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iana2\Desktop\MVP 2026\1 keitimas\"/>
    </mc:Choice>
  </mc:AlternateContent>
  <xr:revisionPtr revIDLastSave="0" documentId="13_ncr:1_{3F6418DB-17D4-4EAC-BEBF-32FF3E713E30}" xr6:coauthVersionLast="47" xr6:coauthVersionMax="47" xr10:uidLastSave="{00000000-0000-0000-0000-000000000000}"/>
  <bookViews>
    <workbookView xWindow="1035" yWindow="1515" windowWidth="21600" windowHeight="11295" activeTab="3" xr2:uid="{CB015180-5BB8-4CFE-B936-545D1A6ACAE7}"/>
  </bookViews>
  <sheets>
    <sheet name="1 Programa" sheetId="1" r:id="rId1"/>
    <sheet name="2 programa " sheetId="3" r:id="rId2"/>
    <sheet name="10 programa" sheetId="4" r:id="rId3"/>
    <sheet name="15 programa" sheetId="5" r:id="rId4"/>
    <sheet name="Priemonių vykdytojų kodai  " sheetId="2" r:id="rId5"/>
  </sheets>
  <definedNames>
    <definedName name="_xlnm._FilterDatabase" localSheetId="2" hidden="1">'10 programa'!$A$6:$L$629</definedName>
    <definedName name="_xlnm.Print_Area" localSheetId="0">'1 Programa'!$A$1:$O$140</definedName>
    <definedName name="_xlnm.Print_Area" localSheetId="2">'10 programa'!$A$1:$O$682</definedName>
    <definedName name="_xlnm.Print_Area" localSheetId="3">'15 programa'!$A$1:$X$179</definedName>
    <definedName name="_xlnm.Print_Area" localSheetId="1">'2 programa '!$A$1:$T$1096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5" l="1"/>
  <c r="L14" i="5"/>
  <c r="L15" i="5"/>
  <c r="L16" i="5"/>
  <c r="L18" i="5"/>
  <c r="L20" i="5"/>
  <c r="L22" i="5"/>
  <c r="L24" i="5"/>
  <c r="L26" i="5"/>
  <c r="L28" i="5"/>
  <c r="L30" i="5"/>
  <c r="L33" i="5"/>
  <c r="L35" i="5"/>
  <c r="L38" i="5"/>
  <c r="L39" i="5"/>
  <c r="L40" i="5"/>
  <c r="L42" i="5" s="1"/>
  <c r="L41" i="5"/>
  <c r="L46" i="5"/>
  <c r="L50" i="5"/>
  <c r="L55" i="5"/>
  <c r="L58" i="5"/>
  <c r="L61" i="5"/>
  <c r="L62" i="5"/>
  <c r="L66" i="5" s="1"/>
  <c r="L63" i="5"/>
  <c r="L64" i="5"/>
  <c r="L65" i="5"/>
  <c r="L69" i="5"/>
  <c r="L72" i="5"/>
  <c r="L76" i="5"/>
  <c r="L80" i="5"/>
  <c r="L81" i="5"/>
  <c r="L85" i="5" s="1"/>
  <c r="L82" i="5"/>
  <c r="L83" i="5"/>
  <c r="L84" i="5"/>
  <c r="L90" i="5"/>
  <c r="L91" i="5"/>
  <c r="L92" i="5"/>
  <c r="L93" i="5"/>
  <c r="L95" i="5"/>
  <c r="L99" i="5"/>
  <c r="L102" i="5"/>
  <c r="L104" i="5"/>
  <c r="L106" i="5"/>
  <c r="L108" i="5"/>
  <c r="L110" i="5"/>
  <c r="L112" i="5"/>
  <c r="L113" i="5"/>
  <c r="L117" i="5" s="1"/>
  <c r="L114" i="5"/>
  <c r="L115" i="5"/>
  <c r="L121" i="5"/>
  <c r="L125" i="5"/>
  <c r="L127" i="5"/>
  <c r="L133" i="5"/>
  <c r="L136" i="5" s="1"/>
  <c r="L143" i="5" s="1"/>
  <c r="L134" i="5"/>
  <c r="L135" i="5"/>
  <c r="L139" i="5"/>
  <c r="L142" i="5"/>
  <c r="L159" i="5"/>
  <c r="L172" i="5"/>
  <c r="L171" i="5" s="1"/>
  <c r="L130" i="5" l="1"/>
  <c r="L144" i="5" s="1"/>
  <c r="L145" i="5" s="1"/>
  <c r="L158" i="5"/>
  <c r="L157" i="5" s="1"/>
  <c r="L154" i="5"/>
  <c r="L153" i="5" s="1"/>
  <c r="L152" i="5" s="1"/>
  <c r="L177" i="5" s="1"/>
  <c r="L17" i="4"/>
  <c r="L21" i="4"/>
  <c r="L26" i="4"/>
  <c r="L31" i="4"/>
  <c r="L35" i="4"/>
  <c r="L36" i="4"/>
  <c r="L637" i="4" s="1"/>
  <c r="L636" i="4" s="1"/>
  <c r="L37" i="4"/>
  <c r="L645" i="4" s="1"/>
  <c r="L640" i="4" s="1"/>
  <c r="L38" i="4"/>
  <c r="L39" i="4"/>
  <c r="L652" i="4" s="1"/>
  <c r="L651" i="4" s="1"/>
  <c r="L40" i="4"/>
  <c r="L41" i="4"/>
  <c r="L51" i="4"/>
  <c r="L55" i="4"/>
  <c r="L59" i="4"/>
  <c r="L63" i="4"/>
  <c r="L67" i="4"/>
  <c r="L71" i="4"/>
  <c r="L75" i="4"/>
  <c r="L80" i="4"/>
  <c r="L81" i="4"/>
  <c r="L82" i="4"/>
  <c r="L83" i="4"/>
  <c r="L84" i="4"/>
  <c r="L86" i="4"/>
  <c r="L89" i="4" s="1"/>
  <c r="L91" i="4"/>
  <c r="L95" i="4"/>
  <c r="L97" i="4"/>
  <c r="L99" i="4"/>
  <c r="L100" i="4"/>
  <c r="L105" i="4"/>
  <c r="L107" i="4"/>
  <c r="L109" i="4"/>
  <c r="L110" i="4"/>
  <c r="L114" i="4"/>
  <c r="L117" i="4" s="1"/>
  <c r="L132" i="4" s="1"/>
  <c r="L115" i="4"/>
  <c r="L116" i="4"/>
  <c r="L121" i="4"/>
  <c r="L125" i="4"/>
  <c r="L126" i="4"/>
  <c r="L127" i="4"/>
  <c r="L128" i="4"/>
  <c r="L131" i="4"/>
  <c r="L138" i="4"/>
  <c r="L141" i="4" s="1"/>
  <c r="L143" i="4"/>
  <c r="L144" i="4"/>
  <c r="L145" i="4"/>
  <c r="L146" i="4"/>
  <c r="L147" i="4"/>
  <c r="L153" i="4"/>
  <c r="L148" i="4" s="1"/>
  <c r="L154" i="4"/>
  <c r="L155" i="4"/>
  <c r="L156" i="4"/>
  <c r="L157" i="4"/>
  <c r="L161" i="4"/>
  <c r="L163" i="4"/>
  <c r="L164" i="4"/>
  <c r="L165" i="4"/>
  <c r="L166" i="4"/>
  <c r="L170" i="4"/>
  <c r="L175" i="4"/>
  <c r="L176" i="4"/>
  <c r="L178" i="4"/>
  <c r="L181" i="4"/>
  <c r="L182" i="4"/>
  <c r="L186" i="4" s="1"/>
  <c r="L302" i="4" s="1"/>
  <c r="L183" i="4"/>
  <c r="L184" i="4"/>
  <c r="L190" i="4"/>
  <c r="L194" i="4"/>
  <c r="L198" i="4"/>
  <c r="L204" i="4"/>
  <c r="L208" i="4"/>
  <c r="L212" i="4"/>
  <c r="L216" i="4"/>
  <c r="L220" i="4"/>
  <c r="L224" i="4"/>
  <c r="L228" i="4"/>
  <c r="L232" i="4"/>
  <c r="L236" i="4"/>
  <c r="L240" i="4"/>
  <c r="L242" i="4"/>
  <c r="L243" i="4"/>
  <c r="L244" i="4"/>
  <c r="L245" i="4"/>
  <c r="L249" i="4"/>
  <c r="L253" i="4"/>
  <c r="L257" i="4"/>
  <c r="L261" i="4"/>
  <c r="L265" i="4"/>
  <c r="L269" i="4"/>
  <c r="L273" i="4"/>
  <c r="L277" i="4"/>
  <c r="L281" i="4"/>
  <c r="L285" i="4"/>
  <c r="L289" i="4"/>
  <c r="L294" i="4"/>
  <c r="L297" i="4"/>
  <c r="L301" i="4"/>
  <c r="L308" i="4"/>
  <c r="L309" i="4"/>
  <c r="L310" i="4"/>
  <c r="L311" i="4"/>
  <c r="L312" i="4"/>
  <c r="L316" i="4"/>
  <c r="L320" i="4"/>
  <c r="L324" i="4"/>
  <c r="L328" i="4"/>
  <c r="L333" i="4"/>
  <c r="L337" i="4"/>
  <c r="L341" i="4"/>
  <c r="L347" i="4"/>
  <c r="L351" i="4"/>
  <c r="L355" i="4"/>
  <c r="L359" i="4"/>
  <c r="L363" i="4"/>
  <c r="L367" i="4"/>
  <c r="L371" i="4"/>
  <c r="L375" i="4"/>
  <c r="L379" i="4"/>
  <c r="L383" i="4"/>
  <c r="L388" i="4"/>
  <c r="L392" i="4"/>
  <c r="L396" i="4"/>
  <c r="L406" i="4"/>
  <c r="L411" i="4"/>
  <c r="L416" i="4"/>
  <c r="L421" i="4"/>
  <c r="L426" i="4"/>
  <c r="L431" i="4"/>
  <c r="L436" i="4"/>
  <c r="L441" i="4"/>
  <c r="L442" i="4"/>
  <c r="L445" i="4" s="1"/>
  <c r="L521" i="4" s="1"/>
  <c r="L443" i="4"/>
  <c r="L444" i="4"/>
  <c r="L449" i="4"/>
  <c r="L453" i="4"/>
  <c r="L457" i="4"/>
  <c r="L461" i="4"/>
  <c r="L462" i="4"/>
  <c r="L464" i="4"/>
  <c r="L465" i="4"/>
  <c r="L468" i="4"/>
  <c r="L469" i="4"/>
  <c r="L473" i="4" s="1"/>
  <c r="L470" i="4"/>
  <c r="L471" i="4"/>
  <c r="L472" i="4"/>
  <c r="L478" i="4"/>
  <c r="L483" i="4"/>
  <c r="L488" i="4"/>
  <c r="L489" i="4"/>
  <c r="L490" i="4"/>
  <c r="L491" i="4"/>
  <c r="L492" i="4"/>
  <c r="L496" i="4"/>
  <c r="L500" i="4"/>
  <c r="L504" i="4"/>
  <c r="L505" i="4"/>
  <c r="L506" i="4"/>
  <c r="L507" i="4"/>
  <c r="L508" i="4"/>
  <c r="L512" i="4"/>
  <c r="L516" i="4"/>
  <c r="L520" i="4"/>
  <c r="L524" i="4"/>
  <c r="L527" i="4"/>
  <c r="L529" i="4"/>
  <c r="L530" i="4"/>
  <c r="L533" i="4" s="1"/>
  <c r="L535" i="4"/>
  <c r="L536" i="4"/>
  <c r="L538" i="4"/>
  <c r="L540" i="4"/>
  <c r="L541" i="4"/>
  <c r="L542" i="4"/>
  <c r="L543" i="4"/>
  <c r="L646" i="4" s="1"/>
  <c r="L544" i="4"/>
  <c r="L545" i="4"/>
  <c r="L550" i="4"/>
  <c r="L551" i="4"/>
  <c r="L557" i="4"/>
  <c r="L560" i="4"/>
  <c r="L563" i="4"/>
  <c r="L566" i="4"/>
  <c r="L569" i="4"/>
  <c r="L572" i="4"/>
  <c r="L575" i="4"/>
  <c r="L578" i="4"/>
  <c r="L581" i="4"/>
  <c r="L584" i="4"/>
  <c r="L588" i="4"/>
  <c r="L592" i="4"/>
  <c r="L596" i="4"/>
  <c r="L600" i="4"/>
  <c r="L606" i="4"/>
  <c r="L610" i="4"/>
  <c r="L614" i="4"/>
  <c r="L618" i="4"/>
  <c r="L622" i="4"/>
  <c r="L626" i="4"/>
  <c r="L654" i="4"/>
  <c r="L92" i="4" l="1"/>
  <c r="L133" i="4" s="1"/>
  <c r="L627" i="4"/>
  <c r="L628" i="4" s="1"/>
  <c r="L171" i="4"/>
  <c r="L303" i="4" s="1"/>
  <c r="L635" i="4"/>
  <c r="L660" i="4" s="1"/>
  <c r="L14" i="3"/>
  <c r="L15" i="3"/>
  <c r="L16" i="3"/>
  <c r="L17" i="3"/>
  <c r="L18" i="3"/>
  <c r="L19" i="3"/>
  <c r="L20" i="3"/>
  <c r="L21" i="3"/>
  <c r="L28" i="3"/>
  <c r="L34" i="3"/>
  <c r="L41" i="3"/>
  <c r="L49" i="3"/>
  <c r="L57" i="3"/>
  <c r="L65" i="3"/>
  <c r="L66" i="3"/>
  <c r="L67" i="3"/>
  <c r="L68" i="3"/>
  <c r="L1082" i="3" s="1"/>
  <c r="L1081" i="3" s="1"/>
  <c r="L69" i="3"/>
  <c r="L70" i="3"/>
  <c r="L71" i="3"/>
  <c r="L72" i="3"/>
  <c r="L79" i="3"/>
  <c r="L86" i="3"/>
  <c r="L87" i="3"/>
  <c r="L88" i="3" s="1"/>
  <c r="L93" i="3"/>
  <c r="L94" i="3"/>
  <c r="L95" i="3"/>
  <c r="L96" i="3"/>
  <c r="L97" i="3"/>
  <c r="L98" i="3"/>
  <c r="L99" i="3"/>
  <c r="L186" i="3" s="1"/>
  <c r="L187" i="3" s="1"/>
  <c r="L106" i="3"/>
  <c r="L113" i="3"/>
  <c r="L120" i="3"/>
  <c r="L127" i="3"/>
  <c r="L134" i="3"/>
  <c r="L141" i="3"/>
  <c r="L142" i="3"/>
  <c r="L143" i="3"/>
  <c r="L144" i="3"/>
  <c r="L145" i="3"/>
  <c r="L146" i="3"/>
  <c r="L147" i="3"/>
  <c r="L148" i="3"/>
  <c r="L149" i="3"/>
  <c r="L156" i="3"/>
  <c r="L163" i="3"/>
  <c r="L171" i="3"/>
  <c r="L178" i="3"/>
  <c r="L185" i="3"/>
  <c r="L193" i="3"/>
  <c r="L1067" i="3" s="1"/>
  <c r="L195" i="3"/>
  <c r="L196" i="3"/>
  <c r="L197" i="3"/>
  <c r="L198" i="3"/>
  <c r="L199" i="3"/>
  <c r="L205" i="3"/>
  <c r="L211" i="3"/>
  <c r="L212" i="3"/>
  <c r="L213" i="3"/>
  <c r="L214" i="3"/>
  <c r="L215" i="3"/>
  <c r="L216" i="3"/>
  <c r="L217" i="3"/>
  <c r="L218" i="3"/>
  <c r="L1085" i="3" s="1"/>
  <c r="L1084" i="3" s="1"/>
  <c r="L219" i="3"/>
  <c r="L226" i="3"/>
  <c r="L233" i="3"/>
  <c r="L240" i="3"/>
  <c r="L247" i="3"/>
  <c r="L254" i="3"/>
  <c r="L261" i="3"/>
  <c r="L268" i="3"/>
  <c r="L275" i="3"/>
  <c r="L283" i="3"/>
  <c r="L291" i="3"/>
  <c r="L299" i="3"/>
  <c r="L307" i="3"/>
  <c r="L315" i="3"/>
  <c r="L316" i="3"/>
  <c r="L319" i="3"/>
  <c r="L325" i="3" s="1"/>
  <c r="L340" i="3" s="1"/>
  <c r="L341" i="3" s="1"/>
  <c r="L320" i="3"/>
  <c r="L321" i="3"/>
  <c r="L322" i="3"/>
  <c r="L323" i="3"/>
  <c r="L324" i="3"/>
  <c r="L332" i="3"/>
  <c r="L339" i="3"/>
  <c r="L346" i="3"/>
  <c r="L352" i="3" s="1"/>
  <c r="L454" i="3" s="1"/>
  <c r="L455" i="3" s="1"/>
  <c r="L347" i="3"/>
  <c r="L348" i="3"/>
  <c r="L349" i="3"/>
  <c r="L350" i="3"/>
  <c r="L351" i="3"/>
  <c r="L359" i="3"/>
  <c r="L365" i="3"/>
  <c r="L371" i="3"/>
  <c r="L377" i="3"/>
  <c r="L384" i="3"/>
  <c r="L391" i="3"/>
  <c r="L398" i="3"/>
  <c r="L405" i="3"/>
  <c r="L411" i="3"/>
  <c r="L418" i="3"/>
  <c r="L425" i="3"/>
  <c r="L432" i="3"/>
  <c r="L439" i="3"/>
  <c r="L446" i="3"/>
  <c r="L448" i="3"/>
  <c r="L450" i="3"/>
  <c r="L453" i="3"/>
  <c r="L460" i="3"/>
  <c r="L461" i="3"/>
  <c r="L462" i="3"/>
  <c r="L463" i="3"/>
  <c r="L464" i="3"/>
  <c r="L465" i="3"/>
  <c r="L466" i="3"/>
  <c r="L530" i="3" s="1"/>
  <c r="L473" i="3"/>
  <c r="L480" i="3"/>
  <c r="L487" i="3"/>
  <c r="L494" i="3"/>
  <c r="L501" i="3"/>
  <c r="L508" i="3"/>
  <c r="L515" i="3"/>
  <c r="L522" i="3"/>
  <c r="L529" i="3"/>
  <c r="L533" i="3"/>
  <c r="L534" i="3"/>
  <c r="L535" i="3"/>
  <c r="L536" i="3"/>
  <c r="L537" i="3"/>
  <c r="L538" i="3"/>
  <c r="L539" i="3"/>
  <c r="L568" i="3" s="1"/>
  <c r="L546" i="3"/>
  <c r="L553" i="3"/>
  <c r="L560" i="3"/>
  <c r="L567" i="3"/>
  <c r="L571" i="3"/>
  <c r="L572" i="3"/>
  <c r="L573" i="3"/>
  <c r="L574" i="3"/>
  <c r="L575" i="3"/>
  <c r="L1079" i="3" s="1"/>
  <c r="L576" i="3"/>
  <c r="L584" i="3"/>
  <c r="L591" i="3"/>
  <c r="L592" i="3"/>
  <c r="L593" i="3"/>
  <c r="L594" i="3"/>
  <c r="L595" i="3"/>
  <c r="L596" i="3"/>
  <c r="L597" i="3"/>
  <c r="L598" i="3"/>
  <c r="L615" i="3" s="1"/>
  <c r="L772" i="3" s="1"/>
  <c r="L606" i="3"/>
  <c r="L614" i="3"/>
  <c r="L618" i="3"/>
  <c r="L619" i="3"/>
  <c r="L620" i="3"/>
  <c r="L621" i="3"/>
  <c r="L622" i="3"/>
  <c r="L623" i="3"/>
  <c r="L624" i="3"/>
  <c r="L646" i="3" s="1"/>
  <c r="L631" i="3"/>
  <c r="L638" i="3"/>
  <c r="L645" i="3"/>
  <c r="L649" i="3"/>
  <c r="L650" i="3"/>
  <c r="L651" i="3"/>
  <c r="L652" i="3"/>
  <c r="L653" i="3"/>
  <c r="L654" i="3"/>
  <c r="L655" i="3"/>
  <c r="L771" i="3" s="1"/>
  <c r="L662" i="3"/>
  <c r="L669" i="3"/>
  <c r="L676" i="3"/>
  <c r="L683" i="3"/>
  <c r="L690" i="3"/>
  <c r="L697" i="3"/>
  <c r="L703" i="3"/>
  <c r="L709" i="3"/>
  <c r="L715" i="3"/>
  <c r="L722" i="3"/>
  <c r="L728" i="3"/>
  <c r="L735" i="3"/>
  <c r="L742" i="3"/>
  <c r="L749" i="3"/>
  <c r="L756" i="3"/>
  <c r="L763" i="3"/>
  <c r="L770" i="3"/>
  <c r="L777" i="3"/>
  <c r="L778" i="3"/>
  <c r="L779" i="3"/>
  <c r="L780" i="3"/>
  <c r="L781" i="3"/>
  <c r="L782" i="3"/>
  <c r="L783" i="3"/>
  <c r="L790" i="3"/>
  <c r="L793" i="3"/>
  <c r="L797" i="3" s="1"/>
  <c r="L794" i="3"/>
  <c r="L795" i="3"/>
  <c r="L796" i="3"/>
  <c r="L803" i="3"/>
  <c r="L810" i="3"/>
  <c r="L817" i="3" s="1"/>
  <c r="L917" i="3" s="1"/>
  <c r="L918" i="3" s="1"/>
  <c r="L811" i="3"/>
  <c r="L812" i="3"/>
  <c r="L813" i="3"/>
  <c r="L814" i="3"/>
  <c r="L825" i="3"/>
  <c r="L831" i="3"/>
  <c r="L815" i="3" s="1"/>
  <c r="L1071" i="3" s="1"/>
  <c r="L838" i="3"/>
  <c r="L816" i="3" s="1"/>
  <c r="L1076" i="3" s="1"/>
  <c r="L845" i="3"/>
  <c r="L852" i="3"/>
  <c r="L860" i="3"/>
  <c r="L868" i="3"/>
  <c r="L876" i="3"/>
  <c r="L884" i="3"/>
  <c r="L892" i="3"/>
  <c r="L900" i="3"/>
  <c r="L908" i="3"/>
  <c r="L916" i="3"/>
  <c r="L923" i="3"/>
  <c r="L931" i="3" s="1"/>
  <c r="L1004" i="3" s="1"/>
  <c r="L1005" i="3" s="1"/>
  <c r="L924" i="3"/>
  <c r="L1069" i="3" s="1"/>
  <c r="L925" i="3"/>
  <c r="L926" i="3"/>
  <c r="L927" i="3"/>
  <c r="L928" i="3"/>
  <c r="L929" i="3"/>
  <c r="L930" i="3"/>
  <c r="L940" i="3"/>
  <c r="L949" i="3"/>
  <c r="L955" i="3"/>
  <c r="L959" i="3"/>
  <c r="L964" i="3"/>
  <c r="L969" i="3"/>
  <c r="L1003" i="3"/>
  <c r="L1010" i="3"/>
  <c r="L1011" i="3"/>
  <c r="L1012" i="3"/>
  <c r="L1013" i="3"/>
  <c r="L1014" i="3"/>
  <c r="L1015" i="3"/>
  <c r="L1016" i="3"/>
  <c r="L1017" i="3"/>
  <c r="L1018" i="3"/>
  <c r="L1027" i="3"/>
  <c r="L1035" i="3"/>
  <c r="L1036" i="3"/>
  <c r="L1039" i="3"/>
  <c r="L1040" i="3"/>
  <c r="L1041" i="3"/>
  <c r="L1042" i="3"/>
  <c r="L1043" i="3"/>
  <c r="L1044" i="3"/>
  <c r="L1045" i="3"/>
  <c r="L1046" i="3"/>
  <c r="L1047" i="3"/>
  <c r="L1056" i="3"/>
  <c r="L1057" i="3"/>
  <c r="L1058" i="3"/>
  <c r="L1080" i="3"/>
  <c r="L1091" i="3"/>
  <c r="L629" i="4" l="1"/>
  <c r="L1070" i="3"/>
  <c r="L804" i="3"/>
  <c r="L805" i="3" s="1"/>
  <c r="L1066" i="3"/>
  <c r="L1065" i="3" s="1"/>
  <c r="L1090" i="3" s="1"/>
  <c r="L577" i="3"/>
  <c r="L585" i="3" s="1"/>
  <c r="L586" i="3" s="1"/>
  <c r="L1060" i="3" s="1"/>
  <c r="L1059" i="3" s="1"/>
  <c r="L14" i="1"/>
  <c r="L20" i="1" s="1"/>
  <c r="L16" i="1"/>
  <c r="L17" i="1"/>
  <c r="L18" i="1"/>
  <c r="L31" i="1"/>
  <c r="L32" i="1"/>
  <c r="L33" i="1"/>
  <c r="L34" i="1"/>
  <c r="L43" i="1"/>
  <c r="L51" i="1"/>
  <c r="L44" i="1" s="1"/>
  <c r="L45" i="1" s="1"/>
  <c r="L52" i="1"/>
  <c r="L53" i="1"/>
  <c r="L55" i="1"/>
  <c r="L57" i="1"/>
  <c r="L63" i="1"/>
  <c r="L65" i="1"/>
  <c r="L70" i="1"/>
  <c r="L66" i="1" s="1"/>
  <c r="L67" i="1" s="1"/>
  <c r="L72" i="1"/>
  <c r="L74" i="1"/>
  <c r="L76" i="1"/>
  <c r="L78" i="1"/>
  <c r="L83" i="1"/>
  <c r="L79" i="1" s="1"/>
  <c r="L80" i="1" s="1"/>
  <c r="L85" i="1"/>
  <c r="L87" i="1"/>
  <c r="L89" i="1"/>
  <c r="L91" i="1"/>
  <c r="L93" i="1"/>
  <c r="L95" i="1"/>
  <c r="L96" i="1"/>
  <c r="L97" i="1"/>
  <c r="L99" i="1"/>
  <c r="L100" i="1"/>
  <c r="L101" i="1"/>
  <c r="L103" i="1"/>
  <c r="L118" i="1"/>
  <c r="L104" i="1" l="1"/>
  <c r="L114" i="1"/>
  <c r="L113" i="1" s="1"/>
  <c r="L36" i="1"/>
  <c r="L60" i="1" s="1"/>
  <c r="L119" i="1" l="1"/>
  <c r="L117" i="1" s="1"/>
  <c r="L112" i="1" s="1"/>
  <c r="L137" i="1" s="1"/>
  <c r="L105" i="1"/>
  <c r="L107" i="1" s="1"/>
  <c r="L106" i="1" s="1"/>
</calcChain>
</file>

<file path=xl/sharedStrings.xml><?xml version="1.0" encoding="utf-8"?>
<sst xmlns="http://schemas.openxmlformats.org/spreadsheetml/2006/main" count="6059" uniqueCount="1073">
  <si>
    <t>Asignavimų ir kitų lėšų pokytis, palyginti su ankstesnių metų patvirtintų asignavimų ir kitų lėšų planu</t>
  </si>
  <si>
    <t>Iš jų: regioninių pažangos priemonių lėšos</t>
  </si>
  <si>
    <r>
      <t xml:space="preserve">IŠ VISO programai finansuoti pagal finansavimo šaltinius </t>
    </r>
    <r>
      <rPr>
        <b/>
        <i/>
        <sz val="11"/>
        <color theme="1"/>
        <rFont val="Times New Roman"/>
        <family val="1"/>
        <charset val="186"/>
      </rPr>
      <t>(1 ir 2 punktai)</t>
    </r>
  </si>
  <si>
    <t>2.5. Kitos</t>
  </si>
  <si>
    <r>
      <t xml:space="preserve">2.4. Rėmėjų lėšos </t>
    </r>
    <r>
      <rPr>
        <b/>
        <sz val="11"/>
        <rFont val="Times New Roman"/>
        <family val="1"/>
        <charset val="186"/>
      </rPr>
      <t>(RL)</t>
    </r>
  </si>
  <si>
    <r>
      <t>2.3. Gyventojų pajamų mokestis</t>
    </r>
    <r>
      <rPr>
        <b/>
        <sz val="11"/>
        <rFont val="Times New Roman"/>
        <family val="1"/>
        <charset val="186"/>
      </rPr>
      <t xml:space="preserve"> (GPM)</t>
    </r>
  </si>
  <si>
    <t>2.2. Kitos ES lėšos, kurios neapskaitomos biudžete</t>
  </si>
  <si>
    <r>
      <t>2.1. Valstybės biudžeto lėšos, kurios neapskaitytos biudžete (</t>
    </r>
    <r>
      <rPr>
        <b/>
        <sz val="11"/>
        <rFont val="Times New Roman"/>
        <family val="1"/>
        <charset val="186"/>
      </rPr>
      <t>VBN</t>
    </r>
    <r>
      <rPr>
        <sz val="11"/>
        <rFont val="Times New Roman"/>
        <family val="1"/>
      </rPr>
      <t>)</t>
    </r>
  </si>
  <si>
    <t>2. KITI ŠALTINIAI (Europos Sąjungos finansinė parama projektams įgyvendinti ir kitos teisėtai gautos lėšos, nurodant atskirus šaltinius)</t>
  </si>
  <si>
    <r>
      <t>1.6.2. Savivaldybės aplinkos apsaugos rėmimo specialiosios programos lėšų likutis (</t>
    </r>
    <r>
      <rPr>
        <b/>
        <sz val="11"/>
        <rFont val="Times New Roman"/>
        <family val="1"/>
        <charset val="186"/>
      </rPr>
      <t>SBAAL</t>
    </r>
    <r>
      <rPr>
        <sz val="11"/>
        <rFont val="Times New Roman"/>
        <family val="1"/>
        <charset val="186"/>
      </rPr>
      <t>)</t>
    </r>
  </si>
  <si>
    <r>
      <t>1.6.1. Ankstesnių metų lėšų likutis (</t>
    </r>
    <r>
      <rPr>
        <b/>
        <sz val="11"/>
        <rFont val="Times New Roman"/>
        <family val="1"/>
        <charset val="186"/>
      </rPr>
      <t>L</t>
    </r>
    <r>
      <rPr>
        <sz val="11"/>
        <rFont val="Times New Roman"/>
        <family val="1"/>
        <charset val="186"/>
      </rPr>
      <t>)</t>
    </r>
  </si>
  <si>
    <t xml:space="preserve"> 1.6. Ankstesnių metų lėšų likučiai</t>
  </si>
  <si>
    <r>
      <t xml:space="preserve">1.5. Skolintos lėšos </t>
    </r>
    <r>
      <rPr>
        <b/>
        <sz val="11"/>
        <rFont val="Times New Roman"/>
        <family val="1"/>
        <charset val="186"/>
      </rPr>
      <t>(P)</t>
    </r>
  </si>
  <si>
    <r>
      <t xml:space="preserve">1.4. Europos Sąjungos ir kitos tarptautinės finansinės paramos lėšos </t>
    </r>
    <r>
      <rPr>
        <b/>
        <sz val="11"/>
        <rFont val="Times New Roman"/>
        <family val="1"/>
        <charset val="186"/>
      </rPr>
      <t>(ES)</t>
    </r>
  </si>
  <si>
    <r>
      <t xml:space="preserve">iš jų: 1.3.1 Pajamos už prekes ir paslaugas </t>
    </r>
    <r>
      <rPr>
        <b/>
        <sz val="11"/>
        <rFont val="Times New Roman"/>
        <family val="1"/>
        <charset val="186"/>
      </rPr>
      <t>(SP)</t>
    </r>
  </si>
  <si>
    <t xml:space="preserve">1.3. Lėšos iš pajamų už prekes ir paslaugas </t>
  </si>
  <si>
    <r>
      <t>1.2.6.Valstybės lėšos kapitalo investicijoms (</t>
    </r>
    <r>
      <rPr>
        <b/>
        <sz val="11"/>
        <rFont val="Times New Roman"/>
        <family val="1"/>
        <charset val="186"/>
      </rPr>
      <t>VKI)</t>
    </r>
  </si>
  <si>
    <r>
      <t>1.2.5. Valstybės lėšos vietinės reikšmės keliams (gatvėms) tiesti, taisyti, prižiūrėti ir saugaus eismo sąlygoms užtikrinti (</t>
    </r>
    <r>
      <rPr>
        <b/>
        <sz val="11"/>
        <rFont val="Times New Roman"/>
        <family val="1"/>
        <charset val="186"/>
      </rPr>
      <t>KPP</t>
    </r>
    <r>
      <rPr>
        <sz val="11"/>
        <rFont val="Times New Roman"/>
        <family val="1"/>
        <charset val="186"/>
      </rPr>
      <t>)</t>
    </r>
  </si>
  <si>
    <r>
      <t>1.2.4. Valstybės lėšos ugdymo reikmėms finansuoti (</t>
    </r>
    <r>
      <rPr>
        <b/>
        <sz val="11"/>
        <rFont val="Times New Roman"/>
        <family val="1"/>
        <charset val="186"/>
      </rPr>
      <t>ML</t>
    </r>
    <r>
      <rPr>
        <sz val="11"/>
        <rFont val="Times New Roman"/>
        <family val="1"/>
        <charset val="186"/>
      </rPr>
      <t>)</t>
    </r>
  </si>
  <si>
    <r>
      <t>1.2.3. Valstybės regioninėms įstaigoms ir klasėms finansuoti (</t>
    </r>
    <r>
      <rPr>
        <b/>
        <sz val="11"/>
        <rFont val="Times New Roman"/>
        <family val="1"/>
        <charset val="186"/>
      </rPr>
      <t>VBSR)</t>
    </r>
  </si>
  <si>
    <r>
      <t>1.2.2. Valstybės lėšos valstybinėms (valstybės perduotoms savivaldybėms) funkcijoms atlikti (</t>
    </r>
    <r>
      <rPr>
        <b/>
        <sz val="11"/>
        <rFont val="Times New Roman"/>
        <family val="1"/>
        <charset val="186"/>
      </rPr>
      <t>VBSF)</t>
    </r>
  </si>
  <si>
    <r>
      <t>iš jų: 1.2.1. Valstybės lėšos kitoms dotacijoms (</t>
    </r>
    <r>
      <rPr>
        <b/>
        <sz val="11"/>
        <rFont val="Times New Roman"/>
        <family val="1"/>
        <charset val="186"/>
      </rPr>
      <t>VB)</t>
    </r>
  </si>
  <si>
    <t xml:space="preserve">1.2. Lietuvos Respublikos valstybės biudžeto dotacijos </t>
  </si>
  <si>
    <r>
      <t xml:space="preserve">1.1.3. Grąžintos biudžeto lėšos baigus projektus, finansuojamus Europos Sąjungos, kitos tarptautinės finansinės paramos ir bendrojo finansavimo lėšomis </t>
    </r>
    <r>
      <rPr>
        <b/>
        <sz val="11"/>
        <rFont val="Times New Roman"/>
        <family val="1"/>
        <charset val="186"/>
      </rPr>
      <t>(SBES)</t>
    </r>
  </si>
  <si>
    <r>
      <t>1.1.2.Savivaldybės aplinkos apsaugos rėmimo specialiosios programos lėšos (</t>
    </r>
    <r>
      <rPr>
        <b/>
        <sz val="11"/>
        <rFont val="Times New Roman"/>
        <family val="1"/>
        <charset val="186"/>
      </rPr>
      <t>SBAA</t>
    </r>
    <r>
      <rPr>
        <sz val="11"/>
        <rFont val="Times New Roman"/>
        <family val="1"/>
        <charset val="186"/>
      </rPr>
      <t>)</t>
    </r>
  </si>
  <si>
    <r>
      <t xml:space="preserve">iš jų: 1.1.1. Savivaldybės biudžeto lėšos </t>
    </r>
    <r>
      <rPr>
        <b/>
        <sz val="11"/>
        <rFont val="Times New Roman"/>
        <family val="1"/>
        <charset val="186"/>
      </rPr>
      <t>(SB)</t>
    </r>
  </si>
  <si>
    <r>
      <t>iš jo: 1.1.Savivaldybės biudžeto lėšos (nuosavos, be ankstesnių metų likučio)</t>
    </r>
    <r>
      <rPr>
        <b/>
        <sz val="11"/>
        <rFont val="Times New Roman"/>
        <family val="1"/>
        <charset val="186"/>
      </rPr>
      <t xml:space="preserve"> </t>
    </r>
  </si>
  <si>
    <t xml:space="preserve">1.SAVIVALDYBĖS BIUDŽETAS (įskaitant skolintas lėšas) </t>
  </si>
  <si>
    <t>Lėšos 2026 metams</t>
  </si>
  <si>
    <r>
      <t>Finansavimo šaltiniai</t>
    </r>
    <r>
      <rPr>
        <b/>
        <sz val="10"/>
        <color rgb="FFFF0000"/>
        <rFont val="Times New Roman"/>
        <family val="1"/>
        <charset val="186"/>
      </rPr>
      <t xml:space="preserve"> </t>
    </r>
  </si>
  <si>
    <t>tūkst. Eur</t>
  </si>
  <si>
    <t>FINANSAVIMO ŠALTINIŲ SUVESTINĖ</t>
  </si>
  <si>
    <t>*Priemonės požymis –  pažangos priemonė/projektas (P), regioninė pažangos priemonė (PR), valstybinė pažangos priemonė (PV) ,tęstinė priemonė / projektas (T)</t>
  </si>
  <si>
    <t>Iš viso:</t>
  </si>
  <si>
    <t xml:space="preserve">Iš viso  programai: </t>
  </si>
  <si>
    <t>Iš viso programai be likučio</t>
  </si>
  <si>
    <t>Iš viso tikslui</t>
  </si>
  <si>
    <t>01</t>
  </si>
  <si>
    <t>Iš viso uždaviniui</t>
  </si>
  <si>
    <t>02</t>
  </si>
  <si>
    <t>VBSF</t>
  </si>
  <si>
    <t>Savivaldybės teritorijoje perduotos valstybinės žemės patikėtinio funkcijai vykdyti</t>
  </si>
  <si>
    <t>Panevėžio miesto savivaldybės administracija</t>
  </si>
  <si>
    <t>0</t>
  </si>
  <si>
    <t>288724610</t>
  </si>
  <si>
    <t>1.2.16.</t>
  </si>
  <si>
    <t>16</t>
  </si>
  <si>
    <t>Finansuoti tarpinstitucinio bendradarbiavimo koordinavimą (TBK)</t>
  </si>
  <si>
    <t>15</t>
  </si>
  <si>
    <t>vnt.</t>
  </si>
  <si>
    <t>Tarpinstitucinio bendradarbiavimo koordinatorių pareigybių skaičius savivaldybėje, vnt.</t>
  </si>
  <si>
    <t>1.2.15.</t>
  </si>
  <si>
    <t>Suderintų į Savivaldybės erdvinių duomenų rinkinį integruotų planų skaičius</t>
  </si>
  <si>
    <t>Teritorijų planavimo ir architektūros skyrius</t>
  </si>
  <si>
    <t>0;14</t>
  </si>
  <si>
    <t>1.2.14.</t>
  </si>
  <si>
    <t>Tvarkyti erdvinių duomenų rinkinį</t>
  </si>
  <si>
    <t>14</t>
  </si>
  <si>
    <t>Tikslingas savivaldybei perduotų pagal nustatytą tikslą ir poreikį sklypų skaičius</t>
  </si>
  <si>
    <t>1.2.13.</t>
  </si>
  <si>
    <t>Savivaldybei priskirtai valstybinei žemei ir kitam valstybiniam turtui valdyti, naudoti ir disponuoti  juo patikėjimo teise</t>
  </si>
  <si>
    <t>13</t>
  </si>
  <si>
    <t>Socialinių reikalų skyrius</t>
  </si>
  <si>
    <t>0;9</t>
  </si>
  <si>
    <t>1.2.12.</t>
  </si>
  <si>
    <t>Administruoti socialines išmokas, paslaugas ir kompensacijas</t>
  </si>
  <si>
    <t>12</t>
  </si>
  <si>
    <t>Proc.</t>
  </si>
  <si>
    <t>Pateikta duomenų Suteiktos valstybės pagalbos registrui (proc. registre įregistruotos valstybės ir nereikšmingos pagalbos nuo visos suteiktos valstybės ir nereikšmingos pagalbos)</t>
  </si>
  <si>
    <t>Teisės skyrius</t>
  </si>
  <si>
    <t>0;13</t>
  </si>
  <si>
    <t>1.2.11.</t>
  </si>
  <si>
    <t>Teikti duomenis Valstybės suteiktos pagalbos registrui</t>
  </si>
  <si>
    <t>11</t>
  </si>
  <si>
    <t>Savivaldybėje elektroniniu būdu pateiktų gyvenamosios vietos deklaracijų dalis nuo visų pateiktų deklaracijų, ne mažiau kaip, proc.</t>
  </si>
  <si>
    <t>Žmogiškųjų išteklių ir dokumentų valdymo skyrius</t>
  </si>
  <si>
    <t>0;16</t>
  </si>
  <si>
    <t>1.2.10.</t>
  </si>
  <si>
    <t>Organizuoti gyventojų gyvenamosios vietos deklaravimą</t>
  </si>
  <si>
    <t>10</t>
  </si>
  <si>
    <t>proc.</t>
  </si>
  <si>
    <t>Asm.</t>
  </si>
  <si>
    <t>Savivaldybės pirminės valstybės garantuojamos teisinės pagalbos specialistų netiksliai (netinkamai) užpildytų prašymų suteikti antrinę valstybės garantuojamą teisinę pagalbą skaičius nuo savivaldybės parengtų prašymų suteikti antrinę valstybės garantuojamą teisinę pagalbą skaičiaus</t>
  </si>
  <si>
    <t>1.2.9.</t>
  </si>
  <si>
    <t>Teikti pirminę teisinę pagalbą</t>
  </si>
  <si>
    <t>09</t>
  </si>
  <si>
    <t>Vykdyti jaunimo teisių apsaugą</t>
  </si>
  <si>
    <t>Vykdyti vaikų teisių apsaugą</t>
  </si>
  <si>
    <t>08</t>
  </si>
  <si>
    <t xml:space="preserve">Jaunimo reikalų koordinatoriams savivaldybėse rekomenduotų atlikti užduočių įgyvendinimas (ne mažiau, kaip) </t>
  </si>
  <si>
    <t>1.2.8.</t>
  </si>
  <si>
    <t>1.2.7.</t>
  </si>
  <si>
    <t>Administruoti laikinuosius darbus</t>
  </si>
  <si>
    <t>07</t>
  </si>
  <si>
    <t>Savivaldybės panaudotų dotacijų dalis nuo visų savivaldybei priskirtų archyvinių dokumentų tvarkymo funkcijai atlikti skirtų asignavimų dalies</t>
  </si>
  <si>
    <t>1.2.6.</t>
  </si>
  <si>
    <t>Tvarkyti archyvinius dokumentus</t>
  </si>
  <si>
    <t>06</t>
  </si>
  <si>
    <r>
      <t xml:space="preserve">Užtikrinti Vietos savivaldos įstatyme numatytų </t>
    </r>
    <r>
      <rPr>
        <b/>
        <sz val="10"/>
        <rFont val="Times New Roman"/>
        <family val="1"/>
      </rPr>
      <t>7</t>
    </r>
    <r>
      <rPr>
        <sz val="10"/>
        <rFont val="Times New Roman"/>
        <family val="1"/>
      </rPr>
      <t xml:space="preserve"> valstybės deleguotų žemės ūkio funkcijų vykdymą</t>
    </r>
  </si>
  <si>
    <t>Apskaitos skyrius</t>
  </si>
  <si>
    <t>0;1</t>
  </si>
  <si>
    <t>1.2.5.</t>
  </si>
  <si>
    <t>Vykdyti žemės ūkio funkcijas</t>
  </si>
  <si>
    <t>05</t>
  </si>
  <si>
    <t>Atliktų įmonių ir įstaigų, interneto svetainių, spaudos leidinių ir reklamos objektų patikrinimų skaičius</t>
  </si>
  <si>
    <t>Parengtų ir savivaldybės interneto svetainėje paskelbtų atmintinių ir rekomendacijų skaičius</t>
  </si>
  <si>
    <t>1.2.4.</t>
  </si>
  <si>
    <t>Kontroliuoti valstybinės kalbos vartojimą ir taisyklingumą</t>
  </si>
  <si>
    <t>04</t>
  </si>
  <si>
    <t>Organizuoti mobilizaciją</t>
  </si>
  <si>
    <t>03</t>
  </si>
  <si>
    <t>Organizuoti civilinę saugą</t>
  </si>
  <si>
    <t xml:space="preserve">Savivaldybės pasirengimo reaguoti į ekstremalias situacijas lygis ne žemesnis kaip </t>
  </si>
  <si>
    <t>1.2.3.</t>
  </si>
  <si>
    <t>Organizuoti civilinę saugą ir mobilizaciją</t>
  </si>
  <si>
    <t>Elektroniniu būdu pateiktų dokumentų dalis nuo visų gautų dokumentų dėl civilinės būklės aktų registravimo ir kitų su tuo susijusių paslaugų teikimo skaičiaus</t>
  </si>
  <si>
    <t>Civilinės metrikacijos skyrius</t>
  </si>
  <si>
    <t>0;3</t>
  </si>
  <si>
    <t>1.2.2.</t>
  </si>
  <si>
    <t>Registruoti civilinės būklės aktus</t>
  </si>
  <si>
    <t>Vnt.</t>
  </si>
  <si>
    <t>Archyvinių civilinės būklės aktų įrašų, gautų iš civilinės metrikacijos įstaigų, duomenų tvarkymas, vnt</t>
  </si>
  <si>
    <t>1.2.1.</t>
  </si>
  <si>
    <t>Tvarkyti Gyventojų registrą ir teikti duomenis Valstybės registrui</t>
  </si>
  <si>
    <t xml:space="preserve"> Tinkamai įgyvendinti Savivaldybei perduotas valstybės funkcijas</t>
  </si>
  <si>
    <t>SB</t>
  </si>
  <si>
    <t>Trūkstamų specialybių darbuotojų pritraukimo į savivaldybės įstaigas programos parengimas ir įgyvendinimas</t>
  </si>
  <si>
    <t>Parengta programa</t>
  </si>
  <si>
    <t>1.1.6</t>
  </si>
  <si>
    <t xml:space="preserve">Savivaldybės biudžete numatytos lėšos, reikalingos palūkanoms ir kitoms su paskolomis susijusiomis išlaidoms padengti </t>
  </si>
  <si>
    <t>Finansinių įsipareigojimų vykdymas (paskolų ir palūkanų mokėjimas pagal grafiką, kitų finansinių įsipareigojimų vykdymas)</t>
  </si>
  <si>
    <t>1.1.5</t>
  </si>
  <si>
    <t>Paskola Nr. 2022015962</t>
  </si>
  <si>
    <t>Paskola Nr. 2021008341</t>
  </si>
  <si>
    <t>Paskola Nr. 2020012287</t>
  </si>
  <si>
    <t>Paskola Nr. 0042012028583-21</t>
  </si>
  <si>
    <t>Paskola KS 14/07/15</t>
  </si>
  <si>
    <t>Grąžintos paskolos bei sumokėtos skolos pagal pasirašytas sutartis /mokėjimo grafikus</t>
  </si>
  <si>
    <t>1.1.4</t>
  </si>
  <si>
    <t xml:space="preserve">Grąžintos ilgalaikės paskolos ir vykdyti finansiniai įsipareigojimai </t>
  </si>
  <si>
    <t xml:space="preserve">Organizuotas Mero, jo politinio (asmeninio) pasitikėjmo tarnautojų darbas </t>
  </si>
  <si>
    <t>VB</t>
  </si>
  <si>
    <t>L</t>
  </si>
  <si>
    <t>Organizuotas Savivaldybės tarybos darbas</t>
  </si>
  <si>
    <t>Mero rezervas</t>
  </si>
  <si>
    <t>Mero fondas</t>
  </si>
  <si>
    <t>Mero, jo politinio (asmeninio) pasitikėjmo tarnautojų pareigybių skaičius</t>
  </si>
  <si>
    <t>Savivaldybės Tarybos narių skaičius</t>
  </si>
  <si>
    <t>1.1.2</t>
  </si>
  <si>
    <t xml:space="preserve">Organizuotas Savivaldybės tarybos, Mero, jo politinio (asmeninio) pasitikėjmo tarnautojų darbas </t>
  </si>
  <si>
    <t>Sudarytas  Administracijos direktoriaus rezervas</t>
  </si>
  <si>
    <t>Dalyvauti asociacijų veikloje</t>
  </si>
  <si>
    <t>Darbuotojų civilinės atsakomybės draudimas</t>
  </si>
  <si>
    <t>Rinkliavų ir baudų pajamos</t>
  </si>
  <si>
    <t>Seniūnaičių išlaidų kompensavimas</t>
  </si>
  <si>
    <t>Palūkanoms sumokėti</t>
  </si>
  <si>
    <t>Organizuoti Savivaldybės administracijos darbą</t>
  </si>
  <si>
    <t>Apdraustų biudžetinių įstaigų vadovų atsakomybės draudimu skaičius</t>
  </si>
  <si>
    <t>Savivaldybės administracijos darbuotojų kvalifikacijos kėlimas (žmonių skaičius)</t>
  </si>
  <si>
    <t>Dalyvauta  organizacijų, kurių narė yra Savivaldybė, skaičius</t>
  </si>
  <si>
    <t>Darbuotojų, dirbančių pagal darbo sutartis, pareigybių skaičius</t>
  </si>
  <si>
    <t>Valstybės deleguotų funkcijų skaičius</t>
  </si>
  <si>
    <t>ES</t>
  </si>
  <si>
    <t>Valstybės tarnautojų pareigybių skaičius</t>
  </si>
  <si>
    <t>1.1.1</t>
  </si>
  <si>
    <t xml:space="preserve">Organizuotas Savivaldybės administracijos darbas </t>
  </si>
  <si>
    <t>Savivaldybės administracijos darbuotojų, per metus tobulinusių kvalifikaciją, dalis</t>
  </si>
  <si>
    <t xml:space="preserve"> Proc.</t>
  </si>
  <si>
    <t>Savivaldybės valdomų įmonių, kurios pasiekė 80 proc. akcininko suformuotų veiklos ir finansų valdymo tikslų, dalis</t>
  </si>
  <si>
    <t xml:space="preserve">Pagerinti Savivaldybės veiklos valdymą </t>
  </si>
  <si>
    <t>gerai</t>
  </si>
  <si>
    <t>Patenkinamai, gerai, labai gerai</t>
  </si>
  <si>
    <t>Gyventojų pasitenkinimas savivaldybės įstaigų ir įmonių teikiamomis viešosiomis paslaugomis lygis</t>
  </si>
  <si>
    <t>Stiprinti vietos savivaldą ir vykdyti efektyvų miesto įmonių ir įstaigų valdymą</t>
  </si>
  <si>
    <t>Planuojama reikšmė</t>
  </si>
  <si>
    <t>mato vnt.</t>
  </si>
  <si>
    <t>pavadinimas</t>
  </si>
  <si>
    <t>Indėlio kriterijaus</t>
  </si>
  <si>
    <t>Lėšos  2026 metams</t>
  </si>
  <si>
    <t>Finansavimo šaltinis</t>
  </si>
  <si>
    <t>Vykdytojas (skyrius, darbuotojas) ar projekto vadovas</t>
  </si>
  <si>
    <t>Priemonės vykdytojo kodas</t>
  </si>
  <si>
    <t>Asignavimų valdytojo kodas</t>
  </si>
  <si>
    <t>Priemonės kodas</t>
  </si>
  <si>
    <t>Pavadinimas</t>
  </si>
  <si>
    <t>Papriemonės kodas</t>
  </si>
  <si>
    <t>*Priemonės požymis</t>
  </si>
  <si>
    <t>Uždavinio kodas</t>
  </si>
  <si>
    <t>Programos tikslo kodas</t>
  </si>
  <si>
    <t xml:space="preserve"> TIKSLŲ, UŽDAVINIŲ, PRIEMONIŲ IR PAPRIEMONIŲ, IŠLAIDŲ IR VERTINIMO KRITERIJŲ SUVESTINĖ          </t>
  </si>
  <si>
    <t>SAVIVALDYBĖS VALDYMO  PROGRAMOS (NR. 01)</t>
  </si>
  <si>
    <t xml:space="preserve">PANEVĖŽIO MIESTO SAVIVALDYBĖS ADMINISTRACIJOS 2026 METŲ VEIKLOS PLANO             </t>
  </si>
  <si>
    <t>Turto valdymo skyrius</t>
  </si>
  <si>
    <t>Ūkio ir eksploatavimo skyrius</t>
  </si>
  <si>
    <t>Statybos skyrius</t>
  </si>
  <si>
    <t>Viešosios tvarkos skyrius</t>
  </si>
  <si>
    <t>Viešųjų pirkimų skyrius</t>
  </si>
  <si>
    <t>Veiklos valdymo skyrius</t>
  </si>
  <si>
    <t>Investicijų projektų skyrius</t>
  </si>
  <si>
    <t>Švietimo skyrius</t>
  </si>
  <si>
    <t>Strateginio planavimo ir finansų skyrius</t>
  </si>
  <si>
    <t>Sporto skyrius</t>
  </si>
  <si>
    <t>Miesto plėtros skyrius</t>
  </si>
  <si>
    <t>Miesto infrastruktūros skyrius</t>
  </si>
  <si>
    <t>Kultūros ir meno skyrius</t>
  </si>
  <si>
    <t>Komunikacijos skyrius</t>
  </si>
  <si>
    <t>E. plėtros skyrius</t>
  </si>
  <si>
    <t>Centralizuoto vidaus audito tarnyba</t>
  </si>
  <si>
    <t xml:space="preserve">                              Pavadinimas</t>
  </si>
  <si>
    <t>Vykdytojo kodas</t>
  </si>
  <si>
    <t>VEIKLOS PLANO PROGRAMOS/PRIEMONĖS VYKDYTOJŲ KODŲ  KLASIFIKATORIUS</t>
  </si>
  <si>
    <t>2.1. Valstybės biudžeto lėšos, kurios neapskaitytos biudžete (VBN)</t>
  </si>
  <si>
    <r>
      <t>1.6.1. Ankstesnių metų lėšų likutis (</t>
    </r>
    <r>
      <rPr>
        <b/>
        <sz val="11"/>
        <rFont val="Times New Roman"/>
        <family val="1"/>
        <charset val="186"/>
      </rPr>
      <t>L)</t>
    </r>
  </si>
  <si>
    <r>
      <t>1.2.4. valstybės lėšos ugdymo reikmėms finansuoti (</t>
    </r>
    <r>
      <rPr>
        <b/>
        <sz val="11"/>
        <rFont val="Times New Roman"/>
        <family val="1"/>
        <charset val="186"/>
      </rPr>
      <t>ML)</t>
    </r>
  </si>
  <si>
    <t>Iš viso Programai</t>
  </si>
  <si>
    <t>KPP</t>
  </si>
  <si>
    <t>VKI</t>
  </si>
  <si>
    <t>P</t>
  </si>
  <si>
    <t>SBES</t>
  </si>
  <si>
    <t>Įgyvendinti projektą</t>
  </si>
  <si>
    <t>Panevėžio miesto savivaldybės administracija Projekto vadovas Darius Linkonas</t>
  </si>
  <si>
    <t>0;19</t>
  </si>
  <si>
    <t>10.2.1.</t>
  </si>
  <si>
    <t>Įgyvendinti projektą „Esamo Panevėžio miesto autobusų stoties pastato ir infrastruktūros konversija, pritaikant ją gyventojų ir atvykstančiųjų aptarnavimui teikiant viešąsias paslaugas susisiekimo, turizmo informacijos ir verslo informacijos srityse"</t>
  </si>
  <si>
    <t>PR</t>
  </si>
  <si>
    <t>Įgyvendinti projektai</t>
  </si>
  <si>
    <t>Efektyvinti viešųjų paslaugų teikimą</t>
  </si>
  <si>
    <t>Pagerinti savivaldybės veiklos valdymą</t>
  </si>
  <si>
    <t>Įgyvendintas projektas</t>
  </si>
  <si>
    <t>Panevėžio miesto savivaldybės administracija Projekto vadovas Andrius Gailiūnas</t>
  </si>
  <si>
    <t>0; 4</t>
  </si>
  <si>
    <t>10.1.1.</t>
  </si>
  <si>
    <t xml:space="preserve">Įgyvendinti projektą „Efektyvus turto valdymas Šiaulių ir Panevėžio miesto savivaldybėse“  </t>
  </si>
  <si>
    <t>asm.</t>
  </si>
  <si>
    <t>Naujų ir patobulintų viešųjų skaitmeninių paslaugų, produktų ir procesų naudotojai (fziniai ir juridiniai asmenys)</t>
  </si>
  <si>
    <t>Projekto vadovė Giedrė Kabitavičienė</t>
  </si>
  <si>
    <t xml:space="preserve">Įgyvendinti projektą „Panevėžio miesto savivaldybės teikiamų paslaugų perkėlimas į elektroninę erdvę gerinant paslaugų kokybę“  </t>
  </si>
  <si>
    <t xml:space="preserve">Viešųjų ir administracinių paslaugų teikimo elektroniniu būdu plėtra </t>
  </si>
  <si>
    <t>Pagerinti skaitmeninį junglumą (SPP 1.5.2)</t>
  </si>
  <si>
    <t>Stiprinti vietos savivaldą ir vykdyti efektyvų miesto įmonių ir įstaigų valdymą  (SPP 1.5)</t>
  </si>
  <si>
    <t>Įgvendintas projektas</t>
  </si>
  <si>
    <t>Panevėžio miesto savivaldybės administracija Projekto vadovas Audrius Barzda</t>
  </si>
  <si>
    <t>9.1.1.</t>
  </si>
  <si>
    <t>Įgyvendinti projektą "Panevėžio miesto  pramoninių ir komercinių teritorijų pasiekiamumo gerinimas"</t>
  </si>
  <si>
    <t>SB(ES)</t>
  </si>
  <si>
    <t>Panevėžio miesto savivaldybės administracija Projekto vadovas Dalius Vadluga</t>
  </si>
  <si>
    <t>0; 7</t>
  </si>
  <si>
    <t>Klaipėdos -Vakarinės g. rekonstravimas, užtikrinant eismo saugumą ir pašalinant juodąją dėmę</t>
  </si>
  <si>
    <t>Panevėžio miesto savivaldybės administracija Projekto vadovas Arvydas Šatas</t>
  </si>
  <si>
    <t>0:7</t>
  </si>
  <si>
    <t>Klaipėdos–Nemuno g. rekonstravimas, užtikrinant eismo saugumą ir pašalinant juodąją dėmę</t>
  </si>
  <si>
    <t>Panevėžio miesto savivaldybės administracija   Projekto vadovas Darius Linkonas</t>
  </si>
  <si>
    <t>J. Basanavičiaus–Beržų g. rekonstravimas, užtikrinant eismo saugumą ir pašalinant juodąją dėmę</t>
  </si>
  <si>
    <t>0;15</t>
  </si>
  <si>
    <t xml:space="preserve">Vykdyti investicijų projektus, naudojant bankų paskolos, Savivaldybės biudžeto ir likučio lėšas </t>
  </si>
  <si>
    <t xml:space="preserve">Administruoti investicijų projektus </t>
  </si>
  <si>
    <t>Parengti investicijų projektai / kiti dokumentai</t>
  </si>
  <si>
    <t xml:space="preserve">0;15 </t>
  </si>
  <si>
    <t>Parengti dokumentus, reikalingus Europos Sąjungos fondų investicijoms gauti</t>
  </si>
  <si>
    <t>Projekto vadovas Darius Linkonas</t>
  </si>
  <si>
    <t xml:space="preserve"> Įgyvendinti projektą „Infrastruktūros Biliūno g., Elektronikos g., Tinklų g. rengimas / modernizavimas, sukuriant palankias sąlygas verslo vystymuisi Panevėžio mieste“</t>
  </si>
  <si>
    <t>Projekto vadovas Donatas Mickevičius</t>
  </si>
  <si>
    <t xml:space="preserve"> Įgyvendinti projektą „Susisiekimo su Panevėžio LEZ gerinimas, modernizuojant J. Janonio g.–Vakarinės g.–Pramonės g. sankryžą“</t>
  </si>
  <si>
    <t>Reguliarus metodiškai pagrįstas verslo aplinkos vertinimas ir kylančių verslo problemų, įtraukiant verslo atstovus sprendimas</t>
  </si>
  <si>
    <t>Objektų, modernizuotų verslo plėtros sąlygų gerinimui, skaičius</t>
  </si>
  <si>
    <t xml:space="preserve">Sudaryti palankias sąlygas verslo plėtrai ir investicijų pritraukimui </t>
  </si>
  <si>
    <t>Įgyvendinti investicijų projektai, didinantys verslo aplinkos konkurencingumą</t>
  </si>
  <si>
    <t xml:space="preserve">Didinti miesto verslo aplinkos konkurencingumą </t>
  </si>
  <si>
    <t>Panevėžio miesto svivvaldybės administracija Projekto vadovė Silvija Sėrikovienė</t>
  </si>
  <si>
    <t>0; 12</t>
  </si>
  <si>
    <t>8.1.1.</t>
  </si>
  <si>
    <t>Įgyvendinti projektą „Visos dienos mokyklos paslaugų prieinamumo didinimas Panevėžio mieste“</t>
  </si>
  <si>
    <t>Panevėžio miesto savivaldybės administracija Projekto vadovas Jokūbas Leipus</t>
  </si>
  <si>
    <t>0;8</t>
  </si>
  <si>
    <t>Įgyvendinti projektą „Erdvė talentams“</t>
  </si>
  <si>
    <t>Panevėžio miesto savivaldybės administracija Projekto vadovas Gintaras Lebedevas</t>
  </si>
  <si>
    <t>0; 19</t>
  </si>
  <si>
    <t>Įgyvendinti projektą „Visos dienos mokyklos erdvės sukūrimas Panevėžio miesto ikimokyklinio ugdymo mokyklose,  II etapas“</t>
  </si>
  <si>
    <t>Panevėžio miesto svivvaldybės administracija Projekto vadovė Aušra Gabrėnienė</t>
  </si>
  <si>
    <t>0;12</t>
  </si>
  <si>
    <t>Įgyvendinti projeketą "Švietimo pagalbos ir kordinuotai teikiamų paslaugų užtikrinimas Panevėžio mieste"</t>
  </si>
  <si>
    <t>Panevėžio miesto savivaldybės administracija Projekto koordinatorė Eda Vaičiūnė</t>
  </si>
  <si>
    <t>Įgyvendinti projektą „Ugdymo priemonės mokykloms“</t>
  </si>
  <si>
    <t xml:space="preserve">Projektas užbaigtas </t>
  </si>
  <si>
    <t>Panevėžio miesto savivaldybės administracija Projekto koordinatorė Gintarė Kliučininkienė</t>
  </si>
  <si>
    <t>0; 15</t>
  </si>
  <si>
    <t>Įgyvendinti projektą „Gebėjimų ir reikalingų kompetencijų ugdymas darbe su specialiųjų poreikių vaikais Latvijos ir Lietuvos vaikų darželiuose"</t>
  </si>
  <si>
    <t>Projekto vadovas Mindaugas Šagamogas</t>
  </si>
  <si>
    <t>0;12;19</t>
  </si>
  <si>
    <t>Įgyvendinti projektą „Bendrojo ugdymo mokyklų infrastruktūros pritaikymas įvairių negalių turintiems mokiniams Panevėžio mieste“</t>
  </si>
  <si>
    <t>Projekto vadovas  Gintaras Lebedevas</t>
  </si>
  <si>
    <t>Įgyvendinti projektą „Visos dienos mokyklos erdvės sukūrimas Panevėžio miesto ikimokyklinio ugdymo mokyklose“</t>
  </si>
  <si>
    <t>Projekto vadovė Silvija Sėrikovienė</t>
  </si>
  <si>
    <t>Įgyvendinti projektą „Tūkstantmečio mokyklos I“</t>
  </si>
  <si>
    <t>Projekto vadovas Andrius Gailiūnas</t>
  </si>
  <si>
    <t>Įgyvendintas projektas 2024</t>
  </si>
  <si>
    <t>0;12; 4</t>
  </si>
  <si>
    <t>Įgyvendinti projektą „Atviros ekosistemos atsiskaitymams negrynaisiais pinigais bendrojo ugdymo įstaigų valgyklose kūrimas“</t>
  </si>
  <si>
    <t>Projekto vadovas Jokūbas Leipus</t>
  </si>
  <si>
    <t>Panevėžžio miesto savivaldybės administracija</t>
  </si>
  <si>
    <t xml:space="preserve"> Įgyvendinti projektą „Mokyklų aprūpinimas gamtos ir technologinių mokslų priemonėmis“</t>
  </si>
  <si>
    <t>paslėpti projektą</t>
  </si>
  <si>
    <t>Modernizuota įstaigos infrastruktūra</t>
  </si>
  <si>
    <t>Projekto vadovas Gintaras Lebedevas</t>
  </si>
  <si>
    <t xml:space="preserve">panaikinti arba </t>
  </si>
  <si>
    <t>0;7</t>
  </si>
  <si>
    <t>Įgyvendinti projektą „Regos centro „Linelis“  pastato vidaus patalpų  ir ugdymo aplinkos modernizavimas“</t>
  </si>
  <si>
    <t>Modernizuotas objektas</t>
  </si>
  <si>
    <t xml:space="preserve"> Įgyvendinti projektą „Panevėžio „Vilties“ progimnazijos infrastruktūros modernizavimas“ </t>
  </si>
  <si>
    <t>Švietimo įstaigų, kuriose modernizuotos vidaus  ir (ar) lauko patalpų erdvės, skaičius</t>
  </si>
  <si>
    <t>Modernizuota objektų</t>
  </si>
  <si>
    <t xml:space="preserve">Švietimo įstaigų vidaus patalpų ir (ar) lauko infrastruktūros modernizavimas  </t>
  </si>
  <si>
    <t>Įgyvendintų ikimokyklinio, bendrojo ir neformaliojo ugdymo mokyklų infrastruktūros modernizavimo projektų skaičius</t>
  </si>
  <si>
    <t xml:space="preserve">Užtikrinti sveiką, saugią emocinę ir fizinę aplinką  švietimo įstaigose </t>
  </si>
  <si>
    <t>Modernizuoti švietimo sistemos objektai, gerinant jų prieinamumą ir kokybę</t>
  </si>
  <si>
    <t xml:space="preserve">Didinti švietimo sistemos prieinamumą ir kokybę </t>
  </si>
  <si>
    <t>km</t>
  </si>
  <si>
    <t>Rekonstruotos gatvės ilgis</t>
  </si>
  <si>
    <t xml:space="preserve">Projekto vadovas Donatas Mickevičius </t>
  </si>
  <si>
    <t>7.1.2.</t>
  </si>
  <si>
    <t>Įgyvendinti projektą „Panevėžio A. Jakšto g. rekonstrukcija“</t>
  </si>
  <si>
    <t xml:space="preserve"> </t>
  </si>
  <si>
    <t xml:space="preserve">Miesto vietinės reikšmės kelių ir gatvių infrastruktūros atnaujinimas ir plėtra </t>
  </si>
  <si>
    <t>projektas užbaigtas</t>
  </si>
  <si>
    <t>7.1.1.</t>
  </si>
  <si>
    <t xml:space="preserve"> Įgyvendinti projektą „Lietaus vandens surinkimo, valymo ir nuotekų  bei drenažo sistemų projektavimas, diegimas ir renovavimas“  </t>
  </si>
  <si>
    <t>Paviršinių nuotekų surinkimo  ir valymo sistemos (tinklų, įrenginių) modernizavimas ir plėtra</t>
  </si>
  <si>
    <t>Rekonstruotos lietaus vandens surinkimo, valymo ir nuotekų  bei drenažo sistemos ilgis</t>
  </si>
  <si>
    <t xml:space="preserve">Modernizuoti esamą ir tvariai vystyti naują miesto infrastruktūrą </t>
  </si>
  <si>
    <t>Projektų, gavusių finansavimą miesto tvariai plėtrai ir transformacijai, skaičius</t>
  </si>
  <si>
    <t xml:space="preserve">Skatinti miesto tvarią plėtrą ir transformaciją </t>
  </si>
  <si>
    <t>Panevėžio miesto savivaldybės administracija  Projekto vadovas Darius Linkonas</t>
  </si>
  <si>
    <t>6.3.1.</t>
  </si>
  <si>
    <t>Įgyvendinti projektą "Panevėžio miesto autobusų stoties prieigų urbanizuotos teritorijos konversija į žaliąją erdvę ir reikalingos susisiekimo infrastruktūros modernizavimas"</t>
  </si>
  <si>
    <t>Panevėžio miesto savivaldybės administracija Projekto vadovė Rasa Stankūnienė</t>
  </si>
  <si>
    <t>0,14</t>
  </si>
  <si>
    <t>Įgyvendinti projektą "Plėtoti žaliąją infrastruktūrą Panevėžio miesto urbanizuotoje teritorijoje"</t>
  </si>
  <si>
    <t>kv.m.</t>
  </si>
  <si>
    <t xml:space="preserve">Sutvarkytas miesto erdvių plotas </t>
  </si>
  <si>
    <t>Panevėžio miesto savivaldybės administracija Projekto vadovas Marius Garbauskas</t>
  </si>
  <si>
    <t>Įgyvendinti projektą "Šiaurinėje „Ekrano“ marių pusėje esančios teritorijos atgaivinimas sukuriant rekreacinę erdvę"</t>
  </si>
  <si>
    <t xml:space="preserve">Įgyvendintas projektas </t>
  </si>
  <si>
    <t>Panevėžio miesto savivaldybės administracija Projekto vadovė Sigita Biveinienė</t>
  </si>
  <si>
    <t>Įgyvendinti projektą "Molainių filtracijos laukų ir šalia esančių teritorijų konversija, pritaikant daugiatiksliam naudojimui"</t>
  </si>
  <si>
    <t>Įgyvendinti  projektą "Rekreacinės erdvės sukūrimas atgaivinant Berčiūnų miško parką"</t>
  </si>
  <si>
    <t>Panevėžio miesto savivaldybės administracija Projekto vadovė Vita Bubliauskaitė</t>
  </si>
  <si>
    <t>Įgyvendinti projektą "Laisvės aikštės prieigų humanizavimas"</t>
  </si>
  <si>
    <t>Investicijų projektų skyrius                           Projekto vadovė Jolanta Rimdžiūtė</t>
  </si>
  <si>
    <t>Įgyvendinti projektą „Ekologinio vandens turizmo  Latvijoje ir Lietuvoje vystymas“</t>
  </si>
  <si>
    <t xml:space="preserve">Sutvarkyta teritorija </t>
  </si>
  <si>
    <t>Projekto vadovė Ieva Skiotienė</t>
  </si>
  <si>
    <t>Įgyvendinti projektą „Kraštovaizdžio formavimas ir ekologinės būklės gerinimas Panevėžio mieste“</t>
  </si>
  <si>
    <t>0;5</t>
  </si>
  <si>
    <t xml:space="preserve"> Įgyvendinti projektą „Erdvės žmonėms“ Projektas užbaigtas, nebėra 02 programoje</t>
  </si>
  <si>
    <t>Projekto vadovė Dalia Gurskienė</t>
  </si>
  <si>
    <t xml:space="preserve"> Įgyvendinti projektą „Transformacija iš apleistų erdvių į išpuoselėtas“</t>
  </si>
  <si>
    <t>Projekto vadovė Vita Bubliauskaitė</t>
  </si>
  <si>
    <t xml:space="preserve"> Įgyvendinti projektą „Laisvės aikštės ir jos prieigų sutvarkymas“</t>
  </si>
  <si>
    <t>Įrengtas fontanas</t>
  </si>
  <si>
    <t xml:space="preserve"> Įgyvendinti projektą „Jaunimo sodo sutvarkymas“</t>
  </si>
  <si>
    <t>Projekto vadovas Tadas Stanikūnas</t>
  </si>
  <si>
    <t xml:space="preserve"> Įgyvendinti projektą „Teritorijos prie „Ekrano“ marių  konversija, pritaikant ją aktyviam poilsiui, užimtumui ir vietos verslo skatinimui“</t>
  </si>
  <si>
    <t>Projektas užbaigtas</t>
  </si>
  <si>
    <t xml:space="preserve"> Įgyvendinti projektą „Nepriklausomybės aikštės ir jos prieigų sutvarkymas“</t>
  </si>
  <si>
    <t xml:space="preserve"> Įgyvendinti projektą „Viešųjų erdvių prie Panevėžio bendruomenių rūmų sutvarkymas“</t>
  </si>
  <si>
    <t>"-" 10,8</t>
  </si>
  <si>
    <t xml:space="preserve"> Įgyvendinti projektą „Skaistakalnio parko ir jo prieigų sutvarkymas“</t>
  </si>
  <si>
    <t>Projekto vadovas Marius Garbauskas</t>
  </si>
  <si>
    <t xml:space="preserve"> Įgyvendinti projektą „Panevėžio senvagės teritorijos kompleksinis sutvarkymas“</t>
  </si>
  <si>
    <t xml:space="preserve"> Sutvarkytas miesto erdvių plotas</t>
  </si>
  <si>
    <t>Įgyvendinta projektų</t>
  </si>
  <si>
    <t>Viešųjų erdvių pritaikymas / natūralių ir pusiau natūralių miesto erdvių tvarkymas ir atnaujinimas (viešosios, poilsio, tyliosios zonos)</t>
  </si>
  <si>
    <t>Suformuotų, patobulintų erdvių skaičius</t>
  </si>
  <si>
    <t xml:space="preserve">Patobulinti  miesto erdvių ir objektų kokybę, jų priežiūrą </t>
  </si>
  <si>
    <t>Panevėžio miesto savivaldybės administracija Koordinatorė Rūta Taučikienė</t>
  </si>
  <si>
    <t>6.2.1.</t>
  </si>
  <si>
    <t>Įgyvendinti projektą „Komunalinių atliekų rūšiuojamojo atliekų surinkimo pajėgumo plėtra ir atliekų prevencijos bei tinkamo tvarkymo namų ūkiuose skatinimas Panevėžio regione“</t>
  </si>
  <si>
    <t>Panevėžio miesto savivaldybės administracija Projekto vadovas Mindaugas Šagamogas</t>
  </si>
  <si>
    <t>Įgyvendinti projektą "Skatinti rūšiuojamąji atliekų surinkimą Panevėžio mieste"</t>
  </si>
  <si>
    <t xml:space="preserve"> Įgyvendinti projektą „Komunalinių atliekų rūšiuojamojo surinkimo infrastruktūra“</t>
  </si>
  <si>
    <t>Įrengta surūšiuotų atliekų surinkimo aikštelių</t>
  </si>
  <si>
    <t>Šalinamų sąvartyne komunalinių atliekų kiekio mažinimas</t>
  </si>
  <si>
    <t>Įdiegti nauji žiedinės ekonomikos sprendimai</t>
  </si>
  <si>
    <t xml:space="preserve">Užtikrinti saugią ir švarią aplinką bei įdiegti žiedinės ekonomikos (beatliekės gamybos) principus </t>
  </si>
  <si>
    <t>6.1.1.</t>
  </si>
  <si>
    <t xml:space="preserve"> Įgyvendinti projektą "Europos vertybės, aplinkosauga ir atsinaujinantys energijos šaltiniai"</t>
  </si>
  <si>
    <t xml:space="preserve"> m. </t>
  </si>
  <si>
    <t xml:space="preserve"> Įgyvendinti projektą „Panevėžio miesto gatvių apšvietimo modernizavimas“</t>
  </si>
  <si>
    <t>Modernizuota miesto apšvietimo sistema</t>
  </si>
  <si>
    <t xml:space="preserve">Miesto apšvietimo sistemų modernizavimas ir efektyvumo didinimas </t>
  </si>
  <si>
    <t>Įgyvendinami projektai, gavę finansavimą energijos taupymo, atsinaujinančių išteklių naudojimo skatinimui</t>
  </si>
  <si>
    <t xml:space="preserve">Paskatinti energijos taupymą, atsinaujinančių  ir alternatyvių  energijos išteklių naudojimą  </t>
  </si>
  <si>
    <t>kv.m.    Vnt.</t>
  </si>
  <si>
    <t>Atnaujintos / suformuotos viešosios erdvės, želdynai;  finansavimą gavę klimato kaitos mažinimo sprendimai</t>
  </si>
  <si>
    <t xml:space="preserve">Mažinti poveikį klimato kaitai ir prisitaikyti prie jos </t>
  </si>
  <si>
    <t>Projektas įgyvendintas</t>
  </si>
  <si>
    <t>5.3.1.</t>
  </si>
  <si>
    <t xml:space="preserve"> Įgyvendinti projektą „Darnaus judumo priemonių diegimas Panevėžio mieste“</t>
  </si>
  <si>
    <t xml:space="preserve">Intelektinių elektroninių  priemonių diegimas viešajame transporte </t>
  </si>
  <si>
    <t>Įgyvendintų projektų, didinančių naudojimosi viešuoju transportu mastą, skaičius</t>
  </si>
  <si>
    <t xml:space="preserve">Padidinti naudojimosi viešuoju transportu mastą </t>
  </si>
  <si>
    <t>5.2.1.</t>
  </si>
  <si>
    <t>Įgyvendinti projektą "Klaipėdos g. –Vakarinės g. rekonstravimas, užtikrinant eismo saugumą ir pašalinant juodąją dėmę"</t>
  </si>
  <si>
    <t>Įgyvendinti projektą "J. Basanavičiaus g. - Beržų g. rekonstravimas, užtikrinant eismo saugumą ir pašalinant juodąją dėmę"</t>
  </si>
  <si>
    <t>Panevėžio miesto savivaldybės administracija Projekto vadovasVidmantas Kerpiškis</t>
  </si>
  <si>
    <t>Įgyvendinti projektą "Klaipėdos g. –Nemuno g. rekonstravimas, užtikrinant eismo saugumą ir pašalinant juodąją dėmę"</t>
  </si>
  <si>
    <t>Modernizuotų šviesoforinių sankryžų skaičius</t>
  </si>
  <si>
    <t>Projekto vadovas Arvydas Šatas</t>
  </si>
  <si>
    <t xml:space="preserve"> Įgyvendinti projektą „Intelektinės transporto sistemos  diegimas Panevėžio mieste“</t>
  </si>
  <si>
    <t xml:space="preserve">Sankryžų modernizavimas siekiant užtikrinti saugumą </t>
  </si>
  <si>
    <t>Finansavimą eismo saugumo didinimui gavę miesto eismo objektai</t>
  </si>
  <si>
    <t xml:space="preserve">Padidinti eismo saugumą </t>
  </si>
  <si>
    <t>Panevėžio miesto savivaldybės administracija Projekto vadovas Donatas Mickevičius</t>
  </si>
  <si>
    <t>5.1.1.</t>
  </si>
  <si>
    <t>Įgyvendinti projektą „Dviračių arba pėsčiųjų ir / ar dviračių tako Paliūniškio g. modernizavimas integruojant į bendrą bevariklio transporto tinklą"</t>
  </si>
  <si>
    <t>Įgyvendinti projektą "A. Jakšto gatvės pėsčiųjų ir dviračių tilto (nuo Kranto g. iki A. Jakšto g.) atnaujinimas / įrengimas integruojant į bendrą bevariklio transporto tinklą"</t>
  </si>
  <si>
    <t>Projekto vadovė Sigita Biveinienė</t>
  </si>
  <si>
    <t>Įgyvendinti projektą "Dviračių arba pėsčiųjų ir / ar dviračių tako Smėlynės g. (nuo J. Basanavičiaus iki S. Kerbedžio g.) modernizavimas integruojant į bendrą bevariklio transporto tinklą"</t>
  </si>
  <si>
    <t>Panevėžio miesto savivaldybės administracija  Projekto vadovė Rasa Augustinaitė</t>
  </si>
  <si>
    <t>Įgyvendinti projektą "Dviračių arba pėsčiųjų ir / ar dviračių tako Pušaloto g. (nuo geležinkelio pervažos iki miesto ribos) modernizavimas integruojant į bendrą bevariklio transporto tinklą"</t>
  </si>
  <si>
    <t>Panevėžio miesto savivaldybės administracija   Projekto vadovas Dalius Vadluga</t>
  </si>
  <si>
    <t>Įgyvendinti projektą "Dviračių arba pėsčiųjų ir / ar dviračių tako Klaipėdos g. (nuo Nemuno g. iki miesto ribos) modernizavimas integruojant į bendrą bevariklio transporto tinklą</t>
  </si>
  <si>
    <t>Panevėžio miesto savivaldybės administracija   Projekto vadovė Rasa Augustinaitė</t>
  </si>
  <si>
    <t>Įgyvendinti projektą "Dviračių arba pėsčiųjų ir / ar dviračių tako Ramygalos g. (nuo Nemuno g. iki miesto ribos) modernizavimas integruojant į bendrą bevariklio transporto tinklą"</t>
  </si>
  <si>
    <t>Įgyvendinti projektą „Pėsčiųjų ir dviračių tako nuo Vakarinės g. link Berčiūnų gyvenvietės modernizavimas integruojant į bendrą bevariklio transporto tinklą"</t>
  </si>
  <si>
    <t xml:space="preserve">vnt. </t>
  </si>
  <si>
    <t>Naujų įrengtų netaršaus mikrostransporto priemonių stovų komplektai</t>
  </si>
  <si>
    <t>Projekto vadovė Indrė Juodikė</t>
  </si>
  <si>
    <t xml:space="preserve"> Igyvendinti projektą „DJP BSR - efektyvaus darnaus judumo mieste planavimo stiprinimas Baltijos miestuose“</t>
  </si>
  <si>
    <t xml:space="preserve"> Igyvendinti projektą „Dviračio tako nuo Vakarinės g. link Berčiūnų gyvenvietės  modernizavimas“</t>
  </si>
  <si>
    <t>Dviračių trąsų, pėsčiųjų takų mieste ir jo prieigose įrengimas ir atnaujinimas užtikrinant tęstinumą bei junglumą</t>
  </si>
  <si>
    <t>km.</t>
  </si>
  <si>
    <t>Atnaujintų atkarpų, skatinant netaršaus mikrotransporto infrastruktūros plėtrą, ilgis</t>
  </si>
  <si>
    <t xml:space="preserve">Paskatinti netaršaus  mikrotransporto (paspirtukai, dviračiai, riedžiai ir kt.) infrastruktūros plėtrą </t>
  </si>
  <si>
    <t>Įdiegtų/patobulintų darnaus judimo priemonių skaičius</t>
  </si>
  <si>
    <t xml:space="preserve">Vykdyti kryptingą darnaus judumo politiką savivaldybėje </t>
  </si>
  <si>
    <r>
      <t xml:space="preserve">Panevėžio miesto savivaldybės administracija  </t>
    </r>
    <r>
      <rPr>
        <sz val="11"/>
        <color rgb="FFFF0000"/>
        <rFont val="Times New Roman"/>
        <family val="1"/>
        <charset val="186"/>
      </rPr>
      <t>Projekto vadovė Indrė Juodikė</t>
    </r>
  </si>
  <si>
    <t>4.1.1.</t>
  </si>
  <si>
    <t>Įgyvendinti projektą "Jaunimas ir naujasis Bauhauzas"</t>
  </si>
  <si>
    <t>Panevėžio miesto savivaldybės administracija  Projekto vadovas Jokūbas Leipus</t>
  </si>
  <si>
    <t>Įgyvendinti projektą "Bauhauzas – žalesnė Europa"</t>
  </si>
  <si>
    <t>Panevėžio miesto savivaldybės administracija                                     Projekto vadovė Dalia Gurskienė</t>
  </si>
  <si>
    <t xml:space="preserve">Įgyvendinti projektą „Jaunimas ir demokratija: būsimos Europos kartos įgalinimas“ </t>
  </si>
  <si>
    <t xml:space="preserve">Įgyvendinti projektą „Tvarios energijos iššūkiai“ </t>
  </si>
  <si>
    <t>Projekto vadovė Sonata Vizorienė</t>
  </si>
  <si>
    <t xml:space="preserve">Įgyvendinti projektą „Koordinatorių modelio išbandymas ir lyčių lygybės politikos stiprinimas Lietuvoje“ </t>
  </si>
  <si>
    <t>Panevėžio miesto savivaldybės administracija                                       Projekto vadovė Dalia Gurskienė</t>
  </si>
  <si>
    <t xml:space="preserve">Įgyvendinti projektą „Europos solidarumas telkia pasaulio jaunimą (Sinergija)“ </t>
  </si>
  <si>
    <t>Vietos renginių skaičius</t>
  </si>
  <si>
    <t xml:space="preserve"> Įgyvendinti projektą „Eurostovykla“ </t>
  </si>
  <si>
    <t>Paojekto vadovė Vilma Kučytė</t>
  </si>
  <si>
    <t xml:space="preserve">Įgyvendinti projektą „Iššūkiai jaunimui“ </t>
  </si>
  <si>
    <t>Projekto vadovė Vilma Kučytė</t>
  </si>
  <si>
    <t xml:space="preserve">Įgyvendinti projektą „Įtrauki Europos Sąjunga“  </t>
  </si>
  <si>
    <t xml:space="preserve">Įgyvendinti projektą „Žalioji kryptis“  </t>
  </si>
  <si>
    <t xml:space="preserve">Įgyvendinti projektą „Bendruomenė ir aplinka“ </t>
  </si>
  <si>
    <t>Prisidėti prie BIVP (Bendruomenės inicijuota vietos plėtra) strategijos įgyvendinimo NETURI BŪTI</t>
  </si>
  <si>
    <t xml:space="preserve"> Įgyvendinti projektą „Tiltas“ </t>
  </si>
  <si>
    <t>Pagerintų / modernizuotų paslaugų skaičius</t>
  </si>
  <si>
    <t>Projekto vadovė Asta Puodžiūnienė</t>
  </si>
  <si>
    <t>0;11</t>
  </si>
  <si>
    <t xml:space="preserve"> Įgyvendinti projektą „Paslaugų ir asmenų aptarnavimo kokybės gerinimas Panevėžio miesto ir Panevėžio rajono savivaldybėse“</t>
  </si>
  <si>
    <t xml:space="preserve">Įgyvendinti projektą „Lyčių lygybės kraštovaizdis – tvarus ir skirtingus poreikius atitinkantis miestų plėtros metodas“ </t>
  </si>
  <si>
    <t xml:space="preserve">Gyventojų pilietiškumo ir sąmoningumo skatinimas </t>
  </si>
  <si>
    <t>Renginių, skatinančių bendruomeniškumą ir įsitraukimą, skaičius</t>
  </si>
  <si>
    <t xml:space="preserve">Paskatinti gyventojų bendruomeniškumą ir įtraukti į savivaldos procesus </t>
  </si>
  <si>
    <t>Įgyvendinamų miesto projektų, skatinančių gyventojų socialinį aktyvumą ir pilietinę atsakomybę, skaičius</t>
  </si>
  <si>
    <t xml:space="preserve">Didinti gyventojų socialinį aktyvumą ir pilietinę atsakomybę </t>
  </si>
  <si>
    <t>asm.(šeimos)</t>
  </si>
  <si>
    <t>Aprūpinti būstu asmenys (šeimos)</t>
  </si>
  <si>
    <t>Panevėžio miesto savivaldybės administracija Projekto vadovė Rasa Rimšienė</t>
  </si>
  <si>
    <t>0; 21</t>
  </si>
  <si>
    <t>3.2.1.</t>
  </si>
  <si>
    <t>Įgyvendinti projektą „Socialinio būsto fondo plėtra Panevėžio mieste“</t>
  </si>
  <si>
    <t>Įgyvendinti projektą „Socialinio būsto plėtra“</t>
  </si>
  <si>
    <t xml:space="preserve">Socialinio būsto plėtra </t>
  </si>
  <si>
    <t>sk.</t>
  </si>
  <si>
    <t>Įkurta socialinių būstų</t>
  </si>
  <si>
    <t xml:space="preserve">Vystyti socialinės paramos individualizuoto kompleksiškumo teikimo modelį </t>
  </si>
  <si>
    <t>VBN</t>
  </si>
  <si>
    <t xml:space="preserve">Panevėžio miesto savivaldybės administracija  </t>
  </si>
  <si>
    <t xml:space="preserve"> 288724610</t>
  </si>
  <si>
    <t>3.1.2</t>
  </si>
  <si>
    <t>Įgyvendinti projektą „Priedangų infrastruktūros plėtra Panevėžio mieste, II etapas“</t>
  </si>
  <si>
    <t>Įgyvendinti projektą „Kolektyvinės apsaugos statinių aprūpinimas būtinųjų priemonių atsargomis Panevėžio mieste, II etapas“</t>
  </si>
  <si>
    <t>Panevėžio miesto savivaldybės administracija  Projekto vadovė Nijolė Janėnienė</t>
  </si>
  <si>
    <t xml:space="preserve">Įgyvendinti projektą "Paslaugos užsieniečiams Panevėžyje: nuo informacijos iki įsitraukimo" </t>
  </si>
  <si>
    <t>Panevėžio miesto savivaldybės administracija Projekto vadovas Tomas Tamošiūnas</t>
  </si>
  <si>
    <t>Įgyvendinti projektą „Priedangų infrastruktūros plėtra Panevėžio mieste“</t>
  </si>
  <si>
    <t>Panevėžio miesto savivaldybės administracija  Projekto vadovas Donatas Mickevičius</t>
  </si>
  <si>
    <t>Įgyvendinti projektą „Kolektyvinės apsaugos statinių aprūpinimas būtinųjų priemonių atsargomis Panevėžio mieste“</t>
  </si>
  <si>
    <t>Įgyvendinti projektą "Priėmimo sistemos reforma Lietuvoje"</t>
  </si>
  <si>
    <t>Panevėžio miesto savivaldybės administracija Projekto vadovas Kęstutis Tamošiūnas</t>
  </si>
  <si>
    <t>Įgyvendinti projektą "Socialinės globos namų senatvine demencija sergantiems asmenims ir senyvo amžiaus  asmenims su negalia infrastruktūros plėtra Panevėžio mieste"</t>
  </si>
  <si>
    <t>Panevėžio miesto savivaldybės administracija Projekto vadovė Eglė Skujienė</t>
  </si>
  <si>
    <t>0;21</t>
  </si>
  <si>
    <t>Įgyvendinti projektą "Panevėžio grupinių gyvenimo namų asmenims su intelekto ir (ar) psichikos negalia įkūrimas"</t>
  </si>
  <si>
    <t>Įgyvendinti projektą "Apsaugoto būsto įrengimas Panevėžyje"</t>
  </si>
  <si>
    <t>Panevėžio miesto savivaldybės administracija Projekto koordinatorė Nijolė Janėnienė</t>
  </si>
  <si>
    <t>Įgyvendinti projektą "Užsienio kilmės Lietuvos gyventojų integracijos procesų koordinavimo plėtra Lietuvos Respublikos savivaldybėse"</t>
  </si>
  <si>
    <t>Projekto koordinatorė Diana Semčišinienė</t>
  </si>
  <si>
    <t>0; 9</t>
  </si>
  <si>
    <r>
      <t xml:space="preserve"> </t>
    </r>
    <r>
      <rPr>
        <sz val="10"/>
        <rFont val="Times New Roman"/>
        <family val="1"/>
        <charset val="186"/>
      </rPr>
      <t>288724610</t>
    </r>
  </si>
  <si>
    <t xml:space="preserve"> Įgyvendinti projektą "Socialinių dirbtuvių įkūrimas Panevėžyje"</t>
  </si>
  <si>
    <t>Panevėžio miesto savivaldybės administracija Projekto koordinatorė Violeta Petraitienė, Projekto koordinatorė Vera Petraitienė</t>
  </si>
  <si>
    <t xml:space="preserve"> Įgyvendinti projektą "Perėjimas nuo institucinės globos  prie bendruomenių paslaugų Sostinės regione, Vidurio ir Vakarų Lietuvos regione"</t>
  </si>
  <si>
    <t>Projekto koordinatorė Vera Petraitienė</t>
  </si>
  <si>
    <t xml:space="preserve">Įgyvendinti projektą „Materialinio nepritekliaus mažinimas Lietuvoje“ </t>
  </si>
  <si>
    <t xml:space="preserve">Socialinių paslaugų integracijos bendruomenėje plėtra </t>
  </si>
  <si>
    <t>Projekto vadovė Rima Čiurlienė</t>
  </si>
  <si>
    <t>248209780</t>
  </si>
  <si>
    <t>3.1.1</t>
  </si>
  <si>
    <t>Įgyvendinti projektą „Institucinės globos pertvarka Panevėžio mieste“</t>
  </si>
  <si>
    <t xml:space="preserve"> Įgyvendinti projektą „Panevėžio bendruomeniniai šeimos namai“  UŽBAIGTAs, nebėra 02 programoje</t>
  </si>
  <si>
    <t xml:space="preserve">Kompleksinių paslaugų šeimoms ir vaikams teikimas </t>
  </si>
  <si>
    <t xml:space="preserve">Užtikrinti kokybišką ir efektyvią socialinę paramą bendruomenėje </t>
  </si>
  <si>
    <t>Socialines paslaugas gavusių asmenų skaičius</t>
  </si>
  <si>
    <t>Asmenų, aprūpintų socialiniu būstu skaičius</t>
  </si>
  <si>
    <t xml:space="preserve">Skatinti socialinės atskirties mažėjimą ir socialinį saugumą </t>
  </si>
  <si>
    <t>Panevėžio miesto savivaldybės administracija  Projekto vadovė Živilė Užtupaitė</t>
  </si>
  <si>
    <t>0, 10</t>
  </si>
  <si>
    <t>2.1.2</t>
  </si>
  <si>
    <t>Įgyvendinti projektą „Sveikas senėjimas"</t>
  </si>
  <si>
    <t>Įrengta irklavimo bazė</t>
  </si>
  <si>
    <t>Panevėžio miesto savivaldybės administracija  Projekto vadovė Indrė Juodikė</t>
  </si>
  <si>
    <t>0, 15</t>
  </si>
  <si>
    <t>Įgyvendinti projektą „Saugūs vandenyje"</t>
  </si>
  <si>
    <t>Įrengta sporto bazė</t>
  </si>
  <si>
    <t>Įgyvendinti projektą „Pripučiamo futbolo maniežo įrengimas Beržų g. 37, Panevėžys“</t>
  </si>
  <si>
    <t>Rekonstruota sporto bazė</t>
  </si>
  <si>
    <t>Panevėžio miesto savivaldybės administracija Projekto vadovas Tadas Stanikūnas</t>
  </si>
  <si>
    <t xml:space="preserve"> Įgyvendinti projektą „Aukštaitijos sporto komplekso Didžiosios salės atnaujinimas“</t>
  </si>
  <si>
    <t xml:space="preserve">VB VKI </t>
  </si>
  <si>
    <t xml:space="preserve"> Įgyvendinti projektą „Panevėžio  daugiafunkcinio  sporto ir sveikatingumo centro „Aukštaitija“  rekonstravimas A. Jakšto g. 1, Panevėžio mieste“  </t>
  </si>
  <si>
    <t>Iš jų: rekonstruotos sporto bazės / nauji sporto objektai</t>
  </si>
  <si>
    <t xml:space="preserve">Sporto ir viešosios  aktyvaus laisvalaikio infrastruktūros  daugiafunkciškumo  plėtojimas ir pritaikymas nustatytiems kokybės standartams </t>
  </si>
  <si>
    <t>Projekto vadovas Mindaugas Burba</t>
  </si>
  <si>
    <t>0, 9</t>
  </si>
  <si>
    <t>2.1.1</t>
  </si>
  <si>
    <t>Įgyvendinti projektą „Sveikatos priežiūros specialistų rengimas, pritraukimas Panevėžio mieste“</t>
  </si>
  <si>
    <t>Įgyvendinti projektą „Sveikatos centrų veiklos modelio diegimas Panevėžio mieste“</t>
  </si>
  <si>
    <t>Panevėžio miesto savivaldybės administracija Projekto vadovas Jaunius Kavaliauskas</t>
  </si>
  <si>
    <t>Įgyvendinti projektą "Stacionarių slaugos paslaugų plėtra Panevėžio mieste"</t>
  </si>
  <si>
    <t>Panevėžio miesto savivaldybės administracija  Projekto vadovas Mindaugas Burba</t>
  </si>
  <si>
    <t>Įgyvendinti projektą "Sveikatos centro sudėtyje teikiamų sveikatos priežiūros paslaugų infrastruktūros modernizavimas Panevėžio mieste"</t>
  </si>
  <si>
    <t xml:space="preserve">Įgyvendinti projektą" Kokybiškų visuomenės sveikatos paslaugų prieinamumo gerinimas Panevėžio mieste" </t>
  </si>
  <si>
    <t>Projekto vadovas Jaunius Kavaliauskas</t>
  </si>
  <si>
    <t xml:space="preserve">Įgyvendinti projektą "Paliatyviosios pagalbos dienos centro įrengimas ir slaugos paslaugos namuose teikiančių komandų aprūpinimas įranga Panevėžio mieste" </t>
  </si>
  <si>
    <r>
      <rPr>
        <b/>
        <sz val="11"/>
        <rFont val="Times New Roman"/>
        <family val="1"/>
        <charset val="186"/>
      </rPr>
      <t xml:space="preserve">Savivaldybės sveikatos priežiūros įstaigų  teikiamų paslaugų stiprinimas  ir plėtra  bei atsparumo ekstremalioms situacijoms didinimas </t>
    </r>
    <r>
      <rPr>
        <sz val="11"/>
        <rFont val="Times New Roman"/>
        <family val="1"/>
        <charset val="186"/>
      </rPr>
      <t xml:space="preserve"> </t>
    </r>
  </si>
  <si>
    <t xml:space="preserve"> Atnaujintų / naujų įrengtų sporto objektų skaičius</t>
  </si>
  <si>
    <t xml:space="preserve">Užtikrinti kokybišką ir efektyvią sveikatos priežiūrą </t>
  </si>
  <si>
    <t>Įgyvendintų projektų, stiprinančių gyventojų sveikatą ir skatinančių fizinį aktyvumą, skaičius</t>
  </si>
  <si>
    <t xml:space="preserve">Stiprinti gyventojų sveikatą ir skatinti fizinį aktyvumą siekiant aukšto sporto meistriškumo </t>
  </si>
  <si>
    <t>Panevėžio miesto savivaldybės administracija  Projekto vadovė Dalia Gurskienė</t>
  </si>
  <si>
    <t xml:space="preserve">Įgyvendinti projektą "Kultūros vertybių ir paveldo puoselėjimas Europoje" </t>
  </si>
  <si>
    <t>Įgyvendinti projektą „Susigrąžinta istorija"</t>
  </si>
  <si>
    <t xml:space="preserve">Kultūros įstaigų veiklos modernizavimas (aktualinimas), siekiant didesnės gyventojų įtraukties  </t>
  </si>
  <si>
    <t>Projekto vadovas Kęstutis Tamošiūnas</t>
  </si>
  <si>
    <t>Įgyvendinti projektą „Panevėžio kultūros centro pastato, Kranto g. 28, Panevėžyje, atnaujinimas“</t>
  </si>
  <si>
    <t>Panevėžio miesato savivaldybės administracija  Projekto vadovė Vita Bubliauskaitė</t>
  </si>
  <si>
    <t>Įgyvendinti projektą „Stasio Eidrigevičiaus menų centro rekonstrukcija pritaikant teikti naujas paslaugas“</t>
  </si>
  <si>
    <t>Igyvendintas projektas</t>
  </si>
  <si>
    <t>Įgyvendinti projektą "Panevėžio kultūros centro  dalies modernizavimas ir pritaikymas įvairių grupių poreikiams"</t>
  </si>
  <si>
    <t xml:space="preserve">Įrengtas kultūros objektas </t>
  </si>
  <si>
    <t xml:space="preserve"> Įgyvendinti projektą „Vienijantis kūrybiškumo centras – Pragiedrulių sodyba“</t>
  </si>
  <si>
    <t>Įsigyta įranga</t>
  </si>
  <si>
    <t>0;14; 6</t>
  </si>
  <si>
    <t xml:space="preserve"> Įgyvendinti projektą „Poeto J. Čerkeso-Besparnio sodybos sutvarkymas“ (I etapas)</t>
  </si>
  <si>
    <t xml:space="preserve"> VKI </t>
  </si>
  <si>
    <t>Įrengta kino salė</t>
  </si>
  <si>
    <t>"+"</t>
  </si>
  <si>
    <t>Rekonstruotas kultūros objektas</t>
  </si>
  <si>
    <t xml:space="preserve">  Projekto vadovė Vita Bubliauskaitė</t>
  </si>
  <si>
    <t>304929400</t>
  </si>
  <si>
    <t>Įgyvendinti projektą „Stasio Eidrigevičiaus menų centro įkūrimas  modernizuojant  viešąją kultūros infrastruktūrą“</t>
  </si>
  <si>
    <t>Modernizuotų / įrengtų ir pritaikytų daugiafunkcėms ir daugiakultūrėms paslaugoms istaigų / objektų skaičius</t>
  </si>
  <si>
    <t xml:space="preserve">Kultūros paslaugų  prieinamumo ir patrauklumo  didinimas, modernizuojant kultūros įstaigų  infrastruktūrą ir pritaikant daugiafunkcėms ir daugiakultūrėms paslaugoms  </t>
  </si>
  <si>
    <t>Panevėžio miesto kultūros įstaigų, įgyvendinančių projektus gerinant paslaugų kokybę ir prieinamumą, skaičius</t>
  </si>
  <si>
    <t xml:space="preserve">Užtikrinti Panevėžio miesto savivaldybės  kultūros įstaigų veiklos kokybės  ir paslaugų prieinamumo gerinimą </t>
  </si>
  <si>
    <t>Įgyvendintų projektų, kuriančių tvarią socialinę ir ekonominę kultūros vertę, skaičius</t>
  </si>
  <si>
    <t>Kurti tvarią socialinę ir ekonominę kultūros vertę Panevėžyje</t>
  </si>
  <si>
    <t xml:space="preserve">                                                      INVESTICIJŲ PROJEKTŲ PROGRAMOS (NR. 02)                                                                                             
</t>
  </si>
  <si>
    <r>
      <t xml:space="preserve">IŠ VISO programai finansuoti pagal finansavimo šaltinius </t>
    </r>
    <r>
      <rPr>
        <b/>
        <i/>
        <sz val="10"/>
        <color theme="1"/>
        <rFont val="Times New Roman"/>
        <family val="1"/>
        <charset val="186"/>
      </rPr>
      <t>(1 ir 2 punktai)</t>
    </r>
  </si>
  <si>
    <r>
      <t xml:space="preserve">2.4. Rėmėjų lėšos </t>
    </r>
    <r>
      <rPr>
        <b/>
        <sz val="10"/>
        <rFont val="Times New Roman"/>
        <family val="1"/>
        <charset val="186"/>
      </rPr>
      <t>(RL)</t>
    </r>
  </si>
  <si>
    <r>
      <t>2.3. Gyventojų pajamų mokestis</t>
    </r>
    <r>
      <rPr>
        <b/>
        <sz val="10"/>
        <rFont val="Times New Roman"/>
        <family val="1"/>
        <charset val="186"/>
      </rPr>
      <t xml:space="preserve"> (GPM)</t>
    </r>
  </si>
  <si>
    <r>
      <t>2.1. Valstybės biudžeto lėšos, kurios neapskaitytos biudžete (</t>
    </r>
    <r>
      <rPr>
        <b/>
        <sz val="10"/>
        <rFont val="Times New Roman"/>
        <family val="1"/>
        <charset val="186"/>
      </rPr>
      <t>VBN</t>
    </r>
    <r>
      <rPr>
        <sz val="10"/>
        <rFont val="Times New Roman"/>
        <family val="1"/>
      </rPr>
      <t>)</t>
    </r>
  </si>
  <si>
    <r>
      <t>1.6.2. Savivaldybės aplinkos apsaugos rėmimo specialiosios programos lėšų likutis (</t>
    </r>
    <r>
      <rPr>
        <b/>
        <sz val="10"/>
        <rFont val="Times New Roman"/>
        <family val="1"/>
        <charset val="186"/>
      </rPr>
      <t>SBAAL</t>
    </r>
    <r>
      <rPr>
        <sz val="10"/>
        <rFont val="Times New Roman"/>
        <family val="1"/>
        <charset val="186"/>
      </rPr>
      <t>)</t>
    </r>
  </si>
  <si>
    <t>1.6.1. Ankstesnių metų lėšų likutis (L)</t>
  </si>
  <si>
    <t>1.6. Ankstesnių metų lėšų likučiai</t>
  </si>
  <si>
    <r>
      <t xml:space="preserve">1.5. Skolintos lėšos </t>
    </r>
    <r>
      <rPr>
        <b/>
        <sz val="10"/>
        <rFont val="Times New Roman"/>
        <family val="1"/>
        <charset val="186"/>
      </rPr>
      <t>(P)</t>
    </r>
  </si>
  <si>
    <r>
      <t xml:space="preserve">1.4. Europos Sąjungos ir kitos tarptautinės finansinės paramos lėšos </t>
    </r>
    <r>
      <rPr>
        <b/>
        <sz val="10"/>
        <rFont val="Times New Roman"/>
        <family val="1"/>
        <charset val="186"/>
      </rPr>
      <t>(ES)</t>
    </r>
  </si>
  <si>
    <r>
      <t xml:space="preserve">iš jų: 1.3.1 Pajamos už prekes ir paslaugas </t>
    </r>
    <r>
      <rPr>
        <b/>
        <sz val="10"/>
        <rFont val="Times New Roman"/>
        <family val="1"/>
        <charset val="186"/>
      </rPr>
      <t>(SP)</t>
    </r>
  </si>
  <si>
    <r>
      <t>1.2.6.Valstybės lėšos kapitalo investicijoms (</t>
    </r>
    <r>
      <rPr>
        <b/>
        <sz val="10"/>
        <rFont val="Times New Roman"/>
        <family val="1"/>
        <charset val="186"/>
      </rPr>
      <t>VKI)</t>
    </r>
  </si>
  <si>
    <r>
      <t>1.2.5. Valstybės lėšos vietinės reikšmės keliams (gatvėms) tiesti, taisyti, prižiūrėti ir saugaus eismo sąlygoms užtikrinti (</t>
    </r>
    <r>
      <rPr>
        <b/>
        <sz val="10"/>
        <rFont val="Times New Roman"/>
        <family val="1"/>
        <charset val="186"/>
      </rPr>
      <t>KPP</t>
    </r>
    <r>
      <rPr>
        <sz val="10"/>
        <rFont val="Times New Roman"/>
        <family val="1"/>
        <charset val="186"/>
      </rPr>
      <t>)</t>
    </r>
  </si>
  <si>
    <r>
      <t>1.2.4. Valstybės lėšos ugdymo reikmėms finansuoti (</t>
    </r>
    <r>
      <rPr>
        <b/>
        <sz val="10"/>
        <rFont val="Times New Roman"/>
        <family val="1"/>
        <charset val="186"/>
      </rPr>
      <t>ML</t>
    </r>
    <r>
      <rPr>
        <sz val="10"/>
        <rFont val="Times New Roman"/>
        <family val="1"/>
        <charset val="186"/>
      </rPr>
      <t>)</t>
    </r>
  </si>
  <si>
    <r>
      <t>1.2.3. Valstybės regioninėms įstaigoms ir klasėms finansuoti (</t>
    </r>
    <r>
      <rPr>
        <b/>
        <sz val="10"/>
        <rFont val="Times New Roman"/>
        <family val="1"/>
        <charset val="186"/>
      </rPr>
      <t>VBSR)</t>
    </r>
  </si>
  <si>
    <r>
      <t>1.2.2. Valstybės lėšos valstybinėms (valstybės perduotoms savivaldybėms) funkcijoms atlikti (</t>
    </r>
    <r>
      <rPr>
        <b/>
        <sz val="10"/>
        <rFont val="Times New Roman"/>
        <family val="1"/>
        <charset val="186"/>
      </rPr>
      <t>VBSF)</t>
    </r>
  </si>
  <si>
    <r>
      <t>iš jų: 1.2.1. Valstybės lėšos kitoms dotacijoms (</t>
    </r>
    <r>
      <rPr>
        <b/>
        <sz val="10"/>
        <rFont val="Times New Roman"/>
        <family val="1"/>
        <charset val="186"/>
      </rPr>
      <t>VB)</t>
    </r>
  </si>
  <si>
    <r>
      <t xml:space="preserve">1.1.3. Grąžintos biudžeto lėšos baigus projektus, finansuojamus Europos Sąjungos, kitos tarptautinės finansinės paramos ir bendrojo finansavimo lėšomis </t>
    </r>
    <r>
      <rPr>
        <b/>
        <sz val="10"/>
        <rFont val="Times New Roman"/>
        <family val="1"/>
        <charset val="186"/>
      </rPr>
      <t>(SBES)</t>
    </r>
  </si>
  <si>
    <r>
      <t>1.1.2.Savivaldybės aplinkos apsaugos rėmimo specialiosios programos lėšos (</t>
    </r>
    <r>
      <rPr>
        <b/>
        <sz val="10"/>
        <rFont val="Times New Roman"/>
        <family val="1"/>
        <charset val="186"/>
      </rPr>
      <t>SBAA</t>
    </r>
    <r>
      <rPr>
        <sz val="10"/>
        <rFont val="Times New Roman"/>
        <family val="1"/>
        <charset val="186"/>
      </rPr>
      <t>)</t>
    </r>
  </si>
  <si>
    <r>
      <t xml:space="preserve">iš jo: 1.1.1. Savivaldybės biudžeto lėšos </t>
    </r>
    <r>
      <rPr>
        <b/>
        <sz val="10"/>
        <rFont val="Times New Roman"/>
        <family val="1"/>
        <charset val="186"/>
      </rPr>
      <t>(SB)</t>
    </r>
  </si>
  <si>
    <r>
      <t>iš jo: 1.1.Savivaldybės biudžeto lėšos (nuosavos, be ankstesnių metų likučio)</t>
    </r>
    <r>
      <rPr>
        <b/>
        <sz val="10"/>
        <rFont val="Times New Roman"/>
        <family val="1"/>
        <charset val="186"/>
      </rPr>
      <t xml:space="preserve"> </t>
    </r>
  </si>
  <si>
    <t>Iš viso programai:</t>
  </si>
  <si>
    <t>Iš viso tikslui:</t>
  </si>
  <si>
    <t>Iš viso uždaviniui:</t>
  </si>
  <si>
    <t>vnt</t>
  </si>
  <si>
    <t>Paprasto remonto darbai</t>
  </si>
  <si>
    <t xml:space="preserve">SB </t>
  </si>
  <si>
    <t>19</t>
  </si>
  <si>
    <t>Patalpų  pritaikymas Panevėžio apskaitos centro veiklai</t>
  </si>
  <si>
    <t>33</t>
  </si>
  <si>
    <t>Kapitališkai suremontuota pastato dalis</t>
  </si>
  <si>
    <t>Vienybės g. 38 kapitalinis remontas</t>
  </si>
  <si>
    <t>32</t>
  </si>
  <si>
    <t>Atlikti projektavimo ir naujos statybos darbai</t>
  </si>
  <si>
    <t>3.2.4.</t>
  </si>
  <si>
    <t>Panevėžio miesto savivaldybės būsto su administracinėmis patalpomis, Savanorių a. 3A, statyba</t>
  </si>
  <si>
    <t>31</t>
  </si>
  <si>
    <t>Atlikti projektavimo ir remonto darbai</t>
  </si>
  <si>
    <t>Lopšelio darželio "Draugystė" I korpuso patalpų įrengimas švietimo pagalbos specialistams</t>
  </si>
  <si>
    <t>30</t>
  </si>
  <si>
    <t>Panevėžio Elenos Mezginaitės viešosios bibliotekos filialo Šiaurinės bibliotekos, esančios Pušaloto g. 55, Panevėžyje, remonto darbai</t>
  </si>
  <si>
    <t>29</t>
  </si>
  <si>
    <t>Panevėžio Raimundo Sargūno sporto bendrabučio stogo remonto darbai</t>
  </si>
  <si>
    <t>28</t>
  </si>
  <si>
    <t>288724612</t>
  </si>
  <si>
    <t>Atlikti remonto darbai</t>
  </si>
  <si>
    <t>Mokslo, pagalbinio ūkio paskirties pastatų ir kitų inžinerinių statinių Trumpoji g. 1, Panevėžyje, griovimo darbai</t>
  </si>
  <si>
    <t>27</t>
  </si>
  <si>
    <t>Pastato Smėlynės g. 2B, Panevėžyje, dalies patalpų paprastojo remonto darbai</t>
  </si>
  <si>
    <t>26</t>
  </si>
  <si>
    <t>Mokslo paskirties pastato (Un. Nr. 2793-0006-2012) dalies patalpų Smėlynės g. 29, paprastasis remontas</t>
  </si>
  <si>
    <t>25</t>
  </si>
  <si>
    <t>288724611</t>
  </si>
  <si>
    <t>„Futbolo aikštės Smėlynės g. 2B, Panevėžyje, remonto  darbai”</t>
  </si>
  <si>
    <t>24</t>
  </si>
  <si>
    <t>20</t>
  </si>
  <si>
    <t>Pastato Laisvės a. 20, Panevėžys, dalies patalpų remontas</t>
  </si>
  <si>
    <t>23</t>
  </si>
  <si>
    <t>Panevėžio muzikinio teatro vandentiekio ir nuotekų šalinimo projekto parengimas ir remonto darbai</t>
  </si>
  <si>
    <t>Panevėžio kultūros centro rūmų krovimo rampos, pagrindinės salės lauko durų, atraminių sienelių ir laiptų remonto darbai</t>
  </si>
  <si>
    <t>Iškeltos skulptūros</t>
  </si>
  <si>
    <t>Skulptūrų iš Senvagės ir Laisvės a. prieigų perkėlimas</t>
  </si>
  <si>
    <t>18</t>
  </si>
  <si>
    <t>Suremontuotos vidaus patalpos</t>
  </si>
  <si>
    <t>7</t>
  </si>
  <si>
    <t>Panevėžio miesto "Vilties" progimnazijos dalies patalpų remontas</t>
  </si>
  <si>
    <t>Panevėžio  gimnazijos "Aušra", dalies patalpų remonto darbai, keičiant patalpų paskirtį</t>
  </si>
  <si>
    <t>Kultūros paskirties pastato, Šermukšnių g. 31A-1, Panevėžyje, dalies patalpų remontas</t>
  </si>
  <si>
    <t>VšĮ futbolo akademijos "Panevėžys" sporto salės esančios Elektronikos g.1f (77U1/b-1), Panevėžyje, dalies patalpų remontas</t>
  </si>
  <si>
    <t>Atliktas techninis projektas ir atliekami naujos statybos darbai</t>
  </si>
  <si>
    <t>Panevėžio Raimundo Sargūno sporto gimnazijos teritorijoje, Liepų al. 2, Panevėžio m., naujos universalios sporto salės statyba</t>
  </si>
  <si>
    <t>Sumontuotos signalizacijos bendro ugdymo įstaigose</t>
  </si>
  <si>
    <t>Signalizacijų įvedimas bendrojo ugdymo mokyklose</t>
  </si>
  <si>
    <t>Atlikti projektavimo ir rangos darbai</t>
  </si>
  <si>
    <t>Atlikti techniniai projektai</t>
  </si>
  <si>
    <t>Projektavimo darbai</t>
  </si>
  <si>
    <t>Atlikti remonto darbai Savivaldybei priklausančiuose statiniuose</t>
  </si>
  <si>
    <t>Statybos skyrius;  Miesto infrastruktūros skyrius;                                    Teritorijų planavimo ir architektūros skyrius; Ūkio ir eksplotavimo skyrius</t>
  </si>
  <si>
    <t>19; 7; 14; 20</t>
  </si>
  <si>
    <t>Savivaldybei priklausančių pastatų ir inžinerinių statinių rekonstravimas, atnaujinimas (modernizavimas)  ir remontas</t>
  </si>
  <si>
    <t>Turto, sukurto įgyvendinant projektus finansuojamus iš ES lėšų, draudimas</t>
  </si>
  <si>
    <t>Apdrausti objektai</t>
  </si>
  <si>
    <t>21</t>
  </si>
  <si>
    <t>3.2.3.</t>
  </si>
  <si>
    <t>Užsakovo funkcijų vykdymas</t>
  </si>
  <si>
    <t>Išimta statybą leidžiančių dokumentų</t>
  </si>
  <si>
    <t>Apdrausti statybos techniniai prižiūrėtojai, draudimo polisai</t>
  </si>
  <si>
    <t>3.2.2.</t>
  </si>
  <si>
    <t>Gedimų, įvykusių Savivaldybei priklausančiuose statiniuose, likvidavimas, statinių nugriovimas</t>
  </si>
  <si>
    <t>Likviduota gedimų</t>
  </si>
  <si>
    <t>5</t>
  </si>
  <si>
    <t xml:space="preserve">Savivaldybei priklausiančių pastatų kasmet pagerintos būklės dalis (nuo visų priklausančių pastatų) </t>
  </si>
  <si>
    <t>Savivaldybei priklausančius statinius rekonstruoti, atnaujinti, modernizuoti, remontuoti, apdrausti ir plėtoti</t>
  </si>
  <si>
    <t>Palaidota vienišų ir neatpažintų žmonių palaikų</t>
  </si>
  <si>
    <t>3.1.6</t>
  </si>
  <si>
    <t>Vienišų ir neatpažintų žmonių palaikų laidojimas</t>
  </si>
  <si>
    <t>Panevėžio miesto savivaldybės teritorijoje mirusių žmonių palaikų vežimo ir laikymo paslaugos</t>
  </si>
  <si>
    <t>Kapinių skaitmeninimo informacinės sistemos palaikymas</t>
  </si>
  <si>
    <t xml:space="preserve">tūkst. m2 </t>
  </si>
  <si>
    <t>Vykdomas kapinių atnaujinimas ir  priežiūra</t>
  </si>
  <si>
    <t xml:space="preserve">Kapinių teritorijos atnaujinimas ir priežiūra </t>
  </si>
  <si>
    <t>Organizuoti kapinių priežiūrą, vienišų žmonių laidojimą</t>
  </si>
  <si>
    <t>Atnaujintų objektų skaičius</t>
  </si>
  <si>
    <t>Įrengtų, atnaujintų vaikų žaidimų aikštelių skaičius</t>
  </si>
  <si>
    <t>3.1.5</t>
  </si>
  <si>
    <t xml:space="preserve">Daugiabučių gyvenamųjų namų teritorijų infrastruktūros objektų atnaujinimas dalyvaujant fiziniams ir  (ar) juridiniams asmenims </t>
  </si>
  <si>
    <t>km / metus</t>
  </si>
  <si>
    <t>Atnaujintų šaligatvių skaičius</t>
  </si>
  <si>
    <t>Daugiabučių gyvenamųjų namų teritorijose esančių šaligatvių remontas</t>
  </si>
  <si>
    <t>Atnaujintų automobilių aikštelių skaičius</t>
  </si>
  <si>
    <t>Atnaujintų vidaus kelių, automobilių aikštelių skaičius</t>
  </si>
  <si>
    <t>Daugiabučių gyvenamųjų namų teritorijose esančių vidaus kelių (įvažų) remontas</t>
  </si>
  <si>
    <t>Daugiabučių gyvenamųjų namų teritorijų infrastruktūros atnaujinimas ir plėtra</t>
  </si>
  <si>
    <t>VKĮ</t>
  </si>
  <si>
    <t>užtvankos J. Biliūno g. 15, Panevėžio m. atnaujinimas</t>
  </si>
  <si>
    <t>Parengtas techninis projektas</t>
  </si>
  <si>
    <t>Tilto per Nevėžį J. Biliūno gatvėje ir</t>
  </si>
  <si>
    <t>Atlikti rekonstrukcijos darbai</t>
  </si>
  <si>
    <t>Viaduko per geležinkelį Pramonės
g., Panevėžio mieste, atnaujinimas,
rekonstravimo darbai</t>
  </si>
  <si>
    <t>Kapitališkai suremontuotų tiltų skaičius</t>
  </si>
  <si>
    <t xml:space="preserve">Tilto per Nevėžį Nemuno gatvėje, Panevėžio mieste kapitalinis remontas </t>
  </si>
  <si>
    <t>Atliktų tiltų ir kitos infrastruktūros  remonto ar rekonstrukcijos skaičius</t>
  </si>
  <si>
    <t>3.1.4</t>
  </si>
  <si>
    <t>Esamų tiltų ir kitos infrastruktūros remontas ir rekonstrukcija</t>
  </si>
  <si>
    <t xml:space="preserve">Žvyruotų gatvių dulkėtumo mažinimas   </t>
  </si>
  <si>
    <t>Vietinės reikšmės kelių ir gatvių su žvyro danga priežiūra, naudojant dulkėjimą mažinančias priemones, ilgis</t>
  </si>
  <si>
    <t>Žvyruotų gatvių, kuriose sumažintas dulkėtumas, ilgis</t>
  </si>
  <si>
    <t>3.1.3</t>
  </si>
  <si>
    <t>Abonentų skaičius</t>
  </si>
  <si>
    <t xml:space="preserve">Naujų elektros abonentų, beapskaitinių vartotojų prijungimas </t>
  </si>
  <si>
    <t>Įrengta, rekonstruota apšvietimo tinklų</t>
  </si>
  <si>
    <t>Miesto gatvių ir vidaus  kelių apšvietimo tinklų remonto projektavimo ir rangos darbai</t>
  </si>
  <si>
    <t>GWh</t>
  </si>
  <si>
    <t>Suvartota el. energijos</t>
  </si>
  <si>
    <t xml:space="preserve">Elektros energijos sunaudojimas miesto gatvių apšvietimui, renginiams, elektromobilių įkrovos stotelėms </t>
  </si>
  <si>
    <t xml:space="preserve">Eksploatuojama šviestuvų    </t>
  </si>
  <si>
    <t>Miesto gatvių ir viešųjų erdvių apšvietimo tinklų eksploatavimas  ir remontas</t>
  </si>
  <si>
    <t xml:space="preserve">Miesto gatvių ir viešųjų erdvių apšvietimo tinklų eksploatavimas, įrengimas, rekonstrukcija ir remontas, viešųjų erdvių ir gatvių apšvietimas, naujų abonentų prijungimas </t>
  </si>
  <si>
    <t>Rekonstruota  gatvė</t>
  </si>
  <si>
    <t>Beržų gatvės dalies (nuo J. Basanavičiaus iki Pilėnų g.) rekonstrukcijos darbai</t>
  </si>
  <si>
    <t>34</t>
  </si>
  <si>
    <t>Kapitališkai suremontuota gatvė</t>
  </si>
  <si>
    <t>Šermukšnių g. kapitalinis remontas</t>
  </si>
  <si>
    <t>Pajuostės pl. atkarpos (nuo Nr. 34 iki miesto ribos) kapitalinis remontas</t>
  </si>
  <si>
    <t>Panevėžio miesto Sūkurio gatvės rekonstravimas techninis projektas</t>
  </si>
  <si>
    <t>Pušaloto gatvės ir pėsčiųjų/dviračio (ties sklypais Nr. 164-176) drenažo bei lietaus nuotekų tinklai</t>
  </si>
  <si>
    <t>Stetiškių g. atkarpos (nuo Vadoklių
g. iki Moliupio g.) kapitalinis
remontas</t>
  </si>
  <si>
    <t>Pušaloto g. atkarpos (nuo S. Kerbedžio g. Pušaloto g., Nemuno g. J. Janonio g. žiedinės sankryžos iki geležinkelio pervažos) kapitalinis remontas</t>
  </si>
  <si>
    <t>Atlikti Lėkiškio gatvės projektavimo ir rekonstrukcijos darbai</t>
  </si>
  <si>
    <t>Lėkiškio g. rekonstrukcijos darbai</t>
  </si>
  <si>
    <t>Miesto užtvankų priežiūra ir remontas</t>
  </si>
  <si>
    <t>Panevėžio miesto užtvankų remontas, priežiūra</t>
  </si>
  <si>
    <t>Įrengtas naujas vidaus kelias (įvaža)</t>
  </si>
  <si>
    <t>Pramonės g. kapitalinis remontas, įrengiant privažiavimą prie Pramonės g. Nr. 7</t>
  </si>
  <si>
    <t>22</t>
  </si>
  <si>
    <t>Atliktas Ramygalos g. dalies, ties sklypu unik. Nr. 4400-1182-6805, kapitalinis remontas</t>
  </si>
  <si>
    <t>Įrengtas šviesoforų postas</t>
  </si>
  <si>
    <t>3.1.1.</t>
  </si>
  <si>
    <t>Ramygalos g. kapitalinis remontas, įrengiant šviesoforų postą ties Ramygalos g. unik.Nr. 4400-1182-6805</t>
  </si>
  <si>
    <t>8</t>
  </si>
  <si>
    <t xml:space="preserve">Kėdainių g.  naujo vidaus kelio (įvažos) įrengimas </t>
  </si>
  <si>
    <t xml:space="preserve"> Prižiūrimas viadukas</t>
  </si>
  <si>
    <t>Prižūrimi tiltai</t>
  </si>
  <si>
    <t>Panevėžio miesto tiltų ir viaduko remontas, priežiūra</t>
  </si>
  <si>
    <t>Prižiūrėtos Panevėžio miesto gatvės</t>
  </si>
  <si>
    <t>Panevėžio miesto gatvių su asfalto danga priežiūra</t>
  </si>
  <si>
    <t>Naujai įrengta aikštelė</t>
  </si>
  <si>
    <t>Kraštovaizdžio formavimas ir ekologinės būklės gerinimas Kniaudiškių parke (Molainių g. 3. Automobilių stovėjimo aikštelė).</t>
  </si>
  <si>
    <t>17</t>
  </si>
  <si>
    <t>Atlikti statinių kadastriniai matavimai</t>
  </si>
  <si>
    <t>Statinių kadastriniai matavimai</t>
  </si>
  <si>
    <t>Atlikti  inžinerinių statinių techniniai projektai</t>
  </si>
  <si>
    <t>Kapitališkai suremontuotos Sietyno g. su asfalto danga ilgis</t>
  </si>
  <si>
    <t>Sietyno gatvės kapitalinis remontas</t>
  </si>
  <si>
    <t>Kapitališkai suremontuotų gatvių su asfalto danga ilgis</t>
  </si>
  <si>
    <t>Kapitališkai suremontuotos Žvaigždžių g. su asfalto danga ilgis</t>
  </si>
  <si>
    <t>Sena priemonė, įgyvendinta 2024</t>
  </si>
  <si>
    <t>Atlikti kadastriniai matavimai, patvirtinta statybos užbaigimo deklaracija</t>
  </si>
  <si>
    <t xml:space="preserve">Žvaigždžių gatvės dalies (nuo Kniaudiškių g. iki J. Zikaro g.) kapitalinis remontas  </t>
  </si>
  <si>
    <t>Atlikti naujos statybos darbai</t>
  </si>
  <si>
    <t xml:space="preserve">V. Alanto g. statyba (III etapas – nuo Projektuotojų g. iki V. Alanto g. – Savitiškio g. (Vakarinės g. ) žiedinės sankryžos),  (IV etapas – žiedinė sankryža V. Alanto g. – Savitiškio g. (Vakarinės g.)) </t>
  </si>
  <si>
    <t>Kapitališkai suremontuotos Rėklių g. su žvyro danga ilgis</t>
  </si>
  <si>
    <t xml:space="preserve">Rėklių gatvės kapitalinis remontas  </t>
  </si>
  <si>
    <t>Kapitališkai suremontuotos Bendrijų g. su žvyro danga ilgis</t>
  </si>
  <si>
    <t xml:space="preserve">Bendrijų gatvės kapitalinis remontas  </t>
  </si>
  <si>
    <t>Atnaujintų gatvių su asfalto danga ilgis</t>
  </si>
  <si>
    <t>Statybos skyrius ; Miesto infrastruktūros skyrius</t>
  </si>
  <si>
    <t>Vietinės reikšmės kelių ir gatvių su asfalto danga atnaujinimas</t>
  </si>
  <si>
    <t>Km</t>
  </si>
  <si>
    <t>Rekonstruotų vietinės reikšmės kelių ir gatvių su žvyro danga ilgis</t>
  </si>
  <si>
    <t>Vietinės reikšmės kelių ir gatvių su žvyro danga ilgis</t>
  </si>
  <si>
    <t>Vietinės reikšmės kelių ir gatvių su žvyro danga remontas ir priežiūra</t>
  </si>
  <si>
    <t>Vietinės reikšmės kelių ir gatvių su asfalto danga ilgis</t>
  </si>
  <si>
    <t>Vietinės reikšmės kelių ir gatvių su asfalto danga remontas ir priežiūra</t>
  </si>
  <si>
    <t>7; 19</t>
  </si>
  <si>
    <t>Miesto vietinės reikšmės kelių ir gatvių infrastruktūros atnaujinimas ir plėtra</t>
  </si>
  <si>
    <t>Atnaujintų ir naujai įrengtų vietinės reikšmės kelių ir gatvių ilgis</t>
  </si>
  <si>
    <t>Modernizuoti esamą ir tvariai vystyti naują miesto infrastruktūrą</t>
  </si>
  <si>
    <t>1,5</t>
  </si>
  <si>
    <t>mln. kv. m</t>
  </si>
  <si>
    <t xml:space="preserve">Apšviestų teritorijų plotas </t>
  </si>
  <si>
    <t xml:space="preserve">Skatinti miesto plėtrą ir tvarią transformaciją   </t>
  </si>
  <si>
    <t xml:space="preserve">vnt.  </t>
  </si>
  <si>
    <t>Bendrojo naudojimo patalpų pritaikymas minim.priedangų reikalavimams</t>
  </si>
  <si>
    <t>2.2.4</t>
  </si>
  <si>
    <t>Panevėžio miesto daugiabučių namų patalpų pritaikymo minimaliems priedangų reikalavimams konkursas</t>
  </si>
  <si>
    <t>m</t>
  </si>
  <si>
    <t>Išvalyta upės vaga</t>
  </si>
  <si>
    <t>2.2.3</t>
  </si>
  <si>
    <t>Nevėžio upės valymas (prie Vakarinės g.)</t>
  </si>
  <si>
    <t>Išvalyta upelio vaga</t>
  </si>
  <si>
    <t>Šermuto upelio vagos valymas</t>
  </si>
  <si>
    <t xml:space="preserve">      vnt.</t>
  </si>
  <si>
    <t>Medžių genėjimo darbai (prie gatvių, daugiabučių pastatų. Medžių priežiūros paslaugos bus vykdytos pagal poreikį ir išduotus leidimus kirsti, pašalinti, intensyviai genėti saugotinus želdinius).</t>
  </si>
  <si>
    <t>Didelių matmenų medžių persodinimo paslaugos, naujų želdinių  įveisimas, priežiūra, tvarkymas</t>
  </si>
  <si>
    <t>ha</t>
  </si>
  <si>
    <t>Skaičiuojama nuo gatvių ir statinių stogų ploto</t>
  </si>
  <si>
    <t xml:space="preserve">Mokestis už lietaus nuotekas   </t>
  </si>
  <si>
    <t>Papuošta miesto eglė ir Laisvės aikštė, kartą per metus</t>
  </si>
  <si>
    <t xml:space="preserve">Miesto puošimas švenčių ir renginių metu  </t>
  </si>
  <si>
    <t>Renkama rinkliava (parkomatai)</t>
  </si>
  <si>
    <t xml:space="preserve">Rinkliavos už transporto stovėjimą gatvėse ir aikštėse organizavimas  </t>
  </si>
  <si>
    <t>Vaizdo stebėjimo kameros</t>
  </si>
  <si>
    <t xml:space="preserve">Vaizdo stebėjimo sistemos duomenų perdavimo ir stebėjimo paslaugos  </t>
  </si>
  <si>
    <t>Sutvarkyta Nevėžio upės pakrantė</t>
  </si>
  <si>
    <t>Nevėžio upės pakrančių tvarkymas</t>
  </si>
  <si>
    <t>Prižiūrėti miesto fontanai</t>
  </si>
  <si>
    <t>Fontanų priežiūros paslaugos</t>
  </si>
  <si>
    <t>Sutvarkytos poilsio zonos</t>
  </si>
  <si>
    <t>Viešųjų erdvių ir poilsio zonų infrastruktūros objektų atnaujinimas, remontas ir priežiūra</t>
  </si>
  <si>
    <t xml:space="preserve">Įrengta, atnaujinta vaikų žaidimo aikštelių        </t>
  </si>
  <si>
    <t xml:space="preserve"> vnt.</t>
  </si>
  <si>
    <t xml:space="preserve">Prižiūrima vaikų žaidimo aikštelių        </t>
  </si>
  <si>
    <t xml:space="preserve">Vaikų žaidimo aikštelių ir treniruoklių atnaujinimas, remontas ir priežiūra </t>
  </si>
  <si>
    <t xml:space="preserve">Viešųjų erdvių ir poilsio zonų infrastruktūros objektų atnaujinimas, remontas ir priežiūra, rinkliava už transporto stovėjimą, miesto puošimas švenčių proga </t>
  </si>
  <si>
    <t>Įsigyti maisto atliekų  surinkimo priemones</t>
  </si>
  <si>
    <t>Biologinių (maisto) atliekų surinkimo priemonėms įsigyti</t>
  </si>
  <si>
    <t>Atliktas pagal  konteinerių poreikį su antžeminių konteinerių remontu</t>
  </si>
  <si>
    <t>2.2.2</t>
  </si>
  <si>
    <t>Antžeminių atliekų surinkimo konteinerių aikštelių remontas</t>
  </si>
  <si>
    <t>Atlikti nenumatyti miesto infrastruktūros darbai, paslaugos</t>
  </si>
  <si>
    <t>Miesto infrastruktūros skyrius, Statybos skyrius</t>
  </si>
  <si>
    <t>7;   19</t>
  </si>
  <si>
    <t>Nenumatytos išlaidos</t>
  </si>
  <si>
    <t>Įsigyti tekstilės atliekų surinkimo konteinerius</t>
  </si>
  <si>
    <t xml:space="preserve">Sterilizuoti bešeimininkių kačių   </t>
  </si>
  <si>
    <t>Bešeimininkių gyvūnų  (kačių) augintinių skaičiaus mažinimo programai vykdyti</t>
  </si>
  <si>
    <t>Stebimų aplinkos komponentų skaičius</t>
  </si>
  <si>
    <t>Panevėžio miesto aplinkos komponentų stebėsena</t>
  </si>
  <si>
    <t>Atliktas pagal poreikį konteinerių su požeminiais konteineriais remontas</t>
  </si>
  <si>
    <t>Požeminių atliekų surinkimo konteinerių aikštelių su požeminiais konteineriais remontas ir plėtra</t>
  </si>
  <si>
    <t xml:space="preserve">Suteikti laikinąją priežiūrą bepriežiūriams, bešeimininkiams gyvūnams </t>
  </si>
  <si>
    <t>Bepriežiūrių, bešeimininkių gyvūnų  laikinoji priežiūra</t>
  </si>
  <si>
    <t>Atlikti darbus ir suteikti paslaugas (pastatyti biotualetus, atliekų surinkimo konteinerius, išvalyti teritorijas ir kt.) planuojamiems miesto renginiams</t>
  </si>
  <si>
    <t>Paruošiamųjų darbų atlikimas ir paslaugų suteikimas miesto renginiams</t>
  </si>
  <si>
    <r>
      <t>tūkst. m</t>
    </r>
    <r>
      <rPr>
        <vertAlign val="superscript"/>
        <sz val="10"/>
        <rFont val="Times New Roman"/>
        <family val="1"/>
        <charset val="186"/>
      </rPr>
      <t xml:space="preserve">2   </t>
    </r>
  </si>
  <si>
    <t xml:space="preserve">Valomi šaligatviai </t>
  </si>
  <si>
    <t xml:space="preserve">Valomos gatvės  </t>
  </si>
  <si>
    <t>Prižiūrimos šiukšlių dėžės</t>
  </si>
  <si>
    <t>Prižiūrimi viešieji tualetai</t>
  </si>
  <si>
    <t xml:space="preserve">Miesto    teritorijų, viešųjų tualetų valymas, priežiūra, šiukšliadėžių priežiūra </t>
  </si>
  <si>
    <t>Medžių priežiūros paslaugos Panevėžio mieste</t>
  </si>
  <si>
    <t>Miesto želdynų atnaujinimas ir priežiūra</t>
  </si>
  <si>
    <r>
      <t>m</t>
    </r>
    <r>
      <rPr>
        <vertAlign val="superscript"/>
        <sz val="10"/>
        <rFont val="Times New Roman"/>
        <family val="1"/>
        <charset val="186"/>
      </rPr>
      <t>2</t>
    </r>
  </si>
  <si>
    <t>Sodinamos gėlės ir dekoratyviniai augalai</t>
  </si>
  <si>
    <t>Prižiūrimi ir atnaujinami miesto gėlynai</t>
  </si>
  <si>
    <t>Miesto gėlynų atnaujinimas ir priežiūra</t>
  </si>
  <si>
    <t>Vykdoma vejų ir žolynų (želdinių) priežiūra mieste</t>
  </si>
  <si>
    <t>Miesto vejų ir žolynų atnaujinimas ir priežiūra</t>
  </si>
  <si>
    <t>Miesto viešųjų erdvių atnaujinimas, priežiūra</t>
  </si>
  <si>
    <t>Dalyvaujamojo biudžeto modelio taikymas</t>
  </si>
  <si>
    <t>Taikomų gyventojų įtraukties instrumentų skaičius</t>
  </si>
  <si>
    <t>2.2.1</t>
  </si>
  <si>
    <t>Įgyvendintų eko sistemą stiprinančių projektų skaičius</t>
  </si>
  <si>
    <t xml:space="preserve">Suformuotų erdvių skaičius </t>
  </si>
  <si>
    <t>Patobulinti miesto erdvių ir objektų kokybę, jų priežiūrą (SPP 2.2.3.)</t>
  </si>
  <si>
    <t>Namų ūkių (būstų) šildymo įrenginių inventorizavimas ir vartotojų sąmoningumo didinimas</t>
  </si>
  <si>
    <t>Naujus aplinkai draugiškesnius šilumos būdus įdiegusių savivaldybės įmonių / organizacijų skaičius</t>
  </si>
  <si>
    <t>kompl.</t>
  </si>
  <si>
    <t>Atlikta namų ūkių (būstų) šildymo įrenginių inventorizacija</t>
  </si>
  <si>
    <t>2.1.4</t>
  </si>
  <si>
    <t xml:space="preserve">Savivaldybės viešųjų pastatų bei miesto įmonių / organizacijų modernizavimas, taikant energijos išteklių panaudojimo efektyvumo didinimo priemones </t>
  </si>
  <si>
    <t>  Naujų modernizuotų viešųjų pastatų skaičius</t>
  </si>
  <si>
    <t>2.1.3</t>
  </si>
  <si>
    <t>Įgyvendintas atsinaujinančių išteklių energijos naudojimo plėtros planas</t>
  </si>
  <si>
    <t>Atsinaujinančių išteklių energijos naudojimo plėtros plano  parengimas</t>
  </si>
  <si>
    <t>2.1.2.</t>
  </si>
  <si>
    <t>Atsinaujinančių išteklių energijos naudojimo plėtros plano  parengimas ir įgyvendinimas</t>
  </si>
  <si>
    <t>Daugiabučių namų modernizavimo skatinimas ir plėtra, taikant kompleksines energetinio efektyvumo didinimo priemones</t>
  </si>
  <si>
    <t>Kompleksiškai renovuotų daugiabučių namų skaičius</t>
  </si>
  <si>
    <t>2.1.1.</t>
  </si>
  <si>
    <t>Vieta šalies mastu</t>
  </si>
  <si>
    <t>Savivaldybės darnios energetikos plėtros pažanga</t>
  </si>
  <si>
    <t>Paskatinti energijos taupymą, atsinaujinančių ir alternatyvių energijos išteklių naudojimą</t>
  </si>
  <si>
    <t>Žalumo indeksas</t>
  </si>
  <si>
    <t>„Rail Baltica“ transporto mazgo integravimas į Panevėžio miesto transporto tinklą</t>
  </si>
  <si>
    <t>Naujų maršrutų skaičius</t>
  </si>
  <si>
    <t>Statybos skyrius, Miesto infrastruktūros skyrius</t>
  </si>
  <si>
    <t>7;19</t>
  </si>
  <si>
    <t>1.5.2</t>
  </si>
  <si>
    <t>Naujai įsteigta stotis</t>
  </si>
  <si>
    <t>Savivaldybės administracija</t>
  </si>
  <si>
    <t>Naujos stoties įsteigimas</t>
  </si>
  <si>
    <r>
      <t>Naujos autobusų stoties įrengimas ir prieigų sutvarkymas</t>
    </r>
    <r>
      <rPr>
        <u/>
        <sz val="10"/>
        <rFont val="Times New Roman"/>
        <family val="1"/>
        <charset val="186"/>
      </rPr>
      <t xml:space="preserve"> </t>
    </r>
  </si>
  <si>
    <t xml:space="preserve"> Įrengta nauja autobusų stotis ir sutvarkytos prieigos</t>
  </si>
  <si>
    <t>Savivaldybės administracija, Statybos skyrius</t>
  </si>
  <si>
    <t>1.5.1</t>
  </si>
  <si>
    <r>
      <t>Naujos autobusų stoties įsteigimas, įrengimas ir prieigų sutvarkymas</t>
    </r>
    <r>
      <rPr>
        <b/>
        <u/>
        <sz val="10"/>
        <rFont val="Times New Roman"/>
        <family val="1"/>
        <charset val="186"/>
      </rPr>
      <t xml:space="preserve"> </t>
    </r>
  </si>
  <si>
    <t>Veikiančių subjektų, siūlančių nuomotis / dalintis automobilius, dviračius ir kitas transporto priemones, skaičius</t>
  </si>
  <si>
    <t>Mažai teršiančių, elektra ir (ar) dujomis varomų viešojo transporto priemonių dalis nuo visų viešojo transporto priemonių</t>
  </si>
  <si>
    <t>Išplėsti viešojo transporto ir susisiekimo infrastruktūrą bei atnaujinti viešojo transporto priemones</t>
  </si>
  <si>
    <t xml:space="preserve">Viešojo transporto maršrutinio tinklo optimizavimas. </t>
  </si>
  <si>
    <t>Atliktas viešojo transporto maršrutinio tinklo optimizavimas (maršrutų skaičius)</t>
  </si>
  <si>
    <t>1.4.1</t>
  </si>
  <si>
    <t>86</t>
  </si>
  <si>
    <t>Proc. / metus</t>
  </si>
  <si>
    <t>Keleivių pasitenkinimas viešojo transporto paslaugomis</t>
  </si>
  <si>
    <t>Vietinio susisiekimo bendrų maršrutų su kitomis savivaldybėmis skaičius</t>
  </si>
  <si>
    <t>Keleivių naudojimosi viešojo transporto paslaugomis pokytis</t>
  </si>
  <si>
    <r>
      <t>Padidinti naudojimosi viešuoju transportu mastą</t>
    </r>
    <r>
      <rPr>
        <sz val="10"/>
        <rFont val="Times New Roman"/>
        <family val="1"/>
        <charset val="186"/>
      </rPr>
      <t xml:space="preserve"> </t>
    </r>
  </si>
  <si>
    <t>Elektromobilių įkrovimo prieigų tinklo plėtra ir administravimo bei priežiūros paslaugos</t>
  </si>
  <si>
    <t>Elektromobilių viešųjų įkrovimo prieigų skaičius</t>
  </si>
  <si>
    <t>1.3.1</t>
  </si>
  <si>
    <t>Mažos taršos zonų skaičius</t>
  </si>
  <si>
    <r>
      <t>Pasiekti skirtingų transporto būdų darną miesto sistemoje</t>
    </r>
    <r>
      <rPr>
        <sz val="10"/>
        <rFont val="Times New Roman"/>
        <family val="1"/>
        <charset val="186"/>
      </rPr>
      <t xml:space="preserve"> </t>
    </r>
  </si>
  <si>
    <t>Eismo intensyvumo miesto centre ir gyvenamuosiuose kvartaluose mažinimas</t>
  </si>
  <si>
    <t>Įrengtas Šiaurinis apvažiavimas</t>
  </si>
  <si>
    <t>Naujai rekonstruotų gatvių, kuriose sumažinti pertekliniai parametrai ilgis</t>
  </si>
  <si>
    <t>Gatvės, kurioms taikomas „gyvenamosios zonos“ eismo statusas</t>
  </si>
  <si>
    <t>Bendras gatvių ilgis, kuriose pritaikytos tranzitą ribojančios priemonės</t>
  </si>
  <si>
    <t>1.2.2</t>
  </si>
  <si>
    <t>Panevėžio miesto V. Alanto g.,
Projektuotojų g. ir Bendrijų g.
sankryžos rekonstravimas į žiedinę
sankryžą</t>
  </si>
  <si>
    <t>Smėlynės g., Marijonų g., Senamiesčio g. sankryžos rekonstravimo darbai</t>
  </si>
  <si>
    <t>Atnaujinti suremontuoti šviesoforų postai</t>
  </si>
  <si>
    <t>Šviesoforo postų remonto darbai</t>
  </si>
  <si>
    <t>Horizontaliai paženklintos, paženklinimu atnaujintos gatvės</t>
  </si>
  <si>
    <t>1.2.1</t>
  </si>
  <si>
    <t>Miesto gatvių horizontalusis ženklinimas</t>
  </si>
  <si>
    <t>Kelio ženklų, užtvarų ir kitų eismo saugumo gerinimo priemonių įrengimas ir priežiūra</t>
  </si>
  <si>
    <t>Miesto gatvių vertikalusis ženklinimas</t>
  </si>
  <si>
    <t>Šviesoforų postų priežiūra ir eksplotavimas</t>
  </si>
  <si>
    <t>Modernizuotos, įdiegiant inžinerines eismo saugos priemones, nereguliuojamos pėsčiųjų perėjos</t>
  </si>
  <si>
    <t>Išmaniųjų pėsčiųjų perėjų įrengimas ir esamų modernizavimas. Šviesoforų postų priežiūra ir eksplotavimas</t>
  </si>
  <si>
    <t>Atnaujinta rekonstruota sankryža</t>
  </si>
  <si>
    <t>Stoties g., Pušaloto g., Marijonų g. sankryžos rekonstravimas</t>
  </si>
  <si>
    <t>Naujų įrengtų išmaniųjų (reaguojanti į srautą ir keičianti signalus) perėjų skaičius</t>
  </si>
  <si>
    <t>Sankryžų ir perėjų įrengimas, modernizavimas ir saugaus eismo užtikrinimas</t>
  </si>
  <si>
    <t>Vnt. / metus</t>
  </si>
  <si>
    <t>Rekonstruotų sankryžų į žiedines skaičius</t>
  </si>
  <si>
    <t>Įskaitinių eismo įvykių skaičius</t>
  </si>
  <si>
    <t>Padidinti eismo saugumą</t>
  </si>
  <si>
    <t>Ukmergės g. dalies (nuo J. Basanavičiaus g. iki Staniūnų g.) pėsčiųjų ir dviračių tako kapitalinis</t>
  </si>
  <si>
    <t>Aguonų g. pėsčiųjų ir dviračių tako
kapitalinis remontas</t>
  </si>
  <si>
    <t>Kapitališkai suremontuotas šaligatvis</t>
  </si>
  <si>
    <t>Panevėžio miesto Pievų gatvės dalies (nuo Rožių iki Rėklių g. ) kapitalinio remonto projektas</t>
  </si>
  <si>
    <t>Kapitališkai suremontuoto nuo Vilniaus g. iki  Nemuno g./ Aukštaičių g. šaligatvio  ilgis</t>
  </si>
  <si>
    <t xml:space="preserve">Ramygalos g. dalies (nuo Vilniaus g. iki  Nemuno g./ Aukštaičių g.) šaligatvio kapitalinio remonto darbai </t>
  </si>
  <si>
    <t>Atnaujintų dviračių ir pėsčiųjų takų ilgis</t>
  </si>
  <si>
    <t>Dviračių ir pėsčiųjų takų ilgis (šalia gatvių)metų pab.</t>
  </si>
  <si>
    <t>Dviračių trasų, pėsčiųjų takų mieste ir jo prieigose remontas ir priežiūra</t>
  </si>
  <si>
    <t xml:space="preserve">Dviračių trasų, pėsčiųjų takų mieste ir jo prieigose įrengimas, atnaujinimas užtikrinant tęstinumą bei junglumą </t>
  </si>
  <si>
    <t>Netaršaus mikrotransporto priemonių skaičius bendrame transporto sraute</t>
  </si>
  <si>
    <t>asm./metus</t>
  </si>
  <si>
    <t>Įskaitinių eismo įvykių, kuriuose sužeidžiami pėstieji ir dviratininkai, skaičius</t>
  </si>
  <si>
    <t xml:space="preserve">Paskatinti netaršaus mikrotransporto (paspirtukai, dviračiai, riedžiai ir kt.) infrastruktūros plėtrą </t>
  </si>
  <si>
    <t>Parų skaičius, kai buvo viršyta kietųjų dalelių KD10 paros ribinė vertė 50 µg/m3</t>
  </si>
  <si>
    <t xml:space="preserve">Asignavimų valdytojo kodas </t>
  </si>
  <si>
    <t>Priemonės požymis</t>
  </si>
  <si>
    <t xml:space="preserve">             TIKSLŲ, UŽDAVINIŲ, PRIEMONIŲ IR PAPRIEMONIŲ, IŠLAIDŲ IR VERTINIMO KRITERIJŲ SUVESTINĖ                                        </t>
  </si>
  <si>
    <t>PANEVĖŽIO MIESTO SAVIVALDYBĖS ADMINISTRACIJOS 2026 METŲ VEIKLOS PLANO             
MIESTO INFRASTRUKTŪROS OBJEKTŲ PLĖTROS, MODERNIZAVIMO IR PRIEŽIŪROS  PROGRAMOS (NR. 10)</t>
  </si>
  <si>
    <r>
      <t xml:space="preserve">IŠ VISO programai finansuoti pagal finansavimo šaltinius </t>
    </r>
    <r>
      <rPr>
        <b/>
        <i/>
        <sz val="10"/>
        <rFont val="Times New Roman"/>
        <family val="1"/>
        <charset val="186"/>
      </rPr>
      <t>(1 ir 2 punktai)</t>
    </r>
  </si>
  <si>
    <r>
      <t>2.1. Valstybės biudžeto lėšos, kurios neapskaitytos biudžete (</t>
    </r>
    <r>
      <rPr>
        <b/>
        <sz val="10"/>
        <rFont val="Times New Roman"/>
        <family val="1"/>
        <charset val="186"/>
      </rPr>
      <t>VBN</t>
    </r>
    <r>
      <rPr>
        <sz val="10"/>
        <rFont val="Times New Roman"/>
        <family val="1"/>
        <charset val="186"/>
      </rPr>
      <t>)</t>
    </r>
  </si>
  <si>
    <r>
      <t xml:space="preserve">1.6.1. Ankstesnių metų lėšų likutis </t>
    </r>
    <r>
      <rPr>
        <b/>
        <sz val="10"/>
        <rFont val="Times New Roman"/>
        <family val="1"/>
        <charset val="186"/>
      </rPr>
      <t>(L)</t>
    </r>
  </si>
  <si>
    <r>
      <t>1.2.4. valstybės lėšos ugdymo reikmėms finansuoti (</t>
    </r>
    <r>
      <rPr>
        <b/>
        <sz val="10"/>
        <rFont val="Times New Roman"/>
        <family val="1"/>
        <charset val="186"/>
      </rPr>
      <t>ML</t>
    </r>
    <r>
      <rPr>
        <sz val="10"/>
        <rFont val="Times New Roman"/>
        <family val="1"/>
        <charset val="186"/>
      </rPr>
      <t>)</t>
    </r>
  </si>
  <si>
    <t xml:space="preserve">Finansavimo šaltiniai </t>
  </si>
  <si>
    <t>&gt;=15</t>
  </si>
  <si>
    <t>Asmenų, kurie pasibaigus užimtumo didinimo programoms per 6 mėn. dirbs arba vykdys savarankišką veiklą, dalis iš užimtumo didinimo programų dalyvių skaičiaus</t>
  </si>
  <si>
    <t>9</t>
  </si>
  <si>
    <t>Paslaugų teikimas pagal Užimtumo didinimo programą</t>
  </si>
  <si>
    <t xml:space="preserve">Asmenų, parengtų integruotis į darbo rinką, skaičius </t>
  </si>
  <si>
    <t>Priemonių teikimas pagal Užimtumo didinimo programą</t>
  </si>
  <si>
    <t>Užimtumo didinimo programos veiklų vykdymas</t>
  </si>
  <si>
    <t>Asmenų, patiriančių socialinės rizikos veiksnius, skaičius (asmenų skaičiaus pasikeitimas per laikotarpį)</t>
  </si>
  <si>
    <t>Vystyti socialinės paramos individualizuoto kompleksiškumo teikimo modelį</t>
  </si>
  <si>
    <t xml:space="preserve">Suteikta paslauga </t>
  </si>
  <si>
    <t>Ugnė Valužienė, Panevėžio miesto savivaldybės administracijos
Asmenų su negalia reikalų koordinatorė</t>
  </si>
  <si>
    <t>1.1.11.</t>
  </si>
  <si>
    <t>Informacijos teikimas asmenims su negalia jų pasirinktais bendravimo būdais</t>
  </si>
  <si>
    <t>Renginių skaičius</t>
  </si>
  <si>
    <t>Socialinių reikalų skyrius; Ugnė Valužienė, Panevėžio miesto savivaldybės administracijos
Asmenų su negalia reikalų koordinatorė</t>
  </si>
  <si>
    <t>9; 0</t>
  </si>
  <si>
    <t>Organizuoti Socialinio darbuotojo, Asmenų su negalia ir Globėjų dienos renginius</t>
  </si>
  <si>
    <t>Gavėjų skaičius</t>
  </si>
  <si>
    <t>Akredituotų vaikų dienos centrų finansavimas</t>
  </si>
  <si>
    <t>Asmenų, turinčių sunkią negalią, gaunančių socialinę globą, skaičius</t>
  </si>
  <si>
    <t xml:space="preserve"> vnt</t>
  </si>
  <si>
    <t xml:space="preserve">Suteiktų socialinės integracijos bendruomenėje paslaugų rūšių skaičius </t>
  </si>
  <si>
    <t>Socialinės globos paslaugų finansavimas</t>
  </si>
  <si>
    <t>Socialinę riziką patiriančių asmenų, dalyvavusių socialinei integracijai skirtose veiklose, dalis nuo nustatytų / besikreipiančių asmenų skaičiaus</t>
  </si>
  <si>
    <t>0;  9</t>
  </si>
  <si>
    <t>Socialinių paslaugų integracijos bendruomenėje plėtra</t>
  </si>
  <si>
    <t>1</t>
  </si>
  <si>
    <t xml:space="preserve">Organizacijų, teikiančių sociokultūrines paslaugas vyresnio amžiaus žmonėms, skaičius </t>
  </si>
  <si>
    <t>1.1.9</t>
  </si>
  <si>
    <t>Prevencinių paslaugų finansavimas</t>
  </si>
  <si>
    <t>300</t>
  </si>
  <si>
    <t>Atviros jaunimo erdvės unikalių jaunuolių skaičius</t>
  </si>
  <si>
    <t>Panevėžio miesto savivaldybės administracijos jaunimo reikalų koordinatorė (vyriausioji specialistė) Toma Karosienė</t>
  </si>
  <si>
    <t>Atviro darbo su jaunimu paslaugų finansavimas</t>
  </si>
  <si>
    <t>Eur</t>
  </si>
  <si>
    <t>Paramai skirtos lėšos</t>
  </si>
  <si>
    <t>Parama higienos prekėmis</t>
  </si>
  <si>
    <t>Parama maisto produktais</t>
  </si>
  <si>
    <t>Bendrųjų socialinių paslaugų programos finansavimas</t>
  </si>
  <si>
    <t>37</t>
  </si>
  <si>
    <t>Asmeninės pagalbos teikimas</t>
  </si>
  <si>
    <t>40</t>
  </si>
  <si>
    <t>Organizuoti būsto pritaikymą asmenims su negalia</t>
  </si>
  <si>
    <t>Sukurtas planas dėl ilgalaikės (trumpalaikės) socialinės globos paslaugų plėtros suaugusiems asmenims</t>
  </si>
  <si>
    <t>Įkurtas dienos centras senyvo amžiaus asmenims</t>
  </si>
  <si>
    <t>Suteiktų nestacionarių paslaugų asmenims (šeimoms) bendruomenėje ir šeimoje dalis nuo Socialinių paslaugų kataloge nurodytų nestacionarių paslaugų skaičiaus</t>
  </si>
  <si>
    <t>Socialinių paslaugų spektro įvairovė ir dalis nuo Socialinio paslaugų kataloge nurodytų paslaugų skaičiaus</t>
  </si>
  <si>
    <t>Šeimoje ir bendruomenėje teikiamų paslaugų infrastruktūros plėtra</t>
  </si>
  <si>
    <t>Kompleksinių paslaugų šeimoms ir vaikams teikimas</t>
  </si>
  <si>
    <t>Įkurtas kompleksinių paslaugų centras vaikams su negalia ir jų šeimos nariams</t>
  </si>
  <si>
    <t>694</t>
  </si>
  <si>
    <t>Šeimų ir vaikų, gavusių kompleksines paslaugas, skaičius</t>
  </si>
  <si>
    <t>1.1.8</t>
  </si>
  <si>
    <t>79</t>
  </si>
  <si>
    <t>1.1.7</t>
  </si>
  <si>
    <t>Laikino atokvėpio paslaugų finansavimas</t>
  </si>
  <si>
    <t xml:space="preserve">NVO teikiančių socialines paslaugas, skaičius </t>
  </si>
  <si>
    <t>Socialinės priežiūros paslaugų finansavimas</t>
  </si>
  <si>
    <t>731</t>
  </si>
  <si>
    <t>Koordinuoti socialinės reabilitacijos  asmenims su negalia bendruomenėje paslaugų teikimą</t>
  </si>
  <si>
    <t>Suteiktų paslaugų rūšys</t>
  </si>
  <si>
    <t>Vykdyti Panevėžio miesto savivaldybės ir Lietuvos agentūros "SOS vaikai" Panevėžio skyriaus bendradarbiavimo sutartį</t>
  </si>
  <si>
    <t>43</t>
  </si>
  <si>
    <t>Iš NVO perkamų socialinių paslaugų skaičius</t>
  </si>
  <si>
    <t>77</t>
  </si>
  <si>
    <t>NVO teikiamų socialinių paslaugų dalis nuo Socialinių paslaugų kataloge nurodytų paslaugų skaičiaus</t>
  </si>
  <si>
    <t>Glaudus bendradarbiavimas su NVO skatinant jų įtrauktį teikti socialines paslaugas ir plėsti teikiamų socialinių paslaugų spektrą</t>
  </si>
  <si>
    <t>tūkst. vnt</t>
  </si>
  <si>
    <t xml:space="preserve">Parduotų autobuso bilietų skaičius </t>
  </si>
  <si>
    <t>Kompensuoti transporto išlaidas teisę į transporto lengvatas turintiems asmenims</t>
  </si>
  <si>
    <t>158</t>
  </si>
  <si>
    <t>Pagalbos pinigų skyrimas ir mokėjimas</t>
  </si>
  <si>
    <t>5100</t>
  </si>
  <si>
    <t>6952</t>
  </si>
  <si>
    <t>Kompensacijų už būsto šildymą ir vandenį skyrimas ir mokėjimas</t>
  </si>
  <si>
    <t>620</t>
  </si>
  <si>
    <t>315</t>
  </si>
  <si>
    <t>Socialinės paramos pašalpų skyrimas ir mokėjimas</t>
  </si>
  <si>
    <t>2030</t>
  </si>
  <si>
    <t>2080</t>
  </si>
  <si>
    <t>Socialinių pašalpų skyrimas ir mokėjimas</t>
  </si>
  <si>
    <t>0; 1; 9</t>
  </si>
  <si>
    <t>Pašalpų ir kompensacijų skyrimas ir mokėjimas iš savivaldybės biudžeto lėšų</t>
  </si>
  <si>
    <t>4</t>
  </si>
  <si>
    <t>Išmokų ir kompensacijų užsieniečiams, gavusiems laikinąją apsaugą, skyrimas ir mokėjimas</t>
  </si>
  <si>
    <t>3550</t>
  </si>
  <si>
    <t>Mokinių, gaunančių nemokamą maitinimą, vidutinis  skaičius per mėnesį</t>
  </si>
  <si>
    <t>Socialinės paramos mokiniams skyrimas ir mokėjimas</t>
  </si>
  <si>
    <t>Panaudos kompensacijų gavėjų skaičius</t>
  </si>
  <si>
    <t>35</t>
  </si>
  <si>
    <t>Asmenų (šeimų), gavusių būsto nuomos ar išperkamosios būsto nuomos mokesčio dalies kompensaciją, skaičius</t>
  </si>
  <si>
    <t>Būsto nuomos ar panaudos  kompensacijų skyrimas ir mokėjimas</t>
  </si>
  <si>
    <t>2</t>
  </si>
  <si>
    <t>Kompensacijų nepriklausomybės  gynėjams skyrimas ir mokėjimas</t>
  </si>
  <si>
    <t>Išmokų neįgaliesiems, auginantiems vaikus, skyrimas ir mokėjimas</t>
  </si>
  <si>
    <t>Išmokų kariams savanoriams skyrimas ir mokėjimas</t>
  </si>
  <si>
    <t>17112</t>
  </si>
  <si>
    <t>Išmokų vaikams skyrimas ir mokėjimas</t>
  </si>
  <si>
    <t>Administruojančių darbuotojų skaičius</t>
  </si>
  <si>
    <t>Asmens savarankiškumo vertinimas</t>
  </si>
  <si>
    <t>3706</t>
  </si>
  <si>
    <t>Individualios pagalbos teikimo išlaidų kompensacijų skyrimas ir mokėjimas</t>
  </si>
  <si>
    <t>1365</t>
  </si>
  <si>
    <t>Laidojimo pašalpos gavėjų skaičius</t>
  </si>
  <si>
    <t>Paramos mirties atveju skyrimas ir mokėjimas</t>
  </si>
  <si>
    <t>Išmokų, kompensacijų ir socialinės paramos mokiniams skyrimas ir mokėjimas iš valstybės biudžeto lėšų</t>
  </si>
  <si>
    <t xml:space="preserve">Gyventojų poreikius atitinkančių socialinių paslaugų  dalis nuo Socialinio paslaugų kataloge nurodytų paslaugų skaičiaus </t>
  </si>
  <si>
    <t>Užtikrinti kokybišką ir efektyvią socialinę paramą bendruomenėje</t>
  </si>
  <si>
    <t xml:space="preserve">Socialinių paslaugų poreikio patenkinimas </t>
  </si>
  <si>
    <r>
      <t>Skatinti socialinės atskirties mažėjimą ir socialinį saugumą</t>
    </r>
    <r>
      <rPr>
        <sz val="10"/>
        <rFont val="Times New Roman"/>
        <family val="1"/>
        <charset val="186"/>
      </rPr>
      <t xml:space="preserve">     </t>
    </r>
  </si>
  <si>
    <t>tūkst.eur</t>
  </si>
  <si>
    <t xml:space="preserve"> SOCIALINĖS PARAMOS ĮGYVENDINIMO PROGRAMOS (NR.15)                                                                                              
</t>
  </si>
  <si>
    <t xml:space="preserve">                                                                                                   PANEVĖŽIO MIESTO SAVIVALDYBĖS ADMINISTRACIJOS 2026 METŲ VEIKLOS PLANO             </t>
  </si>
  <si>
    <t xml:space="preserve">Panevėžio miesto savivaldybės 
administracijos direktoriaus  įsakymo 2026-03-27d. Nr. AF-47     1  priedas  
</t>
  </si>
  <si>
    <t xml:space="preserve">Panevėžio miesto savivaldybės 
administracijos direktoriaus  įsakymo 2026-03-27d. Nr. AF-47     2  priedas  
</t>
  </si>
  <si>
    <t xml:space="preserve">Panevėžio miesto savivaldybės 
administracijos direktoriaus  įsakymo 2026-03-27d. Nr. AF-47     3  priedas  
</t>
  </si>
  <si>
    <t xml:space="preserve">Panevėžio miesto savivaldybės 
administracijos direktoriaus  įsakymo 2026-03-27d. Nr. AF-47     4  priedas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</si>
</sst>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0.0"/>
    <numFmt numFmtId="165" formatCode="#,##0.0"/>
    <numFmt numFmtId="166" formatCode="_-* #,##0.00\ _€_-;\-* #,##0.00\ _€_-;_-* &quot;-&quot;??\ _€_-;_-@_-"/>
    <numFmt numFmtId="167" formatCode="_-* #,##0.0\ _€_-;\-* #,##0.0\ _€_-;_-* &quot;-&quot;??\ _€_-;_-@_-"/>
    <numFmt numFmtId="168" formatCode="0.000"/>
  </numFmts>
  <fonts count="8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Arial"/>
      <family val="2"/>
      <charset val="186"/>
    </font>
    <font>
      <sz val="11"/>
      <name val="Times New Roman"/>
      <family val="1"/>
    </font>
    <font>
      <b/>
      <sz val="10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11"/>
      <name val="Calibri"/>
      <family val="2"/>
      <charset val="186"/>
      <scheme val="minor"/>
    </font>
    <font>
      <b/>
      <sz val="10"/>
      <name val="Arial"/>
      <family val="2"/>
      <charset val="186"/>
    </font>
    <font>
      <sz val="10"/>
      <color theme="1"/>
      <name val="Times New Roman"/>
      <family val="1"/>
      <charset val="186"/>
    </font>
    <font>
      <b/>
      <sz val="10"/>
      <color rgb="FFFF0000"/>
      <name val="Times New Roman"/>
      <family val="1"/>
    </font>
    <font>
      <sz val="10"/>
      <color rgb="FF000000"/>
      <name val="Times New Roman"/>
      <family val="1"/>
      <charset val="186"/>
    </font>
    <font>
      <sz val="8"/>
      <name val="Times New Roman"/>
      <family val="1"/>
      <charset val="186"/>
    </font>
    <font>
      <b/>
      <sz val="11"/>
      <name val="Times New Roman"/>
      <family val="1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rgb="FFFF0000"/>
      <name val="Arial"/>
      <family val="2"/>
      <charset val="186"/>
    </font>
    <font>
      <sz val="11"/>
      <color rgb="FF0070C0"/>
      <name val="Arial"/>
      <family val="2"/>
      <charset val="186"/>
    </font>
    <font>
      <sz val="10"/>
      <color rgb="FF0070C0"/>
      <name val="Arial"/>
      <family val="2"/>
      <charset val="186"/>
    </font>
    <font>
      <sz val="11"/>
      <color rgb="FFFF0066"/>
      <name val="Arial"/>
      <family val="2"/>
      <charset val="186"/>
    </font>
    <font>
      <b/>
      <sz val="10"/>
      <color rgb="FF0070C0"/>
      <name val="Arial"/>
      <family val="2"/>
      <charset val="186"/>
    </font>
    <font>
      <sz val="10"/>
      <color rgb="FFFF0000"/>
      <name val="Arial"/>
      <family val="2"/>
      <charset val="186"/>
    </font>
    <font>
      <sz val="10"/>
      <color rgb="FF0000FF"/>
      <name val="Arial"/>
      <family val="2"/>
      <charset val="186"/>
    </font>
    <font>
      <b/>
      <sz val="11"/>
      <name val="Arial"/>
      <family val="2"/>
      <charset val="186"/>
    </font>
    <font>
      <sz val="11"/>
      <color rgb="FF0000FF"/>
      <name val="Times New Roman"/>
      <family val="1"/>
      <charset val="186"/>
    </font>
    <font>
      <sz val="11"/>
      <color rgb="FF0070C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rgb="FFFF0066"/>
      <name val="Arial"/>
      <family val="2"/>
      <charset val="186"/>
    </font>
    <font>
      <sz val="11"/>
      <name val="Arial"/>
      <family val="2"/>
    </font>
    <font>
      <i/>
      <sz val="10"/>
      <color rgb="FFFF0000"/>
      <name val="Arial"/>
      <family val="2"/>
      <charset val="186"/>
    </font>
    <font>
      <b/>
      <sz val="10"/>
      <color theme="1"/>
      <name val="Times New Roman"/>
      <family val="1"/>
      <charset val="186"/>
    </font>
    <font>
      <sz val="11"/>
      <color rgb="FFFF0000"/>
      <name val="Arial"/>
      <family val="2"/>
    </font>
    <font>
      <b/>
      <sz val="11"/>
      <color rgb="FFFF0000"/>
      <name val="Times New Roman"/>
      <family val="1"/>
    </font>
    <font>
      <sz val="11"/>
      <color rgb="FF0070C0"/>
      <name val="Times New Roman"/>
      <family val="1"/>
    </font>
    <font>
      <b/>
      <sz val="10"/>
      <color theme="1"/>
      <name val="Times New Roman"/>
      <family val="1"/>
    </font>
    <font>
      <sz val="10"/>
      <color rgb="FF0000FF"/>
      <name val="Times New Roman"/>
      <family val="1"/>
      <charset val="186"/>
    </font>
    <font>
      <sz val="10"/>
      <color rgb="FF0070C0"/>
      <name val="Times New Roman"/>
      <family val="1"/>
      <charset val="186"/>
    </font>
    <font>
      <sz val="10"/>
      <color rgb="FF00B050"/>
      <name val="Arial"/>
      <family val="2"/>
      <charset val="186"/>
    </font>
    <font>
      <sz val="11"/>
      <color rgb="FF00B050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9"/>
      <color rgb="FFFF0000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sz val="10"/>
      <name val="Calibri"/>
      <family val="2"/>
      <charset val="186"/>
      <scheme val="minor"/>
    </font>
    <font>
      <sz val="10"/>
      <color rgb="FF00B0F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1"/>
      <color theme="1"/>
      <name val="Arial"/>
      <family val="2"/>
      <charset val="186"/>
    </font>
    <font>
      <u/>
      <sz val="10"/>
      <name val="Times New Roman"/>
      <family val="1"/>
      <charset val="186"/>
    </font>
    <font>
      <sz val="12"/>
      <name val="Arial"/>
      <family val="2"/>
      <charset val="186"/>
    </font>
    <font>
      <vertAlign val="superscript"/>
      <sz val="10"/>
      <name val="Times New Roman"/>
      <family val="1"/>
      <charset val="186"/>
    </font>
    <font>
      <b/>
      <u/>
      <sz val="10"/>
      <name val="Times New Roman"/>
      <family val="1"/>
      <charset val="186"/>
    </font>
    <font>
      <b/>
      <sz val="12"/>
      <name val="Arial"/>
      <family val="2"/>
      <charset val="186"/>
    </font>
    <font>
      <sz val="10"/>
      <color rgb="FF002060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sz val="10"/>
      <name val="Arial"/>
    </font>
    <font>
      <b/>
      <sz val="8"/>
      <name val="Times New Roman"/>
      <family val="1"/>
    </font>
    <font>
      <b/>
      <sz val="12"/>
      <name val="Times New Roman"/>
      <family val="1"/>
    </font>
    <font>
      <b/>
      <i/>
      <sz val="10"/>
      <name val="Times New Roman"/>
      <family val="1"/>
      <charset val="186"/>
    </font>
    <font>
      <sz val="10"/>
      <name val="Times"/>
      <family val="1"/>
      <charset val="186"/>
    </font>
    <font>
      <b/>
      <sz val="10"/>
      <color rgb="FFFF0000"/>
      <name val="Arial"/>
      <family val="2"/>
      <charset val="186"/>
    </font>
    <font>
      <sz val="10"/>
      <name val="Times"/>
      <charset val="186"/>
    </font>
    <font>
      <sz val="10"/>
      <color rgb="FFED0000"/>
      <name val="Times New Roman"/>
      <family val="1"/>
      <charset val="186"/>
    </font>
    <font>
      <sz val="10"/>
      <color rgb="FFED0000"/>
      <name val="Arial"/>
      <family val="2"/>
      <charset val="186"/>
    </font>
    <font>
      <sz val="12"/>
      <color rgb="FFFF0000"/>
      <name val="Times New Roman"/>
      <family val="1"/>
      <charset val="186"/>
    </font>
  </fonts>
  <fills count="2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99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B3EB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5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4" fillId="0" borderId="0"/>
    <xf numFmtId="44" fontId="5" fillId="0" borderId="0" applyFont="0" applyFill="0" applyBorder="0" applyAlignment="0" applyProtection="0"/>
  </cellStyleXfs>
  <cellXfs count="3862">
    <xf numFmtId="0" fontId="0" fillId="0" borderId="0" xfId="0"/>
    <xf numFmtId="0" fontId="0" fillId="0" borderId="0" xfId="0" applyAlignment="1">
      <alignment horizontal="left" wrapText="1"/>
    </xf>
    <xf numFmtId="0" fontId="4" fillId="0" borderId="0" xfId="0" applyFont="1"/>
    <xf numFmtId="0" fontId="6" fillId="0" borderId="0" xfId="4" applyFont="1" applyAlignment="1">
      <alignment horizontal="left" vertical="top" wrapText="1"/>
    </xf>
    <xf numFmtId="164" fontId="7" fillId="0" borderId="0" xfId="4" applyNumberFormat="1" applyFont="1" applyAlignment="1">
      <alignment vertical="top"/>
    </xf>
    <xf numFmtId="165" fontId="8" fillId="0" borderId="0" xfId="4" applyNumberFormat="1" applyFont="1" applyAlignment="1">
      <alignment horizontal="center" vertical="top" wrapText="1"/>
    </xf>
    <xf numFmtId="165" fontId="7" fillId="0" borderId="0" xfId="4" applyNumberFormat="1" applyFont="1" applyAlignment="1">
      <alignment horizontal="center" vertical="top" wrapText="1"/>
    </xf>
    <xf numFmtId="165" fontId="9" fillId="0" borderId="0" xfId="4" applyNumberFormat="1" applyFont="1" applyAlignment="1">
      <alignment horizontal="center" vertical="top" wrapText="1"/>
    </xf>
    <xf numFmtId="164" fontId="10" fillId="0" borderId="1" xfId="4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164" fontId="10" fillId="0" borderId="5" xfId="4" applyNumberFormat="1" applyFont="1" applyBorder="1" applyAlignment="1">
      <alignment horizontal="center" vertical="top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164" fontId="10" fillId="3" borderId="9" xfId="4" applyNumberFormat="1" applyFont="1" applyFill="1" applyBorder="1" applyAlignment="1">
      <alignment horizontal="center" vertical="top" wrapText="1"/>
    </xf>
    <xf numFmtId="0" fontId="12" fillId="3" borderId="10" xfId="0" applyFont="1" applyFill="1" applyBorder="1" applyAlignment="1">
      <alignment horizontal="left" vertical="center" wrapText="1"/>
    </xf>
    <xf numFmtId="0" fontId="12" fillId="3" borderId="11" xfId="0" applyFont="1" applyFill="1" applyBorder="1" applyAlignment="1">
      <alignment horizontal="left" vertical="center" wrapText="1"/>
    </xf>
    <xf numFmtId="0" fontId="12" fillId="3" borderId="12" xfId="0" applyFont="1" applyFill="1" applyBorder="1" applyAlignment="1">
      <alignment horizontal="left" vertical="center" wrapText="1"/>
    </xf>
    <xf numFmtId="164" fontId="10" fillId="0" borderId="13" xfId="4" applyNumberFormat="1" applyFont="1" applyBorder="1" applyAlignment="1">
      <alignment horizontal="center" vertical="top" wrapText="1"/>
    </xf>
    <xf numFmtId="0" fontId="6" fillId="4" borderId="2" xfId="0" applyFont="1" applyFill="1" applyBorder="1" applyAlignment="1">
      <alignment horizontal="left" vertical="top" wrapText="1"/>
    </xf>
    <xf numFmtId="0" fontId="6" fillId="4" borderId="3" xfId="0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vertical="top" wrapText="1"/>
    </xf>
    <xf numFmtId="164" fontId="10" fillId="0" borderId="14" xfId="4" applyNumberFormat="1" applyFont="1" applyBorder="1" applyAlignment="1">
      <alignment horizontal="center" vertical="top" wrapText="1"/>
    </xf>
    <xf numFmtId="0" fontId="6" fillId="4" borderId="15" xfId="0" applyFont="1" applyFill="1" applyBorder="1" applyAlignment="1">
      <alignment horizontal="left" vertical="top" wrapText="1"/>
    </xf>
    <xf numFmtId="0" fontId="6" fillId="4" borderId="16" xfId="0" applyFont="1" applyFill="1" applyBorder="1" applyAlignment="1">
      <alignment horizontal="left" vertical="top" wrapText="1"/>
    </xf>
    <xf numFmtId="0" fontId="6" fillId="4" borderId="17" xfId="0" applyFont="1" applyFill="1" applyBorder="1" applyAlignment="1">
      <alignment horizontal="left" vertical="top" wrapText="1"/>
    </xf>
    <xf numFmtId="0" fontId="6" fillId="4" borderId="15" xfId="0" applyFont="1" applyFill="1" applyBorder="1" applyAlignment="1">
      <alignment horizontal="left" vertical="center" wrapText="1"/>
    </xf>
    <xf numFmtId="0" fontId="6" fillId="4" borderId="16" xfId="0" applyFont="1" applyFill="1" applyBorder="1" applyAlignment="1">
      <alignment horizontal="left" vertical="center" wrapText="1"/>
    </xf>
    <xf numFmtId="0" fontId="6" fillId="4" borderId="17" xfId="0" applyFont="1" applyFill="1" applyBorder="1" applyAlignment="1">
      <alignment horizontal="left" vertical="center" wrapText="1"/>
    </xf>
    <xf numFmtId="0" fontId="6" fillId="4" borderId="18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6" fillId="4" borderId="19" xfId="0" applyFont="1" applyFill="1" applyBorder="1" applyAlignment="1">
      <alignment horizontal="left" vertical="center" wrapText="1"/>
    </xf>
    <xf numFmtId="0" fontId="15" fillId="0" borderId="20" xfId="4" applyFont="1" applyBorder="1" applyAlignment="1">
      <alignment horizontal="left" vertical="top" wrapText="1"/>
    </xf>
    <xf numFmtId="0" fontId="15" fillId="0" borderId="21" xfId="4" applyFont="1" applyBorder="1" applyAlignment="1">
      <alignment horizontal="left" vertical="top" wrapText="1"/>
    </xf>
    <xf numFmtId="0" fontId="6" fillId="0" borderId="21" xfId="4" applyFont="1" applyBorder="1" applyAlignment="1">
      <alignment horizontal="left" vertical="top" wrapText="1"/>
    </xf>
    <xf numFmtId="0" fontId="6" fillId="0" borderId="22" xfId="4" applyFont="1" applyBorder="1" applyAlignment="1">
      <alignment horizontal="left" vertical="top" wrapText="1"/>
    </xf>
    <xf numFmtId="164" fontId="10" fillId="5" borderId="9" xfId="4" applyNumberFormat="1" applyFont="1" applyFill="1" applyBorder="1" applyAlignment="1">
      <alignment horizontal="center" vertical="top" wrapText="1"/>
    </xf>
    <xf numFmtId="0" fontId="12" fillId="5" borderId="10" xfId="0" applyFont="1" applyFill="1" applyBorder="1" applyAlignment="1">
      <alignment horizontal="left" vertical="center" wrapText="1"/>
    </xf>
    <xf numFmtId="0" fontId="12" fillId="5" borderId="11" xfId="0" applyFont="1" applyFill="1" applyBorder="1" applyAlignment="1">
      <alignment horizontal="left" vertical="center" wrapText="1"/>
    </xf>
    <xf numFmtId="0" fontId="12" fillId="5" borderId="12" xfId="0" applyFont="1" applyFill="1" applyBorder="1" applyAlignment="1">
      <alignment horizontal="left" vertical="center" wrapText="1"/>
    </xf>
    <xf numFmtId="0" fontId="6" fillId="0" borderId="15" xfId="4" applyFont="1" applyBorder="1" applyAlignment="1">
      <alignment horizontal="left" vertical="top" wrapText="1"/>
    </xf>
    <xf numFmtId="0" fontId="6" fillId="0" borderId="16" xfId="4" applyFont="1" applyBorder="1" applyAlignment="1">
      <alignment horizontal="left" vertical="top" wrapText="1"/>
    </xf>
    <xf numFmtId="0" fontId="6" fillId="0" borderId="17" xfId="4" applyFont="1" applyBorder="1" applyAlignment="1">
      <alignment horizontal="left" vertical="top" wrapText="1"/>
    </xf>
    <xf numFmtId="0" fontId="15" fillId="0" borderId="15" xfId="4" applyFont="1" applyBorder="1" applyAlignment="1">
      <alignment horizontal="left" vertical="top" wrapText="1"/>
    </xf>
    <xf numFmtId="0" fontId="15" fillId="0" borderId="16" xfId="4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6" xfId="5" applyFont="1" applyBorder="1" applyAlignment="1">
      <alignment horizontal="left" vertical="top" wrapText="1"/>
    </xf>
    <xf numFmtId="0" fontId="6" fillId="0" borderId="17" xfId="5" applyFont="1" applyBorder="1" applyAlignment="1">
      <alignment horizontal="left" vertical="top" wrapText="1"/>
    </xf>
    <xf numFmtId="165" fontId="8" fillId="0" borderId="0" xfId="4" applyNumberFormat="1" applyFont="1" applyAlignment="1">
      <alignment vertical="top" wrapText="1"/>
    </xf>
    <xf numFmtId="0" fontId="6" fillId="0" borderId="20" xfId="4" applyFont="1" applyBorder="1" applyAlignment="1">
      <alignment horizontal="left" vertical="top" wrapText="1"/>
    </xf>
    <xf numFmtId="0" fontId="10" fillId="0" borderId="0" xfId="4" applyFont="1" applyAlignment="1">
      <alignment vertical="top"/>
    </xf>
    <xf numFmtId="164" fontId="10" fillId="6" borderId="9" xfId="4" applyNumberFormat="1" applyFont="1" applyFill="1" applyBorder="1" applyAlignment="1">
      <alignment horizontal="center" vertical="top" wrapText="1"/>
    </xf>
    <xf numFmtId="0" fontId="14" fillId="5" borderId="10" xfId="4" applyFont="1" applyFill="1" applyBorder="1" applyAlignment="1">
      <alignment horizontal="left" vertical="top"/>
    </xf>
    <xf numFmtId="0" fontId="14" fillId="5" borderId="11" xfId="4" applyFont="1" applyFill="1" applyBorder="1" applyAlignment="1">
      <alignment horizontal="left" vertical="top"/>
    </xf>
    <xf numFmtId="0" fontId="14" fillId="5" borderId="12" xfId="4" applyFont="1" applyFill="1" applyBorder="1" applyAlignment="1">
      <alignment horizontal="left" vertical="top"/>
    </xf>
    <xf numFmtId="0" fontId="7" fillId="0" borderId="0" xfId="4" applyFont="1" applyAlignment="1">
      <alignment vertical="top"/>
    </xf>
    <xf numFmtId="165" fontId="10" fillId="0" borderId="0" xfId="4" applyNumberFormat="1" applyFont="1" applyAlignment="1">
      <alignment vertical="center" wrapText="1"/>
    </xf>
    <xf numFmtId="165" fontId="10" fillId="0" borderId="0" xfId="4" applyNumberFormat="1" applyFont="1" applyAlignment="1">
      <alignment horizontal="center" vertical="center" wrapText="1"/>
    </xf>
    <xf numFmtId="0" fontId="10" fillId="0" borderId="9" xfId="4" applyFont="1" applyBorder="1" applyAlignment="1">
      <alignment horizontal="center" vertical="center" wrapText="1"/>
    </xf>
    <xf numFmtId="0" fontId="10" fillId="0" borderId="11" xfId="4" applyFont="1" applyBorder="1" applyAlignment="1">
      <alignment horizontal="center" vertical="center" wrapText="1"/>
    </xf>
    <xf numFmtId="0" fontId="7" fillId="0" borderId="11" xfId="4" applyFont="1" applyBorder="1" applyAlignment="1">
      <alignment vertical="top"/>
    </xf>
    <xf numFmtId="0" fontId="7" fillId="0" borderId="12" xfId="4" applyFont="1" applyBorder="1" applyAlignment="1">
      <alignment vertical="top"/>
    </xf>
    <xf numFmtId="0" fontId="7" fillId="0" borderId="0" xfId="4" applyFont="1" applyAlignment="1">
      <alignment horizontal="right" vertical="top"/>
    </xf>
    <xf numFmtId="164" fontId="7" fillId="0" borderId="3" xfId="4" applyNumberFormat="1" applyFont="1" applyBorder="1" applyAlignment="1">
      <alignment horizontal="right" vertical="top" wrapText="1"/>
    </xf>
    <xf numFmtId="49" fontId="7" fillId="0" borderId="0" xfId="4" applyNumberFormat="1" applyFont="1" applyAlignment="1">
      <alignment horizontal="left" vertical="top" wrapText="1"/>
    </xf>
    <xf numFmtId="49" fontId="7" fillId="0" borderId="0" xfId="4" applyNumberFormat="1" applyFont="1" applyAlignment="1">
      <alignment horizontal="right" vertical="top"/>
    </xf>
    <xf numFmtId="49" fontId="9" fillId="0" borderId="0" xfId="4" applyNumberFormat="1" applyFont="1" applyAlignment="1">
      <alignment horizontal="right" vertical="top"/>
    </xf>
    <xf numFmtId="49" fontId="7" fillId="0" borderId="0" xfId="4" applyNumberFormat="1" applyFont="1" applyAlignment="1">
      <alignment vertical="top"/>
    </xf>
    <xf numFmtId="49" fontId="10" fillId="0" borderId="0" xfId="4" applyNumberFormat="1" applyFont="1" applyAlignment="1">
      <alignment vertical="top" wrapText="1"/>
    </xf>
    <xf numFmtId="49" fontId="10" fillId="0" borderId="0" xfId="4" applyNumberFormat="1" applyFont="1" applyAlignment="1">
      <alignment horizontal="center" vertical="top" wrapText="1"/>
    </xf>
    <xf numFmtId="0" fontId="18" fillId="0" borderId="0" xfId="0" applyFont="1" applyAlignment="1">
      <alignment horizontal="center" vertical="top"/>
    </xf>
    <xf numFmtId="49" fontId="6" fillId="0" borderId="0" xfId="0" applyNumberFormat="1" applyFont="1" applyAlignment="1">
      <alignment vertical="top"/>
    </xf>
    <xf numFmtId="49" fontId="6" fillId="0" borderId="23" xfId="0" applyNumberFormat="1" applyFont="1" applyBorder="1" applyAlignment="1">
      <alignment vertical="top"/>
    </xf>
    <xf numFmtId="49" fontId="6" fillId="0" borderId="23" xfId="0" applyNumberFormat="1" applyFont="1" applyBorder="1" applyAlignment="1">
      <alignment vertical="top" textRotation="90"/>
    </xf>
    <xf numFmtId="49" fontId="7" fillId="0" borderId="23" xfId="0" applyNumberFormat="1" applyFont="1" applyBorder="1" applyAlignment="1">
      <alignment vertical="top"/>
    </xf>
    <xf numFmtId="0" fontId="19" fillId="5" borderId="10" xfId="0" applyFont="1" applyFill="1" applyBorder="1" applyAlignment="1">
      <alignment horizontal="center" vertical="top"/>
    </xf>
    <xf numFmtId="0" fontId="19" fillId="5" borderId="11" xfId="0" applyFont="1" applyFill="1" applyBorder="1" applyAlignment="1">
      <alignment horizontal="center" vertical="top"/>
    </xf>
    <xf numFmtId="0" fontId="19" fillId="5" borderId="12" xfId="0" applyFont="1" applyFill="1" applyBorder="1" applyAlignment="1">
      <alignment horizontal="center" vertical="top"/>
    </xf>
    <xf numFmtId="164" fontId="10" fillId="5" borderId="9" xfId="0" applyNumberFormat="1" applyFont="1" applyFill="1" applyBorder="1" applyAlignment="1">
      <alignment horizontal="center" vertical="top"/>
    </xf>
    <xf numFmtId="0" fontId="20" fillId="5" borderId="9" xfId="0" applyFont="1" applyFill="1" applyBorder="1" applyAlignment="1">
      <alignment horizontal="center" vertical="top"/>
    </xf>
    <xf numFmtId="49" fontId="20" fillId="5" borderId="10" xfId="0" applyNumberFormat="1" applyFont="1" applyFill="1" applyBorder="1" applyAlignment="1">
      <alignment horizontal="right" vertical="top"/>
    </xf>
    <xf numFmtId="49" fontId="20" fillId="5" borderId="11" xfId="0" applyNumberFormat="1" applyFont="1" applyFill="1" applyBorder="1" applyAlignment="1">
      <alignment horizontal="right" vertical="top"/>
    </xf>
    <xf numFmtId="49" fontId="20" fillId="5" borderId="12" xfId="0" applyNumberFormat="1" applyFont="1" applyFill="1" applyBorder="1" applyAlignment="1">
      <alignment horizontal="right" vertical="top"/>
    </xf>
    <xf numFmtId="0" fontId="21" fillId="7" borderId="2" xfId="0" applyFont="1" applyFill="1" applyBorder="1" applyAlignment="1">
      <alignment horizontal="center" vertical="top"/>
    </xf>
    <xf numFmtId="0" fontId="21" fillId="7" borderId="3" xfId="0" applyFont="1" applyFill="1" applyBorder="1" applyAlignment="1">
      <alignment horizontal="center" vertical="top"/>
    </xf>
    <xf numFmtId="164" fontId="10" fillId="7" borderId="24" xfId="0" applyNumberFormat="1" applyFont="1" applyFill="1" applyBorder="1" applyAlignment="1">
      <alignment horizontal="center" vertical="top"/>
    </xf>
    <xf numFmtId="0" fontId="20" fillId="7" borderId="24" xfId="0" applyFont="1" applyFill="1" applyBorder="1" applyAlignment="1">
      <alignment horizontal="center" vertical="top"/>
    </xf>
    <xf numFmtId="0" fontId="20" fillId="7" borderId="2" xfId="0" applyFont="1" applyFill="1" applyBorder="1" applyAlignment="1">
      <alignment horizontal="left" vertical="top" wrapText="1"/>
    </xf>
    <xf numFmtId="0" fontId="20" fillId="7" borderId="2" xfId="0" applyFont="1" applyFill="1" applyBorder="1" applyAlignment="1">
      <alignment horizontal="right" vertical="top" wrapText="1"/>
    </xf>
    <xf numFmtId="0" fontId="20" fillId="7" borderId="3" xfId="0" applyFont="1" applyFill="1" applyBorder="1" applyAlignment="1">
      <alignment horizontal="right" vertical="top" wrapText="1"/>
    </xf>
    <xf numFmtId="49" fontId="20" fillId="8" borderId="24" xfId="0" applyNumberFormat="1" applyFont="1" applyFill="1" applyBorder="1" applyAlignment="1">
      <alignment horizontal="center" vertical="top"/>
    </xf>
    <xf numFmtId="49" fontId="20" fillId="9" borderId="24" xfId="0" applyNumberFormat="1" applyFont="1" applyFill="1" applyBorder="1" applyAlignment="1">
      <alignment horizontal="center" vertical="top"/>
    </xf>
    <xf numFmtId="0" fontId="21" fillId="10" borderId="2" xfId="0" applyFont="1" applyFill="1" applyBorder="1" applyAlignment="1">
      <alignment horizontal="center" vertical="top"/>
    </xf>
    <xf numFmtId="0" fontId="21" fillId="10" borderId="3" xfId="0" applyFont="1" applyFill="1" applyBorder="1" applyAlignment="1">
      <alignment horizontal="center" vertical="top"/>
    </xf>
    <xf numFmtId="164" fontId="10" fillId="10" borderId="24" xfId="0" applyNumberFormat="1" applyFont="1" applyFill="1" applyBorder="1" applyAlignment="1">
      <alignment horizontal="center" vertical="top"/>
    </xf>
    <xf numFmtId="0" fontId="20" fillId="10" borderId="24" xfId="0" applyFont="1" applyFill="1" applyBorder="1" applyAlignment="1">
      <alignment horizontal="center" vertical="top"/>
    </xf>
    <xf numFmtId="0" fontId="20" fillId="10" borderId="10" xfId="0" applyFont="1" applyFill="1" applyBorder="1" applyAlignment="1">
      <alignment horizontal="right" vertical="top" wrapText="1"/>
    </xf>
    <xf numFmtId="0" fontId="20" fillId="10" borderId="11" xfId="0" applyFont="1" applyFill="1" applyBorder="1" applyAlignment="1">
      <alignment horizontal="right" vertical="top" wrapText="1"/>
    </xf>
    <xf numFmtId="0" fontId="20" fillId="10" borderId="12" xfId="0" applyFont="1" applyFill="1" applyBorder="1" applyAlignment="1">
      <alignment horizontal="right" vertical="top" wrapText="1"/>
    </xf>
    <xf numFmtId="49" fontId="20" fillId="10" borderId="24" xfId="0" applyNumberFormat="1" applyFont="1" applyFill="1" applyBorder="1" applyAlignment="1">
      <alignment horizontal="center" vertical="top"/>
    </xf>
    <xf numFmtId="0" fontId="10" fillId="8" borderId="2" xfId="0" applyFont="1" applyFill="1" applyBorder="1" applyAlignment="1">
      <alignment horizontal="left" vertical="top" wrapText="1"/>
    </xf>
    <xf numFmtId="0" fontId="10" fillId="8" borderId="3" xfId="0" applyFont="1" applyFill="1" applyBorder="1" applyAlignment="1">
      <alignment horizontal="left" vertical="top" wrapText="1"/>
    </xf>
    <xf numFmtId="164" fontId="10" fillId="8" borderId="24" xfId="0" applyNumberFormat="1" applyFont="1" applyFill="1" applyBorder="1" applyAlignment="1">
      <alignment horizontal="center" vertical="top" wrapText="1"/>
    </xf>
    <xf numFmtId="0" fontId="20" fillId="8" borderId="24" xfId="0" applyFont="1" applyFill="1" applyBorder="1" applyAlignment="1">
      <alignment horizontal="center" vertical="top"/>
    </xf>
    <xf numFmtId="0" fontId="20" fillId="8" borderId="10" xfId="0" applyFont="1" applyFill="1" applyBorder="1" applyAlignment="1">
      <alignment horizontal="right" vertical="top" wrapText="1"/>
    </xf>
    <xf numFmtId="0" fontId="20" fillId="8" borderId="11" xfId="0" applyFont="1" applyFill="1" applyBorder="1" applyAlignment="1">
      <alignment horizontal="right" vertical="top" wrapText="1"/>
    </xf>
    <xf numFmtId="0" fontId="20" fillId="8" borderId="12" xfId="0" applyFont="1" applyFill="1" applyBorder="1" applyAlignment="1">
      <alignment horizontal="right" vertical="top" wrapText="1"/>
    </xf>
    <xf numFmtId="49" fontId="22" fillId="8" borderId="24" xfId="0" applyNumberFormat="1" applyFont="1" applyFill="1" applyBorder="1" applyAlignment="1">
      <alignment horizontal="center" vertical="top"/>
    </xf>
    <xf numFmtId="9" fontId="21" fillId="4" borderId="2" xfId="0" applyNumberFormat="1" applyFont="1" applyFill="1" applyBorder="1" applyAlignment="1">
      <alignment horizontal="center" vertical="top"/>
    </xf>
    <xf numFmtId="0" fontId="21" fillId="4" borderId="25" xfId="0" applyFont="1" applyFill="1" applyBorder="1" applyAlignment="1">
      <alignment horizontal="center" vertical="center"/>
    </xf>
    <xf numFmtId="0" fontId="21" fillId="4" borderId="26" xfId="0" applyFont="1" applyFill="1" applyBorder="1" applyAlignment="1">
      <alignment horizontal="left" vertical="top" wrapText="1"/>
    </xf>
    <xf numFmtId="164" fontId="20" fillId="11" borderId="24" xfId="0" applyNumberFormat="1" applyFont="1" applyFill="1" applyBorder="1" applyAlignment="1">
      <alignment horizontal="center" vertical="top"/>
    </xf>
    <xf numFmtId="0" fontId="20" fillId="11" borderId="1" xfId="0" applyFont="1" applyFill="1" applyBorder="1" applyAlignment="1">
      <alignment horizontal="center" vertical="top"/>
    </xf>
    <xf numFmtId="49" fontId="19" fillId="4" borderId="24" xfId="0" applyNumberFormat="1" applyFont="1" applyFill="1" applyBorder="1" applyAlignment="1">
      <alignment horizontal="left" vertical="top" wrapText="1"/>
    </xf>
    <xf numFmtId="49" fontId="19" fillId="4" borderId="24" xfId="0" applyNumberFormat="1" applyFont="1" applyFill="1" applyBorder="1" applyAlignment="1">
      <alignment horizontal="center" vertical="top"/>
    </xf>
    <xf numFmtId="49" fontId="23" fillId="4" borderId="24" xfId="0" applyNumberFormat="1" applyFont="1" applyFill="1" applyBorder="1" applyAlignment="1">
      <alignment horizontal="center" vertical="center" textRotation="90"/>
    </xf>
    <xf numFmtId="0" fontId="10" fillId="12" borderId="24" xfId="0" applyFont="1" applyFill="1" applyBorder="1" applyAlignment="1">
      <alignment horizontal="center" vertical="center" textRotation="90" wrapText="1"/>
    </xf>
    <xf numFmtId="0" fontId="19" fillId="13" borderId="24" xfId="0" applyFont="1" applyFill="1" applyBorder="1" applyAlignment="1">
      <alignment horizontal="left" vertical="top" wrapText="1"/>
    </xf>
    <xf numFmtId="0" fontId="24" fillId="13" borderId="24" xfId="0" applyFont="1" applyFill="1" applyBorder="1" applyAlignment="1">
      <alignment horizontal="center" vertical="top" wrapText="1"/>
    </xf>
    <xf numFmtId="0" fontId="24" fillId="13" borderId="24" xfId="0" applyFont="1" applyFill="1" applyBorder="1" applyAlignment="1">
      <alignment horizontal="center" vertical="top" wrapText="1"/>
    </xf>
    <xf numFmtId="49" fontId="20" fillId="12" borderId="4" xfId="0" applyNumberFormat="1" applyFont="1" applyFill="1" applyBorder="1" applyAlignment="1">
      <alignment horizontal="center" vertical="top" wrapText="1"/>
    </xf>
    <xf numFmtId="49" fontId="20" fillId="14" borderId="24" xfId="0" applyNumberFormat="1" applyFont="1" applyFill="1" applyBorder="1" applyAlignment="1">
      <alignment horizontal="center" vertical="top"/>
    </xf>
    <xf numFmtId="49" fontId="20" fillId="9" borderId="24" xfId="0" applyNumberFormat="1" applyFont="1" applyFill="1" applyBorder="1" applyAlignment="1">
      <alignment horizontal="center" vertical="top"/>
    </xf>
    <xf numFmtId="9" fontId="21" fillId="4" borderId="20" xfId="0" applyNumberFormat="1" applyFont="1" applyFill="1" applyBorder="1" applyAlignment="1">
      <alignment horizontal="center" vertical="top"/>
    </xf>
    <xf numFmtId="0" fontId="21" fillId="4" borderId="27" xfId="0" applyFont="1" applyFill="1" applyBorder="1" applyAlignment="1">
      <alignment horizontal="center" vertical="center"/>
    </xf>
    <xf numFmtId="0" fontId="21" fillId="4" borderId="28" xfId="0" applyFont="1" applyFill="1" applyBorder="1" applyAlignment="1">
      <alignment horizontal="left" vertical="top" wrapText="1"/>
    </xf>
    <xf numFmtId="164" fontId="20" fillId="0" borderId="24" xfId="0" applyNumberFormat="1" applyFont="1" applyBorder="1" applyAlignment="1">
      <alignment horizontal="center" vertical="top"/>
    </xf>
    <xf numFmtId="0" fontId="19" fillId="4" borderId="29" xfId="0" applyFont="1" applyFill="1" applyBorder="1" applyAlignment="1">
      <alignment horizontal="center" vertical="top"/>
    </xf>
    <xf numFmtId="49" fontId="19" fillId="4" borderId="13" xfId="0" applyNumberFormat="1" applyFont="1" applyFill="1" applyBorder="1" applyAlignment="1">
      <alignment horizontal="left" vertical="top" wrapText="1"/>
    </xf>
    <xf numFmtId="49" fontId="19" fillId="4" borderId="13" xfId="0" applyNumberFormat="1" applyFont="1" applyFill="1" applyBorder="1" applyAlignment="1">
      <alignment horizontal="center" vertical="top"/>
    </xf>
    <xf numFmtId="49" fontId="23" fillId="4" borderId="13" xfId="0" applyNumberFormat="1" applyFont="1" applyFill="1" applyBorder="1" applyAlignment="1">
      <alignment horizontal="center" vertical="center" textRotation="90"/>
    </xf>
    <xf numFmtId="0" fontId="10" fillId="12" borderId="13" xfId="0" applyFont="1" applyFill="1" applyBorder="1" applyAlignment="1">
      <alignment horizontal="center" vertical="center" textRotation="90" wrapText="1"/>
    </xf>
    <xf numFmtId="0" fontId="19" fillId="13" borderId="30" xfId="0" applyFont="1" applyFill="1" applyBorder="1" applyAlignment="1">
      <alignment horizontal="left" vertical="top" wrapText="1"/>
    </xf>
    <xf numFmtId="49" fontId="20" fillId="13" borderId="30" xfId="0" applyNumberFormat="1" applyFont="1" applyFill="1" applyBorder="1" applyAlignment="1">
      <alignment vertical="top" wrapText="1"/>
    </xf>
    <xf numFmtId="0" fontId="24" fillId="13" borderId="30" xfId="0" applyFont="1" applyFill="1" applyBorder="1" applyAlignment="1">
      <alignment horizontal="center" vertical="top" wrapText="1"/>
    </xf>
    <xf numFmtId="49" fontId="20" fillId="12" borderId="19" xfId="0" applyNumberFormat="1" applyFont="1" applyFill="1" applyBorder="1" applyAlignment="1">
      <alignment horizontal="center" vertical="top" wrapText="1"/>
    </xf>
    <xf numFmtId="49" fontId="20" fillId="14" borderId="13" xfId="0" applyNumberFormat="1" applyFont="1" applyFill="1" applyBorder="1" applyAlignment="1">
      <alignment horizontal="center" vertical="top"/>
    </xf>
    <xf numFmtId="49" fontId="20" fillId="9" borderId="13" xfId="0" applyNumberFormat="1" applyFont="1" applyFill="1" applyBorder="1" applyAlignment="1">
      <alignment horizontal="center" vertical="top"/>
    </xf>
    <xf numFmtId="164" fontId="20" fillId="12" borderId="24" xfId="0" applyNumberFormat="1" applyFont="1" applyFill="1" applyBorder="1" applyAlignment="1">
      <alignment horizontal="center" vertical="top"/>
    </xf>
    <xf numFmtId="0" fontId="20" fillId="12" borderId="31" xfId="0" applyFont="1" applyFill="1" applyBorder="1" applyAlignment="1">
      <alignment horizontal="center" vertical="top"/>
    </xf>
    <xf numFmtId="0" fontId="10" fillId="12" borderId="2" xfId="0" applyFont="1" applyFill="1" applyBorder="1" applyAlignment="1">
      <alignment horizontal="left" vertical="top" wrapText="1"/>
    </xf>
    <xf numFmtId="0" fontId="10" fillId="12" borderId="3" xfId="0" applyFont="1" applyFill="1" applyBorder="1" applyAlignment="1">
      <alignment horizontal="left" vertical="top" wrapText="1"/>
    </xf>
    <xf numFmtId="0" fontId="10" fillId="12" borderId="4" xfId="0" applyFont="1" applyFill="1" applyBorder="1" applyAlignment="1">
      <alignment horizontal="left" vertical="top" wrapText="1"/>
    </xf>
    <xf numFmtId="9" fontId="21" fillId="4" borderId="6" xfId="0" applyNumberFormat="1" applyFont="1" applyFill="1" applyBorder="1" applyAlignment="1">
      <alignment horizontal="center" vertical="top"/>
    </xf>
    <xf numFmtId="0" fontId="21" fillId="4" borderId="32" xfId="0" applyFont="1" applyFill="1" applyBorder="1" applyAlignment="1">
      <alignment horizontal="center" vertical="center"/>
    </xf>
    <xf numFmtId="0" fontId="21" fillId="4" borderId="33" xfId="0" applyFont="1" applyFill="1" applyBorder="1" applyAlignment="1">
      <alignment horizontal="left" vertical="top" wrapText="1"/>
    </xf>
    <xf numFmtId="0" fontId="19" fillId="12" borderId="29" xfId="0" applyFont="1" applyFill="1" applyBorder="1" applyAlignment="1">
      <alignment horizontal="center" vertical="top"/>
    </xf>
    <xf numFmtId="49" fontId="19" fillId="4" borderId="30" xfId="0" applyNumberFormat="1" applyFont="1" applyFill="1" applyBorder="1" applyAlignment="1">
      <alignment horizontal="left" vertical="top" wrapText="1"/>
    </xf>
    <xf numFmtId="49" fontId="19" fillId="4" borderId="30" xfId="0" applyNumberFormat="1" applyFont="1" applyFill="1" applyBorder="1" applyAlignment="1">
      <alignment horizontal="center" vertical="top"/>
    </xf>
    <xf numFmtId="49" fontId="23" fillId="4" borderId="30" xfId="0" applyNumberFormat="1" applyFont="1" applyFill="1" applyBorder="1" applyAlignment="1">
      <alignment horizontal="center" vertical="center" textRotation="90"/>
    </xf>
    <xf numFmtId="0" fontId="10" fillId="12" borderId="30" xfId="0" applyFont="1" applyFill="1" applyBorder="1" applyAlignment="1">
      <alignment horizontal="center" vertical="center" textRotation="90" wrapText="1"/>
    </xf>
    <xf numFmtId="0" fontId="10" fillId="12" borderId="34" xfId="0" applyFont="1" applyFill="1" applyBorder="1" applyAlignment="1">
      <alignment horizontal="left" vertical="top" wrapText="1"/>
    </xf>
    <xf numFmtId="0" fontId="10" fillId="12" borderId="23" xfId="0" applyFont="1" applyFill="1" applyBorder="1" applyAlignment="1">
      <alignment horizontal="left" vertical="top" wrapText="1"/>
    </xf>
    <xf numFmtId="0" fontId="10" fillId="12" borderId="35" xfId="0" applyFont="1" applyFill="1" applyBorder="1" applyAlignment="1">
      <alignment horizontal="left" vertical="top" wrapText="1"/>
    </xf>
    <xf numFmtId="49" fontId="20" fillId="12" borderId="35" xfId="0" applyNumberFormat="1" applyFont="1" applyFill="1" applyBorder="1" applyAlignment="1">
      <alignment horizontal="center" vertical="top" wrapText="1"/>
    </xf>
    <xf numFmtId="49" fontId="20" fillId="14" borderId="30" xfId="0" applyNumberFormat="1" applyFont="1" applyFill="1" applyBorder="1" applyAlignment="1">
      <alignment horizontal="center" vertical="top"/>
    </xf>
    <xf numFmtId="49" fontId="20" fillId="9" borderId="30" xfId="0" applyNumberFormat="1" applyFont="1" applyFill="1" applyBorder="1" applyAlignment="1">
      <alignment horizontal="center" vertical="top"/>
    </xf>
    <xf numFmtId="0" fontId="21" fillId="4" borderId="3" xfId="0" applyFont="1" applyFill="1" applyBorder="1" applyAlignment="1">
      <alignment horizontal="left" vertical="top" wrapText="1"/>
    </xf>
    <xf numFmtId="0" fontId="24" fillId="4" borderId="2" xfId="0" applyFont="1" applyFill="1" applyBorder="1" applyAlignment="1">
      <alignment horizontal="center" vertical="top" wrapText="1"/>
    </xf>
    <xf numFmtId="49" fontId="20" fillId="12" borderId="24" xfId="0" applyNumberFormat="1" applyFont="1" applyFill="1" applyBorder="1" applyAlignment="1">
      <alignment horizontal="center" vertical="top" wrapText="1"/>
    </xf>
    <xf numFmtId="0" fontId="3" fillId="0" borderId="0" xfId="0" applyFont="1"/>
    <xf numFmtId="9" fontId="19" fillId="4" borderId="20" xfId="0" applyNumberFormat="1" applyFont="1" applyFill="1" applyBorder="1" applyAlignment="1">
      <alignment horizontal="center" vertical="top"/>
    </xf>
    <xf numFmtId="0" fontId="19" fillId="4" borderId="27" xfId="0" applyFont="1" applyFill="1" applyBorder="1" applyAlignment="1">
      <alignment horizontal="center" vertical="center"/>
    </xf>
    <xf numFmtId="0" fontId="19" fillId="0" borderId="36" xfId="0" applyFont="1" applyBorder="1" applyAlignment="1">
      <alignment horizontal="left" vertical="top" wrapText="1"/>
    </xf>
    <xf numFmtId="164" fontId="20" fillId="0" borderId="9" xfId="0" applyNumberFormat="1" applyFont="1" applyBorder="1" applyAlignment="1">
      <alignment horizontal="center" vertical="top"/>
    </xf>
    <xf numFmtId="0" fontId="24" fillId="4" borderId="34" xfId="0" applyFont="1" applyFill="1" applyBorder="1" applyAlignment="1">
      <alignment horizontal="center" vertical="top" wrapText="1"/>
    </xf>
    <xf numFmtId="49" fontId="20" fillId="12" borderId="30" xfId="0" applyNumberFormat="1" applyFont="1" applyFill="1" applyBorder="1" applyAlignment="1">
      <alignment horizontal="center" vertical="top" wrapText="1"/>
    </xf>
    <xf numFmtId="0" fontId="19" fillId="4" borderId="37" xfId="0" applyFont="1" applyFill="1" applyBorder="1" applyAlignment="1">
      <alignment horizontal="center" vertical="top"/>
    </xf>
    <xf numFmtId="0" fontId="19" fillId="4" borderId="38" xfId="0" applyFont="1" applyFill="1" applyBorder="1" applyAlignment="1">
      <alignment horizontal="center" vertical="center" wrapText="1"/>
    </xf>
    <xf numFmtId="0" fontId="19" fillId="0" borderId="39" xfId="0" applyFont="1" applyBorder="1" applyAlignment="1">
      <alignment horizontal="left" vertical="top" wrapText="1"/>
    </xf>
    <xf numFmtId="164" fontId="20" fillId="12" borderId="31" xfId="0" applyNumberFormat="1" applyFont="1" applyFill="1" applyBorder="1" applyAlignment="1">
      <alignment horizontal="center" vertical="top"/>
    </xf>
    <xf numFmtId="0" fontId="24" fillId="12" borderId="24" xfId="0" applyFont="1" applyFill="1" applyBorder="1" applyAlignment="1">
      <alignment horizontal="center" vertical="top" wrapText="1"/>
    </xf>
    <xf numFmtId="49" fontId="20" fillId="14" borderId="1" xfId="0" applyNumberFormat="1" applyFont="1" applyFill="1" applyBorder="1" applyAlignment="1">
      <alignment horizontal="center" vertical="top"/>
    </xf>
    <xf numFmtId="49" fontId="20" fillId="9" borderId="40" xfId="0" applyNumberFormat="1" applyFont="1" applyFill="1" applyBorder="1" applyAlignment="1">
      <alignment horizontal="center" vertical="top"/>
    </xf>
    <xf numFmtId="0" fontId="19" fillId="4" borderId="41" xfId="0" applyFont="1" applyFill="1" applyBorder="1" applyAlignment="1">
      <alignment horizontal="center" vertical="top"/>
    </xf>
    <xf numFmtId="0" fontId="19" fillId="4" borderId="32" xfId="0" applyFont="1" applyFill="1" applyBorder="1" applyAlignment="1">
      <alignment horizontal="center" vertical="top" wrapText="1"/>
    </xf>
    <xf numFmtId="0" fontId="19" fillId="4" borderId="33" xfId="0" applyFont="1" applyFill="1" applyBorder="1" applyAlignment="1">
      <alignment horizontal="left" vertical="top" wrapText="1"/>
    </xf>
    <xf numFmtId="164" fontId="19" fillId="12" borderId="29" xfId="0" applyNumberFormat="1" applyFont="1" applyFill="1" applyBorder="1" applyAlignment="1">
      <alignment horizontal="center" vertical="top"/>
    </xf>
    <xf numFmtId="49" fontId="20" fillId="14" borderId="29" xfId="0" applyNumberFormat="1" applyFont="1" applyFill="1" applyBorder="1" applyAlignment="1">
      <alignment horizontal="center" vertical="top"/>
    </xf>
    <xf numFmtId="49" fontId="20" fillId="9" borderId="8" xfId="0" applyNumberFormat="1" applyFont="1" applyFill="1" applyBorder="1" applyAlignment="1">
      <alignment horizontal="center" vertical="top"/>
    </xf>
    <xf numFmtId="9" fontId="19" fillId="0" borderId="42" xfId="0" applyNumberFormat="1" applyFont="1" applyBorder="1" applyAlignment="1">
      <alignment horizontal="center" vertical="top"/>
    </xf>
    <xf numFmtId="0" fontId="19" fillId="4" borderId="43" xfId="0" applyFont="1" applyFill="1" applyBorder="1" applyAlignment="1">
      <alignment horizontal="center" vertical="center"/>
    </xf>
    <xf numFmtId="0" fontId="19" fillId="0" borderId="26" xfId="6" applyFont="1" applyBorder="1" applyAlignment="1">
      <alignment horizontal="left" vertical="top" wrapText="1"/>
    </xf>
    <xf numFmtId="164" fontId="20" fillId="11" borderId="1" xfId="0" applyNumberFormat="1" applyFont="1" applyFill="1" applyBorder="1" applyAlignment="1">
      <alignment horizontal="center" vertical="top"/>
    </xf>
    <xf numFmtId="49" fontId="23" fillId="4" borderId="1" xfId="0" applyNumberFormat="1" applyFont="1" applyFill="1" applyBorder="1" applyAlignment="1">
      <alignment horizontal="center" vertical="top" textRotation="90"/>
    </xf>
    <xf numFmtId="0" fontId="19" fillId="12" borderId="2" xfId="0" applyFont="1" applyFill="1" applyBorder="1" applyAlignment="1">
      <alignment vertical="top" wrapText="1"/>
    </xf>
    <xf numFmtId="0" fontId="24" fillId="4" borderId="3" xfId="0" applyFont="1" applyFill="1" applyBorder="1" applyAlignment="1">
      <alignment horizontal="center" vertical="top" wrapText="1"/>
    </xf>
    <xf numFmtId="0" fontId="19" fillId="0" borderId="41" xfId="0" applyFont="1" applyBorder="1" applyAlignment="1">
      <alignment horizontal="center" vertical="center"/>
    </xf>
    <xf numFmtId="0" fontId="19" fillId="4" borderId="44" xfId="0" applyFont="1" applyFill="1" applyBorder="1" applyAlignment="1">
      <alignment horizontal="center" vertical="center" wrapText="1"/>
    </xf>
    <xf numFmtId="0" fontId="19" fillId="0" borderId="45" xfId="6" applyFont="1" applyBorder="1" applyAlignment="1">
      <alignment horizontal="left" vertical="top" wrapText="1"/>
    </xf>
    <xf numFmtId="164" fontId="19" fillId="4" borderId="29" xfId="0" applyNumberFormat="1" applyFont="1" applyFill="1" applyBorder="1" applyAlignment="1">
      <alignment horizontal="center" vertical="top"/>
    </xf>
    <xf numFmtId="49" fontId="23" fillId="4" borderId="29" xfId="0" applyNumberFormat="1" applyFont="1" applyFill="1" applyBorder="1" applyAlignment="1">
      <alignment horizontal="center" vertical="top" textRotation="90"/>
    </xf>
    <xf numFmtId="0" fontId="19" fillId="12" borderId="34" xfId="0" applyFont="1" applyFill="1" applyBorder="1" applyAlignment="1">
      <alignment vertical="top" wrapText="1"/>
    </xf>
    <xf numFmtId="49" fontId="20" fillId="13" borderId="30" xfId="0" applyNumberFormat="1" applyFont="1" applyFill="1" applyBorder="1" applyAlignment="1">
      <alignment horizontal="center" vertical="top" wrapText="1"/>
    </xf>
    <xf numFmtId="49" fontId="20" fillId="4" borderId="23" xfId="0" applyNumberFormat="1" applyFont="1" applyFill="1" applyBorder="1" applyAlignment="1">
      <alignment horizontal="center" vertical="top" wrapText="1"/>
    </xf>
    <xf numFmtId="0" fontId="10" fillId="12" borderId="2" xfId="0" applyFont="1" applyFill="1" applyBorder="1" applyAlignment="1">
      <alignment vertical="top" wrapText="1"/>
    </xf>
    <xf numFmtId="0" fontId="10" fillId="12" borderId="34" xfId="0" applyFont="1" applyFill="1" applyBorder="1" applyAlignment="1">
      <alignment vertical="top" wrapText="1"/>
    </xf>
    <xf numFmtId="0" fontId="19" fillId="4" borderId="46" xfId="0" applyFont="1" applyFill="1" applyBorder="1" applyAlignment="1">
      <alignment horizontal="left" vertical="top" wrapText="1"/>
    </xf>
    <xf numFmtId="49" fontId="19" fillId="4" borderId="3" xfId="0" applyNumberFormat="1" applyFont="1" applyFill="1" applyBorder="1" applyAlignment="1">
      <alignment horizontal="left" vertical="top" wrapText="1"/>
    </xf>
    <xf numFmtId="0" fontId="25" fillId="0" borderId="0" xfId="0" applyFont="1"/>
    <xf numFmtId="0" fontId="19" fillId="0" borderId="41" xfId="0" applyFont="1" applyBorder="1" applyAlignment="1">
      <alignment horizontal="center" vertical="top"/>
    </xf>
    <xf numFmtId="0" fontId="19" fillId="4" borderId="44" xfId="0" applyFont="1" applyFill="1" applyBorder="1" applyAlignment="1">
      <alignment horizontal="center" vertical="top" wrapText="1"/>
    </xf>
    <xf numFmtId="164" fontId="19" fillId="0" borderId="29" xfId="0" applyNumberFormat="1" applyFont="1" applyBorder="1" applyAlignment="1">
      <alignment horizontal="center" vertical="top"/>
    </xf>
    <xf numFmtId="49" fontId="19" fillId="4" borderId="35" xfId="0" applyNumberFormat="1" applyFont="1" applyFill="1" applyBorder="1" applyAlignment="1">
      <alignment horizontal="left" vertical="top" wrapText="1"/>
    </xf>
    <xf numFmtId="0" fontId="19" fillId="0" borderId="47" xfId="0" applyFont="1" applyBorder="1" applyAlignment="1">
      <alignment horizontal="center" vertical="center"/>
    </xf>
    <xf numFmtId="0" fontId="19" fillId="4" borderId="48" xfId="0" applyFont="1" applyFill="1" applyBorder="1" applyAlignment="1">
      <alignment horizontal="center" vertical="center" wrapText="1"/>
    </xf>
    <xf numFmtId="0" fontId="19" fillId="0" borderId="26" xfId="6" applyFont="1" applyBorder="1" applyAlignment="1">
      <alignment horizontal="left" vertical="center" wrapText="1"/>
    </xf>
    <xf numFmtId="0" fontId="19" fillId="0" borderId="49" xfId="0" applyFont="1" applyBorder="1" applyAlignment="1">
      <alignment horizontal="center" vertical="center"/>
    </xf>
    <xf numFmtId="0" fontId="19" fillId="4" borderId="50" xfId="0" applyFont="1" applyFill="1" applyBorder="1" applyAlignment="1">
      <alignment horizontal="center" vertical="center" wrapText="1"/>
    </xf>
    <xf numFmtId="0" fontId="19" fillId="0" borderId="45" xfId="6" applyFont="1" applyBorder="1" applyAlignment="1">
      <alignment horizontal="left" vertical="center" wrapText="1"/>
    </xf>
    <xf numFmtId="1" fontId="19" fillId="0" borderId="47" xfId="0" applyNumberFormat="1" applyFont="1" applyBorder="1" applyAlignment="1">
      <alignment horizontal="center" vertical="center"/>
    </xf>
    <xf numFmtId="0" fontId="19" fillId="4" borderId="25" xfId="0" applyFont="1" applyFill="1" applyBorder="1" applyAlignment="1">
      <alignment horizontal="center" vertical="center"/>
    </xf>
    <xf numFmtId="0" fontId="19" fillId="4" borderId="26" xfId="5" applyFont="1" applyFill="1" applyBorder="1" applyAlignment="1">
      <alignment horizontal="left" vertical="top" wrapText="1"/>
    </xf>
    <xf numFmtId="0" fontId="7" fillId="0" borderId="24" xfId="7" applyFont="1" applyBorder="1" applyAlignment="1">
      <alignment horizontal="left" vertical="top" wrapText="1"/>
    </xf>
    <xf numFmtId="0" fontId="24" fillId="4" borderId="24" xfId="0" applyFont="1" applyFill="1" applyBorder="1" applyAlignment="1">
      <alignment horizontal="center" vertical="top" wrapText="1"/>
    </xf>
    <xf numFmtId="0" fontId="24" fillId="12" borderId="3" xfId="0" applyFont="1" applyFill="1" applyBorder="1" applyAlignment="1">
      <alignment horizontal="center" vertical="top" wrapText="1"/>
    </xf>
    <xf numFmtId="1" fontId="19" fillId="0" borderId="49" xfId="0" applyNumberFormat="1" applyFont="1" applyBorder="1" applyAlignment="1">
      <alignment horizontal="center" vertical="center"/>
    </xf>
    <xf numFmtId="0" fontId="19" fillId="4" borderId="51" xfId="0" applyFont="1" applyFill="1" applyBorder="1" applyAlignment="1">
      <alignment horizontal="center" vertical="center"/>
    </xf>
    <xf numFmtId="0" fontId="19" fillId="4" borderId="45" xfId="5" applyFont="1" applyFill="1" applyBorder="1" applyAlignment="1">
      <alignment horizontal="left" vertical="top" wrapText="1"/>
    </xf>
    <xf numFmtId="0" fontId="7" fillId="0" borderId="30" xfId="7" applyFont="1" applyBorder="1" applyAlignment="1">
      <alignment horizontal="left" vertical="top" wrapText="1"/>
    </xf>
    <xf numFmtId="49" fontId="20" fillId="4" borderId="30" xfId="0" applyNumberFormat="1" applyFont="1" applyFill="1" applyBorder="1" applyAlignment="1">
      <alignment horizontal="center" vertical="top" wrapText="1"/>
    </xf>
    <xf numFmtId="49" fontId="20" fillId="12" borderId="23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center"/>
    </xf>
    <xf numFmtId="0" fontId="19" fillId="0" borderId="42" xfId="0" applyFont="1" applyBorder="1" applyAlignment="1">
      <alignment horizontal="center" vertical="center"/>
    </xf>
    <xf numFmtId="0" fontId="19" fillId="4" borderId="26" xfId="0" applyFont="1" applyFill="1" applyBorder="1" applyAlignment="1">
      <alignment horizontal="left" vertical="top" wrapText="1"/>
    </xf>
    <xf numFmtId="164" fontId="20" fillId="11" borderId="9" xfId="0" applyNumberFormat="1" applyFont="1" applyFill="1" applyBorder="1" applyAlignment="1">
      <alignment horizontal="center" vertical="top"/>
    </xf>
    <xf numFmtId="0" fontId="20" fillId="11" borderId="9" xfId="0" applyFont="1" applyFill="1" applyBorder="1" applyAlignment="1">
      <alignment horizontal="center" vertical="top"/>
    </xf>
    <xf numFmtId="0" fontId="19" fillId="4" borderId="45" xfId="0" applyFont="1" applyFill="1" applyBorder="1" applyAlignment="1">
      <alignment horizontal="left" vertical="top" wrapText="1"/>
    </xf>
    <xf numFmtId="164" fontId="19" fillId="0" borderId="30" xfId="0" applyNumberFormat="1" applyFont="1" applyBorder="1" applyAlignment="1">
      <alignment horizontal="center" vertical="top"/>
    </xf>
    <xf numFmtId="0" fontId="19" fillId="4" borderId="30" xfId="0" applyFont="1" applyFill="1" applyBorder="1" applyAlignment="1">
      <alignment horizontal="center" vertical="top"/>
    </xf>
    <xf numFmtId="9" fontId="19" fillId="4" borderId="47" xfId="0" applyNumberFormat="1" applyFont="1" applyFill="1" applyBorder="1" applyAlignment="1">
      <alignment horizontal="center" vertical="top"/>
    </xf>
    <xf numFmtId="0" fontId="19" fillId="4" borderId="48" xfId="0" applyFont="1" applyFill="1" applyBorder="1" applyAlignment="1">
      <alignment horizontal="center" vertical="center"/>
    </xf>
    <xf numFmtId="0" fontId="19" fillId="4" borderId="26" xfId="0" applyFont="1" applyFill="1" applyBorder="1" applyAlignment="1">
      <alignment horizontal="left" vertical="top" wrapText="1"/>
    </xf>
    <xf numFmtId="49" fontId="19" fillId="4" borderId="24" xfId="0" applyNumberFormat="1" applyFont="1" applyFill="1" applyBorder="1" applyAlignment="1">
      <alignment vertical="top" wrapText="1"/>
    </xf>
    <xf numFmtId="49" fontId="19" fillId="4" borderId="24" xfId="0" applyNumberFormat="1" applyFont="1" applyFill="1" applyBorder="1" applyAlignment="1">
      <alignment vertical="top"/>
    </xf>
    <xf numFmtId="0" fontId="19" fillId="13" borderId="24" xfId="0" applyFont="1" applyFill="1" applyBorder="1" applyAlignment="1">
      <alignment vertical="top" wrapText="1"/>
    </xf>
    <xf numFmtId="0" fontId="24" fillId="13" borderId="4" xfId="0" applyFont="1" applyFill="1" applyBorder="1" applyAlignment="1">
      <alignment horizontal="center" vertical="top" wrapText="1"/>
    </xf>
    <xf numFmtId="49" fontId="20" fillId="14" borderId="24" xfId="0" applyNumberFormat="1" applyFont="1" applyFill="1" applyBorder="1" applyAlignment="1">
      <alignment horizontal="center" vertical="top"/>
    </xf>
    <xf numFmtId="49" fontId="20" fillId="9" borderId="4" xfId="0" applyNumberFormat="1" applyFont="1" applyFill="1" applyBorder="1" applyAlignment="1">
      <alignment horizontal="center" vertical="top"/>
    </xf>
    <xf numFmtId="9" fontId="19" fillId="4" borderId="52" xfId="0" applyNumberFormat="1" applyFont="1" applyFill="1" applyBorder="1" applyAlignment="1">
      <alignment horizontal="center" vertical="top"/>
    </xf>
    <xf numFmtId="0" fontId="19" fillId="4" borderId="53" xfId="0" applyFont="1" applyFill="1" applyBorder="1" applyAlignment="1">
      <alignment horizontal="center" vertical="center"/>
    </xf>
    <xf numFmtId="0" fontId="19" fillId="4" borderId="36" xfId="0" applyFont="1" applyFill="1" applyBorder="1" applyAlignment="1">
      <alignment horizontal="left" vertical="top" wrapText="1"/>
    </xf>
    <xf numFmtId="164" fontId="20" fillId="0" borderId="14" xfId="0" applyNumberFormat="1" applyFont="1" applyBorder="1" applyAlignment="1">
      <alignment horizontal="center" vertical="top"/>
    </xf>
    <xf numFmtId="49" fontId="19" fillId="4" borderId="13" xfId="0" applyNumberFormat="1" applyFont="1" applyFill="1" applyBorder="1" applyAlignment="1">
      <alignment vertical="top" wrapText="1"/>
    </xf>
    <xf numFmtId="49" fontId="19" fillId="4" borderId="13" xfId="0" applyNumberFormat="1" applyFont="1" applyFill="1" applyBorder="1" applyAlignment="1">
      <alignment vertical="top"/>
    </xf>
    <xf numFmtId="0" fontId="19" fillId="13" borderId="14" xfId="0" applyFont="1" applyFill="1" applyBorder="1" applyAlignment="1">
      <alignment vertical="top" wrapText="1"/>
    </xf>
    <xf numFmtId="49" fontId="20" fillId="13" borderId="35" xfId="0" applyNumberFormat="1" applyFont="1" applyFill="1" applyBorder="1" applyAlignment="1">
      <alignment vertical="top" wrapText="1"/>
    </xf>
    <xf numFmtId="0" fontId="24" fillId="4" borderId="13" xfId="0" applyFont="1" applyFill="1" applyBorder="1" applyAlignment="1">
      <alignment horizontal="center" vertical="top" wrapText="1"/>
    </xf>
    <xf numFmtId="49" fontId="20" fillId="12" borderId="13" xfId="0" applyNumberFormat="1" applyFont="1" applyFill="1" applyBorder="1" applyAlignment="1">
      <alignment horizontal="center" vertical="top" wrapText="1"/>
    </xf>
    <xf numFmtId="49" fontId="20" fillId="14" borderId="13" xfId="0" applyNumberFormat="1" applyFont="1" applyFill="1" applyBorder="1" applyAlignment="1">
      <alignment horizontal="center" vertical="top"/>
    </xf>
    <xf numFmtId="49" fontId="20" fillId="9" borderId="19" xfId="0" applyNumberFormat="1" applyFont="1" applyFill="1" applyBorder="1" applyAlignment="1">
      <alignment horizontal="center" vertical="top"/>
    </xf>
    <xf numFmtId="9" fontId="19" fillId="4" borderId="49" xfId="0" applyNumberFormat="1" applyFont="1" applyFill="1" applyBorder="1" applyAlignment="1">
      <alignment horizontal="center" vertical="top"/>
    </xf>
    <xf numFmtId="0" fontId="19" fillId="4" borderId="50" xfId="0" applyFont="1" applyFill="1" applyBorder="1" applyAlignment="1">
      <alignment horizontal="center" vertical="center"/>
    </xf>
    <xf numFmtId="0" fontId="19" fillId="4" borderId="45" xfId="0" applyFont="1" applyFill="1" applyBorder="1" applyAlignment="1">
      <alignment horizontal="left" vertical="top" wrapText="1"/>
    </xf>
    <xf numFmtId="164" fontId="20" fillId="4" borderId="30" xfId="0" applyNumberFormat="1" applyFont="1" applyFill="1" applyBorder="1" applyAlignment="1">
      <alignment horizontal="center" vertical="top"/>
    </xf>
    <xf numFmtId="49" fontId="19" fillId="4" borderId="30" xfId="0" applyNumberFormat="1" applyFont="1" applyFill="1" applyBorder="1" applyAlignment="1">
      <alignment vertical="top" wrapText="1"/>
    </xf>
    <xf numFmtId="49" fontId="19" fillId="4" borderId="30" xfId="0" applyNumberFormat="1" applyFont="1" applyFill="1" applyBorder="1" applyAlignment="1">
      <alignment vertical="top"/>
    </xf>
    <xf numFmtId="0" fontId="19" fillId="13" borderId="30" xfId="0" applyFont="1" applyFill="1" applyBorder="1" applyAlignment="1">
      <alignment vertical="top" wrapText="1"/>
    </xf>
    <xf numFmtId="0" fontId="24" fillId="4" borderId="30" xfId="0" applyFont="1" applyFill="1" applyBorder="1" applyAlignment="1">
      <alignment horizontal="center" vertical="top" wrapText="1"/>
    </xf>
    <xf numFmtId="49" fontId="20" fillId="14" borderId="30" xfId="0" applyNumberFormat="1" applyFont="1" applyFill="1" applyBorder="1" applyAlignment="1">
      <alignment horizontal="center" vertical="top"/>
    </xf>
    <xf numFmtId="49" fontId="20" fillId="9" borderId="35" xfId="0" applyNumberFormat="1" applyFont="1" applyFill="1" applyBorder="1" applyAlignment="1">
      <alignment horizontal="center" vertical="top"/>
    </xf>
    <xf numFmtId="0" fontId="10" fillId="12" borderId="2" xfId="0" applyFont="1" applyFill="1" applyBorder="1" applyAlignment="1">
      <alignment horizontal="center" vertical="top" wrapText="1"/>
    </xf>
    <xf numFmtId="0" fontId="10" fillId="12" borderId="3" xfId="0" applyFont="1" applyFill="1" applyBorder="1" applyAlignment="1">
      <alignment horizontal="center" vertical="top" wrapText="1"/>
    </xf>
    <xf numFmtId="0" fontId="10" fillId="12" borderId="4" xfId="0" applyFont="1" applyFill="1" applyBorder="1" applyAlignment="1">
      <alignment horizontal="center" vertical="top" wrapText="1"/>
    </xf>
    <xf numFmtId="49" fontId="19" fillId="4" borderId="30" xfId="0" applyNumberFormat="1" applyFont="1" applyFill="1" applyBorder="1" applyAlignment="1">
      <alignment horizontal="center" vertical="top"/>
    </xf>
    <xf numFmtId="0" fontId="10" fillId="12" borderId="34" xfId="0" applyFont="1" applyFill="1" applyBorder="1" applyAlignment="1">
      <alignment horizontal="center" vertical="top" wrapText="1"/>
    </xf>
    <xf numFmtId="0" fontId="10" fillId="12" borderId="23" xfId="0" applyFont="1" applyFill="1" applyBorder="1" applyAlignment="1">
      <alignment horizontal="center" vertical="top" wrapText="1"/>
    </xf>
    <xf numFmtId="0" fontId="10" fillId="12" borderId="35" xfId="0" applyFont="1" applyFill="1" applyBorder="1" applyAlignment="1">
      <alignment horizontal="center" vertical="top" wrapText="1"/>
    </xf>
    <xf numFmtId="9" fontId="19" fillId="4" borderId="42" xfId="0" applyNumberFormat="1" applyFont="1" applyFill="1" applyBorder="1" applyAlignment="1">
      <alignment horizontal="center" vertical="top"/>
    </xf>
    <xf numFmtId="0" fontId="26" fillId="13" borderId="24" xfId="0" applyFont="1" applyFill="1" applyBorder="1" applyAlignment="1">
      <alignment horizontal="center" vertical="top" wrapText="1"/>
    </xf>
    <xf numFmtId="0" fontId="26" fillId="4" borderId="24" xfId="0" applyFont="1" applyFill="1" applyBorder="1" applyAlignment="1">
      <alignment horizontal="center" vertical="top" wrapText="1"/>
    </xf>
    <xf numFmtId="164" fontId="20" fillId="0" borderId="29" xfId="0" applyNumberFormat="1" applyFont="1" applyBorder="1" applyAlignment="1">
      <alignment horizontal="center" vertical="top"/>
    </xf>
    <xf numFmtId="49" fontId="10" fillId="13" borderId="30" xfId="0" applyNumberFormat="1" applyFont="1" applyFill="1" applyBorder="1" applyAlignment="1">
      <alignment horizontal="center" vertical="top" wrapText="1"/>
    </xf>
    <xf numFmtId="49" fontId="10" fillId="4" borderId="30" xfId="0" applyNumberFormat="1" applyFont="1" applyFill="1" applyBorder="1" applyAlignment="1">
      <alignment horizontal="center" vertical="top" wrapText="1"/>
    </xf>
    <xf numFmtId="0" fontId="19" fillId="4" borderId="25" xfId="0" applyFont="1" applyFill="1" applyBorder="1" applyAlignment="1">
      <alignment horizontal="center" vertical="center"/>
    </xf>
    <xf numFmtId="0" fontId="19" fillId="4" borderId="44" xfId="0" applyFont="1" applyFill="1" applyBorder="1" applyAlignment="1">
      <alignment horizontal="center" vertical="center"/>
    </xf>
    <xf numFmtId="0" fontId="27" fillId="4" borderId="33" xfId="0" applyFont="1" applyFill="1" applyBorder="1" applyAlignment="1">
      <alignment vertical="top" wrapText="1"/>
    </xf>
    <xf numFmtId="0" fontId="19" fillId="0" borderId="4" xfId="6" applyFont="1" applyBorder="1" applyAlignment="1">
      <alignment horizontal="left" vertical="top" wrapText="1"/>
    </xf>
    <xf numFmtId="0" fontId="19" fillId="0" borderId="35" xfId="6" applyFont="1" applyBorder="1" applyAlignment="1">
      <alignment horizontal="left" vertical="top" wrapText="1"/>
    </xf>
    <xf numFmtId="0" fontId="19" fillId="0" borderId="47" xfId="0" applyFont="1" applyBorder="1" applyAlignment="1">
      <alignment horizontal="center" vertical="center"/>
    </xf>
    <xf numFmtId="0" fontId="19" fillId="4" borderId="54" xfId="0" applyFont="1" applyFill="1" applyBorder="1" applyAlignment="1">
      <alignment horizontal="center" vertical="center" wrapText="1"/>
    </xf>
    <xf numFmtId="0" fontId="19" fillId="0" borderId="26" xfId="6" applyFont="1" applyBorder="1" applyAlignment="1">
      <alignment vertical="top" wrapText="1"/>
    </xf>
    <xf numFmtId="0" fontId="19" fillId="4" borderId="32" xfId="0" applyFont="1" applyFill="1" applyBorder="1" applyAlignment="1">
      <alignment horizontal="center" vertical="center" wrapText="1"/>
    </xf>
    <xf numFmtId="0" fontId="19" fillId="0" borderId="33" xfId="6" applyFont="1" applyBorder="1" applyAlignment="1">
      <alignment vertical="top" wrapText="1"/>
    </xf>
    <xf numFmtId="164" fontId="19" fillId="0" borderId="5" xfId="0" applyNumberFormat="1" applyFont="1" applyBorder="1" applyAlignment="1">
      <alignment horizontal="center" vertical="top"/>
    </xf>
    <xf numFmtId="0" fontId="19" fillId="4" borderId="5" xfId="0" applyFont="1" applyFill="1" applyBorder="1" applyAlignment="1">
      <alignment horizontal="center" vertical="top"/>
    </xf>
    <xf numFmtId="9" fontId="19" fillId="0" borderId="47" xfId="0" applyNumberFormat="1" applyFont="1" applyBorder="1" applyAlignment="1">
      <alignment horizontal="center" vertical="top"/>
    </xf>
    <xf numFmtId="0" fontId="7" fillId="13" borderId="24" xfId="0" applyFont="1" applyFill="1" applyBorder="1" applyAlignment="1">
      <alignment horizontal="left" vertical="top" wrapText="1"/>
    </xf>
    <xf numFmtId="49" fontId="20" fillId="13" borderId="24" xfId="0" applyNumberFormat="1" applyFont="1" applyFill="1" applyBorder="1" applyAlignment="1">
      <alignment horizontal="center" vertical="top" wrapText="1"/>
    </xf>
    <xf numFmtId="0" fontId="24" fillId="12" borderId="0" xfId="0" applyFont="1" applyFill="1" applyAlignment="1">
      <alignment horizontal="center" vertical="top" wrapText="1"/>
    </xf>
    <xf numFmtId="9" fontId="19" fillId="0" borderId="52" xfId="0" applyNumberFormat="1" applyFont="1" applyBorder="1" applyAlignment="1">
      <alignment horizontal="center" vertical="top"/>
    </xf>
    <xf numFmtId="164" fontId="28" fillId="0" borderId="14" xfId="0" applyNumberFormat="1" applyFont="1" applyBorder="1" applyAlignment="1">
      <alignment horizontal="center" vertical="top"/>
    </xf>
    <xf numFmtId="0" fontId="7" fillId="13" borderId="31" xfId="0" applyFont="1" applyFill="1" applyBorder="1" applyAlignment="1">
      <alignment horizontal="left" vertical="top" wrapText="1"/>
    </xf>
    <xf numFmtId="49" fontId="20" fillId="13" borderId="30" xfId="0" applyNumberFormat="1" applyFont="1" applyFill="1" applyBorder="1" applyAlignment="1">
      <alignment horizontal="center" vertical="top" wrapText="1"/>
    </xf>
    <xf numFmtId="49" fontId="20" fillId="12" borderId="23" xfId="0" applyNumberFormat="1" applyFont="1" applyFill="1" applyBorder="1" applyAlignment="1">
      <alignment vertical="top" wrapText="1"/>
    </xf>
    <xf numFmtId="9" fontId="19" fillId="0" borderId="49" xfId="0" applyNumberFormat="1" applyFont="1" applyBorder="1" applyAlignment="1">
      <alignment horizontal="center" vertical="top"/>
    </xf>
    <xf numFmtId="164" fontId="28" fillId="0" borderId="29" xfId="0" applyNumberFormat="1" applyFont="1" applyBorder="1" applyAlignment="1">
      <alignment horizontal="center" vertical="top"/>
    </xf>
    <xf numFmtId="0" fontId="7" fillId="13" borderId="29" xfId="0" applyFont="1" applyFill="1" applyBorder="1" applyAlignment="1">
      <alignment horizontal="left" vertical="top" wrapText="1"/>
    </xf>
    <xf numFmtId="49" fontId="20" fillId="14" borderId="29" xfId="0" applyNumberFormat="1" applyFont="1" applyFill="1" applyBorder="1" applyAlignment="1">
      <alignment vertical="top"/>
    </xf>
    <xf numFmtId="49" fontId="20" fillId="9" borderId="8" xfId="0" applyNumberFormat="1" applyFont="1" applyFill="1" applyBorder="1" applyAlignment="1">
      <alignment vertical="top"/>
    </xf>
    <xf numFmtId="164" fontId="20" fillId="12" borderId="1" xfId="0" applyNumberFormat="1" applyFont="1" applyFill="1" applyBorder="1" applyAlignment="1">
      <alignment horizontal="center" vertical="top"/>
    </xf>
    <xf numFmtId="0" fontId="20" fillId="12" borderId="1" xfId="0" applyFont="1" applyFill="1" applyBorder="1" applyAlignment="1">
      <alignment horizontal="center" vertical="top"/>
    </xf>
    <xf numFmtId="0" fontId="29" fillId="0" borderId="26" xfId="0" applyFont="1" applyBorder="1" applyAlignment="1">
      <alignment horizontal="left" vertical="top" wrapText="1"/>
    </xf>
    <xf numFmtId="0" fontId="10" fillId="12" borderId="24" xfId="0" applyFont="1" applyFill="1" applyBorder="1" applyAlignment="1">
      <alignment horizontal="left" vertical="top" wrapText="1"/>
    </xf>
    <xf numFmtId="0" fontId="29" fillId="0" borderId="45" xfId="0" applyFont="1" applyBorder="1" applyAlignment="1">
      <alignment horizontal="left" vertical="top" wrapText="1"/>
    </xf>
    <xf numFmtId="0" fontId="10" fillId="12" borderId="30" xfId="0" applyFont="1" applyFill="1" applyBorder="1" applyAlignment="1">
      <alignment horizontal="left" vertical="top" wrapText="1"/>
    </xf>
    <xf numFmtId="0" fontId="19" fillId="4" borderId="25" xfId="0" applyFont="1" applyFill="1" applyBorder="1" applyAlignment="1">
      <alignment horizontal="center" vertical="center" wrapText="1"/>
    </xf>
    <xf numFmtId="0" fontId="19" fillId="4" borderId="51" xfId="0" applyFont="1" applyFill="1" applyBorder="1" applyAlignment="1">
      <alignment horizontal="center" vertical="center" wrapText="1"/>
    </xf>
    <xf numFmtId="0" fontId="10" fillId="8" borderId="10" xfId="0" applyFont="1" applyFill="1" applyBorder="1" applyAlignment="1">
      <alignment vertical="top"/>
    </xf>
    <xf numFmtId="0" fontId="10" fillId="8" borderId="11" xfId="0" applyFont="1" applyFill="1" applyBorder="1" applyAlignment="1">
      <alignment vertical="top"/>
    </xf>
    <xf numFmtId="0" fontId="10" fillId="8" borderId="11" xfId="0" applyFont="1" applyFill="1" applyBorder="1" applyAlignment="1">
      <alignment horizontal="left" vertical="top" wrapText="1"/>
    </xf>
    <xf numFmtId="0" fontId="10" fillId="8" borderId="12" xfId="0" applyFont="1" applyFill="1" applyBorder="1" applyAlignment="1">
      <alignment vertical="top"/>
    </xf>
    <xf numFmtId="49" fontId="22" fillId="8" borderId="12" xfId="0" applyNumberFormat="1" applyFont="1" applyFill="1" applyBorder="1" applyAlignment="1">
      <alignment horizontal="center" vertical="top"/>
    </xf>
    <xf numFmtId="49" fontId="20" fillId="9" borderId="12" xfId="0" applyNumberFormat="1" applyFont="1" applyFill="1" applyBorder="1" applyAlignment="1">
      <alignment horizontal="center" vertical="top"/>
    </xf>
    <xf numFmtId="0" fontId="10" fillId="8" borderId="10" xfId="0" applyFont="1" applyFill="1" applyBorder="1" applyAlignment="1">
      <alignment horizontal="left" vertical="top" wrapText="1"/>
    </xf>
    <xf numFmtId="0" fontId="10" fillId="8" borderId="12" xfId="0" applyFont="1" applyFill="1" applyBorder="1" applyAlignment="1">
      <alignment horizontal="left" vertical="top" wrapText="1"/>
    </xf>
    <xf numFmtId="164" fontId="20" fillId="8" borderId="9" xfId="0" applyNumberFormat="1" applyFont="1" applyFill="1" applyBorder="1" applyAlignment="1">
      <alignment horizontal="center" vertical="top" wrapText="1"/>
    </xf>
    <xf numFmtId="0" fontId="20" fillId="8" borderId="9" xfId="0" applyFont="1" applyFill="1" applyBorder="1" applyAlignment="1">
      <alignment horizontal="center" vertical="top"/>
    </xf>
    <xf numFmtId="49" fontId="22" fillId="8" borderId="9" xfId="0" applyNumberFormat="1" applyFont="1" applyFill="1" applyBorder="1" applyAlignment="1">
      <alignment horizontal="center" vertical="top"/>
    </xf>
    <xf numFmtId="49" fontId="20" fillId="9" borderId="9" xfId="0" applyNumberFormat="1" applyFont="1" applyFill="1" applyBorder="1" applyAlignment="1">
      <alignment horizontal="center" vertical="top"/>
    </xf>
    <xf numFmtId="49" fontId="19" fillId="4" borderId="55" xfId="0" applyNumberFormat="1" applyFont="1" applyFill="1" applyBorder="1" applyAlignment="1">
      <alignment horizontal="center" vertical="top"/>
    </xf>
    <xf numFmtId="0" fontId="19" fillId="4" borderId="56" xfId="0" applyFont="1" applyFill="1" applyBorder="1" applyAlignment="1">
      <alignment horizontal="center" vertical="top" wrapText="1"/>
    </xf>
    <xf numFmtId="164" fontId="7" fillId="15" borderId="40" xfId="0" applyNumberFormat="1" applyFont="1" applyFill="1" applyBorder="1" applyAlignment="1">
      <alignment horizontal="left" vertical="top" wrapText="1"/>
    </xf>
    <xf numFmtId="49" fontId="23" fillId="4" borderId="4" xfId="0" applyNumberFormat="1" applyFont="1" applyFill="1" applyBorder="1" applyAlignment="1">
      <alignment horizontal="center" vertical="center" textRotation="90"/>
    </xf>
    <xf numFmtId="0" fontId="7" fillId="13" borderId="4" xfId="0" applyFont="1" applyFill="1" applyBorder="1" applyAlignment="1">
      <alignment horizontal="left" vertical="top" wrapText="1"/>
    </xf>
    <xf numFmtId="49" fontId="20" fillId="4" borderId="2" xfId="0" applyNumberFormat="1" applyFont="1" applyFill="1" applyBorder="1" applyAlignment="1">
      <alignment vertical="top" wrapText="1"/>
    </xf>
    <xf numFmtId="0" fontId="24" fillId="12" borderId="24" xfId="0" applyFont="1" applyFill="1" applyBorder="1" applyAlignment="1">
      <alignment horizontal="center" vertical="top" wrapText="1"/>
    </xf>
    <xf numFmtId="49" fontId="19" fillId="4" borderId="15" xfId="0" applyNumberFormat="1" applyFont="1" applyFill="1" applyBorder="1" applyAlignment="1">
      <alignment horizontal="center" vertical="top"/>
    </xf>
    <xf numFmtId="0" fontId="19" fillId="4" borderId="38" xfId="0" applyFont="1" applyFill="1" applyBorder="1" applyAlignment="1">
      <alignment horizontal="center" vertical="top" wrapText="1"/>
    </xf>
    <xf numFmtId="164" fontId="7" fillId="15" borderId="17" xfId="0" applyNumberFormat="1" applyFont="1" applyFill="1" applyBorder="1" applyAlignment="1">
      <alignment horizontal="left" vertical="top" wrapText="1"/>
    </xf>
    <xf numFmtId="49" fontId="23" fillId="4" borderId="19" xfId="0" applyNumberFormat="1" applyFont="1" applyFill="1" applyBorder="1" applyAlignment="1">
      <alignment horizontal="center" vertical="center" textRotation="90"/>
    </xf>
    <xf numFmtId="0" fontId="7" fillId="13" borderId="35" xfId="0" applyFont="1" applyFill="1" applyBorder="1" applyAlignment="1">
      <alignment horizontal="left" vertical="top" wrapText="1"/>
    </xf>
    <xf numFmtId="49" fontId="20" fillId="4" borderId="18" xfId="0" applyNumberFormat="1" applyFont="1" applyFill="1" applyBorder="1" applyAlignment="1">
      <alignment vertical="top" wrapText="1"/>
    </xf>
    <xf numFmtId="49" fontId="20" fillId="12" borderId="30" xfId="0" applyNumberFormat="1" applyFont="1" applyFill="1" applyBorder="1" applyAlignment="1">
      <alignment vertical="top" wrapText="1"/>
    </xf>
    <xf numFmtId="49" fontId="19" fillId="4" borderId="20" xfId="0" applyNumberFormat="1" applyFont="1" applyFill="1" applyBorder="1" applyAlignment="1">
      <alignment horizontal="center" vertical="top"/>
    </xf>
    <xf numFmtId="0" fontId="19" fillId="4" borderId="27" xfId="0" applyFont="1" applyFill="1" applyBorder="1" applyAlignment="1">
      <alignment horizontal="center" vertical="top" wrapText="1"/>
    </xf>
    <xf numFmtId="0" fontId="7" fillId="12" borderId="18" xfId="0" applyFont="1" applyFill="1" applyBorder="1" applyAlignment="1">
      <alignment horizontal="center" vertical="top" wrapText="1"/>
    </xf>
    <xf numFmtId="0" fontId="7" fillId="12" borderId="0" xfId="0" applyFont="1" applyFill="1" applyAlignment="1">
      <alignment horizontal="center" vertical="top" wrapText="1"/>
    </xf>
    <xf numFmtId="0" fontId="7" fillId="12" borderId="19" xfId="0" applyFont="1" applyFill="1" applyBorder="1" applyAlignment="1">
      <alignment horizontal="center" vertical="top" wrapText="1"/>
    </xf>
    <xf numFmtId="0" fontId="24" fillId="12" borderId="24" xfId="0" applyFont="1" applyFill="1" applyBorder="1" applyAlignment="1">
      <alignment vertical="top" wrapText="1"/>
    </xf>
    <xf numFmtId="0" fontId="19" fillId="4" borderId="6" xfId="0" applyFont="1" applyFill="1" applyBorder="1" applyAlignment="1">
      <alignment horizontal="center" vertical="top"/>
    </xf>
    <xf numFmtId="0" fontId="7" fillId="0" borderId="8" xfId="0" applyFont="1" applyBorder="1" applyAlignment="1">
      <alignment horizontal="left" vertical="top" wrapText="1"/>
    </xf>
    <xf numFmtId="49" fontId="23" fillId="4" borderId="35" xfId="0" applyNumberFormat="1" applyFont="1" applyFill="1" applyBorder="1" applyAlignment="1">
      <alignment horizontal="center" vertical="center" textRotation="90"/>
    </xf>
    <xf numFmtId="0" fontId="7" fillId="12" borderId="34" xfId="0" applyFont="1" applyFill="1" applyBorder="1" applyAlignment="1">
      <alignment horizontal="center" vertical="top" wrapText="1"/>
    </xf>
    <xf numFmtId="0" fontId="7" fillId="12" borderId="23" xfId="0" applyFont="1" applyFill="1" applyBorder="1" applyAlignment="1">
      <alignment horizontal="center" vertical="top" wrapText="1"/>
    </xf>
    <xf numFmtId="0" fontId="7" fillId="12" borderId="35" xfId="0" applyFont="1" applyFill="1" applyBorder="1" applyAlignment="1">
      <alignment horizontal="center" vertical="top" wrapText="1"/>
    </xf>
    <xf numFmtId="0" fontId="19" fillId="4" borderId="2" xfId="0" applyFont="1" applyFill="1" applyBorder="1" applyAlignment="1">
      <alignment horizontal="center" vertical="top"/>
    </xf>
    <xf numFmtId="0" fontId="19" fillId="4" borderId="25" xfId="0" applyFont="1" applyFill="1" applyBorder="1" applyAlignment="1">
      <alignment horizontal="left" vertical="top" wrapText="1"/>
    </xf>
    <xf numFmtId="0" fontId="19" fillId="4" borderId="3" xfId="0" applyFont="1" applyFill="1" applyBorder="1" applyAlignment="1">
      <alignment horizontal="left" vertical="top" wrapText="1"/>
    </xf>
    <xf numFmtId="0" fontId="19" fillId="4" borderId="34" xfId="0" applyFont="1" applyFill="1" applyBorder="1" applyAlignment="1">
      <alignment horizontal="center" vertical="top"/>
    </xf>
    <xf numFmtId="0" fontId="19" fillId="4" borderId="51" xfId="0" applyFont="1" applyFill="1" applyBorder="1" applyAlignment="1">
      <alignment horizontal="left" vertical="top" wrapText="1"/>
    </xf>
    <xf numFmtId="0" fontId="19" fillId="4" borderId="23" xfId="0" applyFont="1" applyFill="1" applyBorder="1" applyAlignment="1">
      <alignment horizontal="left" vertical="top" wrapText="1"/>
    </xf>
    <xf numFmtId="164" fontId="7" fillId="0" borderId="29" xfId="0" applyNumberFormat="1" applyFont="1" applyBorder="1" applyAlignment="1">
      <alignment horizontal="center" vertical="top"/>
    </xf>
    <xf numFmtId="0" fontId="7" fillId="13" borderId="30" xfId="0" applyFont="1" applyFill="1" applyBorder="1" applyAlignment="1">
      <alignment horizontal="left" vertical="top" wrapText="1"/>
    </xf>
    <xf numFmtId="0" fontId="19" fillId="4" borderId="47" xfId="0" applyFont="1" applyFill="1" applyBorder="1" applyAlignment="1">
      <alignment vertical="top"/>
    </xf>
    <xf numFmtId="0" fontId="19" fillId="4" borderId="25" xfId="0" applyFont="1" applyFill="1" applyBorder="1" applyAlignment="1">
      <alignment horizontal="center" vertical="top" wrapText="1"/>
    </xf>
    <xf numFmtId="0" fontId="7" fillId="4" borderId="26" xfId="0" applyFont="1" applyFill="1" applyBorder="1" applyAlignment="1">
      <alignment horizontal="left" vertical="top" wrapText="1"/>
    </xf>
    <xf numFmtId="0" fontId="19" fillId="4" borderId="49" xfId="0" applyFont="1" applyFill="1" applyBorder="1" applyAlignment="1">
      <alignment horizontal="center" vertical="center"/>
    </xf>
    <xf numFmtId="0" fontId="19" fillId="4" borderId="51" xfId="0" applyFont="1" applyFill="1" applyBorder="1" applyAlignment="1">
      <alignment horizontal="center" vertical="top" wrapText="1"/>
    </xf>
    <xf numFmtId="0" fontId="7" fillId="4" borderId="45" xfId="0" applyFont="1" applyFill="1" applyBorder="1" applyAlignment="1">
      <alignment horizontal="left" vertical="top" wrapText="1"/>
    </xf>
    <xf numFmtId="49" fontId="19" fillId="4" borderId="30" xfId="0" applyNumberFormat="1" applyFont="1" applyFill="1" applyBorder="1" applyAlignment="1">
      <alignment horizontal="center" vertical="center"/>
    </xf>
    <xf numFmtId="0" fontId="19" fillId="4" borderId="47" xfId="0" applyFont="1" applyFill="1" applyBorder="1" applyAlignment="1">
      <alignment horizontal="center" vertical="center"/>
    </xf>
    <xf numFmtId="0" fontId="19" fillId="0" borderId="26" xfId="0" applyFont="1" applyBorder="1" applyAlignment="1">
      <alignment vertical="top" wrapText="1"/>
    </xf>
    <xf numFmtId="164" fontId="19" fillId="16" borderId="9" xfId="0" applyNumberFormat="1" applyFont="1" applyFill="1" applyBorder="1" applyAlignment="1">
      <alignment horizontal="center" vertical="top"/>
    </xf>
    <xf numFmtId="0" fontId="20" fillId="16" borderId="9" xfId="0" applyFont="1" applyFill="1" applyBorder="1" applyAlignment="1">
      <alignment horizontal="center" vertical="top"/>
    </xf>
    <xf numFmtId="49" fontId="10" fillId="11" borderId="10" xfId="0" applyNumberFormat="1" applyFont="1" applyFill="1" applyBorder="1" applyAlignment="1">
      <alignment horizontal="center" vertical="top"/>
    </xf>
    <xf numFmtId="49" fontId="10" fillId="11" borderId="11" xfId="0" applyNumberFormat="1" applyFont="1" applyFill="1" applyBorder="1" applyAlignment="1">
      <alignment horizontal="center" vertical="top"/>
    </xf>
    <xf numFmtId="49" fontId="20" fillId="4" borderId="24" xfId="0" applyNumberFormat="1" applyFont="1" applyFill="1" applyBorder="1" applyAlignment="1">
      <alignment vertical="top" wrapText="1"/>
    </xf>
    <xf numFmtId="49" fontId="10" fillId="12" borderId="24" xfId="0" applyNumberFormat="1" applyFont="1" applyFill="1" applyBorder="1" applyAlignment="1">
      <alignment vertical="top" wrapText="1"/>
    </xf>
    <xf numFmtId="49" fontId="10" fillId="14" borderId="24" xfId="0" applyNumberFormat="1" applyFont="1" applyFill="1" applyBorder="1" applyAlignment="1">
      <alignment vertical="top"/>
    </xf>
    <xf numFmtId="49" fontId="10" fillId="9" borderId="24" xfId="0" applyNumberFormat="1" applyFont="1" applyFill="1" applyBorder="1" applyAlignment="1">
      <alignment vertical="top"/>
    </xf>
    <xf numFmtId="164" fontId="7" fillId="0" borderId="0" xfId="0" applyNumberFormat="1" applyFont="1" applyAlignment="1">
      <alignment horizontal="center" vertical="top"/>
    </xf>
    <xf numFmtId="0" fontId="19" fillId="4" borderId="52" xfId="0" applyFont="1" applyFill="1" applyBorder="1" applyAlignment="1">
      <alignment horizontal="center" vertical="center"/>
    </xf>
    <xf numFmtId="0" fontId="19" fillId="4" borderId="57" xfId="0" applyFont="1" applyFill="1" applyBorder="1" applyAlignment="1">
      <alignment horizontal="center" vertical="top" wrapText="1"/>
    </xf>
    <xf numFmtId="0" fontId="19" fillId="0" borderId="36" xfId="0" applyFont="1" applyBorder="1" applyAlignment="1">
      <alignment vertical="top" wrapText="1"/>
    </xf>
    <xf numFmtId="0" fontId="19" fillId="4" borderId="35" xfId="0" applyFont="1" applyFill="1" applyBorder="1" applyAlignment="1">
      <alignment horizontal="center" vertical="top"/>
    </xf>
    <xf numFmtId="0" fontId="7" fillId="13" borderId="9" xfId="0" applyFont="1" applyFill="1" applyBorder="1" applyAlignment="1">
      <alignment vertical="top" wrapText="1"/>
    </xf>
    <xf numFmtId="49" fontId="10" fillId="13" borderId="10" xfId="0" applyNumberFormat="1" applyFont="1" applyFill="1" applyBorder="1" applyAlignment="1">
      <alignment vertical="top" wrapText="1"/>
    </xf>
    <xf numFmtId="49" fontId="20" fillId="4" borderId="13" xfId="0" applyNumberFormat="1" applyFont="1" applyFill="1" applyBorder="1" applyAlignment="1">
      <alignment vertical="top" wrapText="1"/>
    </xf>
    <xf numFmtId="49" fontId="10" fillId="12" borderId="30" xfId="0" applyNumberFormat="1" applyFont="1" applyFill="1" applyBorder="1" applyAlignment="1">
      <alignment vertical="top" wrapText="1"/>
    </xf>
    <xf numFmtId="49" fontId="10" fillId="14" borderId="30" xfId="0" applyNumberFormat="1" applyFont="1" applyFill="1" applyBorder="1" applyAlignment="1">
      <alignment vertical="top"/>
    </xf>
    <xf numFmtId="49" fontId="10" fillId="9" borderId="30" xfId="0" applyNumberFormat="1" applyFont="1" applyFill="1" applyBorder="1" applyAlignment="1">
      <alignment vertical="top"/>
    </xf>
    <xf numFmtId="164" fontId="19" fillId="5" borderId="9" xfId="0" applyNumberFormat="1" applyFont="1" applyFill="1" applyBorder="1" applyAlignment="1">
      <alignment horizontal="center" vertical="top"/>
    </xf>
    <xf numFmtId="164" fontId="0" fillId="0" borderId="0" xfId="0" applyNumberFormat="1"/>
    <xf numFmtId="164" fontId="19" fillId="5" borderId="29" xfId="0" applyNumberFormat="1" applyFont="1" applyFill="1" applyBorder="1" applyAlignment="1">
      <alignment horizontal="center" vertical="top"/>
    </xf>
    <xf numFmtId="0" fontId="19" fillId="4" borderId="8" xfId="0" applyFont="1" applyFill="1" applyBorder="1" applyAlignment="1">
      <alignment horizontal="center" vertical="top"/>
    </xf>
    <xf numFmtId="0" fontId="7" fillId="13" borderId="30" xfId="0" applyFont="1" applyFill="1" applyBorder="1" applyAlignment="1">
      <alignment horizontal="left" vertical="top" wrapText="1"/>
    </xf>
    <xf numFmtId="49" fontId="10" fillId="13" borderId="34" xfId="0" applyNumberFormat="1" applyFont="1" applyFill="1" applyBorder="1" applyAlignment="1">
      <alignment horizontal="center" vertical="top" wrapText="1"/>
    </xf>
    <xf numFmtId="49" fontId="10" fillId="12" borderId="23" xfId="0" applyNumberFormat="1" applyFont="1" applyFill="1" applyBorder="1" applyAlignment="1">
      <alignment horizontal="center" vertical="top" wrapText="1"/>
    </xf>
    <xf numFmtId="49" fontId="10" fillId="14" borderId="29" xfId="0" applyNumberFormat="1" applyFont="1" applyFill="1" applyBorder="1" applyAlignment="1">
      <alignment horizontal="center" vertical="top"/>
    </xf>
    <xf numFmtId="49" fontId="10" fillId="9" borderId="8" xfId="0" applyNumberFormat="1" applyFont="1" applyFill="1" applyBorder="1" applyAlignment="1">
      <alignment horizontal="center" vertical="top"/>
    </xf>
    <xf numFmtId="164" fontId="19" fillId="5" borderId="30" xfId="0" applyNumberFormat="1" applyFont="1" applyFill="1" applyBorder="1" applyAlignment="1">
      <alignment horizontal="center" vertical="top"/>
    </xf>
    <xf numFmtId="49" fontId="20" fillId="4" borderId="30" xfId="0" applyNumberFormat="1" applyFont="1" applyFill="1" applyBorder="1" applyAlignment="1">
      <alignment vertical="top" wrapText="1"/>
    </xf>
    <xf numFmtId="0" fontId="7" fillId="4" borderId="28" xfId="0" applyFont="1" applyFill="1" applyBorder="1" applyAlignment="1">
      <alignment vertical="top" wrapText="1"/>
    </xf>
    <xf numFmtId="0" fontId="7" fillId="4" borderId="45" xfId="0" applyFont="1" applyFill="1" applyBorder="1" applyAlignment="1">
      <alignment vertical="top" wrapText="1"/>
    </xf>
    <xf numFmtId="16" fontId="19" fillId="4" borderId="2" xfId="0" applyNumberFormat="1" applyFont="1" applyFill="1" applyBorder="1" applyAlignment="1">
      <alignment horizontal="center" vertical="top"/>
    </xf>
    <xf numFmtId="0" fontId="19" fillId="0" borderId="4" xfId="0" applyFont="1" applyBorder="1" applyAlignment="1">
      <alignment horizontal="left" vertical="top" wrapText="1"/>
    </xf>
    <xf numFmtId="0" fontId="20" fillId="11" borderId="4" xfId="0" applyFont="1" applyFill="1" applyBorder="1" applyAlignment="1">
      <alignment horizontal="center" vertical="top"/>
    </xf>
    <xf numFmtId="0" fontId="0" fillId="11" borderId="10" xfId="0" applyFill="1" applyBorder="1" applyAlignment="1">
      <alignment horizontal="center"/>
    </xf>
    <xf numFmtId="0" fontId="0" fillId="11" borderId="12" xfId="0" applyFill="1" applyBorder="1" applyAlignment="1">
      <alignment horizontal="center"/>
    </xf>
    <xf numFmtId="0" fontId="24" fillId="12" borderId="2" xfId="0" applyFont="1" applyFill="1" applyBorder="1" applyAlignment="1">
      <alignment horizontal="center" vertical="top" wrapText="1"/>
    </xf>
    <xf numFmtId="49" fontId="20" fillId="14" borderId="24" xfId="0" applyNumberFormat="1" applyFont="1" applyFill="1" applyBorder="1" applyAlignment="1">
      <alignment vertical="top"/>
    </xf>
    <xf numFmtId="49" fontId="20" fillId="9" borderId="24" xfId="0" applyNumberFormat="1" applyFont="1" applyFill="1" applyBorder="1" applyAlignment="1">
      <alignment vertical="top"/>
    </xf>
    <xf numFmtId="16" fontId="19" fillId="4" borderId="18" xfId="0" applyNumberFormat="1" applyFont="1" applyFill="1" applyBorder="1" applyAlignment="1">
      <alignment horizontal="center" vertical="top"/>
    </xf>
    <xf numFmtId="0" fontId="19" fillId="4" borderId="57" xfId="0" applyFont="1" applyFill="1" applyBorder="1" applyAlignment="1">
      <alignment horizontal="center" vertical="center"/>
    </xf>
    <xf numFmtId="0" fontId="19" fillId="0" borderId="19" xfId="0" applyFont="1" applyBorder="1" applyAlignment="1">
      <alignment horizontal="left" vertical="top" wrapText="1"/>
    </xf>
    <xf numFmtId="0" fontId="19" fillId="4" borderId="4" xfId="0" applyFont="1" applyFill="1" applyBorder="1" applyAlignment="1">
      <alignment horizontal="center" vertical="top"/>
    </xf>
    <xf numFmtId="49" fontId="10" fillId="13" borderId="12" xfId="0" applyNumberFormat="1" applyFont="1" applyFill="1" applyBorder="1" applyAlignment="1">
      <alignment horizontal="center" vertical="top" wrapText="1"/>
    </xf>
    <xf numFmtId="49" fontId="10" fillId="4" borderId="13" xfId="0" applyNumberFormat="1" applyFont="1" applyFill="1" applyBorder="1" applyAlignment="1">
      <alignment vertical="top" wrapText="1"/>
    </xf>
    <xf numFmtId="49" fontId="20" fillId="12" borderId="34" xfId="0" applyNumberFormat="1" applyFont="1" applyFill="1" applyBorder="1" applyAlignment="1">
      <alignment vertical="top" wrapText="1"/>
    </xf>
    <xf numFmtId="49" fontId="20" fillId="14" borderId="30" xfId="0" applyNumberFormat="1" applyFont="1" applyFill="1" applyBorder="1" applyAlignment="1">
      <alignment vertical="top"/>
    </xf>
    <xf numFmtId="49" fontId="20" fillId="9" borderId="30" xfId="0" applyNumberFormat="1" applyFont="1" applyFill="1" applyBorder="1" applyAlignment="1">
      <alignment vertical="top"/>
    </xf>
    <xf numFmtId="0" fontId="7" fillId="13" borderId="2" xfId="0" applyFont="1" applyFill="1" applyBorder="1" applyAlignment="1">
      <alignment horizontal="left" vertical="top" wrapText="1"/>
    </xf>
    <xf numFmtId="49" fontId="10" fillId="13" borderId="24" xfId="0" applyNumberFormat="1" applyFont="1" applyFill="1" applyBorder="1" applyAlignment="1">
      <alignment horizontal="center" vertical="top" wrapText="1"/>
    </xf>
    <xf numFmtId="49" fontId="20" fillId="12" borderId="0" xfId="0" applyNumberFormat="1" applyFont="1" applyFill="1" applyAlignment="1">
      <alignment vertical="top" wrapText="1"/>
    </xf>
    <xf numFmtId="49" fontId="20" fillId="14" borderId="13" xfId="0" applyNumberFormat="1" applyFont="1" applyFill="1" applyBorder="1" applyAlignment="1">
      <alignment vertical="top"/>
    </xf>
    <xf numFmtId="49" fontId="20" fillId="9" borderId="13" xfId="0" applyNumberFormat="1" applyFont="1" applyFill="1" applyBorder="1" applyAlignment="1">
      <alignment vertical="top"/>
    </xf>
    <xf numFmtId="0" fontId="7" fillId="13" borderId="18" xfId="0" applyFont="1" applyFill="1" applyBorder="1" applyAlignment="1">
      <alignment horizontal="left" vertical="top" wrapText="1"/>
    </xf>
    <xf numFmtId="49" fontId="10" fillId="13" borderId="13" xfId="0" applyNumberFormat="1" applyFont="1" applyFill="1" applyBorder="1" applyAlignment="1">
      <alignment horizontal="center" vertical="top" wrapText="1"/>
    </xf>
    <xf numFmtId="0" fontId="7" fillId="13" borderId="34" xfId="0" applyFont="1" applyFill="1" applyBorder="1" applyAlignment="1">
      <alignment horizontal="left" vertical="top" wrapText="1"/>
    </xf>
    <xf numFmtId="49" fontId="10" fillId="13" borderId="30" xfId="0" applyNumberFormat="1" applyFont="1" applyFill="1" applyBorder="1" applyAlignment="1">
      <alignment horizontal="center" vertical="top" wrapText="1"/>
    </xf>
    <xf numFmtId="0" fontId="7" fillId="13" borderId="10" xfId="0" applyFont="1" applyFill="1" applyBorder="1" applyAlignment="1">
      <alignment vertical="top" wrapText="1"/>
    </xf>
    <xf numFmtId="49" fontId="10" fillId="13" borderId="9" xfId="0" applyNumberFormat="1" applyFont="1" applyFill="1" applyBorder="1" applyAlignment="1">
      <alignment horizontal="center" vertical="top" wrapText="1"/>
    </xf>
    <xf numFmtId="49" fontId="20" fillId="12" borderId="9" xfId="0" applyNumberFormat="1" applyFont="1" applyFill="1" applyBorder="1" applyAlignment="1">
      <alignment vertical="top" wrapText="1"/>
    </xf>
    <xf numFmtId="16" fontId="19" fillId="4" borderId="15" xfId="0" applyNumberFormat="1" applyFont="1" applyFill="1" applyBorder="1" applyAlignment="1">
      <alignment horizontal="center" vertical="top"/>
    </xf>
    <xf numFmtId="0" fontId="19" fillId="4" borderId="38" xfId="0" applyFont="1" applyFill="1" applyBorder="1" applyAlignment="1">
      <alignment horizontal="center" vertical="center"/>
    </xf>
    <xf numFmtId="0" fontId="19" fillId="0" borderId="17" xfId="0" applyFont="1" applyBorder="1" applyAlignment="1">
      <alignment horizontal="left" vertical="top" wrapText="1"/>
    </xf>
    <xf numFmtId="0" fontId="19" fillId="4" borderId="12" xfId="0" applyFont="1" applyFill="1" applyBorder="1" applyAlignment="1">
      <alignment horizontal="center" vertical="top"/>
    </xf>
    <xf numFmtId="49" fontId="10" fillId="4" borderId="30" xfId="0" applyNumberFormat="1" applyFont="1" applyFill="1" applyBorder="1" applyAlignment="1">
      <alignment vertical="top" wrapText="1"/>
    </xf>
    <xf numFmtId="16" fontId="19" fillId="4" borderId="20" xfId="0" applyNumberFormat="1" applyFont="1" applyFill="1" applyBorder="1" applyAlignment="1">
      <alignment horizontal="center" vertical="top"/>
    </xf>
    <xf numFmtId="0" fontId="10" fillId="12" borderId="18" xfId="0" applyFont="1" applyFill="1" applyBorder="1" applyAlignment="1">
      <alignment horizontal="left" vertical="top" wrapText="1"/>
    </xf>
    <xf numFmtId="0" fontId="10" fillId="12" borderId="0" xfId="0" applyFont="1" applyFill="1" applyAlignment="1">
      <alignment horizontal="left" vertical="top" wrapText="1"/>
    </xf>
    <xf numFmtId="0" fontId="10" fillId="12" borderId="19" xfId="0" applyFont="1" applyFill="1" applyBorder="1" applyAlignment="1">
      <alignment horizontal="left" vertical="top" wrapText="1"/>
    </xf>
    <xf numFmtId="0" fontId="24" fillId="12" borderId="3" xfId="0" applyFont="1" applyFill="1" applyBorder="1" applyAlignment="1">
      <alignment vertical="top" wrapText="1"/>
    </xf>
    <xf numFmtId="164" fontId="19" fillId="15" borderId="22" xfId="0" applyNumberFormat="1" applyFont="1" applyFill="1" applyBorder="1" applyAlignment="1">
      <alignment horizontal="left" vertical="center" wrapText="1"/>
    </xf>
    <xf numFmtId="164" fontId="19" fillId="12" borderId="13" xfId="0" applyNumberFormat="1" applyFont="1" applyFill="1" applyBorder="1" applyAlignment="1">
      <alignment horizontal="center" vertical="top"/>
    </xf>
    <xf numFmtId="0" fontId="19" fillId="12" borderId="13" xfId="0" applyFont="1" applyFill="1" applyBorder="1" applyAlignment="1">
      <alignment horizontal="center" vertical="top"/>
    </xf>
    <xf numFmtId="0" fontId="19" fillId="0" borderId="15" xfId="0" applyFont="1" applyBorder="1" applyAlignment="1">
      <alignment horizontal="center" vertical="top"/>
    </xf>
    <xf numFmtId="0" fontId="19" fillId="4" borderId="38" xfId="0" applyFont="1" applyFill="1" applyBorder="1" applyAlignment="1">
      <alignment horizontal="center" vertical="top"/>
    </xf>
    <xf numFmtId="164" fontId="19" fillId="12" borderId="14" xfId="0" applyNumberFormat="1" applyFont="1" applyFill="1" applyBorder="1" applyAlignment="1">
      <alignment horizontal="center" vertical="top"/>
    </xf>
    <xf numFmtId="0" fontId="19" fillId="12" borderId="14" xfId="0" applyFont="1" applyFill="1" applyBorder="1" applyAlignment="1">
      <alignment horizontal="center" vertical="top"/>
    </xf>
    <xf numFmtId="49" fontId="19" fillId="0" borderId="20" xfId="0" applyNumberFormat="1" applyFont="1" applyBorder="1" applyAlignment="1">
      <alignment horizontal="center" vertical="top"/>
    </xf>
    <xf numFmtId="0" fontId="19" fillId="0" borderId="6" xfId="0" applyFont="1" applyBorder="1" applyAlignment="1">
      <alignment horizontal="center" vertical="top"/>
    </xf>
    <xf numFmtId="164" fontId="19" fillId="15" borderId="8" xfId="0" applyNumberFormat="1" applyFont="1" applyFill="1" applyBorder="1" applyAlignment="1">
      <alignment horizontal="left" vertical="center" wrapText="1"/>
    </xf>
    <xf numFmtId="9" fontId="21" fillId="4" borderId="47" xfId="0" applyNumberFormat="1" applyFont="1" applyFill="1" applyBorder="1" applyAlignment="1">
      <alignment horizontal="center" vertical="top"/>
    </xf>
    <xf numFmtId="0" fontId="21" fillId="4" borderId="4" xfId="0" applyFont="1" applyFill="1" applyBorder="1" applyAlignment="1">
      <alignment horizontal="left" vertical="top"/>
    </xf>
    <xf numFmtId="164" fontId="20" fillId="11" borderId="2" xfId="0" applyNumberFormat="1" applyFont="1" applyFill="1" applyBorder="1" applyAlignment="1">
      <alignment horizontal="center" vertical="top"/>
    </xf>
    <xf numFmtId="0" fontId="20" fillId="11" borderId="24" xfId="0" applyFont="1" applyFill="1" applyBorder="1" applyAlignment="1">
      <alignment horizontal="center" vertical="top"/>
    </xf>
    <xf numFmtId="49" fontId="23" fillId="4" borderId="24" xfId="0" applyNumberFormat="1" applyFont="1" applyFill="1" applyBorder="1" applyAlignment="1">
      <alignment horizontal="center" vertical="center" textRotation="90"/>
    </xf>
    <xf numFmtId="49" fontId="22" fillId="11" borderId="10" xfId="0" applyNumberFormat="1" applyFont="1" applyFill="1" applyBorder="1" applyAlignment="1">
      <alignment vertical="top"/>
    </xf>
    <xf numFmtId="49" fontId="22" fillId="11" borderId="11" xfId="0" applyNumberFormat="1" applyFont="1" applyFill="1" applyBorder="1" applyAlignment="1">
      <alignment vertical="top"/>
    </xf>
    <xf numFmtId="0" fontId="24" fillId="4" borderId="3" xfId="0" applyFont="1" applyFill="1" applyBorder="1" applyAlignment="1">
      <alignment horizontal="center" vertical="top" wrapText="1"/>
    </xf>
    <xf numFmtId="49" fontId="20" fillId="14" borderId="4" xfId="0" applyNumberFormat="1" applyFont="1" applyFill="1" applyBorder="1" applyAlignment="1">
      <alignment horizontal="center" vertical="top"/>
    </xf>
    <xf numFmtId="49" fontId="20" fillId="9" borderId="4" xfId="0" applyNumberFormat="1" applyFont="1" applyFill="1" applyBorder="1" applyAlignment="1">
      <alignment horizontal="center" vertical="top"/>
    </xf>
    <xf numFmtId="9" fontId="21" fillId="0" borderId="52" xfId="0" applyNumberFormat="1" applyFont="1" applyBorder="1" applyAlignment="1">
      <alignment horizontal="center" vertical="top"/>
    </xf>
    <xf numFmtId="0" fontId="21" fillId="0" borderId="57" xfId="0" applyFont="1" applyBorder="1" applyAlignment="1">
      <alignment horizontal="center" vertical="center"/>
    </xf>
    <xf numFmtId="0" fontId="21" fillId="0" borderId="0" xfId="0" applyFont="1" applyAlignment="1">
      <alignment horizontal="left" vertical="top"/>
    </xf>
    <xf numFmtId="164" fontId="20" fillId="0" borderId="10" xfId="0" applyNumberFormat="1" applyFont="1" applyBorder="1" applyAlignment="1">
      <alignment horizontal="center" vertical="top"/>
    </xf>
    <xf numFmtId="0" fontId="19" fillId="0" borderId="9" xfId="0" applyFont="1" applyBorder="1" applyAlignment="1">
      <alignment horizontal="center" vertical="top"/>
    </xf>
    <xf numFmtId="49" fontId="19" fillId="0" borderId="0" xfId="0" applyNumberFormat="1" applyFont="1" applyAlignment="1">
      <alignment horizontal="left" vertical="top" wrapText="1"/>
    </xf>
    <xf numFmtId="49" fontId="19" fillId="0" borderId="13" xfId="0" applyNumberFormat="1" applyFont="1" applyBorder="1" applyAlignment="1">
      <alignment vertical="top"/>
    </xf>
    <xf numFmtId="49" fontId="23" fillId="0" borderId="13" xfId="0" applyNumberFormat="1" applyFont="1" applyBorder="1" applyAlignment="1">
      <alignment horizontal="center" vertical="center" textRotation="90"/>
    </xf>
    <xf numFmtId="0" fontId="7" fillId="0" borderId="55" xfId="0" applyFont="1" applyBorder="1" applyAlignment="1">
      <alignment vertical="top" wrapText="1"/>
    </xf>
    <xf numFmtId="49" fontId="20" fillId="0" borderId="9" xfId="0" applyNumberFormat="1" applyFont="1" applyBorder="1" applyAlignment="1">
      <alignment horizontal="center" vertical="top" wrapText="1"/>
    </xf>
    <xf numFmtId="0" fontId="24" fillId="4" borderId="0" xfId="0" applyFont="1" applyFill="1" applyAlignment="1">
      <alignment horizontal="center" vertical="top" wrapText="1"/>
    </xf>
    <xf numFmtId="49" fontId="20" fillId="14" borderId="35" xfId="0" applyNumberFormat="1" applyFont="1" applyFill="1" applyBorder="1" applyAlignment="1">
      <alignment horizontal="center" vertical="top"/>
    </xf>
    <xf numFmtId="49" fontId="20" fillId="9" borderId="35" xfId="0" applyNumberFormat="1" applyFont="1" applyFill="1" applyBorder="1" applyAlignment="1">
      <alignment horizontal="center" vertical="top"/>
    </xf>
    <xf numFmtId="9" fontId="21" fillId="4" borderId="52" xfId="0" applyNumberFormat="1" applyFont="1" applyFill="1" applyBorder="1" applyAlignment="1">
      <alignment horizontal="center" vertical="top"/>
    </xf>
    <xf numFmtId="0" fontId="21" fillId="4" borderId="57" xfId="0" applyFont="1" applyFill="1" applyBorder="1" applyAlignment="1">
      <alignment horizontal="center" vertical="center"/>
    </xf>
    <xf numFmtId="0" fontId="21" fillId="4" borderId="0" xfId="0" applyFont="1" applyFill="1" applyAlignment="1">
      <alignment horizontal="left" vertical="top"/>
    </xf>
    <xf numFmtId="164" fontId="20" fillId="0" borderId="10" xfId="1" applyNumberFormat="1" applyFont="1" applyFill="1" applyBorder="1" applyAlignment="1">
      <alignment horizontal="center" vertical="center"/>
    </xf>
    <xf numFmtId="0" fontId="19" fillId="4" borderId="9" xfId="0" applyFont="1" applyFill="1" applyBorder="1" applyAlignment="1">
      <alignment horizontal="center" vertical="top"/>
    </xf>
    <xf numFmtId="49" fontId="19" fillId="4" borderId="0" xfId="0" applyNumberFormat="1" applyFont="1" applyFill="1" applyAlignment="1">
      <alignment horizontal="left" vertical="top" wrapText="1"/>
    </xf>
    <xf numFmtId="49" fontId="23" fillId="4" borderId="13" xfId="0" applyNumberFormat="1" applyFont="1" applyFill="1" applyBorder="1" applyAlignment="1">
      <alignment horizontal="center" vertical="center" textRotation="90"/>
    </xf>
    <xf numFmtId="0" fontId="7" fillId="13" borderId="15" xfId="0" applyFont="1" applyFill="1" applyBorder="1" applyAlignment="1">
      <alignment vertical="top" wrapText="1"/>
    </xf>
    <xf numFmtId="49" fontId="20" fillId="13" borderId="9" xfId="0" applyNumberFormat="1" applyFont="1" applyFill="1" applyBorder="1" applyAlignment="1">
      <alignment horizontal="center" vertical="top" wrapText="1"/>
    </xf>
    <xf numFmtId="49" fontId="20" fillId="14" borderId="8" xfId="0" applyNumberFormat="1" applyFont="1" applyFill="1" applyBorder="1" applyAlignment="1">
      <alignment vertical="top"/>
    </xf>
    <xf numFmtId="9" fontId="21" fillId="4" borderId="49" xfId="0" applyNumberFormat="1" applyFont="1" applyFill="1" applyBorder="1" applyAlignment="1">
      <alignment horizontal="center" vertical="top"/>
    </xf>
    <xf numFmtId="0" fontId="21" fillId="4" borderId="51" xfId="0" applyFont="1" applyFill="1" applyBorder="1" applyAlignment="1">
      <alignment horizontal="center" vertical="center"/>
    </xf>
    <xf numFmtId="0" fontId="21" fillId="4" borderId="23" xfId="0" applyFont="1" applyFill="1" applyBorder="1" applyAlignment="1">
      <alignment horizontal="left" vertical="top"/>
    </xf>
    <xf numFmtId="0" fontId="7" fillId="0" borderId="9" xfId="0" applyFont="1" applyBorder="1" applyAlignment="1">
      <alignment horizontal="center" vertical="top"/>
    </xf>
    <xf numFmtId="164" fontId="20" fillId="0" borderId="34" xfId="1" applyNumberFormat="1" applyFont="1" applyFill="1" applyBorder="1" applyAlignment="1">
      <alignment horizontal="center" vertical="center"/>
    </xf>
    <xf numFmtId="0" fontId="7" fillId="0" borderId="30" xfId="0" applyFont="1" applyBorder="1" applyAlignment="1">
      <alignment horizontal="center" vertical="top"/>
    </xf>
    <xf numFmtId="0" fontId="21" fillId="4" borderId="3" xfId="0" applyFont="1" applyFill="1" applyBorder="1" applyAlignment="1">
      <alignment horizontal="left" vertical="top"/>
    </xf>
    <xf numFmtId="164" fontId="20" fillId="0" borderId="58" xfId="1" applyNumberFormat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top"/>
    </xf>
    <xf numFmtId="49" fontId="19" fillId="4" borderId="4" xfId="0" applyNumberFormat="1" applyFont="1" applyFill="1" applyBorder="1" applyAlignment="1">
      <alignment horizontal="left" vertical="top" wrapText="1"/>
    </xf>
    <xf numFmtId="0" fontId="7" fillId="13" borderId="15" xfId="0" applyFont="1" applyFill="1" applyBorder="1" applyAlignment="1">
      <alignment horizontal="left" vertical="top" wrapText="1"/>
    </xf>
    <xf numFmtId="0" fontId="19" fillId="4" borderId="31" xfId="0" applyFont="1" applyFill="1" applyBorder="1" applyAlignment="1">
      <alignment horizontal="center" vertical="top"/>
    </xf>
    <xf numFmtId="49" fontId="19" fillId="4" borderId="19" xfId="0" applyNumberFormat="1" applyFont="1" applyFill="1" applyBorder="1" applyAlignment="1">
      <alignment horizontal="left" vertical="top" wrapText="1"/>
    </xf>
    <xf numFmtId="49" fontId="20" fillId="13" borderId="13" xfId="0" applyNumberFormat="1" applyFont="1" applyFill="1" applyBorder="1" applyAlignment="1">
      <alignment horizontal="center" vertical="top" wrapText="1"/>
    </xf>
    <xf numFmtId="49" fontId="20" fillId="14" borderId="19" xfId="0" applyNumberFormat="1" applyFont="1" applyFill="1" applyBorder="1" applyAlignment="1">
      <alignment horizontal="center" vertical="top"/>
    </xf>
    <xf numFmtId="164" fontId="28" fillId="0" borderId="15" xfId="1" applyNumberFormat="1" applyFont="1" applyFill="1" applyBorder="1" applyAlignment="1">
      <alignment horizontal="center" vertical="center"/>
    </xf>
    <xf numFmtId="0" fontId="19" fillId="4" borderId="14" xfId="0" applyFont="1" applyFill="1" applyBorder="1" applyAlignment="1">
      <alignment horizontal="center" vertical="top"/>
    </xf>
    <xf numFmtId="164" fontId="20" fillId="0" borderId="6" xfId="1" applyNumberFormat="1" applyFont="1" applyFill="1" applyBorder="1" applyAlignment="1">
      <alignment horizontal="center" vertical="center"/>
    </xf>
    <xf numFmtId="49" fontId="23" fillId="4" borderId="30" xfId="0" applyNumberFormat="1" applyFont="1" applyFill="1" applyBorder="1" applyAlignment="1">
      <alignment horizontal="center" vertical="center" textRotation="90"/>
    </xf>
    <xf numFmtId="0" fontId="7" fillId="13" borderId="6" xfId="0" applyFont="1" applyFill="1" applyBorder="1" applyAlignment="1">
      <alignment horizontal="left" vertical="top" wrapText="1"/>
    </xf>
    <xf numFmtId="0" fontId="24" fillId="4" borderId="23" xfId="0" applyFont="1" applyFill="1" applyBorder="1" applyAlignment="1">
      <alignment horizontal="center" vertical="top" wrapText="1"/>
    </xf>
    <xf numFmtId="0" fontId="20" fillId="12" borderId="24" xfId="0" applyFont="1" applyFill="1" applyBorder="1" applyAlignment="1">
      <alignment horizontal="center" vertical="top"/>
    </xf>
    <xf numFmtId="0" fontId="10" fillId="12" borderId="18" xfId="0" applyFont="1" applyFill="1" applyBorder="1" applyAlignment="1">
      <alignment horizontal="center" vertical="top" wrapText="1"/>
    </xf>
    <xf numFmtId="0" fontId="10" fillId="12" borderId="0" xfId="0" applyFont="1" applyFill="1" applyAlignment="1">
      <alignment horizontal="center" vertical="top" wrapText="1"/>
    </xf>
    <xf numFmtId="0" fontId="10" fillId="12" borderId="19" xfId="0" applyFont="1" applyFill="1" applyBorder="1" applyAlignment="1">
      <alignment horizontal="center" vertical="top" wrapText="1"/>
    </xf>
    <xf numFmtId="0" fontId="19" fillId="0" borderId="37" xfId="0" applyFont="1" applyBorder="1" applyAlignment="1">
      <alignment horizontal="center" vertical="top"/>
    </xf>
    <xf numFmtId="164" fontId="19" fillId="0" borderId="17" xfId="0" applyNumberFormat="1" applyFont="1" applyBorder="1" applyAlignment="1">
      <alignment horizontal="left" vertical="center" wrapText="1"/>
    </xf>
    <xf numFmtId="49" fontId="20" fillId="12" borderId="0" xfId="0" applyNumberFormat="1" applyFont="1" applyFill="1" applyAlignment="1">
      <alignment horizontal="center" vertical="top" wrapText="1"/>
    </xf>
    <xf numFmtId="49" fontId="20" fillId="9" borderId="19" xfId="0" applyNumberFormat="1" applyFont="1" applyFill="1" applyBorder="1" applyAlignment="1">
      <alignment horizontal="center" vertical="top"/>
    </xf>
    <xf numFmtId="164" fontId="20" fillId="12" borderId="14" xfId="0" applyNumberFormat="1" applyFont="1" applyFill="1" applyBorder="1" applyAlignment="1">
      <alignment horizontal="center" vertical="top"/>
    </xf>
    <xf numFmtId="0" fontId="19" fillId="0" borderId="47" xfId="0" applyFont="1" applyBorder="1" applyAlignment="1">
      <alignment horizontal="center" vertical="top"/>
    </xf>
    <xf numFmtId="0" fontId="19" fillId="4" borderId="4" xfId="0" applyFont="1" applyFill="1" applyBorder="1" applyAlignment="1">
      <alignment horizontal="left" vertical="top" wrapText="1"/>
    </xf>
    <xf numFmtId="164" fontId="28" fillId="12" borderId="14" xfId="0" applyNumberFormat="1" applyFont="1" applyFill="1" applyBorder="1" applyAlignment="1">
      <alignment horizontal="center" vertical="top"/>
    </xf>
    <xf numFmtId="164" fontId="19" fillId="15" borderId="19" xfId="0" applyNumberFormat="1" applyFont="1" applyFill="1" applyBorder="1" applyAlignment="1">
      <alignment horizontal="left" vertical="center" wrapText="1"/>
    </xf>
    <xf numFmtId="164" fontId="20" fillId="12" borderId="29" xfId="0" applyNumberFormat="1" applyFont="1" applyFill="1" applyBorder="1" applyAlignment="1">
      <alignment horizontal="center" vertical="top"/>
    </xf>
    <xf numFmtId="0" fontId="7" fillId="0" borderId="25" xfId="0" applyFont="1" applyBorder="1" applyAlignment="1">
      <alignment horizontal="center" vertical="center" wrapText="1"/>
    </xf>
    <xf numFmtId="0" fontId="7" fillId="0" borderId="25" xfId="0" applyFont="1" applyBorder="1" applyAlignment="1">
      <alignment vertical="center" wrapText="1"/>
    </xf>
    <xf numFmtId="0" fontId="10" fillId="4" borderId="53" xfId="0" applyFont="1" applyFill="1" applyBorder="1" applyAlignment="1">
      <alignment horizontal="center" vertical="top"/>
    </xf>
    <xf numFmtId="0" fontId="10" fillId="4" borderId="0" xfId="0" applyFont="1" applyFill="1" applyAlignment="1">
      <alignment horizontal="center" vertical="top"/>
    </xf>
    <xf numFmtId="0" fontId="10" fillId="4" borderId="19" xfId="0" applyFont="1" applyFill="1" applyBorder="1" applyAlignment="1">
      <alignment horizontal="center" vertical="top"/>
    </xf>
    <xf numFmtId="49" fontId="22" fillId="8" borderId="13" xfId="0" applyNumberFormat="1" applyFont="1" applyFill="1" applyBorder="1" applyAlignment="1">
      <alignment horizontal="center" vertical="top"/>
    </xf>
    <xf numFmtId="0" fontId="10" fillId="4" borderId="50" xfId="0" applyFont="1" applyFill="1" applyBorder="1" applyAlignment="1">
      <alignment horizontal="center" vertical="top"/>
    </xf>
    <xf numFmtId="0" fontId="10" fillId="4" borderId="23" xfId="0" applyFont="1" applyFill="1" applyBorder="1" applyAlignment="1">
      <alignment horizontal="center" vertical="top"/>
    </xf>
    <xf numFmtId="0" fontId="10" fillId="4" borderId="35" xfId="0" applyFont="1" applyFill="1" applyBorder="1" applyAlignment="1">
      <alignment horizontal="center" vertical="top"/>
    </xf>
    <xf numFmtId="49" fontId="22" fillId="8" borderId="30" xfId="0" applyNumberFormat="1" applyFont="1" applyFill="1" applyBorder="1" applyAlignment="1">
      <alignment horizontal="center" vertical="top"/>
    </xf>
    <xf numFmtId="0" fontId="10" fillId="8" borderId="10" xfId="0" applyFont="1" applyFill="1" applyBorder="1" applyAlignment="1">
      <alignment horizontal="left" vertical="top"/>
    </xf>
    <xf numFmtId="0" fontId="10" fillId="8" borderId="11" xfId="0" applyFont="1" applyFill="1" applyBorder="1" applyAlignment="1">
      <alignment horizontal="left" vertical="top"/>
    </xf>
    <xf numFmtId="0" fontId="10" fillId="8" borderId="12" xfId="0" applyFont="1" applyFill="1" applyBorder="1" applyAlignment="1">
      <alignment horizontal="left" vertical="top"/>
    </xf>
    <xf numFmtId="0" fontId="9" fillId="0" borderId="49" xfId="0" applyFont="1" applyBorder="1" applyAlignment="1">
      <alignment horizontal="center" vertical="center"/>
    </xf>
    <xf numFmtId="0" fontId="30" fillId="0" borderId="51" xfId="0" applyFont="1" applyBorder="1" applyAlignment="1">
      <alignment horizontal="center" vertical="center" wrapText="1"/>
    </xf>
    <xf numFmtId="0" fontId="7" fillId="0" borderId="51" xfId="0" applyFont="1" applyBorder="1" applyAlignment="1">
      <alignment vertical="center" wrapText="1"/>
    </xf>
    <xf numFmtId="0" fontId="20" fillId="0" borderId="23" xfId="0" applyFont="1" applyBorder="1" applyAlignment="1">
      <alignment horizontal="left" vertical="top"/>
    </xf>
    <xf numFmtId="0" fontId="31" fillId="0" borderId="23" xfId="0" applyFont="1" applyBorder="1" applyAlignment="1">
      <alignment horizontal="left" vertical="top"/>
    </xf>
    <xf numFmtId="0" fontId="31" fillId="0" borderId="23" xfId="0" applyFont="1" applyBorder="1" applyAlignment="1">
      <alignment horizontal="left" vertical="top" wrapText="1"/>
    </xf>
    <xf numFmtId="0" fontId="16" fillId="0" borderId="23" xfId="0" applyFont="1" applyBorder="1" applyAlignment="1">
      <alignment horizontal="left" vertical="top"/>
    </xf>
    <xf numFmtId="0" fontId="31" fillId="0" borderId="35" xfId="0" applyFont="1" applyBorder="1" applyAlignment="1">
      <alignment vertical="top"/>
    </xf>
    <xf numFmtId="49" fontId="20" fillId="10" borderId="35" xfId="0" applyNumberFormat="1" applyFont="1" applyFill="1" applyBorder="1" applyAlignment="1">
      <alignment horizontal="center" vertical="top" wrapText="1"/>
    </xf>
    <xf numFmtId="0" fontId="20" fillId="9" borderId="34" xfId="0" applyFont="1" applyFill="1" applyBorder="1" applyAlignment="1">
      <alignment horizontal="left" vertical="top"/>
    </xf>
    <xf numFmtId="0" fontId="5" fillId="10" borderId="23" xfId="0" applyFont="1" applyFill="1" applyBorder="1"/>
    <xf numFmtId="0" fontId="20" fillId="9" borderId="23" xfId="0" applyFont="1" applyFill="1" applyBorder="1" applyAlignment="1">
      <alignment horizontal="left" vertical="top"/>
    </xf>
    <xf numFmtId="0" fontId="31" fillId="9" borderId="23" xfId="0" applyFont="1" applyFill="1" applyBorder="1" applyAlignment="1">
      <alignment horizontal="left" vertical="top"/>
    </xf>
    <xf numFmtId="0" fontId="31" fillId="10" borderId="11" xfId="0" applyFont="1" applyFill="1" applyBorder="1" applyAlignment="1">
      <alignment horizontal="left" vertical="top"/>
    </xf>
    <xf numFmtId="0" fontId="31" fillId="10" borderId="12" xfId="0" applyFont="1" applyFill="1" applyBorder="1" applyAlignment="1">
      <alignment horizontal="left" vertical="top"/>
    </xf>
    <xf numFmtId="49" fontId="20" fillId="10" borderId="9" xfId="0" applyNumberFormat="1" applyFont="1" applyFill="1" applyBorder="1" applyAlignment="1">
      <alignment horizontal="center" vertical="top" wrapText="1"/>
    </xf>
    <xf numFmtId="0" fontId="6" fillId="0" borderId="47" xfId="0" applyFont="1" applyBorder="1" applyAlignment="1">
      <alignment horizontal="center" vertical="center" textRotation="90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14" fillId="0" borderId="24" xfId="4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textRotation="90" wrapText="1"/>
    </xf>
    <xf numFmtId="0" fontId="6" fillId="0" borderId="13" xfId="4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textRotation="90" wrapText="1"/>
    </xf>
    <xf numFmtId="0" fontId="6" fillId="12" borderId="24" xfId="0" applyFont="1" applyFill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wrapText="1"/>
    </xf>
    <xf numFmtId="0" fontId="6" fillId="13" borderId="24" xfId="0" applyFont="1" applyFill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12" borderId="59" xfId="0" applyFont="1" applyFill="1" applyBorder="1" applyAlignment="1">
      <alignment horizontal="center" vertical="center" textRotation="90" wrapText="1"/>
    </xf>
    <xf numFmtId="0" fontId="6" fillId="8" borderId="1" xfId="0" applyFont="1" applyFill="1" applyBorder="1" applyAlignment="1">
      <alignment horizontal="center" vertical="center" textRotation="90" wrapText="1"/>
    </xf>
    <xf numFmtId="0" fontId="6" fillId="10" borderId="1" xfId="0" applyFont="1" applyFill="1" applyBorder="1" applyAlignment="1">
      <alignment horizontal="center" vertical="center" textRotation="90" wrapText="1"/>
    </xf>
    <xf numFmtId="0" fontId="6" fillId="0" borderId="52" xfId="0" applyFont="1" applyBorder="1" applyAlignment="1">
      <alignment horizontal="center" vertical="center" textRotation="90"/>
    </xf>
    <xf numFmtId="0" fontId="6" fillId="0" borderId="57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14" fillId="0" borderId="13" xfId="4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textRotation="90" wrapText="1"/>
    </xf>
    <xf numFmtId="0" fontId="6" fillId="0" borderId="16" xfId="0" applyFont="1" applyBorder="1" applyAlignment="1">
      <alignment horizontal="center" vertical="center" textRotation="90" wrapText="1"/>
    </xf>
    <xf numFmtId="0" fontId="6" fillId="12" borderId="13" xfId="0" applyFont="1" applyFill="1" applyBorder="1" applyAlignment="1">
      <alignment horizontal="center" vertical="center" textRotation="90" wrapText="1"/>
    </xf>
    <xf numFmtId="0" fontId="6" fillId="0" borderId="18" xfId="0" applyFont="1" applyBorder="1" applyAlignment="1">
      <alignment horizontal="center" vertical="center" wrapText="1"/>
    </xf>
    <xf numFmtId="0" fontId="6" fillId="1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center" textRotation="90" wrapText="1"/>
    </xf>
    <xf numFmtId="0" fontId="6" fillId="12" borderId="16" xfId="0" applyFont="1" applyFill="1" applyBorder="1" applyAlignment="1">
      <alignment horizontal="center" vertical="center" textRotation="90" wrapText="1"/>
    </xf>
    <xf numFmtId="0" fontId="6" fillId="8" borderId="14" xfId="0" applyFont="1" applyFill="1" applyBorder="1" applyAlignment="1">
      <alignment horizontal="center" vertical="center" textRotation="90" wrapText="1"/>
    </xf>
    <xf numFmtId="0" fontId="6" fillId="10" borderId="14" xfId="0" applyFont="1" applyFill="1" applyBorder="1" applyAlignment="1">
      <alignment horizontal="center" vertical="center" textRotation="90" wrapText="1"/>
    </xf>
    <xf numFmtId="0" fontId="6" fillId="0" borderId="10" xfId="4" applyFont="1" applyBorder="1" applyAlignment="1">
      <alignment horizontal="center" vertical="center"/>
    </xf>
    <xf numFmtId="0" fontId="6" fillId="0" borderId="11" xfId="4" applyFont="1" applyBorder="1" applyAlignment="1">
      <alignment horizontal="center" vertical="center"/>
    </xf>
    <xf numFmtId="0" fontId="6" fillId="0" borderId="12" xfId="4" applyFont="1" applyBorder="1" applyAlignment="1">
      <alignment horizontal="center" vertical="center"/>
    </xf>
    <xf numFmtId="0" fontId="14" fillId="0" borderId="30" xfId="4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textRotation="90" wrapText="1"/>
    </xf>
    <xf numFmtId="0" fontId="6" fillId="0" borderId="30" xfId="4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textRotation="90" wrapText="1"/>
    </xf>
    <xf numFmtId="0" fontId="6" fillId="12" borderId="30" xfId="0" applyFont="1" applyFill="1" applyBorder="1" applyAlignment="1">
      <alignment horizontal="center" vertical="center" textRotation="90" wrapText="1"/>
    </xf>
    <xf numFmtId="0" fontId="6" fillId="0" borderId="34" xfId="0" applyFont="1" applyBorder="1" applyAlignment="1">
      <alignment horizontal="center" vertical="center" wrapText="1"/>
    </xf>
    <xf numFmtId="0" fontId="6" fillId="13" borderId="30" xfId="0" applyFont="1" applyFill="1" applyBorder="1" applyAlignment="1">
      <alignment horizontal="center" vertical="center" textRotation="90" wrapText="1"/>
    </xf>
    <xf numFmtId="0" fontId="6" fillId="0" borderId="29" xfId="0" applyFont="1" applyBorder="1" applyAlignment="1">
      <alignment horizontal="center" vertical="center" textRotation="90" wrapText="1"/>
    </xf>
    <xf numFmtId="0" fontId="6" fillId="12" borderId="7" xfId="0" applyFont="1" applyFill="1" applyBorder="1" applyAlignment="1">
      <alignment horizontal="center" vertical="center" textRotation="90" wrapText="1"/>
    </xf>
    <xf numFmtId="0" fontId="6" fillId="8" borderId="29" xfId="0" applyFont="1" applyFill="1" applyBorder="1" applyAlignment="1">
      <alignment horizontal="center" vertical="center" textRotation="90" wrapText="1"/>
    </xf>
    <xf numFmtId="0" fontId="6" fillId="10" borderId="29" xfId="0" applyFont="1" applyFill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/>
    </xf>
    <xf numFmtId="0" fontId="32" fillId="0" borderId="3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3" fillId="0" borderId="0" xfId="0" applyFont="1" applyAlignment="1">
      <alignment vertical="top" wrapText="1"/>
    </xf>
    <xf numFmtId="0" fontId="33" fillId="0" borderId="0" xfId="4" applyFont="1" applyAlignment="1">
      <alignment vertical="top" wrapText="1"/>
    </xf>
    <xf numFmtId="0" fontId="1" fillId="0" borderId="0" xfId="8"/>
    <xf numFmtId="0" fontId="33" fillId="0" borderId="24" xfId="8" applyFont="1" applyBorder="1" applyAlignment="1">
      <alignment vertical="top" wrapText="1"/>
    </xf>
    <xf numFmtId="0" fontId="32" fillId="0" borderId="24" xfId="8" applyFont="1" applyBorder="1" applyAlignment="1">
      <alignment horizontal="center" vertical="top" wrapText="1"/>
    </xf>
    <xf numFmtId="0" fontId="33" fillId="0" borderId="13" xfId="8" applyFont="1" applyBorder="1" applyAlignment="1">
      <alignment vertical="top" wrapText="1"/>
    </xf>
    <xf numFmtId="0" fontId="32" fillId="0" borderId="13" xfId="8" applyFont="1" applyBorder="1" applyAlignment="1">
      <alignment horizontal="center" vertical="top" wrapText="1"/>
    </xf>
    <xf numFmtId="0" fontId="33" fillId="0" borderId="30" xfId="8" applyFont="1" applyBorder="1" applyAlignment="1">
      <alignment vertical="top" wrapText="1"/>
    </xf>
    <xf numFmtId="0" fontId="32" fillId="0" borderId="30" xfId="8" applyFont="1" applyBorder="1" applyAlignment="1">
      <alignment horizontal="center" vertical="top" wrapText="1"/>
    </xf>
    <xf numFmtId="0" fontId="32" fillId="0" borderId="10" xfId="8" applyFont="1" applyBorder="1" applyAlignment="1">
      <alignment vertical="top" wrapText="1"/>
    </xf>
    <xf numFmtId="0" fontId="10" fillId="0" borderId="9" xfId="8" applyFont="1" applyBorder="1" applyAlignment="1">
      <alignment horizontal="center" vertical="top" wrapText="1"/>
    </xf>
    <xf numFmtId="0" fontId="34" fillId="0" borderId="0" xfId="8" applyFont="1"/>
    <xf numFmtId="0" fontId="5" fillId="0" borderId="0" xfId="9"/>
    <xf numFmtId="0" fontId="15" fillId="0" borderId="0" xfId="9" applyFont="1"/>
    <xf numFmtId="0" fontId="26" fillId="0" borderId="0" xfId="9" applyFont="1"/>
    <xf numFmtId="164" fontId="14" fillId="0" borderId="24" xfId="10" applyNumberFormat="1" applyFont="1" applyBorder="1" applyAlignment="1">
      <alignment horizontal="center" vertical="top" wrapText="1"/>
    </xf>
    <xf numFmtId="0" fontId="35" fillId="0" borderId="0" xfId="9" applyFont="1"/>
    <xf numFmtId="164" fontId="14" fillId="0" borderId="29" xfId="10" applyNumberFormat="1" applyFont="1" applyBorder="1" applyAlignment="1">
      <alignment horizontal="center" vertical="top" wrapText="1"/>
    </xf>
    <xf numFmtId="164" fontId="15" fillId="0" borderId="0" xfId="9" applyNumberFormat="1" applyFont="1"/>
    <xf numFmtId="164" fontId="14" fillId="3" borderId="24" xfId="10" applyNumberFormat="1" applyFont="1" applyFill="1" applyBorder="1" applyAlignment="1">
      <alignment horizontal="center" vertical="top" wrapText="1"/>
    </xf>
    <xf numFmtId="0" fontId="36" fillId="0" borderId="0" xfId="9" applyFont="1"/>
    <xf numFmtId="164" fontId="6" fillId="0" borderId="24" xfId="10" applyNumberFormat="1" applyFont="1" applyBorder="1" applyAlignment="1">
      <alignment horizontal="center" vertical="top" wrapText="1"/>
    </xf>
    <xf numFmtId="164" fontId="6" fillId="0" borderId="14" xfId="10" applyNumberFormat="1" applyFont="1" applyBorder="1" applyAlignment="1">
      <alignment horizontal="center" vertical="top" wrapText="1"/>
    </xf>
    <xf numFmtId="164" fontId="14" fillId="0" borderId="14" xfId="10" applyNumberFormat="1" applyFont="1" applyBorder="1" applyAlignment="1">
      <alignment horizontal="center" vertical="top" wrapText="1"/>
    </xf>
    <xf numFmtId="0" fontId="15" fillId="0" borderId="20" xfId="10" applyFont="1" applyBorder="1" applyAlignment="1">
      <alignment horizontal="left" vertical="top" wrapText="1"/>
    </xf>
    <xf numFmtId="0" fontId="15" fillId="0" borderId="21" xfId="10" applyFont="1" applyBorder="1" applyAlignment="1">
      <alignment horizontal="left" vertical="top" wrapText="1"/>
    </xf>
    <xf numFmtId="0" fontId="6" fillId="0" borderId="21" xfId="10" applyFont="1" applyBorder="1" applyAlignment="1">
      <alignment horizontal="left" vertical="top" wrapText="1"/>
    </xf>
    <xf numFmtId="0" fontId="6" fillId="0" borderId="22" xfId="10" applyFont="1" applyBorder="1" applyAlignment="1">
      <alignment horizontal="left" vertical="top" wrapText="1"/>
    </xf>
    <xf numFmtId="164" fontId="6" fillId="5" borderId="9" xfId="10" applyNumberFormat="1" applyFont="1" applyFill="1" applyBorder="1" applyAlignment="1">
      <alignment horizontal="center" vertical="top" wrapText="1"/>
    </xf>
    <xf numFmtId="0" fontId="14" fillId="5" borderId="10" xfId="0" applyFont="1" applyFill="1" applyBorder="1" applyAlignment="1">
      <alignment horizontal="left" vertical="center" wrapText="1"/>
    </xf>
    <xf numFmtId="0" fontId="14" fillId="5" borderId="11" xfId="0" applyFont="1" applyFill="1" applyBorder="1" applyAlignment="1">
      <alignment horizontal="left" vertical="center" wrapText="1"/>
    </xf>
    <xf numFmtId="0" fontId="14" fillId="5" borderId="12" xfId="0" applyFont="1" applyFill="1" applyBorder="1" applyAlignment="1">
      <alignment horizontal="left" vertical="center" wrapText="1"/>
    </xf>
    <xf numFmtId="164" fontId="6" fillId="0" borderId="14" xfId="10" applyNumberFormat="1" applyFont="1" applyBorder="1" applyAlignment="1">
      <alignment vertical="top" wrapText="1"/>
    </xf>
    <xf numFmtId="0" fontId="6" fillId="0" borderId="15" xfId="10" applyFont="1" applyBorder="1" applyAlignment="1">
      <alignment horizontal="left" vertical="top" wrapText="1"/>
    </xf>
    <xf numFmtId="0" fontId="6" fillId="0" borderId="16" xfId="10" applyFont="1" applyBorder="1" applyAlignment="1">
      <alignment horizontal="left" vertical="top" wrapText="1"/>
    </xf>
    <xf numFmtId="0" fontId="6" fillId="0" borderId="17" xfId="10" applyFont="1" applyBorder="1" applyAlignment="1">
      <alignment horizontal="left" vertical="top" wrapText="1"/>
    </xf>
    <xf numFmtId="0" fontId="15" fillId="0" borderId="15" xfId="10" applyFont="1" applyBorder="1" applyAlignment="1">
      <alignment horizontal="left" vertical="top" wrapText="1"/>
    </xf>
    <xf numFmtId="0" fontId="15" fillId="0" borderId="16" xfId="10" applyFont="1" applyBorder="1" applyAlignment="1">
      <alignment horizontal="left" vertical="top" wrapText="1"/>
    </xf>
    <xf numFmtId="0" fontId="37" fillId="0" borderId="0" xfId="9" applyFont="1"/>
    <xf numFmtId="0" fontId="38" fillId="0" borderId="0" xfId="9" applyFont="1"/>
    <xf numFmtId="0" fontId="15" fillId="0" borderId="0" xfId="9" applyFont="1" applyAlignment="1">
      <alignment horizontal="right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35" fillId="0" borderId="0" xfId="9" applyFont="1" applyAlignment="1">
      <alignment horizontal="right"/>
    </xf>
    <xf numFmtId="164" fontId="14" fillId="0" borderId="14" xfId="10" applyNumberFormat="1" applyFont="1" applyBorder="1" applyAlignment="1">
      <alignment vertical="top" wrapText="1"/>
    </xf>
    <xf numFmtId="0" fontId="6" fillId="0" borderId="16" xfId="11" applyFont="1" applyBorder="1" applyAlignment="1">
      <alignment horizontal="left" vertical="top" wrapText="1"/>
    </xf>
    <xf numFmtId="0" fontId="6" fillId="0" borderId="17" xfId="11" applyFont="1" applyBorder="1" applyAlignment="1">
      <alignment horizontal="left" vertical="top" wrapText="1"/>
    </xf>
    <xf numFmtId="0" fontId="15" fillId="0" borderId="0" xfId="9" applyFont="1" applyAlignment="1">
      <alignment horizontal="left"/>
    </xf>
    <xf numFmtId="0" fontId="39" fillId="0" borderId="0" xfId="9" applyFont="1"/>
    <xf numFmtId="164" fontId="35" fillId="0" borderId="0" xfId="9" applyNumberFormat="1" applyFont="1"/>
    <xf numFmtId="164" fontId="14" fillId="5" borderId="29" xfId="10" applyNumberFormat="1" applyFont="1" applyFill="1" applyBorder="1" applyAlignment="1">
      <alignment horizontal="center" vertical="top" wrapText="1"/>
    </xf>
    <xf numFmtId="0" fontId="14" fillId="5" borderId="6" xfId="10" applyFont="1" applyFill="1" applyBorder="1" applyAlignment="1">
      <alignment horizontal="left" vertical="top"/>
    </xf>
    <xf numFmtId="0" fontId="14" fillId="5" borderId="7" xfId="10" applyFont="1" applyFill="1" applyBorder="1" applyAlignment="1">
      <alignment horizontal="left" vertical="top"/>
    </xf>
    <xf numFmtId="0" fontId="14" fillId="5" borderId="8" xfId="10" applyFont="1" applyFill="1" applyBorder="1" applyAlignment="1">
      <alignment horizontal="left" vertical="top"/>
    </xf>
    <xf numFmtId="0" fontId="37" fillId="0" borderId="0" xfId="9" applyFont="1" applyAlignment="1">
      <alignment vertical="top"/>
    </xf>
    <xf numFmtId="0" fontId="10" fillId="0" borderId="9" xfId="10" applyFont="1" applyBorder="1" applyAlignment="1">
      <alignment horizontal="center" vertical="center" wrapText="1"/>
    </xf>
    <xf numFmtId="0" fontId="10" fillId="0" borderId="11" xfId="10" applyFont="1" applyBorder="1" applyAlignment="1">
      <alignment horizontal="center" vertical="center" wrapText="1"/>
    </xf>
    <xf numFmtId="0" fontId="7" fillId="0" borderId="11" xfId="10" applyFont="1" applyBorder="1" applyAlignment="1">
      <alignment vertical="top"/>
    </xf>
    <xf numFmtId="0" fontId="7" fillId="0" borderId="12" xfId="10" applyFont="1" applyBorder="1" applyAlignment="1">
      <alignment vertical="top"/>
    </xf>
    <xf numFmtId="164" fontId="7" fillId="0" borderId="3" xfId="10" applyNumberFormat="1" applyFont="1" applyBorder="1" applyAlignment="1">
      <alignment horizontal="right" vertical="top" wrapText="1"/>
    </xf>
    <xf numFmtId="0" fontId="7" fillId="0" borderId="0" xfId="10" applyFont="1" applyAlignment="1">
      <alignment vertical="top"/>
    </xf>
    <xf numFmtId="49" fontId="7" fillId="0" borderId="0" xfId="10" applyNumberFormat="1" applyFont="1" applyAlignment="1">
      <alignment horizontal="right" vertical="top"/>
    </xf>
    <xf numFmtId="49" fontId="9" fillId="0" borderId="0" xfId="10" applyNumberFormat="1" applyFont="1" applyAlignment="1">
      <alignment horizontal="right" vertical="top"/>
    </xf>
    <xf numFmtId="49" fontId="10" fillId="0" borderId="0" xfId="10" applyNumberFormat="1" applyFont="1" applyAlignment="1">
      <alignment horizontal="right" vertical="top"/>
    </xf>
    <xf numFmtId="49" fontId="7" fillId="0" borderId="0" xfId="10" applyNumberFormat="1" applyFont="1" applyAlignment="1">
      <alignment vertical="top"/>
    </xf>
    <xf numFmtId="49" fontId="10" fillId="0" borderId="0" xfId="10" applyNumberFormat="1" applyFont="1" applyAlignment="1">
      <alignment horizontal="center" vertical="top" wrapText="1"/>
    </xf>
    <xf numFmtId="49" fontId="14" fillId="0" borderId="23" xfId="0" applyNumberFormat="1" applyFont="1" applyBorder="1" applyAlignment="1">
      <alignment vertical="top"/>
    </xf>
    <xf numFmtId="0" fontId="40" fillId="0" borderId="0" xfId="9" applyFont="1"/>
    <xf numFmtId="0" fontId="14" fillId="5" borderId="10" xfId="9" applyFont="1" applyFill="1" applyBorder="1" applyAlignment="1">
      <alignment horizontal="left" vertical="top" wrapText="1"/>
    </xf>
    <xf numFmtId="0" fontId="14" fillId="5" borderId="11" xfId="9" applyFont="1" applyFill="1" applyBorder="1" applyAlignment="1">
      <alignment horizontal="left" vertical="top" wrapText="1"/>
    </xf>
    <xf numFmtId="164" fontId="14" fillId="5" borderId="9" xfId="9" applyNumberFormat="1" applyFont="1" applyFill="1" applyBorder="1" applyAlignment="1">
      <alignment horizontal="center" vertical="top" wrapText="1"/>
    </xf>
    <xf numFmtId="0" fontId="14" fillId="5" borderId="12" xfId="9" applyFont="1" applyFill="1" applyBorder="1" applyAlignment="1">
      <alignment horizontal="center" vertical="top"/>
    </xf>
    <xf numFmtId="0" fontId="14" fillId="5" borderId="10" xfId="9" applyFont="1" applyFill="1" applyBorder="1" applyAlignment="1">
      <alignment horizontal="right" vertical="top" wrapText="1"/>
    </xf>
    <xf numFmtId="0" fontId="14" fillId="5" borderId="11" xfId="9" applyFont="1" applyFill="1" applyBorder="1" applyAlignment="1">
      <alignment horizontal="right" vertical="top" wrapText="1"/>
    </xf>
    <xf numFmtId="0" fontId="14" fillId="5" borderId="12" xfId="9" applyFont="1" applyFill="1" applyBorder="1" applyAlignment="1">
      <alignment horizontal="right" vertical="top" wrapText="1"/>
    </xf>
    <xf numFmtId="0" fontId="14" fillId="17" borderId="2" xfId="9" applyFont="1" applyFill="1" applyBorder="1" applyAlignment="1">
      <alignment horizontal="left" vertical="top" wrapText="1"/>
    </xf>
    <xf numFmtId="0" fontId="14" fillId="17" borderId="3" xfId="9" applyFont="1" applyFill="1" applyBorder="1" applyAlignment="1">
      <alignment horizontal="left" vertical="top" wrapText="1"/>
    </xf>
    <xf numFmtId="164" fontId="14" fillId="17" borderId="24" xfId="9" applyNumberFormat="1" applyFont="1" applyFill="1" applyBorder="1" applyAlignment="1">
      <alignment horizontal="center" vertical="top" wrapText="1"/>
    </xf>
    <xf numFmtId="0" fontId="14" fillId="17" borderId="4" xfId="9" applyFont="1" applyFill="1" applyBorder="1" applyAlignment="1">
      <alignment horizontal="center" vertical="top"/>
    </xf>
    <xf numFmtId="0" fontId="14" fillId="0" borderId="3" xfId="9" applyFont="1" applyBorder="1" applyAlignment="1">
      <alignment horizontal="right" vertical="top" wrapText="1"/>
    </xf>
    <xf numFmtId="0" fontId="14" fillId="17" borderId="2" xfId="9" applyFont="1" applyFill="1" applyBorder="1" applyAlignment="1">
      <alignment horizontal="right" vertical="top" wrapText="1"/>
    </xf>
    <xf numFmtId="0" fontId="14" fillId="17" borderId="3" xfId="9" applyFont="1" applyFill="1" applyBorder="1" applyAlignment="1">
      <alignment horizontal="right" vertical="top" wrapText="1"/>
    </xf>
    <xf numFmtId="49" fontId="14" fillId="17" borderId="24" xfId="9" applyNumberFormat="1" applyFont="1" applyFill="1" applyBorder="1" applyAlignment="1">
      <alignment horizontal="center" vertical="top"/>
    </xf>
    <xf numFmtId="0" fontId="14" fillId="10" borderId="10" xfId="9" applyFont="1" applyFill="1" applyBorder="1" applyAlignment="1">
      <alignment horizontal="left" vertical="top" wrapText="1"/>
    </xf>
    <xf numFmtId="0" fontId="14" fillId="10" borderId="11" xfId="9" applyFont="1" applyFill="1" applyBorder="1" applyAlignment="1">
      <alignment horizontal="left" vertical="top" wrapText="1"/>
    </xf>
    <xf numFmtId="164" fontId="14" fillId="10" borderId="9" xfId="9" applyNumberFormat="1" applyFont="1" applyFill="1" applyBorder="1" applyAlignment="1">
      <alignment horizontal="center" vertical="top" wrapText="1"/>
    </xf>
    <xf numFmtId="0" fontId="14" fillId="10" borderId="11" xfId="9" applyFont="1" applyFill="1" applyBorder="1" applyAlignment="1">
      <alignment horizontal="center" vertical="top"/>
    </xf>
    <xf numFmtId="0" fontId="14" fillId="10" borderId="9" xfId="9" applyFont="1" applyFill="1" applyBorder="1" applyAlignment="1">
      <alignment vertical="top" wrapText="1"/>
    </xf>
    <xf numFmtId="0" fontId="14" fillId="10" borderId="11" xfId="9" applyFont="1" applyFill="1" applyBorder="1" applyAlignment="1">
      <alignment horizontal="right" vertical="top" wrapText="1"/>
    </xf>
    <xf numFmtId="0" fontId="14" fillId="10" borderId="12" xfId="9" applyFont="1" applyFill="1" applyBorder="1" applyAlignment="1">
      <alignment horizontal="right" vertical="top" wrapText="1"/>
    </xf>
    <xf numFmtId="49" fontId="14" fillId="10" borderId="9" xfId="9" applyNumberFormat="1" applyFont="1" applyFill="1" applyBorder="1" applyAlignment="1">
      <alignment horizontal="center" vertical="top"/>
    </xf>
    <xf numFmtId="0" fontId="14" fillId="8" borderId="2" xfId="9" applyFont="1" applyFill="1" applyBorder="1" applyAlignment="1">
      <alignment horizontal="left" vertical="top" wrapText="1"/>
    </xf>
    <xf numFmtId="0" fontId="14" fillId="8" borderId="3" xfId="9" applyFont="1" applyFill="1" applyBorder="1" applyAlignment="1">
      <alignment horizontal="left" vertical="top" wrapText="1"/>
    </xf>
    <xf numFmtId="164" fontId="14" fillId="8" borderId="24" xfId="9" applyNumberFormat="1" applyFont="1" applyFill="1" applyBorder="1" applyAlignment="1">
      <alignment horizontal="center" vertical="top" wrapText="1"/>
    </xf>
    <xf numFmtId="0" fontId="14" fillId="8" borderId="3" xfId="9" applyFont="1" applyFill="1" applyBorder="1" applyAlignment="1">
      <alignment horizontal="center" vertical="top"/>
    </xf>
    <xf numFmtId="0" fontId="14" fillId="8" borderId="9" xfId="9" applyFont="1" applyFill="1" applyBorder="1" applyAlignment="1">
      <alignment vertical="top" wrapText="1"/>
    </xf>
    <xf numFmtId="0" fontId="14" fillId="8" borderId="11" xfId="9" applyFont="1" applyFill="1" applyBorder="1" applyAlignment="1">
      <alignment horizontal="right" vertical="top" wrapText="1"/>
    </xf>
    <xf numFmtId="0" fontId="14" fillId="8" borderId="12" xfId="9" applyFont="1" applyFill="1" applyBorder="1" applyAlignment="1">
      <alignment horizontal="right" vertical="top" wrapText="1"/>
    </xf>
    <xf numFmtId="49" fontId="14" fillId="8" borderId="9" xfId="9" applyNumberFormat="1" applyFont="1" applyFill="1" applyBorder="1" applyAlignment="1">
      <alignment horizontal="center" vertical="top"/>
    </xf>
    <xf numFmtId="49" fontId="14" fillId="9" borderId="9" xfId="9" applyNumberFormat="1" applyFont="1" applyFill="1" applyBorder="1" applyAlignment="1">
      <alignment horizontal="center" vertical="top"/>
    </xf>
    <xf numFmtId="9" fontId="6" fillId="0" borderId="42" xfId="9" applyNumberFormat="1" applyFont="1" applyBorder="1" applyAlignment="1">
      <alignment horizontal="center" vertical="top"/>
    </xf>
    <xf numFmtId="0" fontId="6" fillId="0" borderId="56" xfId="9" applyFont="1" applyBorder="1" applyAlignment="1">
      <alignment horizontal="center" vertical="center"/>
    </xf>
    <xf numFmtId="0" fontId="6" fillId="0" borderId="43" xfId="9" applyFont="1" applyBorder="1" applyAlignment="1">
      <alignment horizontal="left" vertical="top"/>
    </xf>
    <xf numFmtId="164" fontId="14" fillId="18" borderId="9" xfId="9" applyNumberFormat="1" applyFont="1" applyFill="1" applyBorder="1" applyAlignment="1">
      <alignment horizontal="center" vertical="top"/>
    </xf>
    <xf numFmtId="0" fontId="14" fillId="18" borderId="12" xfId="9" applyFont="1" applyFill="1" applyBorder="1" applyAlignment="1">
      <alignment horizontal="center" vertical="top"/>
    </xf>
    <xf numFmtId="0" fontId="6" fillId="0" borderId="24" xfId="0" applyFont="1" applyBorder="1" applyAlignment="1">
      <alignment horizontal="left" vertical="top" wrapText="1"/>
    </xf>
    <xf numFmtId="49" fontId="6" fillId="4" borderId="24" xfId="9" applyNumberFormat="1" applyFont="1" applyFill="1" applyBorder="1" applyAlignment="1">
      <alignment horizontal="center" vertical="top"/>
    </xf>
    <xf numFmtId="49" fontId="7" fillId="4" borderId="24" xfId="9" applyNumberFormat="1" applyFont="1" applyFill="1" applyBorder="1" applyAlignment="1">
      <alignment horizontal="center" vertical="center" textRotation="90"/>
    </xf>
    <xf numFmtId="0" fontId="14" fillId="12" borderId="24" xfId="9" applyFont="1" applyFill="1" applyBorder="1" applyAlignment="1">
      <alignment horizontal="center" vertical="center" textRotation="90" wrapText="1"/>
    </xf>
    <xf numFmtId="0" fontId="6" fillId="13" borderId="24" xfId="0" applyFont="1" applyFill="1" applyBorder="1" applyAlignment="1">
      <alignment horizontal="left" vertical="top" wrapText="1"/>
    </xf>
    <xf numFmtId="0" fontId="26" fillId="0" borderId="24" xfId="9" applyFont="1" applyBorder="1" applyAlignment="1">
      <alignment horizontal="center" vertical="top" wrapText="1"/>
    </xf>
    <xf numFmtId="49" fontId="10" fillId="13" borderId="24" xfId="9" applyNumberFormat="1" applyFont="1" applyFill="1" applyBorder="1" applyAlignment="1">
      <alignment horizontal="center" vertical="top"/>
    </xf>
    <xf numFmtId="0" fontId="15" fillId="12" borderId="24" xfId="9" applyFont="1" applyFill="1" applyBorder="1" applyAlignment="1">
      <alignment vertical="top" wrapText="1"/>
    </xf>
    <xf numFmtId="49" fontId="14" fillId="14" borderId="24" xfId="9" applyNumberFormat="1" applyFont="1" applyFill="1" applyBorder="1" applyAlignment="1">
      <alignment horizontal="center" vertical="top"/>
    </xf>
    <xf numFmtId="49" fontId="14" fillId="9" borderId="24" xfId="9" applyNumberFormat="1" applyFont="1" applyFill="1" applyBorder="1" applyAlignment="1">
      <alignment horizontal="center" vertical="top"/>
    </xf>
    <xf numFmtId="9" fontId="6" fillId="0" borderId="37" xfId="9" applyNumberFormat="1" applyFont="1" applyBorder="1" applyAlignment="1">
      <alignment horizontal="center" vertical="top"/>
    </xf>
    <xf numFmtId="0" fontId="6" fillId="0" borderId="38" xfId="9" applyFont="1" applyBorder="1" applyAlignment="1">
      <alignment horizontal="center" vertical="center"/>
    </xf>
    <xf numFmtId="0" fontId="6" fillId="0" borderId="60" xfId="9" applyFont="1" applyBorder="1" applyAlignment="1">
      <alignment horizontal="left" vertical="top"/>
    </xf>
    <xf numFmtId="164" fontId="6" fillId="0" borderId="13" xfId="9" applyNumberFormat="1" applyFont="1" applyBorder="1" applyAlignment="1">
      <alignment horizontal="center" vertical="top"/>
    </xf>
    <xf numFmtId="0" fontId="14" fillId="0" borderId="19" xfId="9" applyFont="1" applyBorder="1" applyAlignment="1">
      <alignment horizontal="center" vertical="top"/>
    </xf>
    <xf numFmtId="0" fontId="6" fillId="0" borderId="13" xfId="0" applyFont="1" applyBorder="1" applyAlignment="1">
      <alignment horizontal="left" vertical="top" wrapText="1"/>
    </xf>
    <xf numFmtId="49" fontId="6" fillId="4" borderId="13" xfId="9" applyNumberFormat="1" applyFont="1" applyFill="1" applyBorder="1" applyAlignment="1">
      <alignment horizontal="center" vertical="top"/>
    </xf>
    <xf numFmtId="49" fontId="7" fillId="4" borderId="13" xfId="9" applyNumberFormat="1" applyFont="1" applyFill="1" applyBorder="1" applyAlignment="1">
      <alignment horizontal="center" vertical="center" textRotation="90"/>
    </xf>
    <xf numFmtId="0" fontId="14" fillId="12" borderId="13" xfId="9" applyFont="1" applyFill="1" applyBorder="1" applyAlignment="1">
      <alignment horizontal="center" vertical="center" textRotation="90" wrapText="1"/>
    </xf>
    <xf numFmtId="0" fontId="6" fillId="13" borderId="13" xfId="0" applyFont="1" applyFill="1" applyBorder="1" applyAlignment="1">
      <alignment horizontal="left" vertical="top" wrapText="1"/>
    </xf>
    <xf numFmtId="0" fontId="26" fillId="0" borderId="13" xfId="9" applyFont="1" applyBorder="1" applyAlignment="1">
      <alignment horizontal="center" vertical="top" wrapText="1"/>
    </xf>
    <xf numFmtId="49" fontId="10" fillId="13" borderId="13" xfId="9" applyNumberFormat="1" applyFont="1" applyFill="1" applyBorder="1" applyAlignment="1">
      <alignment horizontal="center" vertical="top"/>
    </xf>
    <xf numFmtId="49" fontId="14" fillId="12" borderId="13" xfId="9" applyNumberFormat="1" applyFont="1" applyFill="1" applyBorder="1" applyAlignment="1">
      <alignment vertical="top" wrapText="1"/>
    </xf>
    <xf numFmtId="49" fontId="14" fillId="14" borderId="13" xfId="9" applyNumberFormat="1" applyFont="1" applyFill="1" applyBorder="1" applyAlignment="1">
      <alignment horizontal="center" vertical="top"/>
    </xf>
    <xf numFmtId="49" fontId="14" fillId="9" borderId="13" xfId="9" applyNumberFormat="1" applyFont="1" applyFill="1" applyBorder="1" applyAlignment="1">
      <alignment horizontal="center" vertical="top"/>
    </xf>
    <xf numFmtId="164" fontId="6" fillId="0" borderId="14" xfId="9" applyNumberFormat="1" applyFont="1" applyBorder="1" applyAlignment="1">
      <alignment horizontal="center" vertical="top"/>
    </xf>
    <xf numFmtId="0" fontId="14" fillId="0" borderId="17" xfId="9" applyFont="1" applyBorder="1" applyAlignment="1">
      <alignment horizontal="center" vertical="top"/>
    </xf>
    <xf numFmtId="0" fontId="41" fillId="0" borderId="0" xfId="9" applyFont="1"/>
    <xf numFmtId="164" fontId="6" fillId="0" borderId="5" xfId="9" applyNumberFormat="1" applyFont="1" applyBorder="1" applyAlignment="1">
      <alignment horizontal="center" vertical="top"/>
    </xf>
    <xf numFmtId="0" fontId="14" fillId="0" borderId="22" xfId="9" applyFont="1" applyBorder="1" applyAlignment="1">
      <alignment horizontal="center" vertical="top"/>
    </xf>
    <xf numFmtId="0" fontId="14" fillId="0" borderId="14" xfId="9" applyFont="1" applyBorder="1" applyAlignment="1">
      <alignment horizontal="center" vertical="top"/>
    </xf>
    <xf numFmtId="9" fontId="6" fillId="0" borderId="41" xfId="9" applyNumberFormat="1" applyFont="1" applyBorder="1" applyAlignment="1">
      <alignment horizontal="center" vertical="top"/>
    </xf>
    <xf numFmtId="0" fontId="6" fillId="0" borderId="32" xfId="9" applyFont="1" applyBorder="1" applyAlignment="1">
      <alignment horizontal="center" vertical="center"/>
    </xf>
    <xf numFmtId="0" fontId="6" fillId="0" borderId="44" xfId="9" applyFont="1" applyBorder="1" applyAlignment="1">
      <alignment horizontal="left" vertical="top"/>
    </xf>
    <xf numFmtId="164" fontId="6" fillId="0" borderId="29" xfId="9" applyNumberFormat="1" applyFont="1" applyBorder="1" applyAlignment="1">
      <alignment horizontal="center" vertical="top"/>
    </xf>
    <xf numFmtId="0" fontId="14" fillId="0" borderId="29" xfId="9" applyFont="1" applyBorder="1" applyAlignment="1">
      <alignment horizontal="center" vertical="top"/>
    </xf>
    <xf numFmtId="0" fontId="6" fillId="0" borderId="30" xfId="0" applyFont="1" applyBorder="1" applyAlignment="1">
      <alignment horizontal="left" vertical="top" wrapText="1"/>
    </xf>
    <xf numFmtId="49" fontId="6" fillId="4" borderId="30" xfId="9" applyNumberFormat="1" applyFont="1" applyFill="1" applyBorder="1" applyAlignment="1">
      <alignment horizontal="center" vertical="top"/>
    </xf>
    <xf numFmtId="49" fontId="7" fillId="4" borderId="30" xfId="9" applyNumberFormat="1" applyFont="1" applyFill="1" applyBorder="1" applyAlignment="1">
      <alignment horizontal="center" vertical="center" textRotation="90"/>
    </xf>
    <xf numFmtId="0" fontId="14" fillId="12" borderId="30" xfId="9" applyFont="1" applyFill="1" applyBorder="1" applyAlignment="1">
      <alignment horizontal="center" vertical="center" textRotation="90" wrapText="1"/>
    </xf>
    <xf numFmtId="0" fontId="6" fillId="13" borderId="30" xfId="0" applyFont="1" applyFill="1" applyBorder="1" applyAlignment="1">
      <alignment horizontal="left" vertical="top" wrapText="1"/>
    </xf>
    <xf numFmtId="0" fontId="26" fillId="0" borderId="30" xfId="9" applyFont="1" applyBorder="1" applyAlignment="1">
      <alignment horizontal="center" vertical="top" wrapText="1"/>
    </xf>
    <xf numFmtId="49" fontId="10" fillId="13" borderId="30" xfId="9" applyNumberFormat="1" applyFont="1" applyFill="1" applyBorder="1" applyAlignment="1">
      <alignment horizontal="center" vertical="top"/>
    </xf>
    <xf numFmtId="49" fontId="14" fillId="12" borderId="30" xfId="9" applyNumberFormat="1" applyFont="1" applyFill="1" applyBorder="1" applyAlignment="1">
      <alignment vertical="top" wrapText="1"/>
    </xf>
    <xf numFmtId="49" fontId="14" fillId="14" borderId="30" xfId="9" applyNumberFormat="1" applyFont="1" applyFill="1" applyBorder="1" applyAlignment="1">
      <alignment horizontal="center" vertical="top"/>
    </xf>
    <xf numFmtId="49" fontId="14" fillId="9" borderId="30" xfId="9" applyNumberFormat="1" applyFont="1" applyFill="1" applyBorder="1" applyAlignment="1">
      <alignment horizontal="center" vertical="top"/>
    </xf>
    <xf numFmtId="9" fontId="6" fillId="0" borderId="61" xfId="9" applyNumberFormat="1" applyFont="1" applyBorder="1" applyAlignment="1">
      <alignment horizontal="center" vertical="top"/>
    </xf>
    <xf numFmtId="0" fontId="6" fillId="0" borderId="62" xfId="9" applyFont="1" applyBorder="1" applyAlignment="1">
      <alignment horizontal="center" vertical="center"/>
    </xf>
    <xf numFmtId="0" fontId="6" fillId="0" borderId="39" xfId="9" applyFont="1" applyBorder="1" applyAlignment="1">
      <alignment horizontal="left" vertical="top"/>
    </xf>
    <xf numFmtId="164" fontId="14" fillId="12" borderId="30" xfId="9" applyNumberFormat="1" applyFont="1" applyFill="1" applyBorder="1" applyAlignment="1">
      <alignment horizontal="center" vertical="top"/>
    </xf>
    <xf numFmtId="0" fontId="14" fillId="12" borderId="35" xfId="9" applyFont="1" applyFill="1" applyBorder="1" applyAlignment="1">
      <alignment horizontal="center" vertical="top"/>
    </xf>
    <xf numFmtId="49" fontId="6" fillId="0" borderId="24" xfId="9" applyNumberFormat="1" applyFont="1" applyBorder="1" applyAlignment="1">
      <alignment horizontal="center" vertical="top"/>
    </xf>
    <xf numFmtId="0" fontId="6" fillId="12" borderId="2" xfId="9" applyFont="1" applyFill="1" applyBorder="1" applyAlignment="1">
      <alignment horizontal="left" vertical="top" wrapText="1"/>
    </xf>
    <xf numFmtId="0" fontId="42" fillId="12" borderId="3" xfId="9" applyFont="1" applyFill="1" applyBorder="1" applyAlignment="1">
      <alignment horizontal="center" vertical="top" wrapText="1"/>
    </xf>
    <xf numFmtId="0" fontId="15" fillId="12" borderId="4" xfId="9" applyFont="1" applyFill="1" applyBorder="1" applyAlignment="1">
      <alignment horizontal="center" vertical="top" wrapText="1"/>
    </xf>
    <xf numFmtId="0" fontId="6" fillId="0" borderId="63" xfId="9" applyFont="1" applyBorder="1" applyAlignment="1">
      <alignment horizontal="left" vertical="top"/>
    </xf>
    <xf numFmtId="164" fontId="14" fillId="12" borderId="29" xfId="9" applyNumberFormat="1" applyFont="1" applyFill="1" applyBorder="1" applyAlignment="1">
      <alignment horizontal="center" vertical="top"/>
    </xf>
    <xf numFmtId="0" fontId="14" fillId="12" borderId="19" xfId="9" applyFont="1" applyFill="1" applyBorder="1" applyAlignment="1">
      <alignment horizontal="center" vertical="top"/>
    </xf>
    <xf numFmtId="49" fontId="6" fillId="0" borderId="13" xfId="9" applyNumberFormat="1" applyFont="1" applyBorder="1" applyAlignment="1">
      <alignment horizontal="center" vertical="top"/>
    </xf>
    <xf numFmtId="0" fontId="6" fillId="12" borderId="18" xfId="9" applyFont="1" applyFill="1" applyBorder="1" applyAlignment="1">
      <alignment horizontal="left" vertical="top" wrapText="1"/>
    </xf>
    <xf numFmtId="0" fontId="42" fillId="12" borderId="0" xfId="9" applyFont="1" applyFill="1" applyAlignment="1">
      <alignment horizontal="center" vertical="top" wrapText="1"/>
    </xf>
    <xf numFmtId="0" fontId="15" fillId="12" borderId="19" xfId="9" applyFont="1" applyFill="1" applyBorder="1" applyAlignment="1">
      <alignment horizontal="center" vertical="top" wrapText="1"/>
    </xf>
    <xf numFmtId="0" fontId="14" fillId="12" borderId="14" xfId="9" applyFont="1" applyFill="1" applyBorder="1" applyAlignment="1">
      <alignment horizontal="center" vertical="top"/>
    </xf>
    <xf numFmtId="0" fontId="14" fillId="12" borderId="18" xfId="9" applyFont="1" applyFill="1" applyBorder="1" applyAlignment="1">
      <alignment vertical="top" wrapText="1"/>
    </xf>
    <xf numFmtId="9" fontId="6" fillId="0" borderId="64" xfId="9" applyNumberFormat="1" applyFont="1" applyBorder="1" applyAlignment="1">
      <alignment horizontal="center" vertical="top"/>
    </xf>
    <xf numFmtId="0" fontId="6" fillId="4" borderId="44" xfId="9" applyFont="1" applyFill="1" applyBorder="1" applyAlignment="1">
      <alignment horizontal="center" vertical="top" wrapText="1"/>
    </xf>
    <xf numFmtId="0" fontId="6" fillId="4" borderId="33" xfId="9" applyFont="1" applyFill="1" applyBorder="1" applyAlignment="1">
      <alignment horizontal="left" vertical="top" wrapText="1"/>
    </xf>
    <xf numFmtId="0" fontId="14" fillId="12" borderId="5" xfId="9" applyFont="1" applyFill="1" applyBorder="1" applyAlignment="1">
      <alignment horizontal="center" vertical="top"/>
    </xf>
    <xf numFmtId="0" fontId="6" fillId="0" borderId="33" xfId="9" applyFont="1" applyBorder="1" applyAlignment="1">
      <alignment horizontal="left" vertical="top"/>
    </xf>
    <xf numFmtId="0" fontId="14" fillId="12" borderId="29" xfId="9" applyFont="1" applyFill="1" applyBorder="1" applyAlignment="1">
      <alignment horizontal="center" vertical="top"/>
    </xf>
    <xf numFmtId="0" fontId="14" fillId="12" borderId="34" xfId="9" applyFont="1" applyFill="1" applyBorder="1" applyAlignment="1">
      <alignment vertical="top" wrapText="1"/>
    </xf>
    <xf numFmtId="0" fontId="42" fillId="12" borderId="23" xfId="9" applyFont="1" applyFill="1" applyBorder="1" applyAlignment="1">
      <alignment horizontal="center" vertical="top" wrapText="1"/>
    </xf>
    <xf numFmtId="0" fontId="15" fillId="12" borderId="35" xfId="9" applyFont="1" applyFill="1" applyBorder="1" applyAlignment="1">
      <alignment horizontal="center" vertical="top" wrapText="1"/>
    </xf>
    <xf numFmtId="9" fontId="6" fillId="0" borderId="65" xfId="9" applyNumberFormat="1" applyFont="1" applyBorder="1" applyAlignment="1">
      <alignment horizontal="center" vertical="top"/>
    </xf>
    <xf numFmtId="0" fontId="6" fillId="0" borderId="66" xfId="9" applyFont="1" applyBorder="1" applyAlignment="1">
      <alignment horizontal="center" vertical="center"/>
    </xf>
    <xf numFmtId="0" fontId="6" fillId="0" borderId="67" xfId="9" applyFont="1" applyBorder="1" applyAlignment="1">
      <alignment horizontal="left" vertical="top"/>
    </xf>
    <xf numFmtId="49" fontId="14" fillId="0" borderId="10" xfId="9" applyNumberFormat="1" applyFont="1" applyBorder="1" applyAlignment="1">
      <alignment horizontal="center" vertical="top" wrapText="1"/>
    </xf>
    <xf numFmtId="49" fontId="14" fillId="0" borderId="11" xfId="9" applyNumberFormat="1" applyFont="1" applyBorder="1" applyAlignment="1">
      <alignment horizontal="center" vertical="top" wrapText="1"/>
    </xf>
    <xf numFmtId="49" fontId="14" fillId="0" borderId="12" xfId="9" applyNumberFormat="1" applyFont="1" applyBorder="1" applyAlignment="1">
      <alignment horizontal="center" vertical="top" wrapText="1"/>
    </xf>
    <xf numFmtId="49" fontId="14" fillId="0" borderId="9" xfId="9" applyNumberFormat="1" applyFont="1" applyBorder="1" applyAlignment="1">
      <alignment horizontal="center" vertical="top"/>
    </xf>
    <xf numFmtId="49" fontId="14" fillId="8" borderId="2" xfId="9" applyNumberFormat="1" applyFont="1" applyFill="1" applyBorder="1" applyAlignment="1">
      <alignment horizontal="left" vertical="top" wrapText="1"/>
    </xf>
    <xf numFmtId="49" fontId="14" fillId="8" borderId="3" xfId="9" applyNumberFormat="1" applyFont="1" applyFill="1" applyBorder="1" applyAlignment="1">
      <alignment horizontal="left" vertical="top" wrapText="1"/>
    </xf>
    <xf numFmtId="49" fontId="14" fillId="8" borderId="11" xfId="9" applyNumberFormat="1" applyFont="1" applyFill="1" applyBorder="1" applyAlignment="1">
      <alignment horizontal="left" vertical="top" wrapText="1"/>
    </xf>
    <xf numFmtId="49" fontId="14" fillId="8" borderId="12" xfId="9" applyNumberFormat="1" applyFont="1" applyFill="1" applyBorder="1" applyAlignment="1">
      <alignment vertical="top" wrapText="1"/>
    </xf>
    <xf numFmtId="9" fontId="6" fillId="8" borderId="2" xfId="9" applyNumberFormat="1" applyFont="1" applyFill="1" applyBorder="1" applyAlignment="1">
      <alignment horizontal="center" vertical="top"/>
    </xf>
    <xf numFmtId="0" fontId="6" fillId="8" borderId="3" xfId="9" applyFont="1" applyFill="1" applyBorder="1" applyAlignment="1">
      <alignment horizontal="center" vertical="center"/>
    </xf>
    <xf numFmtId="0" fontId="6" fillId="8" borderId="3" xfId="9" applyFont="1" applyFill="1" applyBorder="1" applyAlignment="1">
      <alignment horizontal="left" vertical="top"/>
    </xf>
    <xf numFmtId="164" fontId="14" fillId="8" borderId="9" xfId="9" applyNumberFormat="1" applyFont="1" applyFill="1" applyBorder="1" applyAlignment="1">
      <alignment horizontal="center" vertical="top"/>
    </xf>
    <xf numFmtId="0" fontId="14" fillId="8" borderId="9" xfId="9" applyFont="1" applyFill="1" applyBorder="1" applyAlignment="1">
      <alignment horizontal="center" vertical="top"/>
    </xf>
    <xf numFmtId="49" fontId="43" fillId="8" borderId="9" xfId="9" applyNumberFormat="1" applyFont="1" applyFill="1" applyBorder="1" applyAlignment="1">
      <alignment horizontal="left" vertical="top" wrapText="1"/>
    </xf>
    <xf numFmtId="49" fontId="14" fillId="14" borderId="24" xfId="9" applyNumberFormat="1" applyFont="1" applyFill="1" applyBorder="1" applyAlignment="1">
      <alignment horizontal="center" vertical="top"/>
    </xf>
    <xf numFmtId="49" fontId="14" fillId="9" borderId="24" xfId="9" applyNumberFormat="1" applyFont="1" applyFill="1" applyBorder="1" applyAlignment="1">
      <alignment horizontal="center" vertical="top"/>
    </xf>
    <xf numFmtId="9" fontId="6" fillId="19" borderId="10" xfId="9" applyNumberFormat="1" applyFont="1" applyFill="1" applyBorder="1" applyAlignment="1">
      <alignment horizontal="center" vertical="top"/>
    </xf>
    <xf numFmtId="0" fontId="6" fillId="19" borderId="68" xfId="9" applyFont="1" applyFill="1" applyBorder="1" applyAlignment="1">
      <alignment horizontal="center" vertical="center"/>
    </xf>
    <xf numFmtId="0" fontId="6" fillId="19" borderId="67" xfId="9" applyFont="1" applyFill="1" applyBorder="1" applyAlignment="1">
      <alignment horizontal="left" vertical="top"/>
    </xf>
    <xf numFmtId="164" fontId="14" fillId="19" borderId="24" xfId="9" applyNumberFormat="1" applyFont="1" applyFill="1" applyBorder="1" applyAlignment="1">
      <alignment horizontal="center" vertical="top"/>
    </xf>
    <xf numFmtId="0" fontId="14" fillId="19" borderId="12" xfId="9" applyFont="1" applyFill="1" applyBorder="1" applyAlignment="1">
      <alignment horizontal="center" vertical="top"/>
    </xf>
    <xf numFmtId="49" fontId="6" fillId="0" borderId="24" xfId="9" applyNumberFormat="1" applyFont="1" applyBorder="1" applyAlignment="1">
      <alignment horizontal="left" vertical="top" wrapText="1"/>
    </xf>
    <xf numFmtId="49" fontId="6" fillId="4" borderId="24" xfId="9" applyNumberFormat="1" applyFont="1" applyFill="1" applyBorder="1" applyAlignment="1">
      <alignment horizontal="left" vertical="top"/>
    </xf>
    <xf numFmtId="0" fontId="14" fillId="12" borderId="24" xfId="9" applyFont="1" applyFill="1" applyBorder="1" applyAlignment="1">
      <alignment horizontal="left" vertical="center" textRotation="90" wrapText="1"/>
    </xf>
    <xf numFmtId="0" fontId="6" fillId="13" borderId="24" xfId="12" applyFont="1" applyFill="1" applyBorder="1" applyAlignment="1">
      <alignment horizontal="left" vertical="top" wrapText="1"/>
    </xf>
    <xf numFmtId="0" fontId="42" fillId="4" borderId="24" xfId="9" applyFont="1" applyFill="1" applyBorder="1" applyAlignment="1">
      <alignment horizontal="center" vertical="top" wrapText="1"/>
    </xf>
    <xf numFmtId="49" fontId="14" fillId="13" borderId="24" xfId="9" applyNumberFormat="1" applyFont="1" applyFill="1" applyBorder="1" applyAlignment="1">
      <alignment horizontal="center" vertical="top" wrapText="1"/>
    </xf>
    <xf numFmtId="49" fontId="14" fillId="12" borderId="24" xfId="9" applyNumberFormat="1" applyFont="1" applyFill="1" applyBorder="1" applyAlignment="1">
      <alignment horizontal="center" vertical="top" wrapText="1"/>
    </xf>
    <xf numFmtId="9" fontId="6" fillId="4" borderId="61" xfId="9" applyNumberFormat="1" applyFont="1" applyFill="1" applyBorder="1" applyAlignment="1">
      <alignment horizontal="center" vertical="top"/>
    </xf>
    <xf numFmtId="0" fontId="6" fillId="4" borderId="62" xfId="9" applyFont="1" applyFill="1" applyBorder="1" applyAlignment="1">
      <alignment horizontal="center" vertical="center"/>
    </xf>
    <xf numFmtId="0" fontId="6" fillId="4" borderId="3" xfId="9" applyFont="1" applyFill="1" applyBorder="1" applyAlignment="1">
      <alignment horizontal="left" vertical="top"/>
    </xf>
    <xf numFmtId="164" fontId="14" fillId="4" borderId="24" xfId="9" applyNumberFormat="1" applyFont="1" applyFill="1" applyBorder="1" applyAlignment="1">
      <alignment horizontal="center" vertical="top"/>
    </xf>
    <xf numFmtId="0" fontId="14" fillId="4" borderId="24" xfId="9" applyFont="1" applyFill="1" applyBorder="1" applyAlignment="1">
      <alignment horizontal="center" vertical="top"/>
    </xf>
    <xf numFmtId="49" fontId="6" fillId="0" borderId="19" xfId="9" applyNumberFormat="1" applyFont="1" applyBorder="1" applyAlignment="1">
      <alignment horizontal="left" vertical="top" wrapText="1"/>
    </xf>
    <xf numFmtId="49" fontId="6" fillId="4" borderId="13" xfId="9" applyNumberFormat="1" applyFont="1" applyFill="1" applyBorder="1" applyAlignment="1">
      <alignment horizontal="left" vertical="top"/>
    </xf>
    <xf numFmtId="0" fontId="14" fillId="12" borderId="13" xfId="9" applyFont="1" applyFill="1" applyBorder="1" applyAlignment="1">
      <alignment horizontal="left" vertical="center" textRotation="90" wrapText="1"/>
    </xf>
    <xf numFmtId="0" fontId="6" fillId="13" borderId="13" xfId="12" applyFont="1" applyFill="1" applyBorder="1" applyAlignment="1">
      <alignment horizontal="left" vertical="top" wrapText="1"/>
    </xf>
    <xf numFmtId="0" fontId="42" fillId="4" borderId="13" xfId="9" applyFont="1" applyFill="1" applyBorder="1" applyAlignment="1">
      <alignment horizontal="center" vertical="top" wrapText="1"/>
    </xf>
    <xf numFmtId="49" fontId="14" fillId="13" borderId="13" xfId="9" applyNumberFormat="1" applyFont="1" applyFill="1" applyBorder="1" applyAlignment="1">
      <alignment horizontal="center" vertical="top" wrapText="1"/>
    </xf>
    <xf numFmtId="49" fontId="14" fillId="12" borderId="13" xfId="9" applyNumberFormat="1" applyFont="1" applyFill="1" applyBorder="1" applyAlignment="1">
      <alignment horizontal="center" vertical="top" wrapText="1"/>
    </xf>
    <xf numFmtId="9" fontId="6" fillId="4" borderId="37" xfId="9" applyNumberFormat="1" applyFont="1" applyFill="1" applyBorder="1" applyAlignment="1">
      <alignment horizontal="center" vertical="top"/>
    </xf>
    <xf numFmtId="0" fontId="6" fillId="4" borderId="38" xfId="9" applyFont="1" applyFill="1" applyBorder="1" applyAlignment="1">
      <alignment horizontal="center" vertical="center"/>
    </xf>
    <xf numFmtId="0" fontId="6" fillId="4" borderId="60" xfId="9" applyFont="1" applyFill="1" applyBorder="1" applyAlignment="1">
      <alignment horizontal="left" vertical="top"/>
    </xf>
    <xf numFmtId="164" fontId="6" fillId="4" borderId="14" xfId="9" applyNumberFormat="1" applyFont="1" applyFill="1" applyBorder="1" applyAlignment="1">
      <alignment horizontal="center" vertical="top"/>
    </xf>
    <xf numFmtId="0" fontId="14" fillId="4" borderId="14" xfId="9" applyFont="1" applyFill="1" applyBorder="1" applyAlignment="1">
      <alignment horizontal="center" vertical="top"/>
    </xf>
    <xf numFmtId="0" fontId="6" fillId="0" borderId="5" xfId="9" applyFont="1" applyBorder="1" applyAlignment="1">
      <alignment horizontal="center" vertical="top"/>
    </xf>
    <xf numFmtId="0" fontId="6" fillId="4" borderId="41" xfId="9" applyFont="1" applyFill="1" applyBorder="1" applyAlignment="1">
      <alignment horizontal="center" vertical="top"/>
    </xf>
    <xf numFmtId="0" fontId="6" fillId="4" borderId="32" xfId="9" applyFont="1" applyFill="1" applyBorder="1" applyAlignment="1">
      <alignment horizontal="center" vertical="center"/>
    </xf>
    <xf numFmtId="0" fontId="6" fillId="4" borderId="23" xfId="9" applyFont="1" applyFill="1" applyBorder="1" applyAlignment="1">
      <alignment horizontal="left" vertical="top"/>
    </xf>
    <xf numFmtId="164" fontId="14" fillId="4" borderId="30" xfId="9" applyNumberFormat="1" applyFont="1" applyFill="1" applyBorder="1" applyAlignment="1">
      <alignment horizontal="center" vertical="top"/>
    </xf>
    <xf numFmtId="0" fontId="14" fillId="4" borderId="29" xfId="9" applyFont="1" applyFill="1" applyBorder="1" applyAlignment="1">
      <alignment horizontal="center" vertical="top"/>
    </xf>
    <xf numFmtId="49" fontId="6" fillId="0" borderId="35" xfId="9" applyNumberFormat="1" applyFont="1" applyBorder="1" applyAlignment="1">
      <alignment horizontal="left" vertical="top" wrapText="1"/>
    </xf>
    <xf numFmtId="49" fontId="6" fillId="4" borderId="30" xfId="9" applyNumberFormat="1" applyFont="1" applyFill="1" applyBorder="1" applyAlignment="1">
      <alignment horizontal="left" vertical="top"/>
    </xf>
    <xf numFmtId="0" fontId="14" fillId="12" borderId="30" xfId="9" applyFont="1" applyFill="1" applyBorder="1" applyAlignment="1">
      <alignment horizontal="left" vertical="center" textRotation="90" wrapText="1"/>
    </xf>
    <xf numFmtId="0" fontId="6" fillId="13" borderId="30" xfId="12" applyFont="1" applyFill="1" applyBorder="1" applyAlignment="1">
      <alignment horizontal="left" vertical="top" wrapText="1"/>
    </xf>
    <xf numFmtId="0" fontId="42" fillId="4" borderId="30" xfId="9" applyFont="1" applyFill="1" applyBorder="1" applyAlignment="1">
      <alignment horizontal="center" vertical="top" wrapText="1"/>
    </xf>
    <xf numFmtId="49" fontId="14" fillId="13" borderId="30" xfId="9" applyNumberFormat="1" applyFont="1" applyFill="1" applyBorder="1" applyAlignment="1">
      <alignment horizontal="center" vertical="top" wrapText="1"/>
    </xf>
    <xf numFmtId="49" fontId="14" fillId="12" borderId="30" xfId="9" applyNumberFormat="1" applyFont="1" applyFill="1" applyBorder="1" applyAlignment="1">
      <alignment horizontal="center" vertical="top" wrapText="1"/>
    </xf>
    <xf numFmtId="0" fontId="6" fillId="19" borderId="11" xfId="9" applyFont="1" applyFill="1" applyBorder="1" applyAlignment="1">
      <alignment horizontal="center" vertical="center"/>
    </xf>
    <xf numFmtId="0" fontId="6" fillId="19" borderId="12" xfId="9" applyFont="1" applyFill="1" applyBorder="1" applyAlignment="1">
      <alignment horizontal="left" vertical="top"/>
    </xf>
    <xf numFmtId="0" fontId="14" fillId="19" borderId="35" xfId="9" applyFont="1" applyFill="1" applyBorder="1" applyAlignment="1">
      <alignment horizontal="center" vertical="top"/>
    </xf>
    <xf numFmtId="49" fontId="6" fillId="0" borderId="3" xfId="9" applyNumberFormat="1" applyFont="1" applyBorder="1" applyAlignment="1">
      <alignment horizontal="center" vertical="top"/>
    </xf>
    <xf numFmtId="0" fontId="6" fillId="13" borderId="4" xfId="12" applyFont="1" applyFill="1" applyBorder="1" applyAlignment="1">
      <alignment horizontal="left" vertical="top" wrapText="1"/>
    </xf>
    <xf numFmtId="0" fontId="42" fillId="4" borderId="24" xfId="9" applyFont="1" applyFill="1" applyBorder="1" applyAlignment="1">
      <alignment horizontal="center" vertical="top" wrapText="1"/>
    </xf>
    <xf numFmtId="0" fontId="15" fillId="13" borderId="24" xfId="9" applyFont="1" applyFill="1" applyBorder="1" applyAlignment="1">
      <alignment horizontal="center" vertical="top" wrapText="1"/>
    </xf>
    <xf numFmtId="49" fontId="14" fillId="14" borderId="24" xfId="9" applyNumberFormat="1" applyFont="1" applyFill="1" applyBorder="1" applyAlignment="1">
      <alignment vertical="top"/>
    </xf>
    <xf numFmtId="49" fontId="14" fillId="9" borderId="24" xfId="9" applyNumberFormat="1" applyFont="1" applyFill="1" applyBorder="1" applyAlignment="1">
      <alignment vertical="top"/>
    </xf>
    <xf numFmtId="164" fontId="6" fillId="0" borderId="1" xfId="9" applyNumberFormat="1" applyFont="1" applyBorder="1" applyAlignment="1">
      <alignment horizontal="center" vertical="top"/>
    </xf>
    <xf numFmtId="49" fontId="6" fillId="0" borderId="0" xfId="9" applyNumberFormat="1" applyFont="1" applyAlignment="1">
      <alignment horizontal="center" vertical="top"/>
    </xf>
    <xf numFmtId="0" fontId="6" fillId="13" borderId="19" xfId="12" applyFont="1" applyFill="1" applyBorder="1" applyAlignment="1">
      <alignment horizontal="left" vertical="top" wrapText="1"/>
    </xf>
    <xf numFmtId="0" fontId="42" fillId="4" borderId="13" xfId="9" applyFont="1" applyFill="1" applyBorder="1" applyAlignment="1">
      <alignment horizontal="center" vertical="top" wrapText="1"/>
    </xf>
    <xf numFmtId="0" fontId="15" fillId="13" borderId="13" xfId="9" applyFont="1" applyFill="1" applyBorder="1" applyAlignment="1">
      <alignment horizontal="center" vertical="top" wrapText="1"/>
    </xf>
    <xf numFmtId="49" fontId="14" fillId="14" borderId="13" xfId="9" applyNumberFormat="1" applyFont="1" applyFill="1" applyBorder="1" applyAlignment="1">
      <alignment vertical="top"/>
    </xf>
    <xf numFmtId="49" fontId="14" fillId="9" borderId="13" xfId="9" applyNumberFormat="1" applyFont="1" applyFill="1" applyBorder="1" applyAlignment="1">
      <alignment vertical="top"/>
    </xf>
    <xf numFmtId="0" fontId="6" fillId="0" borderId="28" xfId="9" applyFont="1" applyBorder="1" applyAlignment="1">
      <alignment vertical="top" wrapText="1"/>
    </xf>
    <xf numFmtId="0" fontId="6" fillId="0" borderId="37" xfId="9" applyFont="1" applyBorder="1" applyAlignment="1">
      <alignment horizontal="center" vertical="top"/>
    </xf>
    <xf numFmtId="0" fontId="6" fillId="0" borderId="63" xfId="0" applyFont="1" applyBorder="1" applyAlignment="1">
      <alignment horizontal="left" vertical="top" wrapText="1"/>
    </xf>
    <xf numFmtId="49" fontId="6" fillId="0" borderId="0" xfId="9" applyNumberFormat="1" applyFont="1" applyAlignment="1">
      <alignment horizontal="left" vertical="top"/>
    </xf>
    <xf numFmtId="0" fontId="6" fillId="4" borderId="27" xfId="9" applyFont="1" applyFill="1" applyBorder="1" applyAlignment="1">
      <alignment horizontal="center" vertical="top" wrapText="1"/>
    </xf>
    <xf numFmtId="0" fontId="6" fillId="4" borderId="63" xfId="9" applyFont="1" applyFill="1" applyBorder="1" applyAlignment="1">
      <alignment horizontal="left" vertical="top" wrapText="1"/>
    </xf>
    <xf numFmtId="0" fontId="6" fillId="0" borderId="0" xfId="7" applyFont="1" applyAlignment="1">
      <alignment vertical="top" wrapText="1"/>
    </xf>
    <xf numFmtId="49" fontId="14" fillId="13" borderId="13" xfId="9" applyNumberFormat="1" applyFont="1" applyFill="1" applyBorder="1" applyAlignment="1">
      <alignment vertical="top" wrapText="1"/>
    </xf>
    <xf numFmtId="0" fontId="6" fillId="0" borderId="41" xfId="9" applyFont="1" applyBorder="1" applyAlignment="1">
      <alignment horizontal="center" vertical="top"/>
    </xf>
    <xf numFmtId="0" fontId="6" fillId="4" borderId="32" xfId="9" applyFont="1" applyFill="1" applyBorder="1" applyAlignment="1">
      <alignment horizontal="center" vertical="top" wrapText="1"/>
    </xf>
    <xf numFmtId="0" fontId="6" fillId="4" borderId="44" xfId="9" applyFont="1" applyFill="1" applyBorder="1" applyAlignment="1">
      <alignment horizontal="left" vertical="top" wrapText="1"/>
    </xf>
    <xf numFmtId="0" fontId="14" fillId="0" borderId="8" xfId="9" applyFont="1" applyBorder="1" applyAlignment="1">
      <alignment horizontal="center" vertical="top"/>
    </xf>
    <xf numFmtId="0" fontId="6" fillId="0" borderId="34" xfId="7" applyFont="1" applyBorder="1" applyAlignment="1">
      <alignment vertical="top" wrapText="1"/>
    </xf>
    <xf numFmtId="0" fontId="6" fillId="13" borderId="35" xfId="12" applyFont="1" applyFill="1" applyBorder="1" applyAlignment="1">
      <alignment horizontal="left" vertical="top" wrapText="1"/>
    </xf>
    <xf numFmtId="0" fontId="42" fillId="4" borderId="30" xfId="9" applyFont="1" applyFill="1" applyBorder="1" applyAlignment="1">
      <alignment horizontal="center" vertical="top" wrapText="1"/>
    </xf>
    <xf numFmtId="49" fontId="14" fillId="13" borderId="30" xfId="9" applyNumberFormat="1" applyFont="1" applyFill="1" applyBorder="1" applyAlignment="1">
      <alignment vertical="top" wrapText="1"/>
    </xf>
    <xf numFmtId="49" fontId="14" fillId="14" borderId="30" xfId="9" applyNumberFormat="1" applyFont="1" applyFill="1" applyBorder="1" applyAlignment="1">
      <alignment vertical="top"/>
    </xf>
    <xf numFmtId="49" fontId="14" fillId="9" borderId="30" xfId="9" applyNumberFormat="1" applyFont="1" applyFill="1" applyBorder="1" applyAlignment="1">
      <alignment vertical="top"/>
    </xf>
    <xf numFmtId="0" fontId="6" fillId="0" borderId="46" xfId="9" applyFont="1" applyBorder="1" applyAlignment="1">
      <alignment horizontal="left" vertical="top"/>
    </xf>
    <xf numFmtId="164" fontId="14" fillId="12" borderId="9" xfId="9" applyNumberFormat="1" applyFont="1" applyFill="1" applyBorder="1" applyAlignment="1">
      <alignment horizontal="center" vertical="top"/>
    </xf>
    <xf numFmtId="0" fontId="14" fillId="12" borderId="12" xfId="9" applyFont="1" applyFill="1" applyBorder="1" applyAlignment="1">
      <alignment horizontal="center" vertical="top"/>
    </xf>
    <xf numFmtId="0" fontId="14" fillId="12" borderId="18" xfId="9" applyFont="1" applyFill="1" applyBorder="1" applyAlignment="1">
      <alignment horizontal="left" vertical="top" wrapText="1"/>
    </xf>
    <xf numFmtId="0" fontId="6" fillId="0" borderId="64" xfId="9" applyFont="1" applyBorder="1" applyAlignment="1">
      <alignment horizontal="center" vertical="top"/>
    </xf>
    <xf numFmtId="0" fontId="14" fillId="12" borderId="34" xfId="9" applyFont="1" applyFill="1" applyBorder="1" applyAlignment="1">
      <alignment horizontal="left" vertical="top" wrapText="1"/>
    </xf>
    <xf numFmtId="49" fontId="14" fillId="8" borderId="10" xfId="9" applyNumberFormat="1" applyFont="1" applyFill="1" applyBorder="1" applyAlignment="1">
      <alignment horizontal="left" vertical="top" wrapText="1"/>
    </xf>
    <xf numFmtId="49" fontId="14" fillId="0" borderId="10" xfId="9" applyNumberFormat="1" applyFont="1" applyBorder="1" applyAlignment="1">
      <alignment vertical="top"/>
    </xf>
    <xf numFmtId="49" fontId="14" fillId="0" borderId="11" xfId="9" applyNumberFormat="1" applyFont="1" applyBorder="1" applyAlignment="1">
      <alignment vertical="top"/>
    </xf>
    <xf numFmtId="49" fontId="14" fillId="10" borderId="9" xfId="9" applyNumberFormat="1" applyFont="1" applyFill="1" applyBorder="1" applyAlignment="1">
      <alignment vertical="top"/>
    </xf>
    <xf numFmtId="0" fontId="14" fillId="10" borderId="10" xfId="9" applyFont="1" applyFill="1" applyBorder="1" applyAlignment="1">
      <alignment horizontal="left"/>
    </xf>
    <xf numFmtId="0" fontId="14" fillId="10" borderId="11" xfId="9" applyFont="1" applyFill="1" applyBorder="1" applyAlignment="1">
      <alignment horizontal="left"/>
    </xf>
    <xf numFmtId="0" fontId="14" fillId="10" borderId="12" xfId="9" applyFont="1" applyFill="1" applyBorder="1" applyAlignment="1">
      <alignment horizontal="left"/>
    </xf>
    <xf numFmtId="9" fontId="18" fillId="10" borderId="34" xfId="9" applyNumberFormat="1" applyFont="1" applyFill="1" applyBorder="1" applyAlignment="1">
      <alignment horizontal="center" vertical="top"/>
    </xf>
    <xf numFmtId="0" fontId="18" fillId="10" borderId="68" xfId="9" applyFont="1" applyFill="1" applyBorder="1" applyAlignment="1">
      <alignment horizontal="center" vertical="center"/>
    </xf>
    <xf numFmtId="0" fontId="18" fillId="10" borderId="23" xfId="9" applyFont="1" applyFill="1" applyBorder="1" applyAlignment="1">
      <alignment horizontal="left" vertical="top"/>
    </xf>
    <xf numFmtId="164" fontId="14" fillId="10" borderId="9" xfId="9" applyNumberFormat="1" applyFont="1" applyFill="1" applyBorder="1" applyAlignment="1">
      <alignment horizontal="center" vertical="top"/>
    </xf>
    <xf numFmtId="0" fontId="14" fillId="10" borderId="4" xfId="9" applyFont="1" applyFill="1" applyBorder="1" applyAlignment="1">
      <alignment horizontal="center" vertical="top"/>
    </xf>
    <xf numFmtId="0" fontId="14" fillId="10" borderId="11" xfId="9" applyFont="1" applyFill="1" applyBorder="1" applyAlignment="1">
      <alignment horizontal="right" vertical="top" wrapText="1"/>
    </xf>
    <xf numFmtId="0" fontId="14" fillId="10" borderId="2" xfId="9" applyFont="1" applyFill="1" applyBorder="1" applyAlignment="1">
      <alignment horizontal="right" vertical="top" wrapText="1"/>
    </xf>
    <xf numFmtId="0" fontId="14" fillId="10" borderId="3" xfId="9" applyFont="1" applyFill="1" applyBorder="1" applyAlignment="1">
      <alignment horizontal="right" vertical="top" wrapText="1"/>
    </xf>
    <xf numFmtId="49" fontId="14" fillId="10" borderId="12" xfId="9" applyNumberFormat="1" applyFont="1" applyFill="1" applyBorder="1" applyAlignment="1">
      <alignment horizontal="center" vertical="top"/>
    </xf>
    <xf numFmtId="9" fontId="18" fillId="8" borderId="34" xfId="9" applyNumberFormat="1" applyFont="1" applyFill="1" applyBorder="1" applyAlignment="1">
      <alignment horizontal="center" vertical="top"/>
    </xf>
    <xf numFmtId="0" fontId="18" fillId="8" borderId="68" xfId="9" applyFont="1" applyFill="1" applyBorder="1" applyAlignment="1">
      <alignment horizontal="center" vertical="center"/>
    </xf>
    <xf numFmtId="0" fontId="18" fillId="8" borderId="23" xfId="9" applyFont="1" applyFill="1" applyBorder="1" applyAlignment="1">
      <alignment horizontal="left" vertical="top"/>
    </xf>
    <xf numFmtId="0" fontId="14" fillId="8" borderId="12" xfId="9" applyFont="1" applyFill="1" applyBorder="1" applyAlignment="1">
      <alignment horizontal="center" vertical="top"/>
    </xf>
    <xf numFmtId="0" fontId="14" fillId="8" borderId="9" xfId="9" applyFont="1" applyFill="1" applyBorder="1" applyAlignment="1">
      <alignment horizontal="right" vertical="top" wrapText="1"/>
    </xf>
    <xf numFmtId="0" fontId="14" fillId="8" borderId="10" xfId="9" applyFont="1" applyFill="1" applyBorder="1" applyAlignment="1">
      <alignment horizontal="right" vertical="top" wrapText="1"/>
    </xf>
    <xf numFmtId="49" fontId="14" fillId="14" borderId="9" xfId="9" applyNumberFormat="1" applyFont="1" applyFill="1" applyBorder="1" applyAlignment="1">
      <alignment horizontal="center" vertical="top"/>
    </xf>
    <xf numFmtId="9" fontId="18" fillId="19" borderId="10" xfId="9" applyNumberFormat="1" applyFont="1" applyFill="1" applyBorder="1" applyAlignment="1">
      <alignment horizontal="center" vertical="top"/>
    </xf>
    <xf numFmtId="0" fontId="18" fillId="19" borderId="66" xfId="9" applyFont="1" applyFill="1" applyBorder="1" applyAlignment="1">
      <alignment horizontal="center" vertical="center"/>
    </xf>
    <xf numFmtId="0" fontId="6" fillId="19" borderId="66" xfId="9" applyFont="1" applyFill="1" applyBorder="1" applyAlignment="1">
      <alignment horizontal="left" vertical="top"/>
    </xf>
    <xf numFmtId="164" fontId="14" fillId="19" borderId="9" xfId="9" applyNumberFormat="1" applyFont="1" applyFill="1" applyBorder="1" applyAlignment="1">
      <alignment horizontal="center" vertical="top"/>
    </xf>
    <xf numFmtId="0" fontId="14" fillId="19" borderId="9" xfId="9" applyFont="1" applyFill="1" applyBorder="1" applyAlignment="1">
      <alignment horizontal="center" vertical="top"/>
    </xf>
    <xf numFmtId="49" fontId="6" fillId="4" borderId="2" xfId="9" applyNumberFormat="1" applyFont="1" applyFill="1" applyBorder="1" applyAlignment="1">
      <alignment horizontal="center" vertical="top"/>
    </xf>
    <xf numFmtId="49" fontId="7" fillId="4" borderId="1" xfId="9" applyNumberFormat="1" applyFont="1" applyFill="1" applyBorder="1" applyAlignment="1">
      <alignment horizontal="center" vertical="center" textRotation="90"/>
    </xf>
    <xf numFmtId="0" fontId="14" fillId="0" borderId="24" xfId="9" applyFont="1" applyBorder="1" applyAlignment="1">
      <alignment horizontal="center" vertical="top" wrapText="1"/>
    </xf>
    <xf numFmtId="0" fontId="15" fillId="13" borderId="3" xfId="9" applyFont="1" applyFill="1" applyBorder="1" applyAlignment="1">
      <alignment horizontal="left" vertical="top" wrapText="1"/>
    </xf>
    <xf numFmtId="9" fontId="18" fillId="0" borderId="61" xfId="9" applyNumberFormat="1" applyFont="1" applyBorder="1" applyAlignment="1">
      <alignment horizontal="center" vertical="top"/>
    </xf>
    <xf numFmtId="0" fontId="18" fillId="0" borderId="62" xfId="9" applyFont="1" applyBorder="1" applyAlignment="1">
      <alignment horizontal="center" vertical="center"/>
    </xf>
    <xf numFmtId="0" fontId="6" fillId="0" borderId="69" xfId="9" applyFont="1" applyBorder="1" applyAlignment="1">
      <alignment horizontal="left" vertical="top"/>
    </xf>
    <xf numFmtId="164" fontId="14" fillId="0" borderId="31" xfId="9" applyNumberFormat="1" applyFont="1" applyBorder="1" applyAlignment="1">
      <alignment horizontal="center" vertical="top"/>
    </xf>
    <xf numFmtId="0" fontId="6" fillId="0" borderId="31" xfId="9" applyFont="1" applyBorder="1" applyAlignment="1">
      <alignment horizontal="center" vertical="top"/>
    </xf>
    <xf numFmtId="49" fontId="6" fillId="4" borderId="18" xfId="9" applyNumberFormat="1" applyFont="1" applyFill="1" applyBorder="1" applyAlignment="1">
      <alignment horizontal="center" vertical="top"/>
    </xf>
    <xf numFmtId="0" fontId="14" fillId="0" borderId="13" xfId="9" applyFont="1" applyBorder="1" applyAlignment="1">
      <alignment horizontal="center" vertical="top" wrapText="1"/>
    </xf>
    <xf numFmtId="49" fontId="14" fillId="13" borderId="0" xfId="9" applyNumberFormat="1" applyFont="1" applyFill="1" applyAlignment="1">
      <alignment horizontal="left" vertical="top" wrapText="1"/>
    </xf>
    <xf numFmtId="9" fontId="18" fillId="0" borderId="37" xfId="9" applyNumberFormat="1" applyFont="1" applyBorder="1" applyAlignment="1">
      <alignment horizontal="center" vertical="top"/>
    </xf>
    <xf numFmtId="0" fontId="18" fillId="0" borderId="38" xfId="9" applyFont="1" applyBorder="1" applyAlignment="1">
      <alignment horizontal="center" vertical="center"/>
    </xf>
    <xf numFmtId="164" fontId="14" fillId="0" borderId="14" xfId="9" applyNumberFormat="1" applyFont="1" applyBorder="1" applyAlignment="1">
      <alignment horizontal="center" vertical="top"/>
    </xf>
    <xf numFmtId="0" fontId="6" fillId="0" borderId="14" xfId="9" applyFont="1" applyBorder="1" applyAlignment="1">
      <alignment horizontal="center" vertical="top"/>
    </xf>
    <xf numFmtId="0" fontId="6" fillId="4" borderId="14" xfId="9" applyFont="1" applyFill="1" applyBorder="1" applyAlignment="1">
      <alignment horizontal="center" vertical="top"/>
    </xf>
    <xf numFmtId="49" fontId="14" fillId="13" borderId="0" xfId="9" applyNumberFormat="1" applyFont="1" applyFill="1" applyAlignment="1">
      <alignment horizontal="center" vertical="top" wrapText="1"/>
    </xf>
    <xf numFmtId="0" fontId="6" fillId="4" borderId="29" xfId="9" applyFont="1" applyFill="1" applyBorder="1" applyAlignment="1">
      <alignment horizontal="center" vertical="top"/>
    </xf>
    <xf numFmtId="49" fontId="6" fillId="4" borderId="34" xfId="9" applyNumberFormat="1" applyFont="1" applyFill="1" applyBorder="1" applyAlignment="1">
      <alignment horizontal="center" vertical="top"/>
    </xf>
    <xf numFmtId="49" fontId="7" fillId="4" borderId="29" xfId="9" applyNumberFormat="1" applyFont="1" applyFill="1" applyBorder="1" applyAlignment="1">
      <alignment horizontal="center" vertical="center" textRotation="90"/>
    </xf>
    <xf numFmtId="0" fontId="14" fillId="0" borderId="30" xfId="9" applyFont="1" applyBorder="1" applyAlignment="1">
      <alignment horizontal="center" vertical="top" wrapText="1"/>
    </xf>
    <xf numFmtId="49" fontId="14" fillId="13" borderId="23" xfId="9" applyNumberFormat="1" applyFont="1" applyFill="1" applyBorder="1" applyAlignment="1">
      <alignment horizontal="center" vertical="top" wrapText="1"/>
    </xf>
    <xf numFmtId="9" fontId="18" fillId="19" borderId="34" xfId="9" applyNumberFormat="1" applyFont="1" applyFill="1" applyBorder="1" applyAlignment="1">
      <alignment horizontal="center" vertical="top"/>
    </xf>
    <xf numFmtId="0" fontId="18" fillId="19" borderId="50" xfId="9" applyFont="1" applyFill="1" applyBorder="1" applyAlignment="1">
      <alignment horizontal="center" vertical="center"/>
    </xf>
    <xf numFmtId="0" fontId="6" fillId="19" borderId="33" xfId="9" applyFont="1" applyFill="1" applyBorder="1" applyAlignment="1">
      <alignment horizontal="left" vertical="top"/>
    </xf>
    <xf numFmtId="164" fontId="14" fillId="19" borderId="30" xfId="9" applyNumberFormat="1" applyFont="1" applyFill="1" applyBorder="1" applyAlignment="1">
      <alignment horizontal="center" vertical="top"/>
    </xf>
    <xf numFmtId="49" fontId="6" fillId="0" borderId="19" xfId="9" applyNumberFormat="1" applyFont="1" applyBorder="1" applyAlignment="1">
      <alignment horizontal="center" vertical="top"/>
    </xf>
    <xf numFmtId="49" fontId="7" fillId="4" borderId="31" xfId="9" applyNumberFormat="1" applyFont="1" applyFill="1" applyBorder="1" applyAlignment="1">
      <alignment horizontal="center" vertical="center" textRotation="90"/>
    </xf>
    <xf numFmtId="0" fontId="6" fillId="5" borderId="24" xfId="0" applyFont="1" applyFill="1" applyBorder="1" applyAlignment="1">
      <alignment horizontal="left" vertical="top" wrapText="1"/>
    </xf>
    <xf numFmtId="9" fontId="18" fillId="0" borderId="18" xfId="9" applyNumberFormat="1" applyFont="1" applyBorder="1" applyAlignment="1">
      <alignment horizontal="center" vertical="top"/>
    </xf>
    <xf numFmtId="0" fontId="18" fillId="0" borderId="53" xfId="9" applyFont="1" applyBorder="1" applyAlignment="1">
      <alignment horizontal="center" vertical="center"/>
    </xf>
    <xf numFmtId="164" fontId="14" fillId="0" borderId="13" xfId="9" applyNumberFormat="1" applyFont="1" applyBorder="1" applyAlignment="1">
      <alignment horizontal="center" vertical="top"/>
    </xf>
    <xf numFmtId="0" fontId="6" fillId="4" borderId="19" xfId="9" applyFont="1" applyFill="1" applyBorder="1" applyAlignment="1">
      <alignment horizontal="center" vertical="top"/>
    </xf>
    <xf numFmtId="0" fontId="6" fillId="5" borderId="13" xfId="0" applyFont="1" applyFill="1" applyBorder="1" applyAlignment="1">
      <alignment horizontal="left" vertical="top" wrapText="1"/>
    </xf>
    <xf numFmtId="9" fontId="18" fillId="0" borderId="15" xfId="9" applyNumberFormat="1" applyFont="1" applyBorder="1" applyAlignment="1">
      <alignment horizontal="center" vertical="top"/>
    </xf>
    <xf numFmtId="0" fontId="18" fillId="0" borderId="60" xfId="9" applyFont="1" applyBorder="1" applyAlignment="1">
      <alignment horizontal="center" vertical="center"/>
    </xf>
    <xf numFmtId="9" fontId="18" fillId="0" borderId="20" xfId="9" applyNumberFormat="1" applyFont="1" applyBorder="1" applyAlignment="1">
      <alignment horizontal="center" vertical="top"/>
    </xf>
    <xf numFmtId="0" fontId="18" fillId="0" borderId="54" xfId="9" applyFont="1" applyBorder="1" applyAlignment="1">
      <alignment horizontal="center" vertical="center"/>
    </xf>
    <xf numFmtId="0" fontId="6" fillId="0" borderId="28" xfId="9" applyFont="1" applyBorder="1" applyAlignment="1">
      <alignment horizontal="left" vertical="top"/>
    </xf>
    <xf numFmtId="164" fontId="14" fillId="0" borderId="5" xfId="9" applyNumberFormat="1" applyFont="1" applyBorder="1" applyAlignment="1">
      <alignment horizontal="center" vertical="top"/>
    </xf>
    <xf numFmtId="0" fontId="14" fillId="0" borderId="5" xfId="9" applyFont="1" applyBorder="1" applyAlignment="1">
      <alignment horizontal="center" vertical="top"/>
    </xf>
    <xf numFmtId="9" fontId="18" fillId="0" borderId="6" xfId="9" applyNumberFormat="1" applyFont="1" applyBorder="1" applyAlignment="1">
      <alignment horizontal="center" vertical="top"/>
    </xf>
    <xf numFmtId="0" fontId="18" fillId="0" borderId="44" xfId="9" applyFont="1" applyBorder="1" applyAlignment="1">
      <alignment horizontal="center" vertical="center"/>
    </xf>
    <xf numFmtId="164" fontId="14" fillId="0" borderId="29" xfId="9" applyNumberFormat="1" applyFont="1" applyBorder="1" applyAlignment="1">
      <alignment horizontal="center" vertical="top"/>
    </xf>
    <xf numFmtId="0" fontId="6" fillId="5" borderId="30" xfId="0" applyFont="1" applyFill="1" applyBorder="1" applyAlignment="1">
      <alignment horizontal="left" vertical="top" wrapText="1"/>
    </xf>
    <xf numFmtId="0" fontId="6" fillId="19" borderId="23" xfId="9" applyFont="1" applyFill="1" applyBorder="1" applyAlignment="1">
      <alignment horizontal="left" vertical="top"/>
    </xf>
    <xf numFmtId="49" fontId="6" fillId="4" borderId="24" xfId="9" applyNumberFormat="1" applyFont="1" applyFill="1" applyBorder="1" applyAlignment="1">
      <alignment horizontal="center" vertical="top"/>
    </xf>
    <xf numFmtId="0" fontId="6" fillId="0" borderId="0" xfId="9" applyFont="1" applyAlignment="1">
      <alignment horizontal="left" vertical="top"/>
    </xf>
    <xf numFmtId="49" fontId="6" fillId="4" borderId="13" xfId="9" applyNumberFormat="1" applyFont="1" applyFill="1" applyBorder="1" applyAlignment="1">
      <alignment horizontal="center" vertical="top"/>
    </xf>
    <xf numFmtId="0" fontId="6" fillId="4" borderId="31" xfId="9" applyFont="1" applyFill="1" applyBorder="1" applyAlignment="1">
      <alignment horizontal="center" vertical="top"/>
    </xf>
    <xf numFmtId="49" fontId="6" fillId="4" borderId="30" xfId="9" applyNumberFormat="1" applyFont="1" applyFill="1" applyBorder="1" applyAlignment="1">
      <alignment horizontal="center" vertical="top"/>
    </xf>
    <xf numFmtId="9" fontId="18" fillId="19" borderId="65" xfId="9" applyNumberFormat="1" applyFont="1" applyFill="1" applyBorder="1" applyAlignment="1">
      <alignment horizontal="center" vertical="top"/>
    </xf>
    <xf numFmtId="0" fontId="12" fillId="12" borderId="24" xfId="9" applyFont="1" applyFill="1" applyBorder="1" applyAlignment="1">
      <alignment horizontal="center" vertical="center" textRotation="90" wrapText="1"/>
    </xf>
    <xf numFmtId="0" fontId="6" fillId="13" borderId="2" xfId="9" applyFont="1" applyFill="1" applyBorder="1" applyAlignment="1">
      <alignment horizontal="left" vertical="top" wrapText="1"/>
    </xf>
    <xf numFmtId="0" fontId="15" fillId="13" borderId="3" xfId="9" applyFont="1" applyFill="1" applyBorder="1" applyAlignment="1">
      <alignment horizontal="center" vertical="top" wrapText="1"/>
    </xf>
    <xf numFmtId="0" fontId="18" fillId="4" borderId="52" xfId="9" applyFont="1" applyFill="1" applyBorder="1" applyAlignment="1">
      <alignment horizontal="center" vertical="top"/>
    </xf>
    <xf numFmtId="0" fontId="6" fillId="4" borderId="53" xfId="9" applyFont="1" applyFill="1" applyBorder="1" applyAlignment="1">
      <alignment horizontal="center" vertical="center" wrapText="1"/>
    </xf>
    <xf numFmtId="0" fontId="6" fillId="4" borderId="36" xfId="9" applyFont="1" applyFill="1" applyBorder="1" applyAlignment="1">
      <alignment horizontal="left" vertical="top" wrapText="1"/>
    </xf>
    <xf numFmtId="0" fontId="12" fillId="12" borderId="13" xfId="9" applyFont="1" applyFill="1" applyBorder="1" applyAlignment="1">
      <alignment horizontal="center" vertical="center" textRotation="90" wrapText="1"/>
    </xf>
    <xf numFmtId="0" fontId="6" fillId="13" borderId="18" xfId="9" applyFont="1" applyFill="1" applyBorder="1" applyAlignment="1">
      <alignment horizontal="left" vertical="top" wrapText="1"/>
    </xf>
    <xf numFmtId="49" fontId="14" fillId="4" borderId="13" xfId="9" applyNumberFormat="1" applyFont="1" applyFill="1" applyBorder="1" applyAlignment="1">
      <alignment horizontal="center" vertical="top" wrapText="1"/>
    </xf>
    <xf numFmtId="0" fontId="40" fillId="0" borderId="0" xfId="9" applyFont="1" applyAlignment="1">
      <alignment horizontal="left"/>
    </xf>
    <xf numFmtId="0" fontId="5" fillId="0" borderId="0" xfId="9" applyAlignment="1">
      <alignment horizontal="left"/>
    </xf>
    <xf numFmtId="0" fontId="40" fillId="0" borderId="0" xfId="9" applyFont="1" applyAlignment="1">
      <alignment horizontal="center"/>
    </xf>
    <xf numFmtId="0" fontId="18" fillId="4" borderId="64" xfId="9" applyFont="1" applyFill="1" applyBorder="1" applyAlignment="1">
      <alignment horizontal="center" vertical="top"/>
    </xf>
    <xf numFmtId="0" fontId="6" fillId="4" borderId="38" xfId="9" applyFont="1" applyFill="1" applyBorder="1" applyAlignment="1">
      <alignment horizontal="center" vertical="center" wrapText="1"/>
    </xf>
    <xf numFmtId="0" fontId="6" fillId="4" borderId="17" xfId="9" applyFont="1" applyFill="1" applyBorder="1" applyAlignment="1">
      <alignment wrapText="1"/>
    </xf>
    <xf numFmtId="0" fontId="44" fillId="4" borderId="64" xfId="9" applyFont="1" applyFill="1" applyBorder="1" applyAlignment="1">
      <alignment horizontal="center" vertical="top"/>
    </xf>
    <xf numFmtId="0" fontId="6" fillId="4" borderId="38" xfId="9" applyFont="1" applyFill="1" applyBorder="1" applyAlignment="1">
      <alignment horizontal="center" vertical="top" wrapText="1"/>
    </xf>
    <xf numFmtId="0" fontId="6" fillId="4" borderId="22" xfId="9" applyFont="1" applyFill="1" applyBorder="1" applyAlignment="1">
      <alignment horizontal="left" vertical="top" wrapText="1"/>
    </xf>
    <xf numFmtId="164" fontId="6" fillId="4" borderId="5" xfId="9" applyNumberFormat="1" applyFont="1" applyFill="1" applyBorder="1" applyAlignment="1">
      <alignment horizontal="center" vertical="top"/>
    </xf>
    <xf numFmtId="49" fontId="6" fillId="0" borderId="13" xfId="9" applyNumberFormat="1" applyFont="1" applyBorder="1" applyAlignment="1">
      <alignment horizontal="left" vertical="top"/>
    </xf>
    <xf numFmtId="0" fontId="44" fillId="4" borderId="41" xfId="9" applyFont="1" applyFill="1" applyBorder="1" applyAlignment="1">
      <alignment horizontal="center" vertical="top"/>
    </xf>
    <xf numFmtId="164" fontId="6" fillId="4" borderId="29" xfId="9" applyNumberFormat="1" applyFont="1" applyFill="1" applyBorder="1" applyAlignment="1">
      <alignment horizontal="center" vertical="top"/>
    </xf>
    <xf numFmtId="49" fontId="6" fillId="0" borderId="30" xfId="9" applyNumberFormat="1" applyFont="1" applyBorder="1" applyAlignment="1">
      <alignment horizontal="left" vertical="top"/>
    </xf>
    <xf numFmtId="0" fontId="12" fillId="12" borderId="30" xfId="9" applyFont="1" applyFill="1" applyBorder="1" applyAlignment="1">
      <alignment horizontal="center" vertical="center" textRotation="90" wrapText="1"/>
    </xf>
    <xf numFmtId="0" fontId="6" fillId="13" borderId="34" xfId="9" applyFont="1" applyFill="1" applyBorder="1" applyAlignment="1">
      <alignment horizontal="left" vertical="top" wrapText="1"/>
    </xf>
    <xf numFmtId="49" fontId="14" fillId="4" borderId="30" xfId="9" applyNumberFormat="1" applyFont="1" applyFill="1" applyBorder="1" applyAlignment="1">
      <alignment horizontal="center" vertical="top" wrapText="1"/>
    </xf>
    <xf numFmtId="49" fontId="14" fillId="13" borderId="23" xfId="9" applyNumberFormat="1" applyFont="1" applyFill="1" applyBorder="1" applyAlignment="1">
      <alignment horizontal="left" vertical="top" wrapText="1"/>
    </xf>
    <xf numFmtId="0" fontId="18" fillId="19" borderId="67" xfId="9" applyFont="1" applyFill="1" applyBorder="1" applyAlignment="1">
      <alignment horizontal="left" vertical="top"/>
    </xf>
    <xf numFmtId="49" fontId="6" fillId="0" borderId="4" xfId="9" applyNumberFormat="1" applyFont="1" applyBorder="1" applyAlignment="1">
      <alignment horizontal="left" vertical="top"/>
    </xf>
    <xf numFmtId="0" fontId="14" fillId="13" borderId="2" xfId="9" applyFont="1" applyFill="1" applyBorder="1" applyAlignment="1">
      <alignment vertical="top" wrapText="1"/>
    </xf>
    <xf numFmtId="0" fontId="6" fillId="4" borderId="26" xfId="9" applyFont="1" applyFill="1" applyBorder="1" applyAlignment="1">
      <alignment wrapText="1"/>
    </xf>
    <xf numFmtId="164" fontId="6" fillId="4" borderId="13" xfId="9" applyNumberFormat="1" applyFont="1" applyFill="1" applyBorder="1" applyAlignment="1">
      <alignment horizontal="center" vertical="top"/>
    </xf>
    <xf numFmtId="49" fontId="6" fillId="0" borderId="19" xfId="9" applyNumberFormat="1" applyFont="1" applyBorder="1" applyAlignment="1">
      <alignment horizontal="left" vertical="top"/>
    </xf>
    <xf numFmtId="0" fontId="6" fillId="13" borderId="18" xfId="9" applyFont="1" applyFill="1" applyBorder="1" applyAlignment="1">
      <alignment horizontal="left" vertical="top" wrapText="1"/>
    </xf>
    <xf numFmtId="0" fontId="6" fillId="4" borderId="60" xfId="9" applyFont="1" applyFill="1" applyBorder="1" applyAlignment="1">
      <alignment horizontal="center" vertical="center" wrapText="1"/>
    </xf>
    <xf numFmtId="0" fontId="6" fillId="4" borderId="63" xfId="9" applyFont="1" applyFill="1" applyBorder="1" applyAlignment="1">
      <alignment wrapText="1"/>
    </xf>
    <xf numFmtId="0" fontId="6" fillId="4" borderId="54" xfId="9" applyFont="1" applyFill="1" applyBorder="1" applyAlignment="1">
      <alignment horizontal="center" vertical="top" wrapText="1"/>
    </xf>
    <xf numFmtId="0" fontId="6" fillId="4" borderId="28" xfId="9" applyFont="1" applyFill="1" applyBorder="1" applyAlignment="1">
      <alignment horizontal="left" vertical="top" wrapText="1"/>
    </xf>
    <xf numFmtId="9" fontId="6" fillId="19" borderId="65" xfId="9" applyNumberFormat="1" applyFont="1" applyFill="1" applyBorder="1" applyAlignment="1">
      <alignment horizontal="center" vertical="top"/>
    </xf>
    <xf numFmtId="0" fontId="6" fillId="19" borderId="66" xfId="9" applyFont="1" applyFill="1" applyBorder="1" applyAlignment="1">
      <alignment horizontal="center" vertical="center"/>
    </xf>
    <xf numFmtId="49" fontId="7" fillId="4" borderId="24" xfId="9" applyNumberFormat="1" applyFont="1" applyFill="1" applyBorder="1" applyAlignment="1">
      <alignment horizontal="center" vertical="center" textRotation="89"/>
    </xf>
    <xf numFmtId="49" fontId="14" fillId="0" borderId="24" xfId="9" applyNumberFormat="1" applyFont="1" applyBorder="1" applyAlignment="1">
      <alignment horizontal="center" vertical="top" wrapText="1"/>
    </xf>
    <xf numFmtId="0" fontId="6" fillId="13" borderId="0" xfId="9" applyFont="1" applyFill="1" applyAlignment="1">
      <alignment horizontal="left" vertical="top" wrapText="1"/>
    </xf>
    <xf numFmtId="49" fontId="14" fillId="12" borderId="13" xfId="9" applyNumberFormat="1" applyFont="1" applyFill="1" applyBorder="1" applyAlignment="1">
      <alignment horizontal="center" vertical="top" wrapText="1"/>
    </xf>
    <xf numFmtId="49" fontId="14" fillId="14" borderId="13" xfId="9" applyNumberFormat="1" applyFont="1" applyFill="1" applyBorder="1" applyAlignment="1">
      <alignment horizontal="center" vertical="top"/>
    </xf>
    <xf numFmtId="49" fontId="14" fillId="9" borderId="13" xfId="9" applyNumberFormat="1" applyFont="1" applyFill="1" applyBorder="1" applyAlignment="1">
      <alignment horizontal="center" vertical="top"/>
    </xf>
    <xf numFmtId="0" fontId="6" fillId="0" borderId="69" xfId="9" applyFont="1" applyBorder="1" applyAlignment="1">
      <alignment horizontal="center" vertical="center"/>
    </xf>
    <xf numFmtId="49" fontId="7" fillId="4" borderId="13" xfId="9" applyNumberFormat="1" applyFont="1" applyFill="1" applyBorder="1" applyAlignment="1">
      <alignment horizontal="center" vertical="center" textRotation="89"/>
    </xf>
    <xf numFmtId="49" fontId="14" fillId="0" borderId="13" xfId="9" applyNumberFormat="1" applyFont="1" applyBorder="1" applyAlignment="1">
      <alignment horizontal="center" vertical="top" wrapText="1"/>
    </xf>
    <xf numFmtId="0" fontId="6" fillId="0" borderId="60" xfId="9" applyFont="1" applyBorder="1" applyAlignment="1">
      <alignment horizontal="center" vertical="center"/>
    </xf>
    <xf numFmtId="49" fontId="18" fillId="0" borderId="19" xfId="9" applyNumberFormat="1" applyFont="1" applyBorder="1" applyAlignment="1">
      <alignment horizontal="center" vertical="top"/>
    </xf>
    <xf numFmtId="0" fontId="18" fillId="0" borderId="41" xfId="9" applyFont="1" applyBorder="1" applyAlignment="1">
      <alignment horizontal="center" vertical="top"/>
    </xf>
    <xf numFmtId="0" fontId="18" fillId="0" borderId="44" xfId="9" applyFont="1" applyBorder="1" applyAlignment="1">
      <alignment horizontal="center" vertical="top" wrapText="1"/>
    </xf>
    <xf numFmtId="0" fontId="18" fillId="0" borderId="33" xfId="9" applyFont="1" applyBorder="1" applyAlignment="1">
      <alignment horizontal="left" vertical="top" wrapText="1"/>
    </xf>
    <xf numFmtId="49" fontId="18" fillId="0" borderId="13" xfId="9" applyNumberFormat="1" applyFont="1" applyBorder="1" applyAlignment="1">
      <alignment horizontal="left" vertical="top"/>
    </xf>
    <xf numFmtId="0" fontId="7" fillId="5" borderId="0" xfId="0" applyFont="1" applyFill="1" applyAlignment="1">
      <alignment wrapText="1"/>
    </xf>
    <xf numFmtId="49" fontId="14" fillId="13" borderId="13" xfId="9" applyNumberFormat="1" applyFont="1" applyFill="1" applyBorder="1" applyAlignment="1">
      <alignment horizontal="left" vertical="top" wrapText="1"/>
    </xf>
    <xf numFmtId="49" fontId="6" fillId="0" borderId="4" xfId="9" applyNumberFormat="1" applyFont="1" applyBorder="1" applyAlignment="1">
      <alignment horizontal="center" vertical="top"/>
    </xf>
    <xf numFmtId="0" fontId="6" fillId="13" borderId="4" xfId="9" applyFont="1" applyFill="1" applyBorder="1" applyAlignment="1">
      <alignment horizontal="left" vertical="top" wrapText="1"/>
    </xf>
    <xf numFmtId="0" fontId="6" fillId="4" borderId="61" xfId="9" applyFont="1" applyFill="1" applyBorder="1" applyAlignment="1">
      <alignment horizontal="center" vertical="top"/>
    </xf>
    <xf numFmtId="0" fontId="6" fillId="4" borderId="69" xfId="9" applyFont="1" applyFill="1" applyBorder="1" applyAlignment="1">
      <alignment horizontal="center" vertical="center" wrapText="1"/>
    </xf>
    <xf numFmtId="0" fontId="6" fillId="4" borderId="39" xfId="9" applyFont="1" applyFill="1" applyBorder="1" applyAlignment="1">
      <alignment horizontal="left" vertical="top" wrapText="1"/>
    </xf>
    <xf numFmtId="164" fontId="6" fillId="0" borderId="31" xfId="9" applyNumberFormat="1" applyFont="1" applyBorder="1" applyAlignment="1">
      <alignment horizontal="center" vertical="top"/>
    </xf>
    <xf numFmtId="0" fontId="6" fillId="13" borderId="19" xfId="9" applyFont="1" applyFill="1" applyBorder="1" applyAlignment="1">
      <alignment horizontal="left" vertical="top" wrapText="1"/>
    </xf>
    <xf numFmtId="0" fontId="6" fillId="4" borderId="64" xfId="9" applyFont="1" applyFill="1" applyBorder="1" applyAlignment="1">
      <alignment horizontal="center" vertical="top"/>
    </xf>
    <xf numFmtId="0" fontId="6" fillId="4" borderId="54" xfId="9" applyFont="1" applyFill="1" applyBorder="1" applyAlignment="1">
      <alignment horizontal="center" vertical="center" wrapText="1"/>
    </xf>
    <xf numFmtId="0" fontId="6" fillId="0" borderId="54" xfId="9" applyFont="1" applyBorder="1" applyAlignment="1">
      <alignment horizontal="center" vertical="top" wrapText="1"/>
    </xf>
    <xf numFmtId="0" fontId="6" fillId="0" borderId="22" xfId="9" applyFont="1" applyBorder="1" applyAlignment="1">
      <alignment horizontal="left" vertical="top" wrapText="1"/>
    </xf>
    <xf numFmtId="49" fontId="14" fillId="13" borderId="19" xfId="9" applyNumberFormat="1" applyFont="1" applyFill="1" applyBorder="1" applyAlignment="1">
      <alignment horizontal="left" vertical="top" wrapText="1"/>
    </xf>
    <xf numFmtId="0" fontId="6" fillId="0" borderId="44" xfId="9" applyFont="1" applyBorder="1" applyAlignment="1">
      <alignment horizontal="center" vertical="top" wrapText="1"/>
    </xf>
    <xf numFmtId="0" fontId="6" fillId="0" borderId="33" xfId="9" applyFont="1" applyBorder="1" applyAlignment="1">
      <alignment horizontal="left" vertical="top" wrapText="1"/>
    </xf>
    <xf numFmtId="0" fontId="6" fillId="0" borderId="29" xfId="9" applyFont="1" applyBorder="1" applyAlignment="1">
      <alignment horizontal="center" vertical="top"/>
    </xf>
    <xf numFmtId="49" fontId="7" fillId="4" borderId="30" xfId="9" applyNumberFormat="1" applyFont="1" applyFill="1" applyBorder="1" applyAlignment="1">
      <alignment horizontal="center" vertical="center" textRotation="89"/>
    </xf>
    <xf numFmtId="49" fontId="14" fillId="13" borderId="30" xfId="9" applyNumberFormat="1" applyFont="1" applyFill="1" applyBorder="1" applyAlignment="1">
      <alignment horizontal="left" vertical="top" wrapText="1"/>
    </xf>
    <xf numFmtId="49" fontId="6" fillId="0" borderId="24" xfId="9" applyNumberFormat="1" applyFont="1" applyBorder="1" applyAlignment="1">
      <alignment horizontal="center" vertical="top"/>
    </xf>
    <xf numFmtId="49" fontId="7" fillId="4" borderId="1" xfId="9" applyNumberFormat="1" applyFont="1" applyFill="1" applyBorder="1" applyAlignment="1">
      <alignment horizontal="center" vertical="center" textRotation="89"/>
    </xf>
    <xf numFmtId="0" fontId="5" fillId="0" borderId="0" xfId="9" applyAlignment="1">
      <alignment horizontal="center"/>
    </xf>
    <xf numFmtId="0" fontId="6" fillId="4" borderId="52" xfId="9" applyFont="1" applyFill="1" applyBorder="1" applyAlignment="1">
      <alignment horizontal="center" vertical="top"/>
    </xf>
    <xf numFmtId="49" fontId="6" fillId="0" borderId="13" xfId="9" applyNumberFormat="1" applyFont="1" applyBorder="1" applyAlignment="1">
      <alignment horizontal="center" vertical="top"/>
    </xf>
    <xf numFmtId="0" fontId="6" fillId="4" borderId="37" xfId="9" applyFont="1" applyFill="1" applyBorder="1" applyAlignment="1">
      <alignment horizontal="center" vertical="top"/>
    </xf>
    <xf numFmtId="49" fontId="6" fillId="0" borderId="30" xfId="9" applyNumberFormat="1" applyFont="1" applyBorder="1" applyAlignment="1">
      <alignment horizontal="center" vertical="top"/>
    </xf>
    <xf numFmtId="49" fontId="7" fillId="4" borderId="29" xfId="9" applyNumberFormat="1" applyFont="1" applyFill="1" applyBorder="1" applyAlignment="1">
      <alignment horizontal="center" vertical="center" textRotation="89"/>
    </xf>
    <xf numFmtId="0" fontId="18" fillId="4" borderId="41" xfId="9" applyFont="1" applyFill="1" applyBorder="1" applyAlignment="1">
      <alignment horizontal="center" vertical="top"/>
    </xf>
    <xf numFmtId="0" fontId="18" fillId="4" borderId="33" xfId="9" applyFont="1" applyFill="1" applyBorder="1" applyAlignment="1">
      <alignment horizontal="left" vertical="top" wrapText="1"/>
    </xf>
    <xf numFmtId="9" fontId="6" fillId="20" borderId="65" xfId="9" applyNumberFormat="1" applyFont="1" applyFill="1" applyBorder="1" applyAlignment="1">
      <alignment horizontal="center" vertical="top"/>
    </xf>
    <xf numFmtId="0" fontId="6" fillId="20" borderId="66" xfId="9" applyFont="1" applyFill="1" applyBorder="1" applyAlignment="1">
      <alignment horizontal="center" vertical="center"/>
    </xf>
    <xf numFmtId="0" fontId="18" fillId="20" borderId="67" xfId="9" applyFont="1" applyFill="1" applyBorder="1" applyAlignment="1">
      <alignment horizontal="left" vertical="top"/>
    </xf>
    <xf numFmtId="164" fontId="14" fillId="20" borderId="9" xfId="1" applyNumberFormat="1" applyFont="1" applyFill="1" applyBorder="1" applyAlignment="1">
      <alignment horizontal="center" vertical="top"/>
    </xf>
    <xf numFmtId="0" fontId="14" fillId="20" borderId="12" xfId="9" applyFont="1" applyFill="1" applyBorder="1" applyAlignment="1">
      <alignment horizontal="center" vertical="top"/>
    </xf>
    <xf numFmtId="0" fontId="6" fillId="12" borderId="2" xfId="9" applyFont="1" applyFill="1" applyBorder="1" applyAlignment="1">
      <alignment horizontal="left" vertical="top" wrapText="1"/>
    </xf>
    <xf numFmtId="0" fontId="6" fillId="12" borderId="3" xfId="9" applyFont="1" applyFill="1" applyBorder="1" applyAlignment="1">
      <alignment horizontal="left" vertical="top" wrapText="1"/>
    </xf>
    <xf numFmtId="0" fontId="6" fillId="12" borderId="4" xfId="9" applyFont="1" applyFill="1" applyBorder="1" applyAlignment="1">
      <alignment horizontal="left" vertical="top" wrapText="1"/>
    </xf>
    <xf numFmtId="0" fontId="6" fillId="12" borderId="18" xfId="9" applyFont="1" applyFill="1" applyBorder="1" applyAlignment="1">
      <alignment horizontal="left" vertical="top" wrapText="1"/>
    </xf>
    <xf numFmtId="0" fontId="6" fillId="12" borderId="0" xfId="9" applyFont="1" applyFill="1" applyAlignment="1">
      <alignment horizontal="left" vertical="top" wrapText="1"/>
    </xf>
    <xf numFmtId="0" fontId="6" fillId="12" borderId="19" xfId="9" applyFont="1" applyFill="1" applyBorder="1" applyAlignment="1">
      <alignment horizontal="left" vertical="top" wrapText="1"/>
    </xf>
    <xf numFmtId="0" fontId="14" fillId="12" borderId="1" xfId="9" applyFont="1" applyFill="1" applyBorder="1" applyAlignment="1">
      <alignment horizontal="center" vertical="top"/>
    </xf>
    <xf numFmtId="0" fontId="14" fillId="12" borderId="9" xfId="9" applyFont="1" applyFill="1" applyBorder="1" applyAlignment="1">
      <alignment horizontal="center" vertical="top"/>
    </xf>
    <xf numFmtId="0" fontId="18" fillId="4" borderId="28" xfId="9" applyFont="1" applyFill="1" applyBorder="1" applyAlignment="1">
      <alignment horizontal="left" vertical="top" wrapText="1"/>
    </xf>
    <xf numFmtId="0" fontId="14" fillId="12" borderId="19" xfId="9" applyFont="1" applyFill="1" applyBorder="1" applyAlignment="1">
      <alignment horizontal="left" vertical="top" wrapText="1"/>
    </xf>
    <xf numFmtId="0" fontId="6" fillId="12" borderId="34" xfId="9" applyFont="1" applyFill="1" applyBorder="1" applyAlignment="1">
      <alignment horizontal="left" vertical="top" wrapText="1"/>
    </xf>
    <xf numFmtId="0" fontId="6" fillId="12" borderId="23" xfId="9" applyFont="1" applyFill="1" applyBorder="1" applyAlignment="1">
      <alignment horizontal="left" vertical="top" wrapText="1"/>
    </xf>
    <xf numFmtId="0" fontId="14" fillId="12" borderId="35" xfId="9" applyFont="1" applyFill="1" applyBorder="1" applyAlignment="1">
      <alignment horizontal="left" vertical="top" wrapText="1"/>
    </xf>
    <xf numFmtId="0" fontId="6" fillId="0" borderId="65" xfId="9" applyFont="1" applyBorder="1" applyAlignment="1">
      <alignment horizontal="center" vertical="center"/>
    </xf>
    <xf numFmtId="0" fontId="6" fillId="0" borderId="68" xfId="9" applyFont="1" applyBorder="1" applyAlignment="1">
      <alignment horizontal="center" vertical="center" wrapText="1"/>
    </xf>
    <xf numFmtId="0" fontId="6" fillId="0" borderId="66" xfId="9" applyFont="1" applyBorder="1" applyAlignment="1">
      <alignment vertical="center" wrapText="1"/>
    </xf>
    <xf numFmtId="0" fontId="14" fillId="4" borderId="10" xfId="9" applyFont="1" applyFill="1" applyBorder="1" applyAlignment="1">
      <alignment horizontal="left" vertical="top"/>
    </xf>
    <xf numFmtId="0" fontId="14" fillId="4" borderId="11" xfId="9" applyFont="1" applyFill="1" applyBorder="1" applyAlignment="1">
      <alignment horizontal="left" vertical="top"/>
    </xf>
    <xf numFmtId="0" fontId="14" fillId="0" borderId="11" xfId="9" applyFont="1" applyBorder="1" applyAlignment="1">
      <alignment horizontal="left" vertical="top"/>
    </xf>
    <xf numFmtId="0" fontId="14" fillId="4" borderId="12" xfId="9" applyFont="1" applyFill="1" applyBorder="1" applyAlignment="1">
      <alignment horizontal="left" vertical="top"/>
    </xf>
    <xf numFmtId="49" fontId="14" fillId="9" borderId="12" xfId="9" applyNumberFormat="1" applyFont="1" applyFill="1" applyBorder="1" applyAlignment="1">
      <alignment horizontal="center" vertical="top"/>
    </xf>
    <xf numFmtId="0" fontId="14" fillId="8" borderId="10" xfId="9" applyFont="1" applyFill="1" applyBorder="1" applyAlignment="1">
      <alignment vertical="top"/>
    </xf>
    <xf numFmtId="0" fontId="14" fillId="8" borderId="11" xfId="9" applyFont="1" applyFill="1" applyBorder="1" applyAlignment="1">
      <alignment vertical="top"/>
    </xf>
    <xf numFmtId="0" fontId="14" fillId="8" borderId="12" xfId="9" applyFont="1" applyFill="1" applyBorder="1" applyAlignment="1">
      <alignment vertical="top"/>
    </xf>
    <xf numFmtId="0" fontId="6" fillId="4" borderId="66" xfId="9" applyFont="1" applyFill="1" applyBorder="1" applyAlignment="1">
      <alignment vertical="center" wrapText="1"/>
    </xf>
    <xf numFmtId="0" fontId="10" fillId="0" borderId="10" xfId="9" applyFont="1" applyBorder="1" applyAlignment="1">
      <alignment horizontal="left" vertical="top"/>
    </xf>
    <xf numFmtId="0" fontId="31" fillId="0" borderId="11" xfId="9" applyFont="1" applyBorder="1" applyAlignment="1">
      <alignment horizontal="left" vertical="top"/>
    </xf>
    <xf numFmtId="0" fontId="16" fillId="0" borderId="11" xfId="9" applyFont="1" applyBorder="1" applyAlignment="1">
      <alignment horizontal="left" vertical="top"/>
    </xf>
    <xf numFmtId="0" fontId="6" fillId="0" borderId="11" xfId="9" applyFont="1" applyBorder="1" applyAlignment="1">
      <alignment horizontal="left" vertical="top"/>
    </xf>
    <xf numFmtId="0" fontId="31" fillId="0" borderId="12" xfId="9" applyFont="1" applyBorder="1" applyAlignment="1">
      <alignment vertical="top"/>
    </xf>
    <xf numFmtId="49" fontId="20" fillId="10" borderId="12" xfId="9" applyNumberFormat="1" applyFont="1" applyFill="1" applyBorder="1" applyAlignment="1">
      <alignment horizontal="center" vertical="top" wrapText="1"/>
    </xf>
    <xf numFmtId="0" fontId="14" fillId="10" borderId="34" xfId="9" applyFont="1" applyFill="1" applyBorder="1" applyAlignment="1">
      <alignment horizontal="left" vertical="top"/>
    </xf>
    <xf numFmtId="0" fontId="15" fillId="10" borderId="23" xfId="9" applyFont="1" applyFill="1" applyBorder="1"/>
    <xf numFmtId="0" fontId="14" fillId="10" borderId="23" xfId="9" applyFont="1" applyFill="1" applyBorder="1" applyAlignment="1">
      <alignment horizontal="left" vertical="top"/>
    </xf>
    <xf numFmtId="0" fontId="6" fillId="10" borderId="23" xfId="9" applyFont="1" applyFill="1" applyBorder="1" applyAlignment="1">
      <alignment horizontal="left" vertical="top"/>
    </xf>
    <xf numFmtId="0" fontId="14" fillId="10" borderId="0" xfId="9" applyFont="1" applyFill="1" applyAlignment="1">
      <alignment vertical="top"/>
    </xf>
    <xf numFmtId="49" fontId="14" fillId="10" borderId="9" xfId="9" applyNumberFormat="1" applyFont="1" applyFill="1" applyBorder="1" applyAlignment="1">
      <alignment horizontal="center" vertical="top" wrapText="1"/>
    </xf>
    <xf numFmtId="0" fontId="14" fillId="10" borderId="47" xfId="9" applyFont="1" applyFill="1" applyBorder="1" applyAlignment="1">
      <alignment horizontal="left" vertical="top" wrapText="1"/>
    </xf>
    <xf numFmtId="0" fontId="14" fillId="10" borderId="4" xfId="9" applyFont="1" applyFill="1" applyBorder="1" applyAlignment="1">
      <alignment horizontal="left" vertical="top" wrapText="1"/>
    </xf>
    <xf numFmtId="0" fontId="14" fillId="10" borderId="3" xfId="9" applyFont="1" applyFill="1" applyBorder="1" applyAlignment="1">
      <alignment horizontal="left" vertical="top" wrapText="1"/>
    </xf>
    <xf numFmtId="164" fontId="14" fillId="10" borderId="24" xfId="9" applyNumberFormat="1" applyFont="1" applyFill="1" applyBorder="1" applyAlignment="1">
      <alignment horizontal="center" vertical="top" wrapText="1"/>
    </xf>
    <xf numFmtId="0" fontId="14" fillId="10" borderId="3" xfId="9" applyFont="1" applyFill="1" applyBorder="1" applyAlignment="1">
      <alignment horizontal="right" vertical="top" wrapText="1"/>
    </xf>
    <xf numFmtId="49" fontId="14" fillId="10" borderId="24" xfId="9" applyNumberFormat="1" applyFont="1" applyFill="1" applyBorder="1" applyAlignment="1">
      <alignment horizontal="center" vertical="top"/>
    </xf>
    <xf numFmtId="0" fontId="14" fillId="8" borderId="65" xfId="9" applyFont="1" applyFill="1" applyBorder="1" applyAlignment="1">
      <alignment horizontal="left" vertical="top" wrapText="1"/>
    </xf>
    <xf numFmtId="0" fontId="14" fillId="8" borderId="12" xfId="9" applyFont="1" applyFill="1" applyBorder="1" applyAlignment="1">
      <alignment horizontal="left" vertical="top" wrapText="1"/>
    </xf>
    <xf numFmtId="0" fontId="14" fillId="8" borderId="11" xfId="9" applyFont="1" applyFill="1" applyBorder="1" applyAlignment="1">
      <alignment horizontal="left" vertical="top" wrapText="1"/>
    </xf>
    <xf numFmtId="9" fontId="6" fillId="19" borderId="47" xfId="9" applyNumberFormat="1" applyFont="1" applyFill="1" applyBorder="1" applyAlignment="1">
      <alignment horizontal="center" vertical="top"/>
    </xf>
    <xf numFmtId="0" fontId="6" fillId="19" borderId="3" xfId="9" applyFont="1" applyFill="1" applyBorder="1" applyAlignment="1">
      <alignment horizontal="center" vertical="center"/>
    </xf>
    <xf numFmtId="0" fontId="6" fillId="19" borderId="26" xfId="9" applyFont="1" applyFill="1" applyBorder="1" applyAlignment="1">
      <alignment horizontal="left" vertical="top"/>
    </xf>
    <xf numFmtId="0" fontId="14" fillId="19" borderId="11" xfId="9" applyFont="1" applyFill="1" applyBorder="1" applyAlignment="1">
      <alignment horizontal="center" vertical="top"/>
    </xf>
    <xf numFmtId="0" fontId="14" fillId="12" borderId="4" xfId="9" applyFont="1" applyFill="1" applyBorder="1" applyAlignment="1">
      <alignment horizontal="center" vertical="center" textRotation="90" wrapText="1"/>
    </xf>
    <xf numFmtId="9" fontId="6" fillId="0" borderId="47" xfId="9" applyNumberFormat="1" applyFont="1" applyBorder="1" applyAlignment="1">
      <alignment horizontal="center" vertical="top"/>
    </xf>
    <xf numFmtId="0" fontId="6" fillId="0" borderId="3" xfId="9" applyFont="1" applyBorder="1" applyAlignment="1">
      <alignment horizontal="center" vertical="center"/>
    </xf>
    <xf numFmtId="0" fontId="6" fillId="0" borderId="26" xfId="9" applyFont="1" applyBorder="1" applyAlignment="1">
      <alignment horizontal="left" vertical="top"/>
    </xf>
    <xf numFmtId="164" fontId="14" fillId="0" borderId="24" xfId="9" applyNumberFormat="1" applyFont="1" applyBorder="1" applyAlignment="1">
      <alignment horizontal="center" vertical="top"/>
    </xf>
    <xf numFmtId="0" fontId="6" fillId="4" borderId="24" xfId="9" applyFont="1" applyFill="1" applyBorder="1" applyAlignment="1">
      <alignment horizontal="center" vertical="top"/>
    </xf>
    <xf numFmtId="0" fontId="6" fillId="0" borderId="19" xfId="0" applyFont="1" applyBorder="1" applyAlignment="1">
      <alignment horizontal="left" vertical="top" wrapText="1"/>
    </xf>
    <xf numFmtId="0" fontId="14" fillId="12" borderId="19" xfId="9" applyFont="1" applyFill="1" applyBorder="1" applyAlignment="1">
      <alignment horizontal="center" vertical="center" textRotation="90" wrapText="1"/>
    </xf>
    <xf numFmtId="0" fontId="6" fillId="0" borderId="16" xfId="9" applyFont="1" applyBorder="1" applyAlignment="1">
      <alignment horizontal="center" vertical="center"/>
    </xf>
    <xf numFmtId="0" fontId="6" fillId="0" borderId="21" xfId="9" applyFont="1" applyBorder="1" applyAlignment="1">
      <alignment horizontal="center" vertical="center"/>
    </xf>
    <xf numFmtId="9" fontId="6" fillId="0" borderId="20" xfId="9" applyNumberFormat="1" applyFont="1" applyBorder="1" applyAlignment="1">
      <alignment horizontal="center" vertical="top"/>
    </xf>
    <xf numFmtId="0" fontId="6" fillId="0" borderId="35" xfId="0" applyFont="1" applyBorder="1" applyAlignment="1">
      <alignment horizontal="left" vertical="top" wrapText="1"/>
    </xf>
    <xf numFmtId="0" fontId="14" fillId="12" borderId="35" xfId="9" applyFont="1" applyFill="1" applyBorder="1" applyAlignment="1">
      <alignment horizontal="center" vertical="center" textRotation="90" wrapText="1"/>
    </xf>
    <xf numFmtId="9" fontId="6" fillId="19" borderId="42" xfId="9" applyNumberFormat="1" applyFont="1" applyFill="1" applyBorder="1" applyAlignment="1">
      <alignment horizontal="center" vertical="top"/>
    </xf>
    <xf numFmtId="0" fontId="6" fillId="19" borderId="70" xfId="9" applyFont="1" applyFill="1" applyBorder="1" applyAlignment="1">
      <alignment horizontal="center" vertical="center"/>
    </xf>
    <xf numFmtId="0" fontId="6" fillId="19" borderId="39" xfId="9" applyFont="1" applyFill="1" applyBorder="1" applyAlignment="1">
      <alignment horizontal="left" vertical="top"/>
    </xf>
    <xf numFmtId="164" fontId="14" fillId="0" borderId="1" xfId="9" applyNumberFormat="1" applyFont="1" applyBorder="1" applyAlignment="1">
      <alignment horizontal="center" vertical="top"/>
    </xf>
    <xf numFmtId="0" fontId="6" fillId="4" borderId="3" xfId="9" applyFont="1" applyFill="1" applyBorder="1" applyAlignment="1">
      <alignment horizontal="center" vertical="top"/>
    </xf>
    <xf numFmtId="0" fontId="6" fillId="4" borderId="16" xfId="9" applyFont="1" applyFill="1" applyBorder="1" applyAlignment="1">
      <alignment horizontal="center" vertical="top"/>
    </xf>
    <xf numFmtId="0" fontId="6" fillId="0" borderId="21" xfId="9" applyFont="1" applyBorder="1" applyAlignment="1">
      <alignment horizontal="center" vertical="top"/>
    </xf>
    <xf numFmtId="0" fontId="6" fillId="0" borderId="29" xfId="9" applyFont="1" applyBorder="1" applyAlignment="1">
      <alignment horizontal="center" vertical="center"/>
    </xf>
    <xf numFmtId="0" fontId="6" fillId="0" borderId="16" xfId="9" applyFont="1" applyBorder="1" applyAlignment="1">
      <alignment horizontal="left" vertical="top"/>
    </xf>
    <xf numFmtId="0" fontId="6" fillId="4" borderId="7" xfId="9" applyFont="1" applyFill="1" applyBorder="1" applyAlignment="1">
      <alignment horizontal="center" vertical="top"/>
    </xf>
    <xf numFmtId="9" fontId="18" fillId="19" borderId="49" xfId="9" applyNumberFormat="1" applyFont="1" applyFill="1" applyBorder="1" applyAlignment="1">
      <alignment horizontal="center" vertical="top"/>
    </xf>
    <xf numFmtId="0" fontId="18" fillId="19" borderId="35" xfId="9" applyFont="1" applyFill="1" applyBorder="1" applyAlignment="1">
      <alignment horizontal="center" vertical="center"/>
    </xf>
    <xf numFmtId="9" fontId="18" fillId="4" borderId="24" xfId="9" applyNumberFormat="1" applyFont="1" applyFill="1" applyBorder="1" applyAlignment="1">
      <alignment horizontal="center" vertical="top"/>
    </xf>
    <xf numFmtId="0" fontId="18" fillId="4" borderId="24" xfId="9" applyFont="1" applyFill="1" applyBorder="1" applyAlignment="1">
      <alignment horizontal="center" vertical="center"/>
    </xf>
    <xf numFmtId="9" fontId="18" fillId="4" borderId="14" xfId="9" applyNumberFormat="1" applyFont="1" applyFill="1" applyBorder="1" applyAlignment="1">
      <alignment horizontal="center" vertical="top"/>
    </xf>
    <xf numFmtId="0" fontId="18" fillId="4" borderId="14" xfId="9" applyFont="1" applyFill="1" applyBorder="1" applyAlignment="1">
      <alignment horizontal="center" vertical="center"/>
    </xf>
    <xf numFmtId="0" fontId="6" fillId="4" borderId="16" xfId="9" applyFont="1" applyFill="1" applyBorder="1" applyAlignment="1">
      <alignment horizontal="left" vertical="top"/>
    </xf>
    <xf numFmtId="164" fontId="14" fillId="4" borderId="14" xfId="9" applyNumberFormat="1" applyFont="1" applyFill="1" applyBorder="1" applyAlignment="1">
      <alignment horizontal="center" vertical="top"/>
    </xf>
    <xf numFmtId="0" fontId="6" fillId="0" borderId="20" xfId="9" applyFont="1" applyBorder="1" applyAlignment="1">
      <alignment horizontal="center" vertical="top"/>
    </xf>
    <xf numFmtId="9" fontId="18" fillId="4" borderId="30" xfId="9" applyNumberFormat="1" applyFont="1" applyFill="1" applyBorder="1" applyAlignment="1">
      <alignment horizontal="center" vertical="top"/>
    </xf>
    <xf numFmtId="0" fontId="6" fillId="4" borderId="30" xfId="9" applyFont="1" applyFill="1" applyBorder="1" applyAlignment="1">
      <alignment horizontal="center" vertical="center"/>
    </xf>
    <xf numFmtId="164" fontId="6" fillId="4" borderId="30" xfId="9" applyNumberFormat="1" applyFont="1" applyFill="1" applyBorder="1" applyAlignment="1">
      <alignment horizontal="center" vertical="top"/>
    </xf>
    <xf numFmtId="0" fontId="6" fillId="4" borderId="6" xfId="9" applyFont="1" applyFill="1" applyBorder="1" applyAlignment="1">
      <alignment horizontal="center" vertical="top"/>
    </xf>
    <xf numFmtId="0" fontId="6" fillId="19" borderId="12" xfId="9" applyFont="1" applyFill="1" applyBorder="1" applyAlignment="1">
      <alignment horizontal="center" vertical="center"/>
    </xf>
    <xf numFmtId="0" fontId="6" fillId="19" borderId="11" xfId="9" applyFont="1" applyFill="1" applyBorder="1" applyAlignment="1">
      <alignment horizontal="left" vertical="top"/>
    </xf>
    <xf numFmtId="0" fontId="6" fillId="4" borderId="3" xfId="9" applyFont="1" applyFill="1" applyBorder="1" applyAlignment="1">
      <alignment horizontal="center" vertical="center"/>
    </xf>
    <xf numFmtId="0" fontId="6" fillId="4" borderId="24" xfId="9" applyFont="1" applyFill="1" applyBorder="1" applyAlignment="1">
      <alignment horizontal="left" vertical="top"/>
    </xf>
    <xf numFmtId="164" fontId="14" fillId="4" borderId="3" xfId="9" applyNumberFormat="1" applyFont="1" applyFill="1" applyBorder="1" applyAlignment="1">
      <alignment horizontal="center" vertical="top"/>
    </xf>
    <xf numFmtId="0" fontId="6" fillId="4" borderId="16" xfId="9" applyFont="1" applyFill="1" applyBorder="1" applyAlignment="1">
      <alignment horizontal="center" vertical="center"/>
    </xf>
    <xf numFmtId="0" fontId="6" fillId="4" borderId="14" xfId="9" applyFont="1" applyFill="1" applyBorder="1" applyAlignment="1">
      <alignment horizontal="left" vertical="top"/>
    </xf>
    <xf numFmtId="164" fontId="14" fillId="4" borderId="16" xfId="9" applyNumberFormat="1" applyFont="1" applyFill="1" applyBorder="1" applyAlignment="1">
      <alignment horizontal="center" vertical="top"/>
    </xf>
    <xf numFmtId="164" fontId="6" fillId="0" borderId="16" xfId="9" applyNumberFormat="1" applyFont="1" applyBorder="1" applyAlignment="1">
      <alignment horizontal="center" vertical="top"/>
    </xf>
    <xf numFmtId="0" fontId="6" fillId="4" borderId="23" xfId="9" applyFont="1" applyFill="1" applyBorder="1" applyAlignment="1">
      <alignment horizontal="center" vertical="center"/>
    </xf>
    <xf numFmtId="0" fontId="6" fillId="4" borderId="30" xfId="9" applyFont="1" applyFill="1" applyBorder="1" applyAlignment="1">
      <alignment horizontal="left" vertical="top"/>
    </xf>
    <xf numFmtId="164" fontId="14" fillId="4" borderId="0" xfId="9" applyNumberFormat="1" applyFont="1" applyFill="1" applyAlignment="1">
      <alignment horizontal="center" vertical="top"/>
    </xf>
    <xf numFmtId="0" fontId="6" fillId="4" borderId="30" xfId="9" applyFont="1" applyFill="1" applyBorder="1" applyAlignment="1">
      <alignment horizontal="center" vertical="top"/>
    </xf>
    <xf numFmtId="0" fontId="18" fillId="19" borderId="12" xfId="9" applyFont="1" applyFill="1" applyBorder="1" applyAlignment="1">
      <alignment horizontal="center" vertical="center"/>
    </xf>
    <xf numFmtId="9" fontId="18" fillId="0" borderId="2" xfId="9" applyNumberFormat="1" applyFont="1" applyBorder="1" applyAlignment="1">
      <alignment horizontal="center" vertical="top"/>
    </xf>
    <xf numFmtId="0" fontId="18" fillId="0" borderId="26" xfId="9" applyFont="1" applyBorder="1" applyAlignment="1">
      <alignment horizontal="center" vertical="center"/>
    </xf>
    <xf numFmtId="0" fontId="6" fillId="0" borderId="4" xfId="9" applyFont="1" applyBorder="1" applyAlignment="1">
      <alignment horizontal="left" vertical="top"/>
    </xf>
    <xf numFmtId="0" fontId="14" fillId="0" borderId="24" xfId="9" applyFont="1" applyBorder="1" applyAlignment="1">
      <alignment horizontal="center" vertical="top"/>
    </xf>
    <xf numFmtId="0" fontId="18" fillId="0" borderId="63" xfId="9" applyFont="1" applyBorder="1" applyAlignment="1">
      <alignment horizontal="center" vertical="center"/>
    </xf>
    <xf numFmtId="0" fontId="6" fillId="0" borderId="17" xfId="9" applyFont="1" applyBorder="1" applyAlignment="1">
      <alignment horizontal="left" vertical="top"/>
    </xf>
    <xf numFmtId="0" fontId="6" fillId="0" borderId="33" xfId="9" applyFont="1" applyBorder="1" applyAlignment="1">
      <alignment horizontal="center" vertical="center"/>
    </xf>
    <xf numFmtId="0" fontId="6" fillId="0" borderId="8" xfId="9" applyFont="1" applyBorder="1" applyAlignment="1">
      <alignment horizontal="left" vertical="top"/>
    </xf>
    <xf numFmtId="0" fontId="6" fillId="19" borderId="67" xfId="9" applyFont="1" applyFill="1" applyBorder="1" applyAlignment="1">
      <alignment horizontal="center" vertical="center"/>
    </xf>
    <xf numFmtId="0" fontId="18" fillId="19" borderId="12" xfId="9" applyFont="1" applyFill="1" applyBorder="1" applyAlignment="1">
      <alignment horizontal="left" vertical="top"/>
    </xf>
    <xf numFmtId="0" fontId="6" fillId="13" borderId="4" xfId="0" applyFont="1" applyFill="1" applyBorder="1" applyAlignment="1">
      <alignment horizontal="left" vertical="top" wrapText="1"/>
    </xf>
    <xf numFmtId="0" fontId="6" fillId="0" borderId="26" xfId="9" applyFont="1" applyBorder="1" applyAlignment="1">
      <alignment horizontal="center" vertical="center"/>
    </xf>
    <xf numFmtId="0" fontId="18" fillId="0" borderId="4" xfId="9" applyFont="1" applyBorder="1" applyAlignment="1">
      <alignment horizontal="left" vertical="top"/>
    </xf>
    <xf numFmtId="0" fontId="6" fillId="0" borderId="24" xfId="9" applyFont="1" applyBorder="1" applyAlignment="1">
      <alignment horizontal="center" vertical="top"/>
    </xf>
    <xf numFmtId="0" fontId="6" fillId="13" borderId="19" xfId="0" applyFont="1" applyFill="1" applyBorder="1" applyAlignment="1">
      <alignment horizontal="left" vertical="top" wrapText="1"/>
    </xf>
    <xf numFmtId="0" fontId="6" fillId="0" borderId="63" xfId="9" applyFont="1" applyBorder="1" applyAlignment="1">
      <alignment horizontal="center" vertical="center"/>
    </xf>
    <xf numFmtId="0" fontId="18" fillId="0" borderId="17" xfId="9" applyFont="1" applyBorder="1" applyAlignment="1">
      <alignment horizontal="left" vertical="top"/>
    </xf>
    <xf numFmtId="0" fontId="43" fillId="0" borderId="22" xfId="9" applyFont="1" applyBorder="1" applyAlignment="1">
      <alignment horizontal="left" vertical="top"/>
    </xf>
    <xf numFmtId="0" fontId="6" fillId="13" borderId="35" xfId="0" applyFont="1" applyFill="1" applyBorder="1" applyAlignment="1">
      <alignment horizontal="left" vertical="top" wrapText="1"/>
    </xf>
    <xf numFmtId="0" fontId="18" fillId="19" borderId="45" xfId="9" applyFont="1" applyFill="1" applyBorder="1" applyAlignment="1">
      <alignment horizontal="left" vertical="top"/>
    </xf>
    <xf numFmtId="164" fontId="14" fillId="19" borderId="13" xfId="9" applyNumberFormat="1" applyFont="1" applyFill="1" applyBorder="1" applyAlignment="1">
      <alignment horizontal="center" vertical="top"/>
    </xf>
    <xf numFmtId="0" fontId="14" fillId="19" borderId="23" xfId="9" applyFont="1" applyFill="1" applyBorder="1" applyAlignment="1">
      <alignment horizontal="center" vertical="top"/>
    </xf>
    <xf numFmtId="49" fontId="6" fillId="4" borderId="4" xfId="9" applyNumberFormat="1" applyFont="1" applyFill="1" applyBorder="1" applyAlignment="1">
      <alignment horizontal="center" vertical="top"/>
    </xf>
    <xf numFmtId="0" fontId="18" fillId="0" borderId="48" xfId="9" applyFont="1" applyBorder="1" applyAlignment="1">
      <alignment horizontal="center" vertical="center"/>
    </xf>
    <xf numFmtId="0" fontId="18" fillId="0" borderId="26" xfId="9" applyFont="1" applyBorder="1" applyAlignment="1">
      <alignment horizontal="left" vertical="top"/>
    </xf>
    <xf numFmtId="164" fontId="6" fillId="0" borderId="24" xfId="9" applyNumberFormat="1" applyFont="1" applyBorder="1" applyAlignment="1">
      <alignment horizontal="center" vertical="top"/>
    </xf>
    <xf numFmtId="0" fontId="6" fillId="0" borderId="3" xfId="9" applyFont="1" applyBorder="1" applyAlignment="1">
      <alignment horizontal="center" vertical="top"/>
    </xf>
    <xf numFmtId="49" fontId="6" fillId="4" borderId="19" xfId="9" applyNumberFormat="1" applyFont="1" applyFill="1" applyBorder="1" applyAlignment="1">
      <alignment horizontal="center" vertical="top"/>
    </xf>
    <xf numFmtId="0" fontId="18" fillId="0" borderId="63" xfId="9" applyFont="1" applyBorder="1" applyAlignment="1">
      <alignment horizontal="left" vertical="top"/>
    </xf>
    <xf numFmtId="0" fontId="6" fillId="0" borderId="16" xfId="9" applyFont="1" applyBorder="1" applyAlignment="1">
      <alignment horizontal="center" vertical="top"/>
    </xf>
    <xf numFmtId="0" fontId="6" fillId="4" borderId="60" xfId="9" applyFont="1" applyFill="1" applyBorder="1" applyAlignment="1">
      <alignment horizontal="center" vertical="top" wrapText="1"/>
    </xf>
    <xf numFmtId="0" fontId="6" fillId="0" borderId="13" xfId="0" applyFont="1" applyBorder="1" applyAlignment="1">
      <alignment vertical="top"/>
    </xf>
    <xf numFmtId="0" fontId="6" fillId="0" borderId="7" xfId="9" applyFont="1" applyBorder="1" applyAlignment="1">
      <alignment horizontal="center" vertical="top"/>
    </xf>
    <xf numFmtId="0" fontId="6" fillId="0" borderId="30" xfId="0" applyFont="1" applyBorder="1" applyAlignment="1">
      <alignment vertical="top"/>
    </xf>
    <xf numFmtId="49" fontId="6" fillId="4" borderId="35" xfId="9" applyNumberFormat="1" applyFont="1" applyFill="1" applyBorder="1" applyAlignment="1">
      <alignment horizontal="center" vertical="top"/>
    </xf>
    <xf numFmtId="0" fontId="6" fillId="13" borderId="24" xfId="12" applyFont="1" applyFill="1" applyBorder="1" applyAlignment="1">
      <alignment horizontal="left" vertical="top" wrapText="1"/>
    </xf>
    <xf numFmtId="0" fontId="18" fillId="19" borderId="9" xfId="9" applyFont="1" applyFill="1" applyBorder="1" applyAlignment="1">
      <alignment horizontal="center" vertical="center"/>
    </xf>
    <xf numFmtId="0" fontId="18" fillId="0" borderId="61" xfId="9" applyFont="1" applyBorder="1" applyAlignment="1">
      <alignment horizontal="left" vertical="top"/>
    </xf>
    <xf numFmtId="0" fontId="18" fillId="0" borderId="62" xfId="9" applyFont="1" applyBorder="1" applyAlignment="1">
      <alignment horizontal="left" vertical="top"/>
    </xf>
    <xf numFmtId="164" fontId="14" fillId="0" borderId="16" xfId="9" applyNumberFormat="1" applyFont="1" applyBorder="1" applyAlignment="1">
      <alignment horizontal="center" vertical="top"/>
    </xf>
    <xf numFmtId="0" fontId="6" fillId="4" borderId="71" xfId="9" applyFont="1" applyFill="1" applyBorder="1" applyAlignment="1">
      <alignment horizontal="center" vertical="top"/>
    </xf>
    <xf numFmtId="0" fontId="18" fillId="0" borderId="37" xfId="9" applyFont="1" applyBorder="1" applyAlignment="1">
      <alignment horizontal="left" vertical="top"/>
    </xf>
    <xf numFmtId="0" fontId="18" fillId="0" borderId="38" xfId="9" applyFont="1" applyBorder="1" applyAlignment="1">
      <alignment horizontal="left" vertical="top"/>
    </xf>
    <xf numFmtId="164" fontId="14" fillId="0" borderId="21" xfId="9" applyNumberFormat="1" applyFont="1" applyBorder="1" applyAlignment="1">
      <alignment horizontal="center" vertical="top"/>
    </xf>
    <xf numFmtId="0" fontId="6" fillId="4" borderId="17" xfId="9" applyFont="1" applyFill="1" applyBorder="1" applyAlignment="1">
      <alignment horizontal="center" vertical="top"/>
    </xf>
    <xf numFmtId="0" fontId="18" fillId="0" borderId="64" xfId="9" applyFont="1" applyBorder="1" applyAlignment="1">
      <alignment horizontal="left" vertical="top"/>
    </xf>
    <xf numFmtId="9" fontId="18" fillId="0" borderId="64" xfId="9" applyNumberFormat="1" applyFont="1" applyBorder="1" applyAlignment="1">
      <alignment horizontal="center" vertical="top"/>
    </xf>
    <xf numFmtId="164" fontId="6" fillId="4" borderId="70" xfId="9" applyNumberFormat="1" applyFont="1" applyFill="1" applyBorder="1" applyAlignment="1">
      <alignment horizontal="center" vertical="top"/>
    </xf>
    <xf numFmtId="164" fontId="6" fillId="4" borderId="21" xfId="9" applyNumberFormat="1" applyFont="1" applyFill="1" applyBorder="1" applyAlignment="1">
      <alignment horizontal="left" vertical="top"/>
    </xf>
    <xf numFmtId="0" fontId="6" fillId="4" borderId="8" xfId="9" applyFont="1" applyFill="1" applyBorder="1" applyAlignment="1">
      <alignment horizontal="center" vertical="top"/>
    </xf>
    <xf numFmtId="0" fontId="18" fillId="19" borderId="10" xfId="9" applyFont="1" applyFill="1" applyBorder="1" applyAlignment="1">
      <alignment horizontal="left" vertical="top"/>
    </xf>
    <xf numFmtId="0" fontId="18" fillId="19" borderId="68" xfId="9" applyFont="1" applyFill="1" applyBorder="1" applyAlignment="1">
      <alignment horizontal="left" vertical="top"/>
    </xf>
    <xf numFmtId="164" fontId="6" fillId="19" borderId="12" xfId="9" applyNumberFormat="1" applyFont="1" applyFill="1" applyBorder="1" applyAlignment="1">
      <alignment horizontal="center" vertical="top"/>
    </xf>
    <xf numFmtId="0" fontId="42" fillId="4" borderId="18" xfId="9" applyFont="1" applyFill="1" applyBorder="1" applyAlignment="1">
      <alignment horizontal="center" vertical="top" wrapText="1"/>
    </xf>
    <xf numFmtId="0" fontId="18" fillId="0" borderId="46" xfId="9" applyFont="1" applyBorder="1" applyAlignment="1">
      <alignment horizontal="left" vertical="top"/>
    </xf>
    <xf numFmtId="0" fontId="18" fillId="0" borderId="60" xfId="9" applyFont="1" applyBorder="1" applyAlignment="1">
      <alignment horizontal="center" vertical="top"/>
    </xf>
    <xf numFmtId="0" fontId="18" fillId="0" borderId="37" xfId="9" applyFont="1" applyBorder="1" applyAlignment="1">
      <alignment horizontal="center" vertical="top"/>
    </xf>
    <xf numFmtId="0" fontId="18" fillId="4" borderId="44" xfId="9" applyFont="1" applyFill="1" applyBorder="1" applyAlignment="1">
      <alignment horizontal="center" vertical="top" wrapText="1"/>
    </xf>
    <xf numFmtId="0" fontId="42" fillId="4" borderId="34" xfId="9" applyFont="1" applyFill="1" applyBorder="1" applyAlignment="1">
      <alignment horizontal="center" vertical="top" wrapText="1"/>
    </xf>
    <xf numFmtId="0" fontId="18" fillId="19" borderId="9" xfId="9" applyFont="1" applyFill="1" applyBorder="1" applyAlignment="1">
      <alignment horizontal="left" vertical="top"/>
    </xf>
    <xf numFmtId="0" fontId="6" fillId="13" borderId="24" xfId="9" applyFont="1" applyFill="1" applyBorder="1" applyAlignment="1">
      <alignment horizontal="left" vertical="top" wrapText="1"/>
    </xf>
    <xf numFmtId="49" fontId="14" fillId="12" borderId="4" xfId="9" applyNumberFormat="1" applyFont="1" applyFill="1" applyBorder="1" applyAlignment="1">
      <alignment horizontal="center" vertical="top" wrapText="1"/>
    </xf>
    <xf numFmtId="49" fontId="45" fillId="14" borderId="24" xfId="9" applyNumberFormat="1" applyFont="1" applyFill="1" applyBorder="1" applyAlignment="1">
      <alignment horizontal="center" vertical="top"/>
    </xf>
    <xf numFmtId="49" fontId="45" fillId="9" borderId="24" xfId="9" applyNumberFormat="1" applyFont="1" applyFill="1" applyBorder="1" applyAlignment="1">
      <alignment horizontal="center" vertical="top"/>
    </xf>
    <xf numFmtId="164" fontId="6" fillId="4" borderId="31" xfId="9" applyNumberFormat="1" applyFont="1" applyFill="1" applyBorder="1" applyAlignment="1">
      <alignment horizontal="center" vertical="top"/>
    </xf>
    <xf numFmtId="0" fontId="6" fillId="13" borderId="13" xfId="9" applyFont="1" applyFill="1" applyBorder="1" applyAlignment="1">
      <alignment horizontal="left" vertical="top" wrapText="1"/>
    </xf>
    <xf numFmtId="49" fontId="14" fillId="13" borderId="13" xfId="9" applyNumberFormat="1" applyFont="1" applyFill="1" applyBorder="1" applyAlignment="1">
      <alignment horizontal="center" vertical="top" wrapText="1"/>
    </xf>
    <xf numFmtId="49" fontId="14" fillId="12" borderId="19" xfId="9" applyNumberFormat="1" applyFont="1" applyFill="1" applyBorder="1" applyAlignment="1">
      <alignment horizontal="center" vertical="top" wrapText="1"/>
    </xf>
    <xf numFmtId="49" fontId="45" fillId="14" borderId="13" xfId="9" applyNumberFormat="1" applyFont="1" applyFill="1" applyBorder="1" applyAlignment="1">
      <alignment horizontal="center" vertical="top"/>
    </xf>
    <xf numFmtId="49" fontId="45" fillId="9" borderId="13" xfId="9" applyNumberFormat="1" applyFont="1" applyFill="1" applyBorder="1" applyAlignment="1">
      <alignment horizontal="center" vertical="top"/>
    </xf>
    <xf numFmtId="0" fontId="6" fillId="4" borderId="28" xfId="9" applyFont="1" applyFill="1" applyBorder="1" applyAlignment="1">
      <alignment vertical="top" wrapText="1"/>
    </xf>
    <xf numFmtId="0" fontId="6" fillId="4" borderId="64" xfId="9" applyFont="1" applyFill="1" applyBorder="1" applyAlignment="1">
      <alignment horizontal="center" vertical="center"/>
    </xf>
    <xf numFmtId="0" fontId="6" fillId="4" borderId="63" xfId="9" applyFont="1" applyFill="1" applyBorder="1" applyAlignment="1">
      <alignment vertical="top" wrapText="1"/>
    </xf>
    <xf numFmtId="0" fontId="6" fillId="0" borderId="18" xfId="0" applyFont="1" applyBorder="1" applyAlignment="1">
      <alignment vertical="top" wrapText="1"/>
    </xf>
    <xf numFmtId="49" fontId="14" fillId="12" borderId="0" xfId="9" applyNumberFormat="1" applyFont="1" applyFill="1" applyAlignment="1">
      <alignment vertical="top" wrapText="1"/>
    </xf>
    <xf numFmtId="0" fontId="6" fillId="13" borderId="30" xfId="9" applyFont="1" applyFill="1" applyBorder="1" applyAlignment="1">
      <alignment horizontal="left" vertical="top" wrapText="1"/>
    </xf>
    <xf numFmtId="49" fontId="14" fillId="13" borderId="30" xfId="9" applyNumberFormat="1" applyFont="1" applyFill="1" applyBorder="1" applyAlignment="1">
      <alignment horizontal="center" vertical="top" wrapText="1"/>
    </xf>
    <xf numFmtId="49" fontId="14" fillId="12" borderId="23" xfId="9" applyNumberFormat="1" applyFont="1" applyFill="1" applyBorder="1" applyAlignment="1">
      <alignment vertical="top" wrapText="1"/>
    </xf>
    <xf numFmtId="49" fontId="46" fillId="4" borderId="24" xfId="9" applyNumberFormat="1" applyFont="1" applyFill="1" applyBorder="1" applyAlignment="1">
      <alignment horizontal="center" vertical="center" textRotation="90"/>
    </xf>
    <xf numFmtId="0" fontId="45" fillId="12" borderId="24" xfId="9" applyFont="1" applyFill="1" applyBorder="1" applyAlignment="1">
      <alignment horizontal="left" vertical="top" textRotation="90" wrapText="1"/>
    </xf>
    <xf numFmtId="49" fontId="45" fillId="12" borderId="24" xfId="9" applyNumberFormat="1" applyFont="1" applyFill="1" applyBorder="1" applyAlignment="1">
      <alignment horizontal="center" vertical="top" wrapText="1"/>
    </xf>
    <xf numFmtId="0" fontId="18" fillId="4" borderId="61" xfId="9" applyFont="1" applyFill="1" applyBorder="1" applyAlignment="1">
      <alignment horizontal="center" vertical="top"/>
    </xf>
    <xf numFmtId="0" fontId="18" fillId="4" borderId="69" xfId="9" applyFont="1" applyFill="1" applyBorder="1" applyAlignment="1">
      <alignment horizontal="center" vertical="center" wrapText="1"/>
    </xf>
    <xf numFmtId="0" fontId="18" fillId="4" borderId="39" xfId="9" applyFont="1" applyFill="1" applyBorder="1" applyAlignment="1">
      <alignment horizontal="left" vertical="top" wrapText="1"/>
    </xf>
    <xf numFmtId="49" fontId="46" fillId="4" borderId="13" xfId="9" applyNumberFormat="1" applyFont="1" applyFill="1" applyBorder="1" applyAlignment="1">
      <alignment horizontal="center" vertical="center" textRotation="90"/>
    </xf>
    <xf numFmtId="0" fontId="45" fillId="12" borderId="13" xfId="9" applyFont="1" applyFill="1" applyBorder="1" applyAlignment="1">
      <alignment horizontal="left" vertical="top" textRotation="90" wrapText="1"/>
    </xf>
    <xf numFmtId="49" fontId="45" fillId="12" borderId="13" xfId="9" applyNumberFormat="1" applyFont="1" applyFill="1" applyBorder="1" applyAlignment="1">
      <alignment horizontal="center" vertical="top" wrapText="1"/>
    </xf>
    <xf numFmtId="0" fontId="18" fillId="4" borderId="54" xfId="9" applyFont="1" applyFill="1" applyBorder="1" applyAlignment="1">
      <alignment horizontal="center" vertical="center" wrapText="1"/>
    </xf>
    <xf numFmtId="49" fontId="6" fillId="0" borderId="13" xfId="9" applyNumberFormat="1" applyFont="1" applyBorder="1" applyAlignment="1">
      <alignment vertical="top"/>
    </xf>
    <xf numFmtId="49" fontId="6" fillId="4" borderId="13" xfId="9" applyNumberFormat="1" applyFont="1" applyFill="1" applyBorder="1" applyAlignment="1">
      <alignment vertical="top"/>
    </xf>
    <xf numFmtId="0" fontId="18" fillId="4" borderId="38" xfId="9" applyFont="1" applyFill="1" applyBorder="1" applyAlignment="1">
      <alignment horizontal="center" vertical="center" wrapText="1"/>
    </xf>
    <xf numFmtId="0" fontId="18" fillId="4" borderId="17" xfId="9" applyFont="1" applyFill="1" applyBorder="1" applyAlignment="1">
      <alignment wrapText="1"/>
    </xf>
    <xf numFmtId="0" fontId="6" fillId="0" borderId="34" xfId="0" applyFont="1" applyBorder="1" applyAlignment="1">
      <alignment vertical="top" wrapText="1"/>
    </xf>
    <xf numFmtId="49" fontId="46" fillId="4" borderId="30" xfId="9" applyNumberFormat="1" applyFont="1" applyFill="1" applyBorder="1" applyAlignment="1">
      <alignment horizontal="center" vertical="center" textRotation="90"/>
    </xf>
    <xf numFmtId="0" fontId="45" fillId="12" borderId="30" xfId="9" applyFont="1" applyFill="1" applyBorder="1" applyAlignment="1">
      <alignment horizontal="left" vertical="top" textRotation="90" wrapText="1"/>
    </xf>
    <xf numFmtId="49" fontId="45" fillId="12" borderId="30" xfId="9" applyNumberFormat="1" applyFont="1" applyFill="1" applyBorder="1" applyAlignment="1">
      <alignment vertical="top" wrapText="1"/>
    </xf>
    <xf numFmtId="49" fontId="45" fillId="14" borderId="30" xfId="9" applyNumberFormat="1" applyFont="1" applyFill="1" applyBorder="1" applyAlignment="1">
      <alignment vertical="top"/>
    </xf>
    <xf numFmtId="0" fontId="15" fillId="12" borderId="24" xfId="9" applyFont="1" applyFill="1" applyBorder="1" applyAlignment="1">
      <alignment horizontal="center" vertical="top" wrapText="1"/>
    </xf>
    <xf numFmtId="0" fontId="18" fillId="4" borderId="38" xfId="12" applyFont="1" applyFill="1" applyBorder="1" applyAlignment="1">
      <alignment horizontal="center" vertical="center" wrapText="1"/>
    </xf>
    <xf numFmtId="0" fontId="18" fillId="4" borderId="17" xfId="12" applyFont="1" applyFill="1" applyBorder="1" applyAlignment="1">
      <alignment wrapText="1"/>
    </xf>
    <xf numFmtId="49" fontId="44" fillId="0" borderId="13" xfId="9" applyNumberFormat="1" applyFont="1" applyBorder="1" applyAlignment="1">
      <alignment horizontal="center" vertical="top"/>
    </xf>
    <xf numFmtId="0" fontId="18" fillId="4" borderId="54" xfId="9" applyFont="1" applyFill="1" applyBorder="1" applyAlignment="1">
      <alignment horizontal="center" vertical="top" wrapText="1"/>
    </xf>
    <xf numFmtId="0" fontId="18" fillId="4" borderId="22" xfId="9" applyFont="1" applyFill="1" applyBorder="1" applyAlignment="1">
      <alignment horizontal="left" vertical="top" wrapText="1"/>
    </xf>
    <xf numFmtId="49" fontId="7" fillId="4" borderId="24" xfId="9" applyNumberFormat="1" applyFont="1" applyFill="1" applyBorder="1" applyAlignment="1">
      <alignment horizontal="center" vertical="center" textRotation="88"/>
    </xf>
    <xf numFmtId="0" fontId="6" fillId="12" borderId="2" xfId="9" applyFont="1" applyFill="1" applyBorder="1" applyAlignment="1">
      <alignment horizontal="center" vertical="top" wrapText="1"/>
    </xf>
    <xf numFmtId="0" fontId="6" fillId="12" borderId="3" xfId="9" applyFont="1" applyFill="1" applyBorder="1" applyAlignment="1">
      <alignment horizontal="center" vertical="top" wrapText="1"/>
    </xf>
    <xf numFmtId="0" fontId="6" fillId="12" borderId="4" xfId="9" applyFont="1" applyFill="1" applyBorder="1" applyAlignment="1">
      <alignment horizontal="center" vertical="top" wrapText="1"/>
    </xf>
    <xf numFmtId="49" fontId="7" fillId="4" borderId="13" xfId="9" applyNumberFormat="1" applyFont="1" applyFill="1" applyBorder="1" applyAlignment="1">
      <alignment horizontal="center" vertical="center" textRotation="88"/>
    </xf>
    <xf numFmtId="0" fontId="6" fillId="12" borderId="18" xfId="9" applyFont="1" applyFill="1" applyBorder="1" applyAlignment="1">
      <alignment horizontal="center" vertical="top" wrapText="1"/>
    </xf>
    <xf numFmtId="0" fontId="6" fillId="12" borderId="0" xfId="9" applyFont="1" applyFill="1" applyAlignment="1">
      <alignment horizontal="center" vertical="top" wrapText="1"/>
    </xf>
    <xf numFmtId="0" fontId="6" fillId="12" borderId="19" xfId="9" applyFont="1" applyFill="1" applyBorder="1" applyAlignment="1">
      <alignment horizontal="center" vertical="top" wrapText="1"/>
    </xf>
    <xf numFmtId="0" fontId="6" fillId="4" borderId="63" xfId="0" applyFont="1" applyFill="1" applyBorder="1" applyAlignment="1">
      <alignment vertical="top" wrapText="1"/>
    </xf>
    <xf numFmtId="0" fontId="14" fillId="12" borderId="19" xfId="9" applyFont="1" applyFill="1" applyBorder="1" applyAlignment="1">
      <alignment horizontal="center" vertical="top" wrapText="1"/>
    </xf>
    <xf numFmtId="49" fontId="7" fillId="4" borderId="30" xfId="9" applyNumberFormat="1" applyFont="1" applyFill="1" applyBorder="1" applyAlignment="1">
      <alignment horizontal="center" vertical="center" textRotation="88"/>
    </xf>
    <xf numFmtId="0" fontId="6" fillId="12" borderId="34" xfId="9" applyFont="1" applyFill="1" applyBorder="1" applyAlignment="1">
      <alignment horizontal="center" vertical="top" wrapText="1"/>
    </xf>
    <xf numFmtId="0" fontId="6" fillId="12" borderId="23" xfId="9" applyFont="1" applyFill="1" applyBorder="1" applyAlignment="1">
      <alignment horizontal="center" vertical="top" wrapText="1"/>
    </xf>
    <xf numFmtId="0" fontId="14" fillId="12" borderId="35" xfId="9" applyFont="1" applyFill="1" applyBorder="1" applyAlignment="1">
      <alignment horizontal="center" vertical="top" wrapText="1"/>
    </xf>
    <xf numFmtId="0" fontId="40" fillId="0" borderId="0" xfId="9" applyFont="1" applyAlignment="1">
      <alignment vertical="top"/>
    </xf>
    <xf numFmtId="0" fontId="6" fillId="0" borderId="66" xfId="9" applyFont="1" applyBorder="1" applyAlignment="1">
      <alignment horizontal="center" vertical="center" wrapText="1"/>
    </xf>
    <xf numFmtId="0" fontId="6" fillId="0" borderId="67" xfId="9" applyFont="1" applyBorder="1" applyAlignment="1">
      <alignment vertical="center" wrapText="1"/>
    </xf>
    <xf numFmtId="0" fontId="14" fillId="4" borderId="3" xfId="9" applyFont="1" applyFill="1" applyBorder="1" applyAlignment="1">
      <alignment horizontal="left" vertical="top"/>
    </xf>
    <xf numFmtId="0" fontId="14" fillId="0" borderId="3" xfId="9" applyFont="1" applyBorder="1" applyAlignment="1">
      <alignment horizontal="left" vertical="top"/>
    </xf>
    <xf numFmtId="49" fontId="14" fillId="9" borderId="35" xfId="9" applyNumberFormat="1" applyFont="1" applyFill="1" applyBorder="1" applyAlignment="1">
      <alignment horizontal="center" vertical="top"/>
    </xf>
    <xf numFmtId="0" fontId="12" fillId="8" borderId="11" xfId="9" applyFont="1" applyFill="1" applyBorder="1" applyAlignment="1">
      <alignment vertical="top"/>
    </xf>
    <xf numFmtId="0" fontId="12" fillId="8" borderId="12" xfId="9" applyFont="1" applyFill="1" applyBorder="1" applyAlignment="1">
      <alignment vertical="top"/>
    </xf>
    <xf numFmtId="49" fontId="14" fillId="8" borderId="12" xfId="9" applyNumberFormat="1" applyFont="1" applyFill="1" applyBorder="1" applyAlignment="1">
      <alignment horizontal="center" vertical="top"/>
    </xf>
    <xf numFmtId="0" fontId="6" fillId="4" borderId="67" xfId="9" applyFont="1" applyFill="1" applyBorder="1" applyAlignment="1">
      <alignment vertical="center" wrapText="1"/>
    </xf>
    <xf numFmtId="0" fontId="14" fillId="0" borderId="12" xfId="9" applyFont="1" applyBorder="1" applyAlignment="1">
      <alignment vertical="top"/>
    </xf>
    <xf numFmtId="49" fontId="14" fillId="10" borderId="12" xfId="9" applyNumberFormat="1" applyFont="1" applyFill="1" applyBorder="1" applyAlignment="1">
      <alignment horizontal="center" vertical="top" wrapText="1"/>
    </xf>
    <xf numFmtId="0" fontId="14" fillId="10" borderId="10" xfId="9" applyFont="1" applyFill="1" applyBorder="1" applyAlignment="1">
      <alignment horizontal="left" vertical="top"/>
    </xf>
    <xf numFmtId="0" fontId="15" fillId="10" borderId="11" xfId="9" applyFont="1" applyFill="1" applyBorder="1"/>
    <xf numFmtId="0" fontId="14" fillId="10" borderId="11" xfId="9" applyFont="1" applyFill="1" applyBorder="1" applyAlignment="1">
      <alignment horizontal="left" vertical="top"/>
    </xf>
    <xf numFmtId="0" fontId="44" fillId="10" borderId="11" xfId="9" applyFont="1" applyFill="1" applyBorder="1" applyAlignment="1">
      <alignment horizontal="left" vertical="top"/>
    </xf>
    <xf numFmtId="0" fontId="6" fillId="10" borderId="11" xfId="9" applyFont="1" applyFill="1" applyBorder="1" applyAlignment="1">
      <alignment horizontal="left" vertical="top"/>
    </xf>
    <xf numFmtId="0" fontId="12" fillId="10" borderId="11" xfId="9" applyFont="1" applyFill="1" applyBorder="1" applyAlignment="1">
      <alignment horizontal="left" vertical="top"/>
    </xf>
    <xf numFmtId="0" fontId="14" fillId="10" borderId="11" xfId="9" applyFont="1" applyFill="1" applyBorder="1" applyAlignment="1">
      <alignment vertical="top"/>
    </xf>
    <xf numFmtId="164" fontId="10" fillId="10" borderId="9" xfId="9" applyNumberFormat="1" applyFont="1" applyFill="1" applyBorder="1" applyAlignment="1">
      <alignment horizontal="center" vertical="top" wrapText="1"/>
    </xf>
    <xf numFmtId="0" fontId="20" fillId="10" borderId="12" xfId="9" applyFont="1" applyFill="1" applyBorder="1" applyAlignment="1">
      <alignment horizontal="center" vertical="top"/>
    </xf>
    <xf numFmtId="0" fontId="20" fillId="10" borderId="11" xfId="9" applyFont="1" applyFill="1" applyBorder="1" applyAlignment="1">
      <alignment horizontal="right" vertical="top" wrapText="1"/>
    </xf>
    <xf numFmtId="0" fontId="20" fillId="10" borderId="10" xfId="9" applyFont="1" applyFill="1" applyBorder="1" applyAlignment="1">
      <alignment horizontal="right" vertical="top" wrapText="1"/>
    </xf>
    <xf numFmtId="0" fontId="20" fillId="10" borderId="11" xfId="9" applyFont="1" applyFill="1" applyBorder="1" applyAlignment="1">
      <alignment horizontal="right" vertical="top" wrapText="1"/>
    </xf>
    <xf numFmtId="49" fontId="22" fillId="10" borderId="9" xfId="9" applyNumberFormat="1" applyFont="1" applyFill="1" applyBorder="1" applyAlignment="1">
      <alignment horizontal="center" vertical="top"/>
    </xf>
    <xf numFmtId="49" fontId="31" fillId="10" borderId="9" xfId="9" applyNumberFormat="1" applyFont="1" applyFill="1" applyBorder="1" applyAlignment="1">
      <alignment horizontal="center" vertical="top"/>
    </xf>
    <xf numFmtId="0" fontId="14" fillId="8" borderId="10" xfId="9" applyFont="1" applyFill="1" applyBorder="1" applyAlignment="1">
      <alignment horizontal="left" vertical="top" wrapText="1"/>
    </xf>
    <xf numFmtId="164" fontId="10" fillId="8" borderId="9" xfId="9" applyNumberFormat="1" applyFont="1" applyFill="1" applyBorder="1" applyAlignment="1">
      <alignment horizontal="center" vertical="top" wrapText="1"/>
    </xf>
    <xf numFmtId="0" fontId="20" fillId="8" borderId="12" xfId="9" applyFont="1" applyFill="1" applyBorder="1" applyAlignment="1">
      <alignment horizontal="center" vertical="top"/>
    </xf>
    <xf numFmtId="0" fontId="20" fillId="8" borderId="11" xfId="9" applyFont="1" applyFill="1" applyBorder="1" applyAlignment="1">
      <alignment horizontal="right" vertical="top" wrapText="1"/>
    </xf>
    <xf numFmtId="0" fontId="20" fillId="8" borderId="10" xfId="9" applyFont="1" applyFill="1" applyBorder="1" applyAlignment="1">
      <alignment horizontal="right" vertical="top" wrapText="1"/>
    </xf>
    <xf numFmtId="0" fontId="20" fillId="8" borderId="11" xfId="9" applyFont="1" applyFill="1" applyBorder="1" applyAlignment="1">
      <alignment horizontal="right" vertical="top" wrapText="1"/>
    </xf>
    <xf numFmtId="49" fontId="22" fillId="8" borderId="9" xfId="9" applyNumberFormat="1" applyFont="1" applyFill="1" applyBorder="1" applyAlignment="1">
      <alignment horizontal="center" vertical="top"/>
    </xf>
    <xf numFmtId="49" fontId="31" fillId="9" borderId="9" xfId="9" applyNumberFormat="1" applyFont="1" applyFill="1" applyBorder="1" applyAlignment="1">
      <alignment horizontal="center" vertical="top"/>
    </xf>
    <xf numFmtId="164" fontId="10" fillId="19" borderId="9" xfId="9" applyNumberFormat="1" applyFont="1" applyFill="1" applyBorder="1" applyAlignment="1">
      <alignment horizontal="center" vertical="top"/>
    </xf>
    <xf numFmtId="0" fontId="20" fillId="19" borderId="12" xfId="9" applyFont="1" applyFill="1" applyBorder="1" applyAlignment="1">
      <alignment horizontal="center" vertical="top"/>
    </xf>
    <xf numFmtId="49" fontId="19" fillId="0" borderId="4" xfId="9" applyNumberFormat="1" applyFont="1" applyBorder="1" applyAlignment="1">
      <alignment horizontal="center" vertical="top"/>
    </xf>
    <xf numFmtId="49" fontId="7" fillId="4" borderId="24" xfId="9" applyNumberFormat="1" applyFont="1" applyFill="1" applyBorder="1" applyAlignment="1">
      <alignment horizontal="center" vertical="top"/>
    </xf>
    <xf numFmtId="49" fontId="19" fillId="4" borderId="24" xfId="9" applyNumberFormat="1" applyFont="1" applyFill="1" applyBorder="1" applyAlignment="1">
      <alignment horizontal="center" vertical="center" textRotation="90"/>
    </xf>
    <xf numFmtId="0" fontId="6" fillId="5" borderId="24" xfId="9" applyFont="1" applyFill="1" applyBorder="1" applyAlignment="1">
      <alignment horizontal="left" vertical="top" wrapText="1"/>
    </xf>
    <xf numFmtId="0" fontId="26" fillId="4" borderId="24" xfId="9" applyFont="1" applyFill="1" applyBorder="1" applyAlignment="1">
      <alignment horizontal="center" vertical="top" wrapText="1"/>
    </xf>
    <xf numFmtId="0" fontId="5" fillId="13" borderId="24" xfId="9" applyFill="1" applyBorder="1" applyAlignment="1">
      <alignment horizontal="center" vertical="top" wrapText="1"/>
    </xf>
    <xf numFmtId="0" fontId="24" fillId="12" borderId="4" xfId="9" applyFont="1" applyFill="1" applyBorder="1" applyAlignment="1">
      <alignment horizontal="center" vertical="top" wrapText="1"/>
    </xf>
    <xf numFmtId="49" fontId="31" fillId="14" borderId="24" xfId="9" applyNumberFormat="1" applyFont="1" applyFill="1" applyBorder="1" applyAlignment="1">
      <alignment horizontal="center" vertical="top"/>
    </xf>
    <xf numFmtId="49" fontId="22" fillId="9" borderId="24" xfId="9" applyNumberFormat="1" applyFont="1" applyFill="1" applyBorder="1" applyAlignment="1">
      <alignment horizontal="center" vertical="top"/>
    </xf>
    <xf numFmtId="164" fontId="7" fillId="4" borderId="31" xfId="9" applyNumberFormat="1" applyFont="1" applyFill="1" applyBorder="1" applyAlignment="1">
      <alignment horizontal="center" vertical="top"/>
    </xf>
    <xf numFmtId="0" fontId="19" fillId="4" borderId="31" xfId="9" applyFont="1" applyFill="1" applyBorder="1" applyAlignment="1">
      <alignment horizontal="center" vertical="top"/>
    </xf>
    <xf numFmtId="49" fontId="19" fillId="0" borderId="13" xfId="9" applyNumberFormat="1" applyFont="1" applyBorder="1" applyAlignment="1">
      <alignment horizontal="center" vertical="top"/>
    </xf>
    <xf numFmtId="49" fontId="7" fillId="4" borderId="13" xfId="9" applyNumberFormat="1" applyFont="1" applyFill="1" applyBorder="1" applyAlignment="1">
      <alignment horizontal="center" vertical="top"/>
    </xf>
    <xf numFmtId="49" fontId="19" fillId="4" borderId="13" xfId="9" applyNumberFormat="1" applyFont="1" applyFill="1" applyBorder="1" applyAlignment="1">
      <alignment horizontal="center" vertical="center" textRotation="90"/>
    </xf>
    <xf numFmtId="0" fontId="6" fillId="5" borderId="13" xfId="9" applyFont="1" applyFill="1" applyBorder="1" applyAlignment="1">
      <alignment horizontal="left" vertical="top" wrapText="1"/>
    </xf>
    <xf numFmtId="49" fontId="10" fillId="4" borderId="13" xfId="9" applyNumberFormat="1" applyFont="1" applyFill="1" applyBorder="1" applyAlignment="1">
      <alignment horizontal="center" vertical="top" wrapText="1"/>
    </xf>
    <xf numFmtId="49" fontId="10" fillId="13" borderId="13" xfId="9" applyNumberFormat="1" applyFont="1" applyFill="1" applyBorder="1" applyAlignment="1">
      <alignment horizontal="center" vertical="top" wrapText="1"/>
    </xf>
    <xf numFmtId="49" fontId="20" fillId="12" borderId="0" xfId="9" applyNumberFormat="1" applyFont="1" applyFill="1" applyAlignment="1">
      <alignment vertical="top" wrapText="1"/>
    </xf>
    <xf numFmtId="49" fontId="31" fillId="14" borderId="13" xfId="9" applyNumberFormat="1" applyFont="1" applyFill="1" applyBorder="1" applyAlignment="1">
      <alignment horizontal="center" vertical="top"/>
    </xf>
    <xf numFmtId="49" fontId="22" fillId="9" borderId="13" xfId="9" applyNumberFormat="1" applyFont="1" applyFill="1" applyBorder="1" applyAlignment="1">
      <alignment vertical="top"/>
    </xf>
    <xf numFmtId="164" fontId="7" fillId="4" borderId="5" xfId="9" applyNumberFormat="1" applyFont="1" applyFill="1" applyBorder="1" applyAlignment="1">
      <alignment horizontal="center" vertical="top"/>
    </xf>
    <xf numFmtId="0" fontId="19" fillId="4" borderId="14" xfId="9" applyFont="1" applyFill="1" applyBorder="1" applyAlignment="1">
      <alignment horizontal="center" vertical="top"/>
    </xf>
    <xf numFmtId="49" fontId="7" fillId="0" borderId="13" xfId="9" applyNumberFormat="1" applyFont="1" applyBorder="1" applyAlignment="1">
      <alignment horizontal="center" vertical="top"/>
    </xf>
    <xf numFmtId="164" fontId="7" fillId="4" borderId="29" xfId="9" applyNumberFormat="1" applyFont="1" applyFill="1" applyBorder="1" applyAlignment="1">
      <alignment horizontal="center" vertical="top"/>
    </xf>
    <xf numFmtId="0" fontId="19" fillId="4" borderId="29" xfId="9" applyFont="1" applyFill="1" applyBorder="1" applyAlignment="1">
      <alignment horizontal="center" vertical="top"/>
    </xf>
    <xf numFmtId="49" fontId="7" fillId="4" borderId="30" xfId="9" applyNumberFormat="1" applyFont="1" applyFill="1" applyBorder="1" applyAlignment="1">
      <alignment horizontal="center" vertical="top"/>
    </xf>
    <xf numFmtId="49" fontId="19" fillId="4" borderId="30" xfId="9" applyNumberFormat="1" applyFont="1" applyFill="1" applyBorder="1" applyAlignment="1">
      <alignment horizontal="center" vertical="center" textRotation="90"/>
    </xf>
    <xf numFmtId="0" fontId="6" fillId="5" borderId="30" xfId="9" applyFont="1" applyFill="1" applyBorder="1" applyAlignment="1">
      <alignment horizontal="left" vertical="top" wrapText="1"/>
    </xf>
    <xf numFmtId="49" fontId="10" fillId="4" borderId="30" xfId="9" applyNumberFormat="1" applyFont="1" applyFill="1" applyBorder="1" applyAlignment="1">
      <alignment horizontal="center" vertical="top" wrapText="1"/>
    </xf>
    <xf numFmtId="49" fontId="31" fillId="12" borderId="23" xfId="9" applyNumberFormat="1" applyFont="1" applyFill="1" applyBorder="1" applyAlignment="1">
      <alignment vertical="top" wrapText="1"/>
    </xf>
    <xf numFmtId="49" fontId="31" fillId="14" borderId="30" xfId="9" applyNumberFormat="1" applyFont="1" applyFill="1" applyBorder="1" applyAlignment="1">
      <alignment horizontal="center" vertical="top"/>
    </xf>
    <xf numFmtId="49" fontId="31" fillId="9" borderId="30" xfId="9" applyNumberFormat="1" applyFont="1" applyFill="1" applyBorder="1" applyAlignment="1">
      <alignment vertical="top"/>
    </xf>
    <xf numFmtId="49" fontId="7" fillId="0" borderId="4" xfId="9" applyNumberFormat="1" applyFont="1" applyBorder="1" applyAlignment="1">
      <alignment horizontal="center" vertical="top"/>
    </xf>
    <xf numFmtId="0" fontId="7" fillId="12" borderId="2" xfId="9" applyFont="1" applyFill="1" applyBorder="1" applyAlignment="1">
      <alignment horizontal="center" vertical="top" wrapText="1"/>
    </xf>
    <xf numFmtId="0" fontId="7" fillId="12" borderId="3" xfId="9" applyFont="1" applyFill="1" applyBorder="1" applyAlignment="1">
      <alignment horizontal="center" vertical="top" wrapText="1"/>
    </xf>
    <xf numFmtId="0" fontId="7" fillId="12" borderId="4" xfId="9" applyFont="1" applyFill="1" applyBorder="1" applyAlignment="1">
      <alignment horizontal="center" vertical="top" wrapText="1"/>
    </xf>
    <xf numFmtId="164" fontId="7" fillId="12" borderId="31" xfId="9" applyNumberFormat="1" applyFont="1" applyFill="1" applyBorder="1" applyAlignment="1">
      <alignment horizontal="center" vertical="top"/>
    </xf>
    <xf numFmtId="0" fontId="10" fillId="12" borderId="31" xfId="9" applyFont="1" applyFill="1" applyBorder="1" applyAlignment="1">
      <alignment horizontal="center" vertical="top"/>
    </xf>
    <xf numFmtId="0" fontId="7" fillId="12" borderId="18" xfId="9" applyFont="1" applyFill="1" applyBorder="1" applyAlignment="1">
      <alignment horizontal="center" vertical="top" wrapText="1"/>
    </xf>
    <xf numFmtId="0" fontId="7" fillId="12" borderId="0" xfId="9" applyFont="1" applyFill="1" applyAlignment="1">
      <alignment horizontal="center" vertical="top" wrapText="1"/>
    </xf>
    <xf numFmtId="0" fontId="7" fillId="12" borderId="19" xfId="9" applyFont="1" applyFill="1" applyBorder="1" applyAlignment="1">
      <alignment horizontal="center" vertical="top" wrapText="1"/>
    </xf>
    <xf numFmtId="164" fontId="7" fillId="12" borderId="5" xfId="9" applyNumberFormat="1" applyFont="1" applyFill="1" applyBorder="1" applyAlignment="1">
      <alignment horizontal="center" vertical="top"/>
    </xf>
    <xf numFmtId="0" fontId="10" fillId="12" borderId="14" xfId="9" applyFont="1" applyFill="1" applyBorder="1" applyAlignment="1">
      <alignment horizontal="center" vertical="top"/>
    </xf>
    <xf numFmtId="0" fontId="10" fillId="12" borderId="5" xfId="9" applyFont="1" applyFill="1" applyBorder="1" applyAlignment="1">
      <alignment horizontal="center" vertical="top"/>
    </xf>
    <xf numFmtId="0" fontId="10" fillId="12" borderId="19" xfId="9" applyFont="1" applyFill="1" applyBorder="1" applyAlignment="1">
      <alignment horizontal="center" vertical="top" wrapText="1"/>
    </xf>
    <xf numFmtId="49" fontId="31" fillId="12" borderId="0" xfId="9" applyNumberFormat="1" applyFont="1" applyFill="1" applyAlignment="1">
      <alignment vertical="top" wrapText="1"/>
    </xf>
    <xf numFmtId="49" fontId="31" fillId="9" borderId="13" xfId="9" applyNumberFormat="1" applyFont="1" applyFill="1" applyBorder="1" applyAlignment="1">
      <alignment vertical="top"/>
    </xf>
    <xf numFmtId="164" fontId="7" fillId="12" borderId="29" xfId="9" applyNumberFormat="1" applyFont="1" applyFill="1" applyBorder="1" applyAlignment="1">
      <alignment horizontal="center" vertical="top"/>
    </xf>
    <xf numFmtId="0" fontId="10" fillId="12" borderId="29" xfId="9" applyFont="1" applyFill="1" applyBorder="1" applyAlignment="1">
      <alignment horizontal="center" vertical="top"/>
    </xf>
    <xf numFmtId="0" fontId="7" fillId="12" borderId="34" xfId="9" applyFont="1" applyFill="1" applyBorder="1" applyAlignment="1">
      <alignment horizontal="center" vertical="top" wrapText="1"/>
    </xf>
    <xf numFmtId="0" fontId="7" fillId="12" borderId="23" xfId="9" applyFont="1" applyFill="1" applyBorder="1" applyAlignment="1">
      <alignment horizontal="center" vertical="top" wrapText="1"/>
    </xf>
    <xf numFmtId="0" fontId="10" fillId="12" borderId="35" xfId="9" applyFont="1" applyFill="1" applyBorder="1" applyAlignment="1">
      <alignment horizontal="center" vertical="top" wrapText="1"/>
    </xf>
    <xf numFmtId="0" fontId="6" fillId="4" borderId="46" xfId="9" applyFont="1" applyFill="1" applyBorder="1" applyAlignment="1">
      <alignment horizontal="left" vertical="top" wrapText="1"/>
    </xf>
    <xf numFmtId="0" fontId="6" fillId="0" borderId="18" xfId="0" applyFont="1" applyBorder="1" applyAlignment="1">
      <alignment vertical="top"/>
    </xf>
    <xf numFmtId="0" fontId="6" fillId="0" borderId="34" xfId="0" applyFont="1" applyBorder="1" applyAlignment="1">
      <alignment vertical="top"/>
    </xf>
    <xf numFmtId="164" fontId="14" fillId="12" borderId="31" xfId="9" applyNumberFormat="1" applyFont="1" applyFill="1" applyBorder="1" applyAlignment="1">
      <alignment horizontal="center" vertical="top"/>
    </xf>
    <xf numFmtId="0" fontId="14" fillId="12" borderId="31" xfId="9" applyFont="1" applyFill="1" applyBorder="1" applyAlignment="1">
      <alignment horizontal="center" vertical="top"/>
    </xf>
    <xf numFmtId="164" fontId="14" fillId="12" borderId="5" xfId="9" applyNumberFormat="1" applyFont="1" applyFill="1" applyBorder="1" applyAlignment="1">
      <alignment horizontal="center" vertical="top"/>
    </xf>
    <xf numFmtId="0" fontId="12" fillId="8" borderId="10" xfId="9" applyFont="1" applyFill="1" applyBorder="1" applyAlignment="1">
      <alignment vertical="top"/>
    </xf>
    <xf numFmtId="0" fontId="6" fillId="0" borderId="65" xfId="9" applyFont="1" applyBorder="1" applyAlignment="1">
      <alignment horizontal="center" vertical="top"/>
    </xf>
    <xf numFmtId="0" fontId="14" fillId="0" borderId="10" xfId="9" applyFont="1" applyBorder="1" applyAlignment="1">
      <alignment horizontal="left" vertical="top"/>
    </xf>
    <xf numFmtId="0" fontId="14" fillId="10" borderId="2" xfId="9" applyFont="1" applyFill="1" applyBorder="1" applyAlignment="1">
      <alignment horizontal="left" vertical="top" wrapText="1"/>
    </xf>
    <xf numFmtId="164" fontId="14" fillId="10" borderId="2" xfId="9" applyNumberFormat="1" applyFont="1" applyFill="1" applyBorder="1" applyAlignment="1">
      <alignment horizontal="center" vertical="top" wrapText="1"/>
    </xf>
    <xf numFmtId="0" fontId="14" fillId="10" borderId="24" xfId="9" applyFont="1" applyFill="1" applyBorder="1" applyAlignment="1">
      <alignment horizontal="center" vertical="top"/>
    </xf>
    <xf numFmtId="164" fontId="14" fillId="8" borderId="2" xfId="9" applyNumberFormat="1" applyFont="1" applyFill="1" applyBorder="1" applyAlignment="1">
      <alignment horizontal="center" vertical="top" wrapText="1"/>
    </xf>
    <xf numFmtId="0" fontId="14" fillId="8" borderId="24" xfId="9" applyFont="1" applyFill="1" applyBorder="1" applyAlignment="1">
      <alignment horizontal="center" vertical="top"/>
    </xf>
    <xf numFmtId="0" fontId="14" fillId="8" borderId="11" xfId="9" applyFont="1" applyFill="1" applyBorder="1" applyAlignment="1">
      <alignment horizontal="right" vertical="top" wrapText="1"/>
    </xf>
    <xf numFmtId="0" fontId="18" fillId="19" borderId="68" xfId="9" applyFont="1" applyFill="1" applyBorder="1" applyAlignment="1">
      <alignment horizontal="center" vertical="center"/>
    </xf>
    <xf numFmtId="164" fontId="14" fillId="19" borderId="66" xfId="9" applyNumberFormat="1" applyFont="1" applyFill="1" applyBorder="1" applyAlignment="1">
      <alignment horizontal="center" vertical="top"/>
    </xf>
    <xf numFmtId="49" fontId="6" fillId="4" borderId="24" xfId="12" applyNumberFormat="1" applyFont="1" applyFill="1" applyBorder="1" applyAlignment="1">
      <alignment horizontal="center" vertical="top"/>
    </xf>
    <xf numFmtId="0" fontId="14" fillId="13" borderId="24" xfId="9" applyFont="1" applyFill="1" applyBorder="1" applyAlignment="1">
      <alignment horizontal="center" vertical="top" wrapText="1"/>
    </xf>
    <xf numFmtId="0" fontId="16" fillId="0" borderId="31" xfId="9" applyFont="1" applyBorder="1" applyAlignment="1">
      <alignment horizontal="center" vertical="top"/>
    </xf>
    <xf numFmtId="49" fontId="6" fillId="4" borderId="13" xfId="12" applyNumberFormat="1" applyFont="1" applyFill="1" applyBorder="1" applyAlignment="1">
      <alignment horizontal="center" vertical="top"/>
    </xf>
    <xf numFmtId="0" fontId="14" fillId="13" borderId="13" xfId="9" applyFont="1" applyFill="1" applyBorder="1" applyAlignment="1">
      <alignment horizontal="center" vertical="top" wrapText="1"/>
    </xf>
    <xf numFmtId="0" fontId="6" fillId="0" borderId="27" xfId="9" applyFont="1" applyBorder="1" applyAlignment="1">
      <alignment horizontal="center" vertical="center"/>
    </xf>
    <xf numFmtId="0" fontId="6" fillId="0" borderId="27" xfId="9" applyFont="1" applyBorder="1" applyAlignment="1">
      <alignment horizontal="left" vertical="top"/>
    </xf>
    <xf numFmtId="0" fontId="6" fillId="4" borderId="5" xfId="9" applyFont="1" applyFill="1" applyBorder="1" applyAlignment="1">
      <alignment horizontal="center" vertical="top"/>
    </xf>
    <xf numFmtId="49" fontId="6" fillId="4" borderId="30" xfId="12" applyNumberFormat="1" applyFont="1" applyFill="1" applyBorder="1" applyAlignment="1">
      <alignment horizontal="center" vertical="top"/>
    </xf>
    <xf numFmtId="0" fontId="14" fillId="13" borderId="30" xfId="9" applyFont="1" applyFill="1" applyBorder="1" applyAlignment="1">
      <alignment horizontal="center" vertical="top" wrapText="1"/>
    </xf>
    <xf numFmtId="9" fontId="16" fillId="19" borderId="65" xfId="9" applyNumberFormat="1" applyFont="1" applyFill="1" applyBorder="1" applyAlignment="1">
      <alignment horizontal="center" vertical="top"/>
    </xf>
    <xf numFmtId="0" fontId="16" fillId="19" borderId="68" xfId="9" applyFont="1" applyFill="1" applyBorder="1" applyAlignment="1">
      <alignment horizontal="center" vertical="center"/>
    </xf>
    <xf numFmtId="0" fontId="16" fillId="19" borderId="68" xfId="9" applyFont="1" applyFill="1" applyBorder="1" applyAlignment="1">
      <alignment horizontal="left" vertical="top"/>
    </xf>
    <xf numFmtId="0" fontId="31" fillId="19" borderId="9" xfId="9" applyFont="1" applyFill="1" applyBorder="1" applyAlignment="1">
      <alignment horizontal="center" vertical="top"/>
    </xf>
    <xf numFmtId="0" fontId="16" fillId="0" borderId="24" xfId="0" applyFont="1" applyBorder="1" applyAlignment="1">
      <alignment horizontal="left" vertical="top" wrapText="1"/>
    </xf>
    <xf numFmtId="0" fontId="14" fillId="13" borderId="24" xfId="9" applyFont="1" applyFill="1" applyBorder="1" applyAlignment="1">
      <alignment vertical="top" wrapText="1"/>
    </xf>
    <xf numFmtId="0" fontId="45" fillId="12" borderId="4" xfId="9" applyFont="1" applyFill="1" applyBorder="1" applyAlignment="1">
      <alignment vertical="top" wrapText="1"/>
    </xf>
    <xf numFmtId="9" fontId="16" fillId="0" borderId="61" xfId="9" applyNumberFormat="1" applyFont="1" applyBorder="1" applyAlignment="1">
      <alignment horizontal="center" vertical="top"/>
    </xf>
    <xf numFmtId="0" fontId="16" fillId="0" borderId="62" xfId="9" applyFont="1" applyBorder="1" applyAlignment="1">
      <alignment horizontal="center" vertical="center"/>
    </xf>
    <xf numFmtId="0" fontId="16" fillId="0" borderId="62" xfId="9" applyFont="1" applyBorder="1" applyAlignment="1">
      <alignment horizontal="left" vertical="top"/>
    </xf>
    <xf numFmtId="0" fontId="16" fillId="0" borderId="13" xfId="0" applyFont="1" applyBorder="1" applyAlignment="1">
      <alignment horizontal="left" vertical="top" wrapText="1"/>
    </xf>
    <xf numFmtId="0" fontId="14" fillId="13" borderId="13" xfId="9" applyFont="1" applyFill="1" applyBorder="1" applyAlignment="1">
      <alignment vertical="top" wrapText="1"/>
    </xf>
    <xf numFmtId="0" fontId="45" fillId="12" borderId="19" xfId="9" applyFont="1" applyFill="1" applyBorder="1" applyAlignment="1">
      <alignment vertical="top" wrapText="1"/>
    </xf>
    <xf numFmtId="9" fontId="16" fillId="0" borderId="37" xfId="9" applyNumberFormat="1" applyFont="1" applyBorder="1" applyAlignment="1">
      <alignment horizontal="center" vertical="top"/>
    </xf>
    <xf numFmtId="0" fontId="16" fillId="0" borderId="38" xfId="9" applyFont="1" applyBorder="1" applyAlignment="1">
      <alignment horizontal="center" vertical="center"/>
    </xf>
    <xf numFmtId="0" fontId="16" fillId="0" borderId="38" xfId="9" applyFont="1" applyBorder="1" applyAlignment="1">
      <alignment horizontal="left" vertical="top"/>
    </xf>
    <xf numFmtId="0" fontId="16" fillId="0" borderId="14" xfId="9" applyFont="1" applyBorder="1" applyAlignment="1">
      <alignment horizontal="center" vertical="top"/>
    </xf>
    <xf numFmtId="0" fontId="16" fillId="4" borderId="14" xfId="9" applyFont="1" applyFill="1" applyBorder="1" applyAlignment="1">
      <alignment horizontal="center" vertical="top"/>
    </xf>
    <xf numFmtId="0" fontId="16" fillId="0" borderId="5" xfId="9" applyFont="1" applyBorder="1" applyAlignment="1">
      <alignment horizontal="center" vertical="top"/>
    </xf>
    <xf numFmtId="9" fontId="16" fillId="0" borderId="64" xfId="9" applyNumberFormat="1" applyFont="1" applyBorder="1" applyAlignment="1">
      <alignment horizontal="center" vertical="top"/>
    </xf>
    <xf numFmtId="0" fontId="16" fillId="0" borderId="27" xfId="9" applyFont="1" applyBorder="1" applyAlignment="1">
      <alignment horizontal="center" vertical="center"/>
    </xf>
    <xf numFmtId="0" fontId="16" fillId="0" borderId="27" xfId="9" applyFont="1" applyBorder="1" applyAlignment="1">
      <alignment horizontal="left" vertical="top"/>
    </xf>
    <xf numFmtId="0" fontId="16" fillId="4" borderId="5" xfId="9" applyFont="1" applyFill="1" applyBorder="1" applyAlignment="1">
      <alignment horizontal="center" vertical="top"/>
    </xf>
    <xf numFmtId="0" fontId="16" fillId="0" borderId="30" xfId="0" applyFont="1" applyBorder="1" applyAlignment="1">
      <alignment horizontal="left" vertical="top" wrapText="1"/>
    </xf>
    <xf numFmtId="0" fontId="14" fillId="13" borderId="30" xfId="9" applyFont="1" applyFill="1" applyBorder="1" applyAlignment="1">
      <alignment vertical="top" wrapText="1"/>
    </xf>
    <xf numFmtId="0" fontId="16" fillId="4" borderId="29" xfId="9" applyFont="1" applyFill="1" applyBorder="1" applyAlignment="1">
      <alignment horizontal="center" vertical="top"/>
    </xf>
    <xf numFmtId="0" fontId="16" fillId="19" borderId="66" xfId="9" applyFont="1" applyFill="1" applyBorder="1" applyAlignment="1">
      <alignment horizontal="left" vertical="top"/>
    </xf>
    <xf numFmtId="0" fontId="31" fillId="19" borderId="12" xfId="9" applyFont="1" applyFill="1" applyBorder="1" applyAlignment="1">
      <alignment horizontal="center" vertical="top"/>
    </xf>
    <xf numFmtId="0" fontId="16" fillId="0" borderId="69" xfId="9" applyFont="1" applyBorder="1" applyAlignment="1">
      <alignment horizontal="left" vertical="top"/>
    </xf>
    <xf numFmtId="0" fontId="16" fillId="0" borderId="72" xfId="9" applyFont="1" applyBorder="1" applyAlignment="1">
      <alignment horizontal="center" vertical="top"/>
    </xf>
    <xf numFmtId="0" fontId="16" fillId="0" borderId="60" xfId="9" applyFont="1" applyBorder="1" applyAlignment="1">
      <alignment horizontal="left" vertical="top"/>
    </xf>
    <xf numFmtId="0" fontId="16" fillId="0" borderId="73" xfId="9" applyFont="1" applyBorder="1" applyAlignment="1">
      <alignment horizontal="center" vertical="top"/>
    </xf>
    <xf numFmtId="0" fontId="16" fillId="4" borderId="73" xfId="9" applyFont="1" applyFill="1" applyBorder="1" applyAlignment="1">
      <alignment horizontal="center" vertical="top"/>
    </xf>
    <xf numFmtId="0" fontId="16" fillId="0" borderId="54" xfId="9" applyFont="1" applyBorder="1" applyAlignment="1">
      <alignment horizontal="left" vertical="top"/>
    </xf>
    <xf numFmtId="0" fontId="16" fillId="4" borderId="74" xfId="9" applyFont="1" applyFill="1" applyBorder="1" applyAlignment="1">
      <alignment horizontal="center" vertical="top"/>
    </xf>
    <xf numFmtId="164" fontId="14" fillId="19" borderId="1" xfId="9" applyNumberFormat="1" applyFont="1" applyFill="1" applyBorder="1" applyAlignment="1">
      <alignment horizontal="center" vertical="top"/>
    </xf>
    <xf numFmtId="0" fontId="15" fillId="12" borderId="24" xfId="9" applyFont="1" applyFill="1" applyBorder="1" applyAlignment="1">
      <alignment horizontal="center" vertical="top" wrapText="1"/>
    </xf>
    <xf numFmtId="0" fontId="15" fillId="12" borderId="13" xfId="9" applyFont="1" applyFill="1" applyBorder="1" applyAlignment="1">
      <alignment horizontal="center" vertical="top" wrapText="1"/>
    </xf>
    <xf numFmtId="0" fontId="6" fillId="0" borderId="73" xfId="9" applyFont="1" applyBorder="1" applyAlignment="1">
      <alignment horizontal="center" vertical="top"/>
    </xf>
    <xf numFmtId="0" fontId="6" fillId="4" borderId="73" xfId="9" applyFont="1" applyFill="1" applyBorder="1" applyAlignment="1">
      <alignment horizontal="center" vertical="top"/>
    </xf>
    <xf numFmtId="0" fontId="6" fillId="0" borderId="38" xfId="9" applyFont="1" applyBorder="1" applyAlignment="1">
      <alignment horizontal="left" vertical="top"/>
    </xf>
    <xf numFmtId="9" fontId="18" fillId="19" borderId="37" xfId="9" applyNumberFormat="1" applyFont="1" applyFill="1" applyBorder="1" applyAlignment="1">
      <alignment horizontal="center" vertical="top"/>
    </xf>
    <xf numFmtId="0" fontId="6" fillId="19" borderId="38" xfId="9" applyFont="1" applyFill="1" applyBorder="1" applyAlignment="1">
      <alignment horizontal="center" vertical="center"/>
    </xf>
    <xf numFmtId="0" fontId="6" fillId="19" borderId="60" xfId="9" applyFont="1" applyFill="1" applyBorder="1" applyAlignment="1">
      <alignment horizontal="left" vertical="top"/>
    </xf>
    <xf numFmtId="0" fontId="31" fillId="19" borderId="1" xfId="9" applyFont="1" applyFill="1" applyBorder="1" applyAlignment="1">
      <alignment horizontal="center" vertical="top"/>
    </xf>
    <xf numFmtId="9" fontId="18" fillId="19" borderId="18" xfId="9" applyNumberFormat="1" applyFont="1" applyFill="1" applyBorder="1" applyAlignment="1">
      <alignment horizontal="center" vertical="top"/>
    </xf>
    <xf numFmtId="0" fontId="6" fillId="19" borderId="57" xfId="9" applyFont="1" applyFill="1" applyBorder="1" applyAlignment="1">
      <alignment horizontal="center" vertical="center"/>
    </xf>
    <xf numFmtId="0" fontId="6" fillId="19" borderId="36" xfId="9" applyFont="1" applyFill="1" applyBorder="1" applyAlignment="1">
      <alignment horizontal="left" vertical="top"/>
    </xf>
    <xf numFmtId="0" fontId="31" fillId="19" borderId="35" xfId="9" applyFont="1" applyFill="1" applyBorder="1" applyAlignment="1">
      <alignment horizontal="center" vertical="top"/>
    </xf>
    <xf numFmtId="0" fontId="6" fillId="0" borderId="25" xfId="9" applyFont="1" applyBorder="1" applyAlignment="1">
      <alignment horizontal="center" vertical="center"/>
    </xf>
    <xf numFmtId="0" fontId="16" fillId="4" borderId="31" xfId="9" applyFont="1" applyFill="1" applyBorder="1" applyAlignment="1">
      <alignment horizontal="center" vertical="top"/>
    </xf>
    <xf numFmtId="0" fontId="6" fillId="13" borderId="13" xfId="9" applyFont="1" applyFill="1" applyBorder="1" applyAlignment="1">
      <alignment vertical="top" wrapText="1"/>
    </xf>
    <xf numFmtId="0" fontId="6" fillId="13" borderId="13" xfId="9" applyFont="1" applyFill="1" applyBorder="1" applyAlignment="1">
      <alignment horizontal="left" vertical="top" wrapText="1"/>
    </xf>
    <xf numFmtId="0" fontId="47" fillId="0" borderId="0" xfId="9" applyFont="1"/>
    <xf numFmtId="0" fontId="31" fillId="0" borderId="5" xfId="9" applyFont="1" applyBorder="1" applyAlignment="1">
      <alignment horizontal="center" vertical="top"/>
    </xf>
    <xf numFmtId="0" fontId="14" fillId="5" borderId="24" xfId="9" applyFont="1" applyFill="1" applyBorder="1" applyAlignment="1">
      <alignment vertical="top" wrapText="1"/>
    </xf>
    <xf numFmtId="0" fontId="14" fillId="5" borderId="13" xfId="9" applyFont="1" applyFill="1" applyBorder="1" applyAlignment="1">
      <alignment vertical="top" wrapText="1"/>
    </xf>
    <xf numFmtId="0" fontId="6" fillId="5" borderId="13" xfId="9" applyFont="1" applyFill="1" applyBorder="1" applyAlignment="1">
      <alignment horizontal="left" vertical="top" wrapText="1"/>
    </xf>
    <xf numFmtId="0" fontId="6" fillId="5" borderId="13" xfId="9" applyFont="1" applyFill="1" applyBorder="1" applyAlignment="1">
      <alignment vertical="top" wrapText="1"/>
    </xf>
    <xf numFmtId="2" fontId="6" fillId="0" borderId="5" xfId="9" applyNumberFormat="1" applyFont="1" applyBorder="1" applyAlignment="1">
      <alignment horizontal="center" vertical="top"/>
    </xf>
    <xf numFmtId="0" fontId="6" fillId="4" borderId="44" xfId="9" applyFont="1" applyFill="1" applyBorder="1" applyAlignment="1">
      <alignment horizontal="center" vertical="center" wrapText="1"/>
    </xf>
    <xf numFmtId="49" fontId="18" fillId="0" borderId="4" xfId="9" applyNumberFormat="1" applyFont="1" applyBorder="1" applyAlignment="1">
      <alignment horizontal="center" vertical="top"/>
    </xf>
    <xf numFmtId="49" fontId="18" fillId="0" borderId="13" xfId="9" applyNumberFormat="1" applyFont="1" applyBorder="1" applyAlignment="1">
      <alignment horizontal="center" vertical="top"/>
    </xf>
    <xf numFmtId="0" fontId="18" fillId="4" borderId="37" xfId="9" applyFont="1" applyFill="1" applyBorder="1" applyAlignment="1">
      <alignment horizontal="center" vertical="top"/>
    </xf>
    <xf numFmtId="0" fontId="31" fillId="12" borderId="31" xfId="9" applyFont="1" applyFill="1" applyBorder="1" applyAlignment="1">
      <alignment horizontal="center" vertical="top"/>
    </xf>
    <xf numFmtId="0" fontId="31" fillId="12" borderId="14" xfId="9" applyFont="1" applyFill="1" applyBorder="1" applyAlignment="1">
      <alignment horizontal="center" vertical="top"/>
    </xf>
    <xf numFmtId="0" fontId="31" fillId="12" borderId="5" xfId="9" applyFont="1" applyFill="1" applyBorder="1" applyAlignment="1">
      <alignment horizontal="center" vertical="top"/>
    </xf>
    <xf numFmtId="0" fontId="31" fillId="12" borderId="29" xfId="9" applyFont="1" applyFill="1" applyBorder="1" applyAlignment="1">
      <alignment horizontal="center" vertical="top"/>
    </xf>
    <xf numFmtId="0" fontId="31" fillId="4" borderId="11" xfId="9" applyFont="1" applyFill="1" applyBorder="1" applyAlignment="1">
      <alignment horizontal="left" vertical="top"/>
    </xf>
    <xf numFmtId="0" fontId="31" fillId="8" borderId="11" xfId="9" applyFont="1" applyFill="1" applyBorder="1" applyAlignment="1">
      <alignment vertical="top"/>
    </xf>
    <xf numFmtId="49" fontId="14" fillId="8" borderId="35" xfId="9" applyNumberFormat="1" applyFont="1" applyFill="1" applyBorder="1" applyAlignment="1">
      <alignment horizontal="center" vertical="top"/>
    </xf>
    <xf numFmtId="0" fontId="31" fillId="8" borderId="9" xfId="9" applyFont="1" applyFill="1" applyBorder="1" applyAlignment="1">
      <alignment horizontal="center" vertical="top"/>
    </xf>
    <xf numFmtId="0" fontId="31" fillId="8" borderId="3" xfId="9" applyFont="1" applyFill="1" applyBorder="1" applyAlignment="1">
      <alignment horizontal="right" vertical="top" wrapText="1"/>
    </xf>
    <xf numFmtId="0" fontId="31" fillId="8" borderId="2" xfId="9" applyFont="1" applyFill="1" applyBorder="1" applyAlignment="1">
      <alignment horizontal="right" vertical="top" wrapText="1"/>
    </xf>
    <xf numFmtId="0" fontId="31" fillId="8" borderId="3" xfId="9" applyFont="1" applyFill="1" applyBorder="1" applyAlignment="1">
      <alignment horizontal="right" vertical="top" wrapText="1"/>
    </xf>
    <xf numFmtId="49" fontId="31" fillId="8" borderId="24" xfId="9" applyNumberFormat="1" applyFont="1" applyFill="1" applyBorder="1" applyAlignment="1">
      <alignment horizontal="center" vertical="top"/>
    </xf>
    <xf numFmtId="49" fontId="31" fillId="9" borderId="24" xfId="9" applyNumberFormat="1" applyFont="1" applyFill="1" applyBorder="1" applyAlignment="1">
      <alignment horizontal="center" vertical="top"/>
    </xf>
    <xf numFmtId="9" fontId="18" fillId="19" borderId="2" xfId="9" applyNumberFormat="1" applyFont="1" applyFill="1" applyBorder="1" applyAlignment="1">
      <alignment horizontal="center" vertical="top"/>
    </xf>
    <xf numFmtId="0" fontId="18" fillId="19" borderId="3" xfId="9" applyFont="1" applyFill="1" applyBorder="1" applyAlignment="1">
      <alignment horizontal="center" vertical="center"/>
    </xf>
    <xf numFmtId="0" fontId="18" fillId="19" borderId="3" xfId="9" applyFont="1" applyFill="1" applyBorder="1" applyAlignment="1">
      <alignment horizontal="left" vertical="top"/>
    </xf>
    <xf numFmtId="0" fontId="31" fillId="19" borderId="19" xfId="9" applyFont="1" applyFill="1" applyBorder="1" applyAlignment="1">
      <alignment horizontal="center" vertical="top"/>
    </xf>
    <xf numFmtId="0" fontId="48" fillId="12" borderId="24" xfId="9" applyFont="1" applyFill="1" applyBorder="1" applyAlignment="1">
      <alignment horizontal="center" vertical="top" wrapText="1"/>
    </xf>
    <xf numFmtId="49" fontId="31" fillId="14" borderId="1" xfId="9" applyNumberFormat="1" applyFont="1" applyFill="1" applyBorder="1" applyAlignment="1">
      <alignment horizontal="center" vertical="top"/>
    </xf>
    <xf numFmtId="49" fontId="31" fillId="9" borderId="40" xfId="9" applyNumberFormat="1" applyFont="1" applyFill="1" applyBorder="1" applyAlignment="1">
      <alignment horizontal="center" vertical="top"/>
    </xf>
    <xf numFmtId="0" fontId="18" fillId="0" borderId="25" xfId="9" applyFont="1" applyBorder="1" applyAlignment="1">
      <alignment horizontal="center" vertical="center"/>
    </xf>
    <xf numFmtId="0" fontId="16" fillId="0" borderId="1" xfId="9" applyFont="1" applyBorder="1" applyAlignment="1">
      <alignment horizontal="center" vertical="top"/>
    </xf>
    <xf numFmtId="49" fontId="31" fillId="12" borderId="13" xfId="9" applyNumberFormat="1" applyFont="1" applyFill="1" applyBorder="1" applyAlignment="1">
      <alignment horizontal="center" vertical="top" wrapText="1"/>
    </xf>
    <xf numFmtId="49" fontId="31" fillId="9" borderId="19" xfId="9" applyNumberFormat="1" applyFont="1" applyFill="1" applyBorder="1" applyAlignment="1">
      <alignment horizontal="center" vertical="top"/>
    </xf>
    <xf numFmtId="49" fontId="31" fillId="12" borderId="30" xfId="9" applyNumberFormat="1" applyFont="1" applyFill="1" applyBorder="1" applyAlignment="1">
      <alignment horizontal="center" vertical="top" wrapText="1"/>
    </xf>
    <xf numFmtId="49" fontId="31" fillId="14" borderId="29" xfId="9" applyNumberFormat="1" applyFont="1" applyFill="1" applyBorder="1" applyAlignment="1">
      <alignment horizontal="center" vertical="top"/>
    </xf>
    <xf numFmtId="49" fontId="31" fillId="9" borderId="8" xfId="9" applyNumberFormat="1" applyFont="1" applyFill="1" applyBorder="1" applyAlignment="1">
      <alignment horizontal="center" vertical="top"/>
    </xf>
    <xf numFmtId="0" fontId="18" fillId="0" borderId="60" xfId="9" applyFont="1" applyBorder="1" applyAlignment="1">
      <alignment horizontal="left" vertical="top"/>
    </xf>
    <xf numFmtId="164" fontId="6" fillId="0" borderId="42" xfId="9" applyNumberFormat="1" applyFont="1" applyBorder="1" applyAlignment="1">
      <alignment horizontal="center" vertical="top"/>
    </xf>
    <xf numFmtId="164" fontId="6" fillId="0" borderId="37" xfId="9" applyNumberFormat="1" applyFont="1" applyBorder="1" applyAlignment="1">
      <alignment horizontal="center" vertical="top"/>
    </xf>
    <xf numFmtId="164" fontId="14" fillId="0" borderId="37" xfId="9" applyNumberFormat="1" applyFont="1" applyBorder="1" applyAlignment="1">
      <alignment horizontal="center" vertical="top"/>
    </xf>
    <xf numFmtId="0" fontId="18" fillId="19" borderId="50" xfId="9" applyFont="1" applyFill="1" applyBorder="1" applyAlignment="1">
      <alignment horizontal="left" vertical="top"/>
    </xf>
    <xf numFmtId="49" fontId="16" fillId="0" borderId="4" xfId="9" applyNumberFormat="1" applyFont="1" applyBorder="1" applyAlignment="1">
      <alignment horizontal="center" vertical="top"/>
    </xf>
    <xf numFmtId="49" fontId="19" fillId="4" borderId="1" xfId="9" applyNumberFormat="1" applyFont="1" applyFill="1" applyBorder="1" applyAlignment="1">
      <alignment horizontal="center" vertical="center" textRotation="90"/>
    </xf>
    <xf numFmtId="0" fontId="6" fillId="4" borderId="69" xfId="9" applyFont="1" applyFill="1" applyBorder="1" applyAlignment="1">
      <alignment horizontal="left" vertical="top" wrapText="1"/>
    </xf>
    <xf numFmtId="49" fontId="16" fillId="0" borderId="13" xfId="9" applyNumberFormat="1" applyFont="1" applyBorder="1" applyAlignment="1">
      <alignment horizontal="center" vertical="top"/>
    </xf>
    <xf numFmtId="0" fontId="18" fillId="4" borderId="54" xfId="9" applyFont="1" applyFill="1" applyBorder="1" applyAlignment="1">
      <alignment horizontal="left" vertical="top" wrapText="1"/>
    </xf>
    <xf numFmtId="0" fontId="18" fillId="4" borderId="69" xfId="9" applyFont="1" applyFill="1" applyBorder="1" applyAlignment="1">
      <alignment horizontal="left" vertical="top" wrapText="1"/>
    </xf>
    <xf numFmtId="0" fontId="18" fillId="4" borderId="16" xfId="9" applyFont="1" applyFill="1" applyBorder="1" applyAlignment="1">
      <alignment wrapText="1"/>
    </xf>
    <xf numFmtId="0" fontId="18" fillId="4" borderId="21" xfId="9" applyFont="1" applyFill="1" applyBorder="1" applyAlignment="1">
      <alignment horizontal="left" vertical="top" wrapText="1"/>
    </xf>
    <xf numFmtId="0" fontId="18" fillId="4" borderId="54" xfId="9" applyFont="1" applyFill="1" applyBorder="1" applyAlignment="1">
      <alignment horizontal="left" vertical="top" wrapText="1"/>
    </xf>
    <xf numFmtId="49" fontId="19" fillId="4" borderId="29" xfId="9" applyNumberFormat="1" applyFont="1" applyFill="1" applyBorder="1" applyAlignment="1">
      <alignment horizontal="center" vertical="center" textRotation="90"/>
    </xf>
    <xf numFmtId="0" fontId="6" fillId="20" borderId="67" xfId="9" applyFont="1" applyFill="1" applyBorder="1" applyAlignment="1">
      <alignment horizontal="left" vertical="top"/>
    </xf>
    <xf numFmtId="164" fontId="14" fillId="20" borderId="9" xfId="9" applyNumberFormat="1" applyFont="1" applyFill="1" applyBorder="1" applyAlignment="1">
      <alignment horizontal="center" vertical="top"/>
    </xf>
    <xf numFmtId="0" fontId="31" fillId="20" borderId="12" xfId="9" applyFont="1" applyFill="1" applyBorder="1" applyAlignment="1">
      <alignment horizontal="center" vertical="top"/>
    </xf>
    <xf numFmtId="0" fontId="18" fillId="4" borderId="64" xfId="9" applyFont="1" applyFill="1" applyBorder="1" applyAlignment="1">
      <alignment horizontal="center" vertical="center"/>
    </xf>
    <xf numFmtId="49" fontId="31" fillId="8" borderId="9" xfId="9" applyNumberFormat="1" applyFont="1" applyFill="1" applyBorder="1" applyAlignment="1">
      <alignment horizontal="center" vertical="top"/>
    </xf>
    <xf numFmtId="49" fontId="31" fillId="9" borderId="35" xfId="9" applyNumberFormat="1" applyFont="1" applyFill="1" applyBorder="1" applyAlignment="1">
      <alignment horizontal="center" vertical="top"/>
    </xf>
    <xf numFmtId="49" fontId="31" fillId="9" borderId="12" xfId="9" applyNumberFormat="1" applyFont="1" applyFill="1" applyBorder="1" applyAlignment="1">
      <alignment horizontal="center" vertical="top"/>
    </xf>
    <xf numFmtId="0" fontId="31" fillId="8" borderId="4" xfId="9" applyFont="1" applyFill="1" applyBorder="1" applyAlignment="1">
      <alignment horizontal="center" vertical="top"/>
    </xf>
    <xf numFmtId="0" fontId="14" fillId="8" borderId="3" xfId="9" applyFont="1" applyFill="1" applyBorder="1" applyAlignment="1">
      <alignment horizontal="right" vertical="top" wrapText="1"/>
    </xf>
    <xf numFmtId="0" fontId="6" fillId="19" borderId="4" xfId="9" applyFont="1" applyFill="1" applyBorder="1" applyAlignment="1">
      <alignment horizontal="left" vertical="top"/>
    </xf>
    <xf numFmtId="0" fontId="6" fillId="0" borderId="24" xfId="0" applyFont="1" applyBorder="1" applyAlignment="1">
      <alignment vertical="top" wrapText="1"/>
    </xf>
    <xf numFmtId="49" fontId="7" fillId="4" borderId="1" xfId="9" applyNumberFormat="1" applyFont="1" applyFill="1" applyBorder="1" applyAlignment="1">
      <alignment horizontal="center" vertical="center" textRotation="87"/>
    </xf>
    <xf numFmtId="49" fontId="14" fillId="14" borderId="1" xfId="9" applyNumberFormat="1" applyFont="1" applyFill="1" applyBorder="1" applyAlignment="1">
      <alignment horizontal="center" vertical="top"/>
    </xf>
    <xf numFmtId="49" fontId="14" fillId="9" borderId="40" xfId="9" applyNumberFormat="1" applyFont="1" applyFill="1" applyBorder="1" applyAlignment="1">
      <alignment horizontal="center" vertical="top"/>
    </xf>
    <xf numFmtId="0" fontId="6" fillId="4" borderId="1" xfId="9" applyFont="1" applyFill="1" applyBorder="1" applyAlignment="1">
      <alignment horizontal="center" vertical="top"/>
    </xf>
    <xf numFmtId="0" fontId="6" fillId="0" borderId="13" xfId="0" applyFont="1" applyBorder="1" applyAlignment="1">
      <alignment vertical="top" wrapText="1"/>
    </xf>
    <xf numFmtId="49" fontId="7" fillId="4" borderId="13" xfId="9" applyNumberFormat="1" applyFont="1" applyFill="1" applyBorder="1" applyAlignment="1">
      <alignment horizontal="center" vertical="center" textRotation="87"/>
    </xf>
    <xf numFmtId="49" fontId="14" fillId="9" borderId="19" xfId="9" applyNumberFormat="1" applyFont="1" applyFill="1" applyBorder="1" applyAlignment="1">
      <alignment horizontal="center" vertical="top"/>
    </xf>
    <xf numFmtId="1" fontId="6" fillId="0" borderId="6" xfId="9" applyNumberFormat="1" applyFont="1" applyBorder="1" applyAlignment="1">
      <alignment horizontal="center" vertical="top"/>
    </xf>
    <xf numFmtId="0" fontId="6" fillId="0" borderId="30" xfId="0" applyFont="1" applyBorder="1" applyAlignment="1">
      <alignment vertical="top" wrapText="1"/>
    </xf>
    <xf numFmtId="49" fontId="7" fillId="4" borderId="29" xfId="9" applyNumberFormat="1" applyFont="1" applyFill="1" applyBorder="1" applyAlignment="1">
      <alignment horizontal="center" vertical="center" textRotation="87"/>
    </xf>
    <xf numFmtId="49" fontId="14" fillId="14" borderId="29" xfId="9" applyNumberFormat="1" applyFont="1" applyFill="1" applyBorder="1" applyAlignment="1">
      <alignment horizontal="center" vertical="top"/>
    </xf>
    <xf numFmtId="49" fontId="14" fillId="9" borderId="8" xfId="9" applyNumberFormat="1" applyFont="1" applyFill="1" applyBorder="1" applyAlignment="1">
      <alignment horizontal="center" vertical="top"/>
    </xf>
    <xf numFmtId="0" fontId="6" fillId="4" borderId="42" xfId="9" applyFont="1" applyFill="1" applyBorder="1" applyAlignment="1">
      <alignment horizontal="center" vertical="top"/>
    </xf>
    <xf numFmtId="0" fontId="6" fillId="4" borderId="43" xfId="9" applyFont="1" applyFill="1" applyBorder="1" applyAlignment="1">
      <alignment horizontal="center" vertical="center" wrapText="1"/>
    </xf>
    <xf numFmtId="164" fontId="6" fillId="4" borderId="1" xfId="9" applyNumberFormat="1" applyFont="1" applyFill="1" applyBorder="1" applyAlignment="1">
      <alignment horizontal="center" vertical="top"/>
    </xf>
    <xf numFmtId="0" fontId="49" fillId="0" borderId="0" xfId="9" applyFont="1"/>
    <xf numFmtId="0" fontId="6" fillId="4" borderId="62" xfId="9" applyFont="1" applyFill="1" applyBorder="1" applyAlignment="1">
      <alignment horizontal="center" vertical="center" wrapText="1"/>
    </xf>
    <xf numFmtId="0" fontId="6" fillId="4" borderId="39" xfId="9" applyFont="1" applyFill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23" xfId="0" applyFont="1" applyBorder="1" applyAlignment="1">
      <alignment vertical="top" wrapText="1"/>
    </xf>
    <xf numFmtId="0" fontId="11" fillId="12" borderId="2" xfId="9" applyFont="1" applyFill="1" applyBorder="1" applyAlignment="1">
      <alignment horizontal="left" vertical="top" wrapText="1"/>
    </xf>
    <xf numFmtId="0" fontId="11" fillId="12" borderId="3" xfId="9" applyFont="1" applyFill="1" applyBorder="1" applyAlignment="1">
      <alignment horizontal="left" vertical="top" wrapText="1"/>
    </xf>
    <xf numFmtId="0" fontId="11" fillId="12" borderId="4" xfId="9" applyFont="1" applyFill="1" applyBorder="1" applyAlignment="1">
      <alignment horizontal="left" vertical="top" wrapText="1"/>
    </xf>
    <xf numFmtId="0" fontId="11" fillId="12" borderId="18" xfId="9" applyFont="1" applyFill="1" applyBorder="1" applyAlignment="1">
      <alignment horizontal="left" vertical="top" wrapText="1"/>
    </xf>
    <xf numFmtId="0" fontId="11" fillId="12" borderId="0" xfId="9" applyFont="1" applyFill="1" applyAlignment="1">
      <alignment horizontal="left" vertical="top" wrapText="1"/>
    </xf>
    <xf numFmtId="0" fontId="11" fillId="12" borderId="19" xfId="9" applyFont="1" applyFill="1" applyBorder="1" applyAlignment="1">
      <alignment horizontal="left" vertical="top" wrapText="1"/>
    </xf>
    <xf numFmtId="164" fontId="14" fillId="12" borderId="13" xfId="9" applyNumberFormat="1" applyFont="1" applyFill="1" applyBorder="1" applyAlignment="1">
      <alignment horizontal="center" vertical="top"/>
    </xf>
    <xf numFmtId="0" fontId="6" fillId="4" borderId="64" xfId="9" applyFont="1" applyFill="1" applyBorder="1" applyAlignment="1">
      <alignment horizontal="center" vertical="center"/>
    </xf>
    <xf numFmtId="0" fontId="6" fillId="4" borderId="27" xfId="9" applyFont="1" applyFill="1" applyBorder="1" applyAlignment="1">
      <alignment horizontal="center" vertical="center" wrapText="1"/>
    </xf>
    <xf numFmtId="0" fontId="6" fillId="4" borderId="28" xfId="9" applyFont="1" applyFill="1" applyBorder="1" applyAlignment="1">
      <alignment horizontal="left" vertical="top" wrapText="1"/>
    </xf>
    <xf numFmtId="0" fontId="6" fillId="4" borderId="61" xfId="9" applyFont="1" applyFill="1" applyBorder="1" applyAlignment="1">
      <alignment horizontal="center" vertical="center"/>
    </xf>
    <xf numFmtId="0" fontId="6" fillId="4" borderId="62" xfId="9" applyFont="1" applyFill="1" applyBorder="1" applyAlignment="1">
      <alignment horizontal="center" vertical="center" wrapText="1"/>
    </xf>
    <xf numFmtId="0" fontId="6" fillId="4" borderId="39" xfId="9" applyFont="1" applyFill="1" applyBorder="1" applyAlignment="1">
      <alignment horizontal="left" vertical="top" wrapText="1"/>
    </xf>
    <xf numFmtId="0" fontId="6" fillId="4" borderId="53" xfId="9" applyFont="1" applyFill="1" applyBorder="1" applyAlignment="1">
      <alignment horizontal="center" vertical="top" wrapText="1"/>
    </xf>
    <xf numFmtId="0" fontId="12" fillId="12" borderId="19" xfId="9" applyFont="1" applyFill="1" applyBorder="1" applyAlignment="1">
      <alignment horizontal="left" vertical="top" wrapText="1"/>
    </xf>
    <xf numFmtId="0" fontId="11" fillId="12" borderId="34" xfId="9" applyFont="1" applyFill="1" applyBorder="1" applyAlignment="1">
      <alignment horizontal="left" vertical="top" wrapText="1"/>
    </xf>
    <xf numFmtId="0" fontId="11" fillId="12" borderId="23" xfId="9" applyFont="1" applyFill="1" applyBorder="1" applyAlignment="1">
      <alignment horizontal="left" vertical="top" wrapText="1"/>
    </xf>
    <xf numFmtId="0" fontId="12" fillId="12" borderId="35" xfId="9" applyFont="1" applyFill="1" applyBorder="1" applyAlignment="1">
      <alignment horizontal="left" vertical="top" wrapText="1"/>
    </xf>
    <xf numFmtId="0" fontId="18" fillId="0" borderId="65" xfId="9" applyFont="1" applyBorder="1" applyAlignment="1">
      <alignment horizontal="center" vertical="center"/>
    </xf>
    <xf numFmtId="0" fontId="18" fillId="4" borderId="65" xfId="9" applyFont="1" applyFill="1" applyBorder="1" applyAlignment="1">
      <alignment horizontal="center" vertical="center"/>
    </xf>
    <xf numFmtId="0" fontId="14" fillId="0" borderId="11" xfId="9" applyFont="1" applyBorder="1" applyAlignment="1">
      <alignment horizontal="center" vertical="top"/>
    </xf>
    <xf numFmtId="0" fontId="14" fillId="0" borderId="12" xfId="9" applyFont="1" applyBorder="1" applyAlignment="1">
      <alignment horizontal="center" vertical="top"/>
    </xf>
    <xf numFmtId="0" fontId="44" fillId="10" borderId="23" xfId="9" applyFont="1" applyFill="1" applyBorder="1" applyAlignment="1">
      <alignment horizontal="left" vertical="top"/>
    </xf>
    <xf numFmtId="0" fontId="12" fillId="10" borderId="23" xfId="9" applyFont="1" applyFill="1" applyBorder="1" applyAlignment="1">
      <alignment horizontal="left" vertical="top"/>
    </xf>
    <xf numFmtId="0" fontId="14" fillId="10" borderId="12" xfId="9" applyFont="1" applyFill="1" applyBorder="1" applyAlignment="1">
      <alignment horizontal="center" vertical="top"/>
    </xf>
    <xf numFmtId="0" fontId="14" fillId="10" borderId="10" xfId="9" applyFont="1" applyFill="1" applyBorder="1" applyAlignment="1">
      <alignment horizontal="right" vertical="top" wrapText="1"/>
    </xf>
    <xf numFmtId="164" fontId="14" fillId="8" borderId="9" xfId="9" applyNumberFormat="1" applyFont="1" applyFill="1" applyBorder="1" applyAlignment="1">
      <alignment horizontal="center" vertical="top" wrapText="1"/>
    </xf>
    <xf numFmtId="49" fontId="23" fillId="4" borderId="24" xfId="9" applyNumberFormat="1" applyFont="1" applyFill="1" applyBorder="1" applyAlignment="1">
      <alignment horizontal="center" vertical="center" textRotation="90"/>
    </xf>
    <xf numFmtId="0" fontId="26" fillId="4" borderId="3" xfId="9" applyFont="1" applyFill="1" applyBorder="1" applyAlignment="1">
      <alignment horizontal="center" vertical="top" wrapText="1"/>
    </xf>
    <xf numFmtId="0" fontId="24" fillId="12" borderId="24" xfId="9" applyFont="1" applyFill="1" applyBorder="1" applyAlignment="1">
      <alignment horizontal="center" vertical="top" wrapText="1"/>
    </xf>
    <xf numFmtId="49" fontId="20" fillId="14" borderId="24" xfId="9" applyNumberFormat="1" applyFont="1" applyFill="1" applyBorder="1" applyAlignment="1">
      <alignment horizontal="center" vertical="top"/>
    </xf>
    <xf numFmtId="49" fontId="23" fillId="4" borderId="13" xfId="9" applyNumberFormat="1" applyFont="1" applyFill="1" applyBorder="1" applyAlignment="1">
      <alignment horizontal="center" vertical="center" textRotation="90"/>
    </xf>
    <xf numFmtId="49" fontId="10" fillId="4" borderId="0" xfId="9" applyNumberFormat="1" applyFont="1" applyFill="1" applyAlignment="1">
      <alignment horizontal="center" vertical="top" wrapText="1"/>
    </xf>
    <xf numFmtId="49" fontId="20" fillId="12" borderId="13" xfId="9" applyNumberFormat="1" applyFont="1" applyFill="1" applyBorder="1" applyAlignment="1">
      <alignment vertical="top" wrapText="1"/>
    </xf>
    <xf numFmtId="49" fontId="20" fillId="14" borderId="13" xfId="9" applyNumberFormat="1" applyFont="1" applyFill="1" applyBorder="1" applyAlignment="1">
      <alignment horizontal="center" vertical="top"/>
    </xf>
    <xf numFmtId="49" fontId="7" fillId="4" borderId="5" xfId="2" applyNumberFormat="1" applyFont="1" applyFill="1" applyBorder="1" applyAlignment="1">
      <alignment horizontal="center" vertical="top"/>
    </xf>
    <xf numFmtId="0" fontId="5" fillId="0" borderId="0" xfId="9" applyAlignment="1">
      <alignment horizontal="right"/>
    </xf>
    <xf numFmtId="164" fontId="7" fillId="0" borderId="5" xfId="9" applyNumberFormat="1" applyFont="1" applyBorder="1" applyAlignment="1">
      <alignment horizontal="center" vertical="top"/>
    </xf>
    <xf numFmtId="49" fontId="23" fillId="4" borderId="30" xfId="9" applyNumberFormat="1" applyFont="1" applyFill="1" applyBorder="1" applyAlignment="1">
      <alignment horizontal="center" vertical="center" textRotation="90"/>
    </xf>
    <xf numFmtId="49" fontId="10" fillId="4" borderId="23" xfId="9" applyNumberFormat="1" applyFont="1" applyFill="1" applyBorder="1" applyAlignment="1">
      <alignment horizontal="center" vertical="top" wrapText="1"/>
    </xf>
    <xf numFmtId="49" fontId="10" fillId="13" borderId="30" xfId="9" applyNumberFormat="1" applyFont="1" applyFill="1" applyBorder="1" applyAlignment="1">
      <alignment horizontal="center" vertical="top" wrapText="1"/>
    </xf>
    <xf numFmtId="49" fontId="20" fillId="12" borderId="30" xfId="9" applyNumberFormat="1" applyFont="1" applyFill="1" applyBorder="1" applyAlignment="1">
      <alignment vertical="top" wrapText="1"/>
    </xf>
    <xf numFmtId="49" fontId="20" fillId="14" borderId="30" xfId="9" applyNumberFormat="1" applyFont="1" applyFill="1" applyBorder="1" applyAlignment="1">
      <alignment horizontal="center" vertical="top"/>
    </xf>
    <xf numFmtId="49" fontId="22" fillId="9" borderId="30" xfId="9" applyNumberFormat="1" applyFont="1" applyFill="1" applyBorder="1" applyAlignment="1">
      <alignment vertical="top"/>
    </xf>
    <xf numFmtId="0" fontId="50" fillId="12" borderId="2" xfId="9" applyFont="1" applyFill="1" applyBorder="1" applyAlignment="1">
      <alignment horizontal="center" vertical="top" wrapText="1"/>
    </xf>
    <xf numFmtId="0" fontId="50" fillId="12" borderId="3" xfId="9" applyFont="1" applyFill="1" applyBorder="1" applyAlignment="1">
      <alignment horizontal="center" vertical="top" wrapText="1"/>
    </xf>
    <xf numFmtId="0" fontId="50" fillId="12" borderId="4" xfId="9" applyFont="1" applyFill="1" applyBorder="1" applyAlignment="1">
      <alignment horizontal="center" vertical="top" wrapText="1"/>
    </xf>
    <xf numFmtId="164" fontId="10" fillId="12" borderId="29" xfId="9" applyNumberFormat="1" applyFont="1" applyFill="1" applyBorder="1" applyAlignment="1">
      <alignment horizontal="center" vertical="top"/>
    </xf>
    <xf numFmtId="0" fontId="20" fillId="12" borderId="1" xfId="9" applyFont="1" applyFill="1" applyBorder="1" applyAlignment="1">
      <alignment horizontal="center" vertical="top"/>
    </xf>
    <xf numFmtId="0" fontId="50" fillId="12" borderId="18" xfId="9" applyFont="1" applyFill="1" applyBorder="1" applyAlignment="1">
      <alignment horizontal="center" vertical="top" wrapText="1"/>
    </xf>
    <xf numFmtId="0" fontId="50" fillId="12" borderId="0" xfId="9" applyFont="1" applyFill="1" applyAlignment="1">
      <alignment horizontal="center" vertical="top" wrapText="1"/>
    </xf>
    <xf numFmtId="0" fontId="50" fillId="12" borderId="19" xfId="9" applyFont="1" applyFill="1" applyBorder="1" applyAlignment="1">
      <alignment horizontal="center" vertical="top" wrapText="1"/>
    </xf>
    <xf numFmtId="0" fontId="20" fillId="12" borderId="5" xfId="9" applyFont="1" applyFill="1" applyBorder="1" applyAlignment="1">
      <alignment horizontal="center" vertical="top"/>
    </xf>
    <xf numFmtId="0" fontId="20" fillId="12" borderId="14" xfId="9" applyFont="1" applyFill="1" applyBorder="1" applyAlignment="1">
      <alignment horizontal="center" vertical="top"/>
    </xf>
    <xf numFmtId="0" fontId="50" fillId="12" borderId="34" xfId="9" applyFont="1" applyFill="1" applyBorder="1" applyAlignment="1">
      <alignment horizontal="center" vertical="top" wrapText="1"/>
    </xf>
    <xf numFmtId="0" fontId="50" fillId="12" borderId="23" xfId="9" applyFont="1" applyFill="1" applyBorder="1" applyAlignment="1">
      <alignment horizontal="center" vertical="top" wrapText="1"/>
    </xf>
    <xf numFmtId="0" fontId="50" fillId="12" borderId="35" xfId="9" applyFont="1" applyFill="1" applyBorder="1" applyAlignment="1">
      <alignment horizontal="center" vertical="top" wrapText="1"/>
    </xf>
    <xf numFmtId="0" fontId="10" fillId="4" borderId="10" xfId="9" applyFont="1" applyFill="1" applyBorder="1" applyAlignment="1">
      <alignment horizontal="left" vertical="top"/>
    </xf>
    <xf numFmtId="0" fontId="10" fillId="4" borderId="11" xfId="9" applyFont="1" applyFill="1" applyBorder="1" applyAlignment="1">
      <alignment horizontal="left" vertical="top"/>
    </xf>
    <xf numFmtId="0" fontId="10" fillId="0" borderId="11" xfId="9" applyFont="1" applyBorder="1" applyAlignment="1">
      <alignment horizontal="left" vertical="top"/>
    </xf>
    <xf numFmtId="0" fontId="10" fillId="4" borderId="12" xfId="9" applyFont="1" applyFill="1" applyBorder="1" applyAlignment="1">
      <alignment horizontal="left" vertical="top"/>
    </xf>
    <xf numFmtId="0" fontId="10" fillId="8" borderId="11" xfId="9" applyFont="1" applyFill="1" applyBorder="1" applyAlignment="1">
      <alignment vertical="top"/>
    </xf>
    <xf numFmtId="0" fontId="50" fillId="8" borderId="11" xfId="9" applyFont="1" applyFill="1" applyBorder="1" applyAlignment="1">
      <alignment vertical="top"/>
    </xf>
    <xf numFmtId="0" fontId="50" fillId="8" borderId="12" xfId="9" applyFont="1" applyFill="1" applyBorder="1" applyAlignment="1">
      <alignment vertical="top"/>
    </xf>
    <xf numFmtId="49" fontId="31" fillId="8" borderId="35" xfId="9" applyNumberFormat="1" applyFont="1" applyFill="1" applyBorder="1" applyAlignment="1">
      <alignment horizontal="center" vertical="top"/>
    </xf>
    <xf numFmtId="164" fontId="10" fillId="8" borderId="24" xfId="9" applyNumberFormat="1" applyFont="1" applyFill="1" applyBorder="1" applyAlignment="1">
      <alignment horizontal="center" vertical="top" wrapText="1"/>
    </xf>
    <xf numFmtId="0" fontId="10" fillId="8" borderId="4" xfId="9" applyFont="1" applyFill="1" applyBorder="1" applyAlignment="1">
      <alignment horizontal="center" vertical="top"/>
    </xf>
    <xf numFmtId="0" fontId="10" fillId="8" borderId="3" xfId="9" applyFont="1" applyFill="1" applyBorder="1" applyAlignment="1">
      <alignment horizontal="right" vertical="top" wrapText="1"/>
    </xf>
    <xf numFmtId="0" fontId="20" fillId="8" borderId="2" xfId="9" applyFont="1" applyFill="1" applyBorder="1" applyAlignment="1">
      <alignment horizontal="right" vertical="top" wrapText="1"/>
    </xf>
    <xf numFmtId="0" fontId="20" fillId="8" borderId="3" xfId="9" applyFont="1" applyFill="1" applyBorder="1" applyAlignment="1">
      <alignment horizontal="right" vertical="top" wrapText="1"/>
    </xf>
    <xf numFmtId="0" fontId="18" fillId="19" borderId="66" xfId="9" applyFont="1" applyFill="1" applyBorder="1" applyAlignment="1">
      <alignment horizontal="left" vertical="top"/>
    </xf>
    <xf numFmtId="0" fontId="12" fillId="12" borderId="4" xfId="9" applyFont="1" applyFill="1" applyBorder="1" applyAlignment="1">
      <alignment horizontal="center" vertical="center" textRotation="90" wrapText="1"/>
    </xf>
    <xf numFmtId="49" fontId="6" fillId="13" borderId="3" xfId="9" applyNumberFormat="1" applyFont="1" applyFill="1" applyBorder="1" applyAlignment="1">
      <alignment horizontal="center" vertical="top" wrapText="1"/>
    </xf>
    <xf numFmtId="0" fontId="18" fillId="0" borderId="69" xfId="9" applyFont="1" applyBorder="1" applyAlignment="1">
      <alignment horizontal="left" vertical="top"/>
    </xf>
    <xf numFmtId="0" fontId="6" fillId="0" borderId="40" xfId="9" applyFont="1" applyBorder="1" applyAlignment="1">
      <alignment horizontal="center" vertical="top"/>
    </xf>
    <xf numFmtId="0" fontId="12" fillId="12" borderId="19" xfId="9" applyFont="1" applyFill="1" applyBorder="1" applyAlignment="1">
      <alignment horizontal="center" vertical="center" textRotation="90" wrapText="1"/>
    </xf>
    <xf numFmtId="49" fontId="6" fillId="13" borderId="0" xfId="9" applyNumberFormat="1" applyFont="1" applyFill="1" applyAlignment="1">
      <alignment horizontal="center" vertical="top" wrapText="1"/>
    </xf>
    <xf numFmtId="49" fontId="31" fillId="9" borderId="13" xfId="9" applyNumberFormat="1" applyFont="1" applyFill="1" applyBorder="1" applyAlignment="1">
      <alignment horizontal="center" vertical="top"/>
    </xf>
    <xf numFmtId="0" fontId="6" fillId="0" borderId="17" xfId="9" applyFont="1" applyBorder="1" applyAlignment="1">
      <alignment horizontal="center" vertical="top"/>
    </xf>
    <xf numFmtId="0" fontId="6" fillId="0" borderId="54" xfId="9" applyFont="1" applyBorder="1" applyAlignment="1">
      <alignment horizontal="left" vertical="top"/>
    </xf>
    <xf numFmtId="0" fontId="6" fillId="4" borderId="22" xfId="9" applyFont="1" applyFill="1" applyBorder="1" applyAlignment="1">
      <alignment horizontal="center" vertical="top"/>
    </xf>
    <xf numFmtId="0" fontId="12" fillId="12" borderId="35" xfId="9" applyFont="1" applyFill="1" applyBorder="1" applyAlignment="1">
      <alignment horizontal="center" vertical="center" textRotation="90" wrapText="1"/>
    </xf>
    <xf numFmtId="49" fontId="6" fillId="13" borderId="23" xfId="9" applyNumberFormat="1" applyFont="1" applyFill="1" applyBorder="1" applyAlignment="1">
      <alignment horizontal="center" vertical="top" wrapText="1"/>
    </xf>
    <xf numFmtId="49" fontId="6" fillId="13" borderId="24" xfId="9" applyNumberFormat="1" applyFont="1" applyFill="1" applyBorder="1" applyAlignment="1">
      <alignment horizontal="center" vertical="top" wrapText="1"/>
    </xf>
    <xf numFmtId="0" fontId="6" fillId="0" borderId="71" xfId="9" applyFont="1" applyBorder="1" applyAlignment="1">
      <alignment horizontal="center" vertical="top"/>
    </xf>
    <xf numFmtId="49" fontId="6" fillId="13" borderId="13" xfId="9" applyNumberFormat="1" applyFont="1" applyFill="1" applyBorder="1" applyAlignment="1">
      <alignment horizontal="center" vertical="top" wrapText="1"/>
    </xf>
    <xf numFmtId="49" fontId="6" fillId="13" borderId="30" xfId="9" applyNumberFormat="1" applyFont="1" applyFill="1" applyBorder="1" applyAlignment="1">
      <alignment horizontal="center" vertical="top" wrapText="1"/>
    </xf>
    <xf numFmtId="0" fontId="45" fillId="19" borderId="35" xfId="9" applyFont="1" applyFill="1" applyBorder="1" applyAlignment="1">
      <alignment horizontal="center" vertical="top"/>
    </xf>
    <xf numFmtId="49" fontId="21" fillId="4" borderId="13" xfId="9" applyNumberFormat="1" applyFont="1" applyFill="1" applyBorder="1" applyAlignment="1">
      <alignment horizontal="center" vertical="center" textRotation="90"/>
    </xf>
    <xf numFmtId="0" fontId="45" fillId="12" borderId="24" xfId="9" applyFont="1" applyFill="1" applyBorder="1" applyAlignment="1">
      <alignment horizontal="center" vertical="center" textRotation="90" wrapText="1"/>
    </xf>
    <xf numFmtId="0" fontId="5" fillId="13" borderId="24" xfId="9" applyFill="1" applyBorder="1" applyAlignment="1">
      <alignment vertical="top" wrapText="1"/>
    </xf>
    <xf numFmtId="0" fontId="51" fillId="12" borderId="4" xfId="9" applyFont="1" applyFill="1" applyBorder="1" applyAlignment="1">
      <alignment horizontal="center" vertical="top" wrapText="1"/>
    </xf>
    <xf numFmtId="49" fontId="52" fillId="14" borderId="24" xfId="9" applyNumberFormat="1" applyFont="1" applyFill="1" applyBorder="1" applyAlignment="1">
      <alignment horizontal="center" vertical="top"/>
    </xf>
    <xf numFmtId="0" fontId="18" fillId="4" borderId="69" xfId="9" applyFont="1" applyFill="1" applyBorder="1" applyAlignment="1">
      <alignment horizontal="left" vertical="top" wrapText="1"/>
    </xf>
    <xf numFmtId="0" fontId="18" fillId="4" borderId="31" xfId="9" applyFont="1" applyFill="1" applyBorder="1" applyAlignment="1">
      <alignment horizontal="center" vertical="top"/>
    </xf>
    <xf numFmtId="0" fontId="45" fillId="12" borderId="13" xfId="9" applyFont="1" applyFill="1" applyBorder="1" applyAlignment="1">
      <alignment horizontal="center" vertical="center" textRotation="90" wrapText="1"/>
    </xf>
    <xf numFmtId="0" fontId="5" fillId="13" borderId="13" xfId="9" applyFill="1" applyBorder="1" applyAlignment="1">
      <alignment vertical="top" wrapText="1"/>
    </xf>
    <xf numFmtId="49" fontId="52" fillId="12" borderId="0" xfId="9" applyNumberFormat="1" applyFont="1" applyFill="1" applyAlignment="1">
      <alignment vertical="top" wrapText="1"/>
    </xf>
    <xf numFmtId="49" fontId="52" fillId="14" borderId="13" xfId="9" applyNumberFormat="1" applyFont="1" applyFill="1" applyBorder="1" applyAlignment="1">
      <alignment horizontal="center" vertical="top"/>
    </xf>
    <xf numFmtId="0" fontId="18" fillId="4" borderId="14" xfId="9" applyFont="1" applyFill="1" applyBorder="1" applyAlignment="1">
      <alignment horizontal="center" vertical="top"/>
    </xf>
    <xf numFmtId="0" fontId="18" fillId="4" borderId="5" xfId="9" applyFont="1" applyFill="1" applyBorder="1" applyAlignment="1">
      <alignment horizontal="center" vertical="top"/>
    </xf>
    <xf numFmtId="0" fontId="18" fillId="0" borderId="18" xfId="0" applyFont="1" applyBorder="1" applyAlignment="1">
      <alignment vertical="top" wrapText="1"/>
    </xf>
    <xf numFmtId="0" fontId="18" fillId="4" borderId="44" xfId="9" applyFont="1" applyFill="1" applyBorder="1" applyAlignment="1">
      <alignment horizontal="left" vertical="top" wrapText="1"/>
    </xf>
    <xf numFmtId="0" fontId="18" fillId="4" borderId="29" xfId="9" applyFont="1" applyFill="1" applyBorder="1" applyAlignment="1">
      <alignment horizontal="center" vertical="top"/>
    </xf>
    <xf numFmtId="49" fontId="21" fillId="4" borderId="30" xfId="9" applyNumberFormat="1" applyFont="1" applyFill="1" applyBorder="1" applyAlignment="1">
      <alignment horizontal="center" vertical="center" textRotation="90"/>
    </xf>
    <xf numFmtId="0" fontId="45" fillId="12" borderId="30" xfId="9" applyFont="1" applyFill="1" applyBorder="1" applyAlignment="1">
      <alignment horizontal="center" vertical="center" textRotation="90" wrapText="1"/>
    </xf>
    <xf numFmtId="49" fontId="52" fillId="12" borderId="23" xfId="9" applyNumberFormat="1" applyFont="1" applyFill="1" applyBorder="1" applyAlignment="1">
      <alignment vertical="top" wrapText="1"/>
    </xf>
    <xf numFmtId="49" fontId="52" fillId="14" borderId="30" xfId="9" applyNumberFormat="1" applyFont="1" applyFill="1" applyBorder="1" applyAlignment="1">
      <alignment horizontal="center" vertical="top"/>
    </xf>
    <xf numFmtId="0" fontId="11" fillId="12" borderId="2" xfId="9" applyFont="1" applyFill="1" applyBorder="1" applyAlignment="1">
      <alignment horizontal="center" vertical="top" wrapText="1"/>
    </xf>
    <xf numFmtId="0" fontId="11" fillId="12" borderId="3" xfId="9" applyFont="1" applyFill="1" applyBorder="1" applyAlignment="1">
      <alignment horizontal="center" vertical="top" wrapText="1"/>
    </xf>
    <xf numFmtId="0" fontId="11" fillId="12" borderId="4" xfId="9" applyFont="1" applyFill="1" applyBorder="1" applyAlignment="1">
      <alignment horizontal="center" vertical="top" wrapText="1"/>
    </xf>
    <xf numFmtId="0" fontId="48" fillId="12" borderId="4" xfId="9" applyFont="1" applyFill="1" applyBorder="1" applyAlignment="1">
      <alignment horizontal="center" vertical="top" wrapText="1"/>
    </xf>
    <xf numFmtId="0" fontId="11" fillId="12" borderId="18" xfId="9" applyFont="1" applyFill="1" applyBorder="1" applyAlignment="1">
      <alignment horizontal="center" vertical="top" wrapText="1"/>
    </xf>
    <xf numFmtId="0" fontId="11" fillId="12" borderId="0" xfId="9" applyFont="1" applyFill="1" applyAlignment="1">
      <alignment horizontal="center" vertical="top" wrapText="1"/>
    </xf>
    <xf numFmtId="0" fontId="11" fillId="12" borderId="19" xfId="9" applyFont="1" applyFill="1" applyBorder="1" applyAlignment="1">
      <alignment horizontal="center" vertical="top" wrapText="1"/>
    </xf>
    <xf numFmtId="0" fontId="18" fillId="4" borderId="28" xfId="9" applyFont="1" applyFill="1" applyBorder="1" applyAlignment="1">
      <alignment vertical="top" wrapText="1"/>
    </xf>
    <xf numFmtId="0" fontId="12" fillId="12" borderId="19" xfId="9" applyFont="1" applyFill="1" applyBorder="1" applyAlignment="1">
      <alignment horizontal="center" vertical="top" wrapText="1"/>
    </xf>
    <xf numFmtId="0" fontId="11" fillId="12" borderId="34" xfId="9" applyFont="1" applyFill="1" applyBorder="1" applyAlignment="1">
      <alignment horizontal="center" vertical="top" wrapText="1"/>
    </xf>
    <xf numFmtId="0" fontId="11" fillId="12" borderId="23" xfId="9" applyFont="1" applyFill="1" applyBorder="1" applyAlignment="1">
      <alignment horizontal="center" vertical="top" wrapText="1"/>
    </xf>
    <xf numFmtId="0" fontId="12" fillId="12" borderId="35" xfId="9" applyFont="1" applyFill="1" applyBorder="1" applyAlignment="1">
      <alignment horizontal="center" vertical="top" wrapText="1"/>
    </xf>
    <xf numFmtId="0" fontId="14" fillId="8" borderId="4" xfId="9" applyFont="1" applyFill="1" applyBorder="1" applyAlignment="1">
      <alignment horizontal="center" vertical="top"/>
    </xf>
    <xf numFmtId="0" fontId="14" fillId="8" borderId="2" xfId="9" applyFont="1" applyFill="1" applyBorder="1" applyAlignment="1">
      <alignment horizontal="right" vertical="top" wrapText="1"/>
    </xf>
    <xf numFmtId="0" fontId="14" fillId="8" borderId="3" xfId="9" applyFont="1" applyFill="1" applyBorder="1" applyAlignment="1">
      <alignment horizontal="right" vertical="top" wrapText="1"/>
    </xf>
    <xf numFmtId="49" fontId="14" fillId="8" borderId="24" xfId="9" applyNumberFormat="1" applyFont="1" applyFill="1" applyBorder="1" applyAlignment="1">
      <alignment horizontal="center" vertical="top"/>
    </xf>
    <xf numFmtId="0" fontId="6" fillId="19" borderId="3" xfId="9" applyFont="1" applyFill="1" applyBorder="1" applyAlignment="1">
      <alignment horizontal="left" vertical="top"/>
    </xf>
    <xf numFmtId="49" fontId="14" fillId="14" borderId="4" xfId="9" applyNumberFormat="1" applyFont="1" applyFill="1" applyBorder="1" applyAlignment="1">
      <alignment horizontal="center" vertical="top"/>
    </xf>
    <xf numFmtId="49" fontId="14" fillId="14" borderId="19" xfId="9" applyNumberFormat="1" applyFont="1" applyFill="1" applyBorder="1" applyAlignment="1">
      <alignment horizontal="center" vertical="top"/>
    </xf>
    <xf numFmtId="0" fontId="6" fillId="0" borderId="22" xfId="9" applyFont="1" applyBorder="1" applyAlignment="1">
      <alignment horizontal="center" vertical="top"/>
    </xf>
    <xf numFmtId="49" fontId="14" fillId="14" borderId="35" xfId="9" applyNumberFormat="1" applyFont="1" applyFill="1" applyBorder="1" applyAlignment="1">
      <alignment horizontal="center" vertical="top"/>
    </xf>
    <xf numFmtId="0" fontId="6" fillId="19" borderId="0" xfId="9" applyFont="1" applyFill="1" applyAlignment="1">
      <alignment horizontal="center" vertical="center"/>
    </xf>
    <xf numFmtId="0" fontId="6" fillId="19" borderId="0" xfId="9" applyFont="1" applyFill="1" applyAlignment="1">
      <alignment horizontal="left" vertical="top"/>
    </xf>
    <xf numFmtId="0" fontId="6" fillId="0" borderId="24" xfId="0" applyFont="1" applyBorder="1" applyAlignment="1">
      <alignment horizontal="center" vertical="top" wrapText="1"/>
    </xf>
    <xf numFmtId="0" fontId="6" fillId="0" borderId="48" xfId="9" applyFont="1" applyBorder="1" applyAlignment="1">
      <alignment horizontal="left" vertical="top"/>
    </xf>
    <xf numFmtId="0" fontId="6" fillId="0" borderId="13" xfId="0" applyFont="1" applyBorder="1" applyAlignment="1">
      <alignment horizontal="center" vertical="top" wrapText="1"/>
    </xf>
    <xf numFmtId="0" fontId="6" fillId="0" borderId="30" xfId="0" applyFont="1" applyBorder="1" applyAlignment="1">
      <alignment horizontal="center" vertical="top" wrapText="1"/>
    </xf>
    <xf numFmtId="0" fontId="6" fillId="0" borderId="48" xfId="9" applyFont="1" applyBorder="1" applyAlignment="1">
      <alignment horizontal="center" vertical="center"/>
    </xf>
    <xf numFmtId="0" fontId="6" fillId="0" borderId="54" xfId="9" applyFont="1" applyBorder="1" applyAlignment="1">
      <alignment horizontal="center" vertical="center"/>
    </xf>
    <xf numFmtId="0" fontId="6" fillId="0" borderId="13" xfId="9" applyFont="1" applyBorder="1" applyAlignment="1">
      <alignment horizontal="center" vertical="top"/>
    </xf>
    <xf numFmtId="0" fontId="18" fillId="19" borderId="11" xfId="9" applyFont="1" applyFill="1" applyBorder="1" applyAlignment="1">
      <alignment horizontal="center" vertical="center"/>
    </xf>
    <xf numFmtId="0" fontId="18" fillId="0" borderId="0" xfId="9" applyFont="1" applyAlignment="1">
      <alignment horizontal="left" vertical="top"/>
    </xf>
    <xf numFmtId="0" fontId="18" fillId="0" borderId="16" xfId="9" applyFont="1" applyBorder="1" applyAlignment="1">
      <alignment horizontal="left" vertical="top"/>
    </xf>
    <xf numFmtId="0" fontId="6" fillId="4" borderId="21" xfId="9" applyFont="1" applyFill="1" applyBorder="1" applyAlignment="1">
      <alignment horizontal="left" vertical="top" wrapText="1"/>
    </xf>
    <xf numFmtId="0" fontId="6" fillId="0" borderId="6" xfId="9" applyFont="1" applyBorder="1" applyAlignment="1">
      <alignment horizontal="center" vertical="top"/>
    </xf>
    <xf numFmtId="0" fontId="18" fillId="19" borderId="57" xfId="9" applyFont="1" applyFill="1" applyBorder="1" applyAlignment="1">
      <alignment horizontal="center" vertical="center"/>
    </xf>
    <xf numFmtId="0" fontId="18" fillId="19" borderId="26" xfId="9" applyFont="1" applyFill="1" applyBorder="1" applyAlignment="1">
      <alignment horizontal="left" vertical="top"/>
    </xf>
    <xf numFmtId="49" fontId="6" fillId="0" borderId="24" xfId="9" applyNumberFormat="1" applyFont="1" applyBorder="1" applyAlignment="1">
      <alignment vertical="top" wrapText="1"/>
    </xf>
    <xf numFmtId="49" fontId="6" fillId="0" borderId="13" xfId="9" applyNumberFormat="1" applyFont="1" applyBorder="1" applyAlignment="1">
      <alignment vertical="top" wrapText="1"/>
    </xf>
    <xf numFmtId="0" fontId="18" fillId="0" borderId="27" xfId="9" applyFont="1" applyBorder="1" applyAlignment="1">
      <alignment horizontal="center" vertical="center"/>
    </xf>
    <xf numFmtId="0" fontId="18" fillId="0" borderId="28" xfId="9" applyFont="1" applyBorder="1" applyAlignment="1">
      <alignment horizontal="left" vertical="top"/>
    </xf>
    <xf numFmtId="1" fontId="6" fillId="0" borderId="20" xfId="9" applyNumberFormat="1" applyFont="1" applyBorder="1" applyAlignment="1">
      <alignment horizontal="center" vertical="top"/>
    </xf>
    <xf numFmtId="0" fontId="6" fillId="0" borderId="28" xfId="9" applyFont="1" applyBorder="1" applyAlignment="1">
      <alignment horizontal="left" vertical="top" wrapText="1"/>
    </xf>
    <xf numFmtId="0" fontId="6" fillId="4" borderId="20" xfId="9" applyFont="1" applyFill="1" applyBorder="1" applyAlignment="1">
      <alignment horizontal="center" vertical="top"/>
    </xf>
    <xf numFmtId="49" fontId="6" fillId="0" borderId="30" xfId="9" applyNumberFormat="1" applyFont="1" applyBorder="1" applyAlignment="1">
      <alignment vertical="top" wrapText="1"/>
    </xf>
    <xf numFmtId="0" fontId="42" fillId="0" borderId="24" xfId="9" applyFont="1" applyBorder="1" applyAlignment="1">
      <alignment horizontal="center" vertical="top" wrapText="1"/>
    </xf>
    <xf numFmtId="49" fontId="14" fillId="0" borderId="13" xfId="9" applyNumberFormat="1" applyFont="1" applyBorder="1" applyAlignment="1">
      <alignment horizontal="center" vertical="top" wrapText="1"/>
    </xf>
    <xf numFmtId="0" fontId="18" fillId="4" borderId="60" xfId="9" applyFont="1" applyFill="1" applyBorder="1" applyAlignment="1">
      <alignment horizontal="center" vertical="center" wrapText="1"/>
    </xf>
    <xf numFmtId="0" fontId="18" fillId="4" borderId="63" xfId="9" applyFont="1" applyFill="1" applyBorder="1" applyAlignment="1">
      <alignment wrapText="1"/>
    </xf>
    <xf numFmtId="0" fontId="6" fillId="5" borderId="33" xfId="9" applyFont="1" applyFill="1" applyBorder="1" applyAlignment="1">
      <alignment horizontal="left" vertical="top" wrapText="1"/>
    </xf>
    <xf numFmtId="0" fontId="14" fillId="0" borderId="30" xfId="9" applyFont="1" applyBorder="1" applyAlignment="1">
      <alignment horizontal="center" vertical="top" wrapText="1"/>
    </xf>
    <xf numFmtId="0" fontId="15" fillId="12" borderId="3" xfId="9" applyFont="1" applyFill="1" applyBorder="1" applyAlignment="1">
      <alignment horizontal="center" vertical="top" wrapText="1"/>
    </xf>
    <xf numFmtId="49" fontId="14" fillId="12" borderId="0" xfId="9" applyNumberFormat="1" applyFont="1" applyFill="1" applyAlignment="1">
      <alignment horizontal="center" vertical="top" wrapText="1"/>
    </xf>
    <xf numFmtId="0" fontId="6" fillId="4" borderId="28" xfId="12" applyFont="1" applyFill="1" applyBorder="1" applyAlignment="1">
      <alignment horizontal="left" vertical="top" wrapText="1"/>
    </xf>
    <xf numFmtId="0" fontId="6" fillId="4" borderId="54" xfId="12" applyFont="1" applyFill="1" applyBorder="1" applyAlignment="1">
      <alignment horizontal="center" vertical="center" wrapText="1"/>
    </xf>
    <xf numFmtId="0" fontId="6" fillId="4" borderId="39" xfId="12" applyFont="1" applyFill="1" applyBorder="1" applyAlignment="1">
      <alignment horizontal="left" vertical="top" wrapText="1"/>
    </xf>
    <xf numFmtId="49" fontId="14" fillId="12" borderId="23" xfId="9" applyNumberFormat="1" applyFont="1" applyFill="1" applyBorder="1" applyAlignment="1">
      <alignment horizontal="center" vertical="top" wrapText="1"/>
    </xf>
    <xf numFmtId="0" fontId="12" fillId="8" borderId="34" xfId="9" applyFont="1" applyFill="1" applyBorder="1" applyAlignment="1">
      <alignment vertical="top"/>
    </xf>
    <xf numFmtId="0" fontId="12" fillId="8" borderId="23" xfId="9" applyFont="1" applyFill="1" applyBorder="1" applyAlignment="1">
      <alignment vertical="top"/>
    </xf>
    <xf numFmtId="0" fontId="14" fillId="8" borderId="23" xfId="9" applyFont="1" applyFill="1" applyBorder="1" applyAlignment="1">
      <alignment vertical="top"/>
    </xf>
    <xf numFmtId="0" fontId="12" fillId="8" borderId="35" xfId="9" applyFont="1" applyFill="1" applyBorder="1" applyAlignment="1">
      <alignment vertical="top"/>
    </xf>
    <xf numFmtId="0" fontId="6" fillId="19" borderId="9" xfId="9" applyFont="1" applyFill="1" applyBorder="1" applyAlignment="1">
      <alignment horizontal="center" vertical="center"/>
    </xf>
    <xf numFmtId="0" fontId="14" fillId="19" borderId="30" xfId="9" applyFont="1" applyFill="1" applyBorder="1" applyAlignment="1">
      <alignment horizontal="center" vertical="top"/>
    </xf>
    <xf numFmtId="0" fontId="42" fillId="13" borderId="24" xfId="9" applyFont="1" applyFill="1" applyBorder="1" applyAlignment="1">
      <alignment horizontal="center" vertical="top" wrapText="1"/>
    </xf>
    <xf numFmtId="164" fontId="18" fillId="0" borderId="1" xfId="9" applyNumberFormat="1" applyFont="1" applyBorder="1" applyAlignment="1">
      <alignment horizontal="center" vertical="top"/>
    </xf>
    <xf numFmtId="0" fontId="42" fillId="13" borderId="13" xfId="9" applyFont="1" applyFill="1" applyBorder="1" applyAlignment="1">
      <alignment horizontal="center" vertical="top" wrapText="1"/>
    </xf>
    <xf numFmtId="0" fontId="6" fillId="0" borderId="44" xfId="9" applyFont="1" applyBorder="1" applyAlignment="1">
      <alignment horizontal="center" vertical="center"/>
    </xf>
    <xf numFmtId="0" fontId="42" fillId="13" borderId="30" xfId="9" applyFont="1" applyFill="1" applyBorder="1" applyAlignment="1">
      <alignment horizontal="center" vertical="top" wrapText="1"/>
    </xf>
    <xf numFmtId="9" fontId="6" fillId="19" borderId="18" xfId="9" applyNumberFormat="1" applyFont="1" applyFill="1" applyBorder="1" applyAlignment="1">
      <alignment horizontal="center" vertical="top"/>
    </xf>
    <xf numFmtId="0" fontId="6" fillId="19" borderId="53" xfId="9" applyFont="1" applyFill="1" applyBorder="1" applyAlignment="1">
      <alignment horizontal="center" vertical="center"/>
    </xf>
    <xf numFmtId="0" fontId="6" fillId="19" borderId="53" xfId="9" applyFont="1" applyFill="1" applyBorder="1" applyAlignment="1">
      <alignment horizontal="left" vertical="top"/>
    </xf>
    <xf numFmtId="0" fontId="6" fillId="0" borderId="4" xfId="0" applyFont="1" applyBorder="1" applyAlignment="1">
      <alignment horizontal="left" vertical="top" wrapText="1"/>
    </xf>
    <xf numFmtId="9" fontId="6" fillId="0" borderId="2" xfId="9" applyNumberFormat="1" applyFont="1" applyBorder="1" applyAlignment="1">
      <alignment horizontal="center" vertical="top"/>
    </xf>
    <xf numFmtId="9" fontId="6" fillId="0" borderId="15" xfId="9" applyNumberFormat="1" applyFont="1" applyBorder="1" applyAlignment="1">
      <alignment horizontal="center" vertical="top"/>
    </xf>
    <xf numFmtId="9" fontId="6" fillId="0" borderId="6" xfId="9" applyNumberFormat="1" applyFont="1" applyBorder="1" applyAlignment="1">
      <alignment horizontal="center" vertical="top"/>
    </xf>
    <xf numFmtId="9" fontId="6" fillId="19" borderId="2" xfId="9" applyNumberFormat="1" applyFont="1" applyFill="1" applyBorder="1" applyAlignment="1">
      <alignment horizontal="center" vertical="top"/>
    </xf>
    <xf numFmtId="49" fontId="6" fillId="0" borderId="13" xfId="9" applyNumberFormat="1" applyFont="1" applyBorder="1" applyAlignment="1">
      <alignment horizontal="center" vertical="top" wrapText="1"/>
    </xf>
    <xf numFmtId="0" fontId="43" fillId="0" borderId="33" xfId="9" applyFont="1" applyBorder="1" applyAlignment="1">
      <alignment horizontal="left" vertical="top"/>
    </xf>
    <xf numFmtId="49" fontId="6" fillId="0" borderId="30" xfId="9" applyNumberFormat="1" applyFont="1" applyBorder="1" applyAlignment="1">
      <alignment horizontal="center" vertical="top" wrapText="1"/>
    </xf>
    <xf numFmtId="0" fontId="6" fillId="19" borderId="48" xfId="9" applyFont="1" applyFill="1" applyBorder="1" applyAlignment="1">
      <alignment horizontal="center" vertical="center"/>
    </xf>
    <xf numFmtId="49" fontId="6" fillId="0" borderId="13" xfId="9" applyNumberFormat="1" applyFont="1" applyBorder="1" applyAlignment="1">
      <alignment horizontal="left" vertical="top" wrapText="1"/>
    </xf>
    <xf numFmtId="0" fontId="6" fillId="4" borderId="64" xfId="12" applyFont="1" applyFill="1" applyBorder="1" applyAlignment="1">
      <alignment horizontal="center" vertical="top"/>
    </xf>
    <xf numFmtId="0" fontId="18" fillId="4" borderId="27" xfId="12" applyFont="1" applyFill="1" applyBorder="1" applyAlignment="1">
      <alignment horizontal="center" vertical="center" wrapText="1"/>
    </xf>
    <xf numFmtId="0" fontId="18" fillId="4" borderId="21" xfId="12" applyFont="1" applyFill="1" applyBorder="1" applyAlignment="1">
      <alignment wrapText="1"/>
    </xf>
    <xf numFmtId="0" fontId="6" fillId="4" borderId="41" xfId="12" applyFont="1" applyFill="1" applyBorder="1" applyAlignment="1">
      <alignment horizontal="center" vertical="top"/>
    </xf>
    <xf numFmtId="0" fontId="18" fillId="4" borderId="32" xfId="12" applyFont="1" applyFill="1" applyBorder="1" applyAlignment="1">
      <alignment horizontal="center" vertical="center" wrapText="1"/>
    </xf>
    <xf numFmtId="0" fontId="6" fillId="4" borderId="8" xfId="12" applyFont="1" applyFill="1" applyBorder="1" applyAlignment="1">
      <alignment wrapText="1"/>
    </xf>
    <xf numFmtId="49" fontId="6" fillId="0" borderId="30" xfId="9" applyNumberFormat="1" applyFont="1" applyBorder="1" applyAlignment="1">
      <alignment horizontal="left" vertical="top" wrapText="1"/>
    </xf>
    <xf numFmtId="0" fontId="6" fillId="0" borderId="24" xfId="9" applyFont="1" applyBorder="1" applyAlignment="1">
      <alignment horizontal="left" vertical="top" wrapText="1"/>
    </xf>
    <xf numFmtId="0" fontId="42" fillId="4" borderId="2" xfId="9" applyFont="1" applyFill="1" applyBorder="1" applyAlignment="1">
      <alignment horizontal="center" vertical="top" wrapText="1"/>
    </xf>
    <xf numFmtId="0" fontId="6" fillId="0" borderId="13" xfId="9" applyFont="1" applyBorder="1" applyAlignment="1">
      <alignment horizontal="left" vertical="top" wrapText="1"/>
    </xf>
    <xf numFmtId="49" fontId="14" fillId="4" borderId="18" xfId="9" applyNumberFormat="1" applyFont="1" applyFill="1" applyBorder="1" applyAlignment="1">
      <alignment horizontal="center" vertical="top" wrapText="1"/>
    </xf>
    <xf numFmtId="0" fontId="6" fillId="0" borderId="30" xfId="9" applyFont="1" applyBorder="1" applyAlignment="1">
      <alignment horizontal="left" vertical="top" wrapText="1"/>
    </xf>
    <xf numFmtId="49" fontId="14" fillId="4" borderId="34" xfId="9" applyNumberFormat="1" applyFont="1" applyFill="1" applyBorder="1" applyAlignment="1">
      <alignment horizontal="center" vertical="top" wrapText="1"/>
    </xf>
    <xf numFmtId="0" fontId="42" fillId="4" borderId="3" xfId="9" applyFont="1" applyFill="1" applyBorder="1" applyAlignment="1">
      <alignment horizontal="center" vertical="top" wrapText="1"/>
    </xf>
    <xf numFmtId="49" fontId="14" fillId="4" borderId="0" xfId="9" applyNumberFormat="1" applyFont="1" applyFill="1" applyAlignment="1">
      <alignment horizontal="center" vertical="top" wrapText="1"/>
    </xf>
    <xf numFmtId="0" fontId="33" fillId="0" borderId="18" xfId="0" applyFont="1" applyBorder="1" applyAlignment="1">
      <alignment vertical="top" wrapText="1"/>
    </xf>
    <xf numFmtId="0" fontId="6" fillId="0" borderId="18" xfId="0" applyFont="1" applyBorder="1" applyAlignment="1">
      <alignment horizontal="left" vertical="top" wrapText="1"/>
    </xf>
    <xf numFmtId="49" fontId="14" fillId="4" borderId="23" xfId="9" applyNumberFormat="1" applyFont="1" applyFill="1" applyBorder="1" applyAlignment="1">
      <alignment horizontal="center" vertical="top" wrapText="1"/>
    </xf>
    <xf numFmtId="0" fontId="6" fillId="13" borderId="30" xfId="9" applyFont="1" applyFill="1" applyBorder="1" applyAlignment="1">
      <alignment horizontal="left" vertical="top" wrapText="1"/>
    </xf>
    <xf numFmtId="2" fontId="5" fillId="0" borderId="0" xfId="9" applyNumberFormat="1"/>
    <xf numFmtId="49" fontId="6" fillId="4" borderId="30" xfId="9" applyNumberFormat="1" applyFont="1" applyFill="1" applyBorder="1" applyAlignment="1">
      <alignment vertical="top"/>
    </xf>
    <xf numFmtId="49" fontId="14" fillId="12" borderId="35" xfId="9" applyNumberFormat="1" applyFont="1" applyFill="1" applyBorder="1" applyAlignment="1">
      <alignment horizontal="center" vertical="top" wrapText="1"/>
    </xf>
    <xf numFmtId="0" fontId="6" fillId="0" borderId="68" xfId="9" applyFont="1" applyBorder="1" applyAlignment="1">
      <alignment vertical="center" wrapText="1"/>
    </xf>
    <xf numFmtId="0" fontId="10" fillId="10" borderId="23" xfId="9" applyFont="1" applyFill="1" applyBorder="1" applyAlignment="1">
      <alignment horizontal="left" vertical="top"/>
    </xf>
    <xf numFmtId="0" fontId="31" fillId="10" borderId="23" xfId="9" applyFont="1" applyFill="1" applyBorder="1" applyAlignment="1">
      <alignment horizontal="left" vertical="top"/>
    </xf>
    <xf numFmtId="0" fontId="53" fillId="10" borderId="23" xfId="9" applyFont="1" applyFill="1" applyBorder="1" applyAlignment="1">
      <alignment horizontal="left" vertical="top"/>
    </xf>
    <xf numFmtId="0" fontId="54" fillId="10" borderId="23" xfId="9" applyFont="1" applyFill="1" applyBorder="1" applyAlignment="1">
      <alignment horizontal="left" vertical="top"/>
    </xf>
    <xf numFmtId="0" fontId="20" fillId="10" borderId="0" xfId="9" applyFont="1" applyFill="1" applyAlignment="1">
      <alignment vertical="top"/>
    </xf>
    <xf numFmtId="49" fontId="20" fillId="10" borderId="9" xfId="9" applyNumberFormat="1" applyFont="1" applyFill="1" applyBorder="1" applyAlignment="1">
      <alignment horizontal="center" vertical="top" wrapText="1"/>
    </xf>
    <xf numFmtId="164" fontId="10" fillId="10" borderId="24" xfId="9" applyNumberFormat="1" applyFont="1" applyFill="1" applyBorder="1" applyAlignment="1">
      <alignment horizontal="center" vertical="top" wrapText="1"/>
    </xf>
    <xf numFmtId="0" fontId="20" fillId="10" borderId="4" xfId="9" applyFont="1" applyFill="1" applyBorder="1" applyAlignment="1">
      <alignment horizontal="center" vertical="top"/>
    </xf>
    <xf numFmtId="0" fontId="20" fillId="10" borderId="3" xfId="9" applyFont="1" applyFill="1" applyBorder="1" applyAlignment="1">
      <alignment horizontal="right" vertical="top" wrapText="1"/>
    </xf>
    <xf numFmtId="0" fontId="20" fillId="10" borderId="2" xfId="9" applyFont="1" applyFill="1" applyBorder="1" applyAlignment="1">
      <alignment horizontal="right" vertical="top" wrapText="1"/>
    </xf>
    <xf numFmtId="0" fontId="20" fillId="10" borderId="3" xfId="9" applyFont="1" applyFill="1" applyBorder="1" applyAlignment="1">
      <alignment horizontal="right" vertical="top" wrapText="1"/>
    </xf>
    <xf numFmtId="49" fontId="22" fillId="10" borderId="24" xfId="9" applyNumberFormat="1" applyFont="1" applyFill="1" applyBorder="1" applyAlignment="1">
      <alignment horizontal="center" vertical="top"/>
    </xf>
    <xf numFmtId="49" fontId="22" fillId="9" borderId="9" xfId="9" applyNumberFormat="1" applyFont="1" applyFill="1" applyBorder="1" applyAlignment="1">
      <alignment horizontal="center" vertical="top"/>
    </xf>
    <xf numFmtId="0" fontId="7" fillId="0" borderId="0" xfId="0" applyFont="1" applyAlignment="1">
      <alignment vertical="top" wrapText="1"/>
    </xf>
    <xf numFmtId="0" fontId="26" fillId="0" borderId="24" xfId="9" applyFont="1" applyBorder="1" applyAlignment="1">
      <alignment horizontal="center" vertical="top" wrapText="1"/>
    </xf>
    <xf numFmtId="49" fontId="20" fillId="14" borderId="24" xfId="9" applyNumberFormat="1" applyFont="1" applyFill="1" applyBorder="1" applyAlignment="1">
      <alignment vertical="top"/>
    </xf>
    <xf numFmtId="164" fontId="7" fillId="0" borderId="31" xfId="9" applyNumberFormat="1" applyFont="1" applyBorder="1" applyAlignment="1">
      <alignment horizontal="center" vertical="top"/>
    </xf>
    <xf numFmtId="0" fontId="19" fillId="0" borderId="31" xfId="9" applyFont="1" applyBorder="1" applyAlignment="1">
      <alignment horizontal="center" vertical="top"/>
    </xf>
    <xf numFmtId="49" fontId="10" fillId="0" borderId="13" xfId="9" applyNumberFormat="1" applyFont="1" applyBorder="1" applyAlignment="1">
      <alignment horizontal="center" vertical="top" wrapText="1"/>
    </xf>
    <xf numFmtId="49" fontId="20" fillId="14" borderId="13" xfId="9" applyNumberFormat="1" applyFont="1" applyFill="1" applyBorder="1" applyAlignment="1">
      <alignment vertical="top"/>
    </xf>
    <xf numFmtId="0" fontId="55" fillId="0" borderId="0" xfId="0" applyFont="1" applyAlignment="1">
      <alignment vertical="top" wrapText="1"/>
    </xf>
    <xf numFmtId="0" fontId="19" fillId="0" borderId="14" xfId="9" applyFont="1" applyBorder="1" applyAlignment="1">
      <alignment horizontal="center" vertical="top"/>
    </xf>
    <xf numFmtId="49" fontId="20" fillId="14" borderId="30" xfId="9" applyNumberFormat="1" applyFont="1" applyFill="1" applyBorder="1" applyAlignment="1">
      <alignment vertical="top"/>
    </xf>
    <xf numFmtId="164" fontId="10" fillId="19" borderId="30" xfId="9" applyNumberFormat="1" applyFont="1" applyFill="1" applyBorder="1" applyAlignment="1">
      <alignment horizontal="center" vertical="top"/>
    </xf>
    <xf numFmtId="0" fontId="26" fillId="0" borderId="0" xfId="9" applyFont="1" applyAlignment="1">
      <alignment horizontal="center" vertical="top" wrapText="1"/>
    </xf>
    <xf numFmtId="0" fontId="24" fillId="12" borderId="0" xfId="9" applyFont="1" applyFill="1" applyAlignment="1">
      <alignment horizontal="center" vertical="top" wrapText="1"/>
    </xf>
    <xf numFmtId="49" fontId="20" fillId="14" borderId="13" xfId="9" applyNumberFormat="1" applyFont="1" applyFill="1" applyBorder="1" applyAlignment="1">
      <alignment horizontal="center" vertical="top"/>
    </xf>
    <xf numFmtId="49" fontId="22" fillId="9" borderId="13" xfId="9" applyNumberFormat="1" applyFont="1" applyFill="1" applyBorder="1" applyAlignment="1">
      <alignment horizontal="center" vertical="top"/>
    </xf>
    <xf numFmtId="9" fontId="18" fillId="0" borderId="52" xfId="9" applyNumberFormat="1" applyFont="1" applyBorder="1" applyAlignment="1">
      <alignment horizontal="center" vertical="top"/>
    </xf>
    <xf numFmtId="0" fontId="18" fillId="0" borderId="36" xfId="9" applyFont="1" applyBorder="1" applyAlignment="1">
      <alignment horizontal="left" vertical="top"/>
    </xf>
    <xf numFmtId="164" fontId="10" fillId="0" borderId="13" xfId="9" applyNumberFormat="1" applyFont="1" applyBorder="1" applyAlignment="1">
      <alignment horizontal="center" vertical="top"/>
    </xf>
    <xf numFmtId="0" fontId="5" fillId="13" borderId="13" xfId="9" applyFill="1" applyBorder="1" applyAlignment="1">
      <alignment horizontal="center" vertical="top" wrapText="1"/>
    </xf>
    <xf numFmtId="164" fontId="10" fillId="0" borderId="14" xfId="9" applyNumberFormat="1" applyFont="1" applyBorder="1" applyAlignment="1">
      <alignment horizontal="center" vertical="top"/>
    </xf>
    <xf numFmtId="164" fontId="7" fillId="0" borderId="14" xfId="9" applyNumberFormat="1" applyFont="1" applyBorder="1" applyAlignment="1">
      <alignment horizontal="center" vertical="top"/>
    </xf>
    <xf numFmtId="164" fontId="10" fillId="0" borderId="5" xfId="9" applyNumberFormat="1" applyFont="1" applyBorder="1" applyAlignment="1">
      <alignment horizontal="center" vertical="top"/>
    </xf>
    <xf numFmtId="9" fontId="18" fillId="0" borderId="41" xfId="9" applyNumberFormat="1" applyFont="1" applyBorder="1" applyAlignment="1">
      <alignment horizontal="center" vertical="top"/>
    </xf>
    <xf numFmtId="0" fontId="18" fillId="0" borderId="33" xfId="9" applyFont="1" applyBorder="1" applyAlignment="1">
      <alignment horizontal="left" vertical="top"/>
    </xf>
    <xf numFmtId="164" fontId="10" fillId="0" borderId="29" xfId="9" applyNumberFormat="1" applyFont="1" applyBorder="1" applyAlignment="1">
      <alignment horizontal="center" vertical="top"/>
    </xf>
    <xf numFmtId="0" fontId="7" fillId="12" borderId="2" xfId="9" applyFont="1" applyFill="1" applyBorder="1" applyAlignment="1">
      <alignment horizontal="left" vertical="top" wrapText="1"/>
    </xf>
    <xf numFmtId="0" fontId="26" fillId="12" borderId="3" xfId="9" applyFont="1" applyFill="1" applyBorder="1" applyAlignment="1">
      <alignment horizontal="center" vertical="top" wrapText="1"/>
    </xf>
    <xf numFmtId="0" fontId="5" fillId="12" borderId="4" xfId="9" applyFill="1" applyBorder="1" applyAlignment="1">
      <alignment horizontal="center" vertical="top" wrapText="1"/>
    </xf>
    <xf numFmtId="49" fontId="10" fillId="14" borderId="24" xfId="9" applyNumberFormat="1" applyFont="1" applyFill="1" applyBorder="1" applyAlignment="1">
      <alignment horizontal="center" vertical="top"/>
    </xf>
    <xf numFmtId="49" fontId="10" fillId="9" borderId="24" xfId="9" applyNumberFormat="1" applyFont="1" applyFill="1" applyBorder="1" applyAlignment="1">
      <alignment horizontal="center" vertical="top"/>
    </xf>
    <xf numFmtId="164" fontId="10" fillId="12" borderId="31" xfId="9" applyNumberFormat="1" applyFont="1" applyFill="1" applyBorder="1" applyAlignment="1">
      <alignment horizontal="center" vertical="top"/>
    </xf>
    <xf numFmtId="0" fontId="7" fillId="12" borderId="18" xfId="9" applyFont="1" applyFill="1" applyBorder="1" applyAlignment="1">
      <alignment horizontal="left" vertical="top" wrapText="1"/>
    </xf>
    <xf numFmtId="49" fontId="10" fillId="12" borderId="0" xfId="9" applyNumberFormat="1" applyFont="1" applyFill="1" applyAlignment="1">
      <alignment horizontal="center" vertical="top" wrapText="1"/>
    </xf>
    <xf numFmtId="49" fontId="10" fillId="12" borderId="19" xfId="9" applyNumberFormat="1" applyFont="1" applyFill="1" applyBorder="1" applyAlignment="1">
      <alignment horizontal="center" vertical="top" wrapText="1"/>
    </xf>
    <xf numFmtId="49" fontId="10" fillId="12" borderId="0" xfId="9" applyNumberFormat="1" applyFont="1" applyFill="1" applyAlignment="1">
      <alignment vertical="top" wrapText="1"/>
    </xf>
    <xf numFmtId="49" fontId="10" fillId="14" borderId="13" xfId="9" applyNumberFormat="1" applyFont="1" applyFill="1" applyBorder="1" applyAlignment="1">
      <alignment horizontal="center" vertical="top"/>
    </xf>
    <xf numFmtId="49" fontId="10" fillId="9" borderId="13" xfId="9" applyNumberFormat="1" applyFont="1" applyFill="1" applyBorder="1" applyAlignment="1">
      <alignment vertical="top"/>
    </xf>
    <xf numFmtId="164" fontId="10" fillId="12" borderId="5" xfId="9" applyNumberFormat="1" applyFont="1" applyFill="1" applyBorder="1" applyAlignment="1">
      <alignment horizontal="center" vertical="top"/>
    </xf>
    <xf numFmtId="0" fontId="10" fillId="12" borderId="18" xfId="9" applyFont="1" applyFill="1" applyBorder="1" applyAlignment="1">
      <alignment horizontal="left" vertical="top" wrapText="1"/>
    </xf>
    <xf numFmtId="0" fontId="11" fillId="4" borderId="44" xfId="9" applyFont="1" applyFill="1" applyBorder="1" applyAlignment="1">
      <alignment horizontal="center" vertical="top" wrapText="1"/>
    </xf>
    <xf numFmtId="0" fontId="11" fillId="4" borderId="33" xfId="9" applyFont="1" applyFill="1" applyBorder="1" applyAlignment="1">
      <alignment horizontal="left" vertical="top" wrapText="1"/>
    </xf>
    <xf numFmtId="0" fontId="10" fillId="12" borderId="34" xfId="9" applyFont="1" applyFill="1" applyBorder="1" applyAlignment="1">
      <alignment horizontal="left" vertical="top" wrapText="1"/>
    </xf>
    <xf numFmtId="49" fontId="10" fillId="12" borderId="23" xfId="9" applyNumberFormat="1" applyFont="1" applyFill="1" applyBorder="1" applyAlignment="1">
      <alignment horizontal="center" vertical="top" wrapText="1"/>
    </xf>
    <xf numFmtId="49" fontId="10" fillId="12" borderId="35" xfId="9" applyNumberFormat="1" applyFont="1" applyFill="1" applyBorder="1" applyAlignment="1">
      <alignment horizontal="center" vertical="top" wrapText="1"/>
    </xf>
    <xf numFmtId="49" fontId="10" fillId="14" borderId="30" xfId="9" applyNumberFormat="1" applyFont="1" applyFill="1" applyBorder="1" applyAlignment="1">
      <alignment horizontal="center" vertical="top"/>
    </xf>
    <xf numFmtId="49" fontId="10" fillId="9" borderId="30" xfId="9" applyNumberFormat="1" applyFont="1" applyFill="1" applyBorder="1" applyAlignment="1">
      <alignment vertical="top"/>
    </xf>
    <xf numFmtId="0" fontId="18" fillId="0" borderId="65" xfId="9" applyFont="1" applyBorder="1" applyAlignment="1">
      <alignment horizontal="center" vertical="top"/>
    </xf>
    <xf numFmtId="49" fontId="22" fillId="9" borderId="35" xfId="9" applyNumberFormat="1" applyFont="1" applyFill="1" applyBorder="1" applyAlignment="1">
      <alignment horizontal="center" vertical="top"/>
    </xf>
    <xf numFmtId="49" fontId="22" fillId="8" borderId="12" xfId="9" applyNumberFormat="1" applyFont="1" applyFill="1" applyBorder="1" applyAlignment="1">
      <alignment horizontal="center" vertical="top"/>
    </xf>
    <xf numFmtId="49" fontId="22" fillId="9" borderId="12" xfId="9" applyNumberFormat="1" applyFont="1" applyFill="1" applyBorder="1" applyAlignment="1">
      <alignment horizontal="center" vertical="top"/>
    </xf>
    <xf numFmtId="0" fontId="10" fillId="8" borderId="2" xfId="9" applyFont="1" applyFill="1" applyBorder="1" applyAlignment="1">
      <alignment horizontal="right" vertical="top" wrapText="1"/>
    </xf>
    <xf numFmtId="0" fontId="10" fillId="8" borderId="3" xfId="9" applyFont="1" applyFill="1" applyBorder="1" applyAlignment="1">
      <alignment horizontal="right" vertical="top" wrapText="1"/>
    </xf>
    <xf numFmtId="49" fontId="22" fillId="8" borderId="24" xfId="9" applyNumberFormat="1" applyFont="1" applyFill="1" applyBorder="1" applyAlignment="1">
      <alignment horizontal="center" vertical="top"/>
    </xf>
    <xf numFmtId="9" fontId="18" fillId="0" borderId="42" xfId="9" applyNumberFormat="1" applyFont="1" applyBorder="1" applyAlignment="1">
      <alignment horizontal="center" vertical="top"/>
    </xf>
    <xf numFmtId="164" fontId="14" fillId="0" borderId="56" xfId="9" applyNumberFormat="1" applyFont="1" applyBorder="1" applyAlignment="1">
      <alignment horizontal="center" vertical="top"/>
    </xf>
    <xf numFmtId="164" fontId="14" fillId="0" borderId="46" xfId="9" applyNumberFormat="1" applyFont="1" applyBorder="1" applyAlignment="1">
      <alignment horizontal="center" vertical="top"/>
    </xf>
    <xf numFmtId="164" fontId="14" fillId="0" borderId="38" xfId="9" applyNumberFormat="1" applyFont="1" applyBorder="1" applyAlignment="1">
      <alignment horizontal="center" vertical="top"/>
    </xf>
    <xf numFmtId="164" fontId="14" fillId="0" borderId="63" xfId="9" applyNumberFormat="1" applyFont="1" applyBorder="1" applyAlignment="1">
      <alignment horizontal="center" vertical="top"/>
    </xf>
    <xf numFmtId="164" fontId="14" fillId="0" borderId="62" xfId="9" applyNumberFormat="1" applyFont="1" applyBorder="1" applyAlignment="1">
      <alignment horizontal="center" vertical="top"/>
    </xf>
    <xf numFmtId="164" fontId="14" fillId="0" borderId="39" xfId="9" applyNumberFormat="1" applyFont="1" applyBorder="1" applyAlignment="1">
      <alignment horizontal="center" vertical="top"/>
    </xf>
    <xf numFmtId="0" fontId="18" fillId="19" borderId="51" xfId="9" applyFont="1" applyFill="1" applyBorder="1" applyAlignment="1">
      <alignment horizontal="center" vertical="center"/>
    </xf>
    <xf numFmtId="0" fontId="42" fillId="4" borderId="4" xfId="9" applyFont="1" applyFill="1" applyBorder="1" applyAlignment="1">
      <alignment horizontal="center" vertical="top" wrapText="1"/>
    </xf>
    <xf numFmtId="0" fontId="42" fillId="4" borderId="19" xfId="9" applyFont="1" applyFill="1" applyBorder="1" applyAlignment="1">
      <alignment horizontal="center" vertical="top" wrapText="1"/>
    </xf>
    <xf numFmtId="0" fontId="18" fillId="0" borderId="6" xfId="9" applyFont="1" applyBorder="1" applyAlignment="1">
      <alignment horizontal="center" vertical="top"/>
    </xf>
    <xf numFmtId="0" fontId="11" fillId="0" borderId="44" xfId="9" applyFont="1" applyBorder="1" applyAlignment="1">
      <alignment horizontal="center" vertical="center"/>
    </xf>
    <xf numFmtId="0" fontId="11" fillId="0" borderId="33" xfId="9" applyFont="1" applyBorder="1" applyAlignment="1">
      <alignment horizontal="left" vertical="top"/>
    </xf>
    <xf numFmtId="0" fontId="42" fillId="4" borderId="35" xfId="9" applyFont="1" applyFill="1" applyBorder="1" applyAlignment="1">
      <alignment horizontal="center" vertical="top" wrapText="1"/>
    </xf>
    <xf numFmtId="0" fontId="6" fillId="13" borderId="3" xfId="0" applyFont="1" applyFill="1" applyBorder="1" applyAlignment="1">
      <alignment horizontal="left" vertical="top" wrapText="1"/>
    </xf>
    <xf numFmtId="49" fontId="14" fillId="13" borderId="24" xfId="9" applyNumberFormat="1" applyFont="1" applyFill="1" applyBorder="1" applyAlignment="1">
      <alignment horizontal="center" vertical="top" wrapText="1"/>
    </xf>
    <xf numFmtId="0" fontId="6" fillId="13" borderId="0" xfId="0" applyFont="1" applyFill="1" applyAlignment="1">
      <alignment horizontal="left" vertical="top" wrapText="1"/>
    </xf>
    <xf numFmtId="0" fontId="6" fillId="13" borderId="23" xfId="0" applyFont="1" applyFill="1" applyBorder="1" applyAlignment="1">
      <alignment horizontal="left" vertical="top" wrapText="1"/>
    </xf>
    <xf numFmtId="0" fontId="18" fillId="19" borderId="25" xfId="9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left" vertical="top" wrapText="1"/>
    </xf>
    <xf numFmtId="0" fontId="6" fillId="13" borderId="18" xfId="0" applyFont="1" applyFill="1" applyBorder="1" applyAlignment="1">
      <alignment horizontal="left" vertical="top" wrapText="1"/>
    </xf>
    <xf numFmtId="0" fontId="6" fillId="13" borderId="34" xfId="0" applyFont="1" applyFill="1" applyBorder="1" applyAlignment="1">
      <alignment horizontal="left" vertical="top" wrapText="1"/>
    </xf>
    <xf numFmtId="0" fontId="18" fillId="19" borderId="11" xfId="9" applyFont="1" applyFill="1" applyBorder="1" applyAlignment="1">
      <alignment horizontal="left" vertical="top"/>
    </xf>
    <xf numFmtId="164" fontId="14" fillId="21" borderId="9" xfId="9" applyNumberFormat="1" applyFont="1" applyFill="1" applyBorder="1" applyAlignment="1">
      <alignment horizontal="center" vertical="top"/>
    </xf>
    <xf numFmtId="164" fontId="14" fillId="21" borderId="30" xfId="9" applyNumberFormat="1" applyFont="1" applyFill="1" applyBorder="1" applyAlignment="1">
      <alignment horizontal="center" vertical="top"/>
    </xf>
    <xf numFmtId="164" fontId="6" fillId="0" borderId="3" xfId="9" applyNumberFormat="1" applyFont="1" applyBorder="1" applyAlignment="1">
      <alignment horizontal="center" vertical="top"/>
    </xf>
    <xf numFmtId="0" fontId="6" fillId="0" borderId="1" xfId="9" applyFont="1" applyBorder="1" applyAlignment="1">
      <alignment horizontal="center" vertical="top"/>
    </xf>
    <xf numFmtId="164" fontId="6" fillId="0" borderId="21" xfId="9" applyNumberFormat="1" applyFont="1" applyBorder="1" applyAlignment="1">
      <alignment horizontal="center" vertical="top"/>
    </xf>
    <xf numFmtId="0" fontId="6" fillId="19" borderId="23" xfId="9" applyFont="1" applyFill="1" applyBorder="1" applyAlignment="1">
      <alignment horizontal="center" vertical="center"/>
    </xf>
    <xf numFmtId="0" fontId="18" fillId="19" borderId="0" xfId="9" applyFont="1" applyFill="1" applyAlignment="1">
      <alignment horizontal="center" vertical="center"/>
    </xf>
    <xf numFmtId="0" fontId="18" fillId="19" borderId="0" xfId="9" applyFont="1" applyFill="1" applyAlignment="1">
      <alignment horizontal="left" vertical="top"/>
    </xf>
    <xf numFmtId="164" fontId="14" fillId="21" borderId="13" xfId="9" applyNumberFormat="1" applyFont="1" applyFill="1" applyBorder="1" applyAlignment="1">
      <alignment horizontal="center" vertical="top"/>
    </xf>
    <xf numFmtId="0" fontId="14" fillId="19" borderId="10" xfId="9" applyFont="1" applyFill="1" applyBorder="1" applyAlignment="1">
      <alignment horizontal="center" vertical="top"/>
    </xf>
    <xf numFmtId="49" fontId="7" fillId="0" borderId="24" xfId="9" applyNumberFormat="1" applyFont="1" applyBorder="1" applyAlignment="1">
      <alignment horizontal="center" vertical="center" textRotation="90"/>
    </xf>
    <xf numFmtId="0" fontId="6" fillId="0" borderId="58" xfId="9" applyFont="1" applyBorder="1" applyAlignment="1">
      <alignment horizontal="center" vertical="top"/>
    </xf>
    <xf numFmtId="49" fontId="7" fillId="0" borderId="13" xfId="9" applyNumberFormat="1" applyFont="1" applyBorder="1" applyAlignment="1">
      <alignment horizontal="center" vertical="center" textRotation="90"/>
    </xf>
    <xf numFmtId="0" fontId="6" fillId="0" borderId="15" xfId="9" applyFont="1" applyBorder="1" applyAlignment="1">
      <alignment horizontal="center" vertical="top"/>
    </xf>
    <xf numFmtId="0" fontId="6" fillId="4" borderId="15" xfId="9" applyFont="1" applyFill="1" applyBorder="1" applyAlignment="1">
      <alignment horizontal="center" vertical="top"/>
    </xf>
    <xf numFmtId="0" fontId="6" fillId="0" borderId="30" xfId="0" applyFont="1" applyBorder="1" applyAlignment="1">
      <alignment horizontal="left" vertical="top" wrapText="1"/>
    </xf>
    <xf numFmtId="49" fontId="56" fillId="0" borderId="30" xfId="9" applyNumberFormat="1" applyFont="1" applyBorder="1" applyAlignment="1">
      <alignment horizontal="center" vertical="center" textRotation="90"/>
    </xf>
    <xf numFmtId="164" fontId="14" fillId="21" borderId="24" xfId="9" applyNumberFormat="1" applyFont="1" applyFill="1" applyBorder="1" applyAlignment="1">
      <alignment horizontal="center" vertical="top"/>
    </xf>
    <xf numFmtId="0" fontId="6" fillId="13" borderId="3" xfId="12" applyFont="1" applyFill="1" applyBorder="1" applyAlignment="1">
      <alignment horizontal="left" vertical="top" wrapText="1"/>
    </xf>
    <xf numFmtId="0" fontId="6" fillId="4" borderId="58" xfId="9" applyFont="1" applyFill="1" applyBorder="1" applyAlignment="1">
      <alignment horizontal="center" vertical="top"/>
    </xf>
    <xf numFmtId="0" fontId="6" fillId="13" borderId="0" xfId="12" applyFont="1" applyFill="1" applyAlignment="1">
      <alignment horizontal="left" vertical="top" wrapText="1"/>
    </xf>
    <xf numFmtId="49" fontId="7" fillId="0" borderId="30" xfId="9" applyNumberFormat="1" applyFont="1" applyBorder="1" applyAlignment="1">
      <alignment horizontal="center" vertical="center" textRotation="90"/>
    </xf>
    <xf numFmtId="0" fontId="6" fillId="13" borderId="23" xfId="12" applyFont="1" applyFill="1" applyBorder="1" applyAlignment="1">
      <alignment horizontal="left" vertical="top" wrapText="1"/>
    </xf>
    <xf numFmtId="0" fontId="18" fillId="0" borderId="56" xfId="9" applyFont="1" applyBorder="1" applyAlignment="1">
      <alignment horizontal="center" vertical="center"/>
    </xf>
    <xf numFmtId="0" fontId="18" fillId="0" borderId="3" xfId="9" applyFont="1" applyBorder="1" applyAlignment="1">
      <alignment horizontal="left" vertical="top"/>
    </xf>
    <xf numFmtId="49" fontId="18" fillId="0" borderId="13" xfId="9" applyNumberFormat="1" applyFont="1" applyBorder="1" applyAlignment="1">
      <alignment horizontal="left" vertical="top" wrapText="1"/>
    </xf>
    <xf numFmtId="49" fontId="6" fillId="4" borderId="24" xfId="9" applyNumberFormat="1" applyFont="1" applyFill="1" applyBorder="1" applyAlignment="1">
      <alignment horizontal="center" vertical="center" textRotation="90"/>
    </xf>
    <xf numFmtId="0" fontId="14" fillId="12" borderId="13" xfId="9" applyFont="1" applyFill="1" applyBorder="1" applyAlignment="1">
      <alignment horizontal="center" vertical="top"/>
    </xf>
    <xf numFmtId="49" fontId="6" fillId="4" borderId="13" xfId="9" applyNumberFormat="1" applyFont="1" applyFill="1" applyBorder="1" applyAlignment="1">
      <alignment horizontal="center" vertical="center" textRotation="90"/>
    </xf>
    <xf numFmtId="0" fontId="40" fillId="0" borderId="0" xfId="9" applyFont="1" applyAlignment="1">
      <alignment vertical="center"/>
    </xf>
    <xf numFmtId="0" fontId="40" fillId="0" borderId="0" xfId="9" applyFont="1" applyAlignment="1">
      <alignment horizontal="center" vertical="center"/>
    </xf>
    <xf numFmtId="49" fontId="6" fillId="4" borderId="30" xfId="9" applyNumberFormat="1" applyFont="1" applyFill="1" applyBorder="1" applyAlignment="1">
      <alignment horizontal="center" vertical="center" textRotation="90"/>
    </xf>
    <xf numFmtId="9" fontId="18" fillId="19" borderId="42" xfId="9" applyNumberFormat="1" applyFont="1" applyFill="1" applyBorder="1" applyAlignment="1">
      <alignment horizontal="center" vertical="top"/>
    </xf>
    <xf numFmtId="0" fontId="18" fillId="19" borderId="43" xfId="9" applyFont="1" applyFill="1" applyBorder="1" applyAlignment="1">
      <alignment horizontal="center" vertical="center"/>
    </xf>
    <xf numFmtId="0" fontId="18" fillId="19" borderId="46" xfId="9" applyFont="1" applyFill="1" applyBorder="1" applyAlignment="1">
      <alignment horizontal="left" vertical="top"/>
    </xf>
    <xf numFmtId="0" fontId="14" fillId="19" borderId="59" xfId="9" applyFont="1" applyFill="1" applyBorder="1" applyAlignment="1">
      <alignment horizontal="center" vertical="top"/>
    </xf>
    <xf numFmtId="0" fontId="6" fillId="5" borderId="24" xfId="12" applyFont="1" applyFill="1" applyBorder="1" applyAlignment="1">
      <alignment horizontal="left" vertical="top" wrapText="1"/>
    </xf>
    <xf numFmtId="0" fontId="6" fillId="5" borderId="13" xfId="12" applyFont="1" applyFill="1" applyBorder="1" applyAlignment="1">
      <alignment horizontal="left" vertical="top" wrapText="1"/>
    </xf>
    <xf numFmtId="0" fontId="6" fillId="5" borderId="30" xfId="12" applyFont="1" applyFill="1" applyBorder="1" applyAlignment="1">
      <alignment horizontal="left" vertical="top" wrapText="1"/>
    </xf>
    <xf numFmtId="49" fontId="44" fillId="0" borderId="13" xfId="9" applyNumberFormat="1" applyFont="1" applyBorder="1" applyAlignment="1">
      <alignment horizontal="left" vertical="top"/>
    </xf>
    <xf numFmtId="0" fontId="33" fillId="0" borderId="34" xfId="0" applyFont="1" applyBorder="1" applyAlignment="1">
      <alignment vertical="top" wrapText="1"/>
    </xf>
    <xf numFmtId="0" fontId="44" fillId="8" borderId="11" xfId="9" applyFont="1" applyFill="1" applyBorder="1" applyAlignment="1">
      <alignment vertical="top"/>
    </xf>
    <xf numFmtId="0" fontId="6" fillId="0" borderId="10" xfId="9" applyFont="1" applyBorder="1" applyAlignment="1">
      <alignment horizontal="center" vertical="center"/>
    </xf>
    <xf numFmtId="0" fontId="6" fillId="0" borderId="9" xfId="9" applyFont="1" applyBorder="1" applyAlignment="1">
      <alignment vertical="top"/>
    </xf>
    <xf numFmtId="0" fontId="14" fillId="0" borderId="35" xfId="9" applyFont="1" applyBorder="1" applyAlignment="1">
      <alignment vertical="top"/>
    </xf>
    <xf numFmtId="49" fontId="14" fillId="10" borderId="35" xfId="9" applyNumberFormat="1" applyFont="1" applyFill="1" applyBorder="1" applyAlignment="1">
      <alignment horizontal="center" vertical="top" wrapText="1"/>
    </xf>
    <xf numFmtId="0" fontId="14" fillId="9" borderId="34" xfId="9" applyFont="1" applyFill="1" applyBorder="1" applyAlignment="1">
      <alignment horizontal="left" vertical="top"/>
    </xf>
    <xf numFmtId="0" fontId="14" fillId="9" borderId="23" xfId="9" applyFont="1" applyFill="1" applyBorder="1" applyAlignment="1">
      <alignment horizontal="left" vertical="top"/>
    </xf>
    <xf numFmtId="0" fontId="44" fillId="9" borderId="23" xfId="9" applyFont="1" applyFill="1" applyBorder="1" applyAlignment="1">
      <alignment horizontal="left" vertical="top"/>
    </xf>
    <xf numFmtId="0" fontId="6" fillId="9" borderId="23" xfId="9" applyFont="1" applyFill="1" applyBorder="1" applyAlignment="1">
      <alignment horizontal="left" vertical="top"/>
    </xf>
    <xf numFmtId="0" fontId="20" fillId="10" borderId="12" xfId="9" applyFont="1" applyFill="1" applyBorder="1" applyAlignment="1">
      <alignment horizontal="right" vertical="top" wrapText="1"/>
    </xf>
    <xf numFmtId="0" fontId="20" fillId="8" borderId="4" xfId="9" applyFont="1" applyFill="1" applyBorder="1" applyAlignment="1">
      <alignment horizontal="center" vertical="top"/>
    </xf>
    <xf numFmtId="0" fontId="20" fillId="8" borderId="3" xfId="9" applyFont="1" applyFill="1" applyBorder="1" applyAlignment="1">
      <alignment horizontal="right" vertical="top" wrapText="1"/>
    </xf>
    <xf numFmtId="0" fontId="14" fillId="19" borderId="9" xfId="12" applyFont="1" applyFill="1" applyBorder="1" applyAlignment="1">
      <alignment horizontal="center" vertical="top"/>
    </xf>
    <xf numFmtId="49" fontId="6" fillId="4" borderId="4" xfId="9" applyNumberFormat="1" applyFont="1" applyFill="1" applyBorder="1" applyAlignment="1">
      <alignment horizontal="left" vertical="top"/>
    </xf>
    <xf numFmtId="49" fontId="14" fillId="13" borderId="2" xfId="9" applyNumberFormat="1" applyFont="1" applyFill="1" applyBorder="1" applyAlignment="1">
      <alignment horizontal="center" vertical="top" wrapText="1"/>
    </xf>
    <xf numFmtId="0" fontId="6" fillId="4" borderId="31" xfId="12" applyFont="1" applyFill="1" applyBorder="1" applyAlignment="1">
      <alignment horizontal="center" vertical="top"/>
    </xf>
    <xf numFmtId="49" fontId="6" fillId="4" borderId="19" xfId="9" applyNumberFormat="1" applyFont="1" applyFill="1" applyBorder="1" applyAlignment="1">
      <alignment horizontal="left" vertical="top"/>
    </xf>
    <xf numFmtId="49" fontId="14" fillId="13" borderId="18" xfId="9" applyNumberFormat="1" applyFont="1" applyFill="1" applyBorder="1" applyAlignment="1">
      <alignment horizontal="center" vertical="top" wrapText="1"/>
    </xf>
    <xf numFmtId="0" fontId="6" fillId="4" borderId="14" xfId="12" applyFont="1" applyFill="1" applyBorder="1" applyAlignment="1">
      <alignment horizontal="center" vertical="top"/>
    </xf>
    <xf numFmtId="1" fontId="43" fillId="0" borderId="6" xfId="9" applyNumberFormat="1" applyFont="1" applyBorder="1" applyAlignment="1">
      <alignment horizontal="center" vertical="top"/>
    </xf>
    <xf numFmtId="0" fontId="6" fillId="4" borderId="29" xfId="12" applyFont="1" applyFill="1" applyBorder="1" applyAlignment="1">
      <alignment horizontal="center" vertical="top"/>
    </xf>
    <xf numFmtId="49" fontId="6" fillId="4" borderId="35" xfId="9" applyNumberFormat="1" applyFont="1" applyFill="1" applyBorder="1" applyAlignment="1">
      <alignment horizontal="left" vertical="top"/>
    </xf>
    <xf numFmtId="49" fontId="14" fillId="0" borderId="30" xfId="9" applyNumberFormat="1" applyFont="1" applyBorder="1" applyAlignment="1">
      <alignment horizontal="center" vertical="top" wrapText="1"/>
    </xf>
    <xf numFmtId="49" fontId="14" fillId="13" borderId="34" xfId="9" applyNumberFormat="1" applyFont="1" applyFill="1" applyBorder="1" applyAlignment="1">
      <alignment horizontal="center" vertical="top" wrapText="1"/>
    </xf>
    <xf numFmtId="0" fontId="43" fillId="0" borderId="20" xfId="9" applyFont="1" applyBorder="1" applyAlignment="1">
      <alignment horizontal="center" vertical="top"/>
    </xf>
    <xf numFmtId="0" fontId="14" fillId="19" borderId="11" xfId="12" applyFont="1" applyFill="1" applyBorder="1" applyAlignment="1">
      <alignment horizontal="center" vertical="top"/>
    </xf>
    <xf numFmtId="0" fontId="6" fillId="4" borderId="0" xfId="12" applyFont="1" applyFill="1" applyAlignment="1">
      <alignment horizontal="center" vertical="top"/>
    </xf>
    <xf numFmtId="0" fontId="6" fillId="4" borderId="16" xfId="12" applyFont="1" applyFill="1" applyBorder="1" applyAlignment="1">
      <alignment horizontal="center" vertical="top"/>
    </xf>
    <xf numFmtId="1" fontId="11" fillId="0" borderId="37" xfId="9" applyNumberFormat="1" applyFont="1" applyBorder="1" applyAlignment="1">
      <alignment horizontal="center" vertical="top"/>
    </xf>
    <xf numFmtId="9" fontId="11" fillId="0" borderId="18" xfId="9" applyNumberFormat="1" applyFont="1" applyBorder="1" applyAlignment="1">
      <alignment horizontal="center" vertical="top"/>
    </xf>
    <xf numFmtId="0" fontId="6" fillId="0" borderId="53" xfId="9" applyFont="1" applyBorder="1" applyAlignment="1">
      <alignment horizontal="center" vertical="center"/>
    </xf>
    <xf numFmtId="0" fontId="6" fillId="0" borderId="36" xfId="9" applyFont="1" applyBorder="1" applyAlignment="1">
      <alignment horizontal="left" vertical="top"/>
    </xf>
    <xf numFmtId="1" fontId="11" fillId="0" borderId="6" xfId="9" applyNumberFormat="1" applyFont="1" applyBorder="1" applyAlignment="1">
      <alignment horizontal="center" vertical="top"/>
    </xf>
    <xf numFmtId="0" fontId="6" fillId="4" borderId="7" xfId="12" applyFont="1" applyFill="1" applyBorder="1" applyAlignment="1">
      <alignment horizontal="center" vertical="top"/>
    </xf>
    <xf numFmtId="0" fontId="6" fillId="19" borderId="25" xfId="9" applyFont="1" applyFill="1" applyBorder="1" applyAlignment="1">
      <alignment horizontal="center" vertical="center"/>
    </xf>
    <xf numFmtId="0" fontId="6" fillId="19" borderId="48" xfId="9" applyFont="1" applyFill="1" applyBorder="1" applyAlignment="1">
      <alignment horizontal="left" vertical="top"/>
    </xf>
    <xf numFmtId="0" fontId="14" fillId="19" borderId="12" xfId="12" applyFont="1" applyFill="1" applyBorder="1" applyAlignment="1">
      <alignment horizontal="center" vertical="top"/>
    </xf>
    <xf numFmtId="9" fontId="6" fillId="0" borderId="10" xfId="9" applyNumberFormat="1" applyFont="1" applyBorder="1" applyAlignment="1">
      <alignment horizontal="center" vertical="top"/>
    </xf>
    <xf numFmtId="0" fontId="6" fillId="0" borderId="68" xfId="9" applyFont="1" applyBorder="1" applyAlignment="1">
      <alignment horizontal="center" vertical="center"/>
    </xf>
    <xf numFmtId="0" fontId="6" fillId="0" borderId="66" xfId="9" applyFont="1" applyBorder="1" applyAlignment="1">
      <alignment horizontal="left" vertical="top"/>
    </xf>
    <xf numFmtId="164" fontId="6" fillId="0" borderId="9" xfId="9" applyNumberFormat="1" applyFont="1" applyBorder="1" applyAlignment="1">
      <alignment horizontal="center" vertical="top"/>
    </xf>
    <xf numFmtId="0" fontId="6" fillId="4" borderId="30" xfId="12" applyFont="1" applyFill="1" applyBorder="1" applyAlignment="1">
      <alignment horizontal="center" vertical="top"/>
    </xf>
    <xf numFmtId="9" fontId="6" fillId="0" borderId="58" xfId="9" applyNumberFormat="1" applyFont="1" applyBorder="1" applyAlignment="1">
      <alignment horizontal="center" vertical="top"/>
    </xf>
    <xf numFmtId="0" fontId="18" fillId="0" borderId="38" xfId="12" applyFont="1" applyBorder="1" applyAlignment="1">
      <alignment horizontal="center" vertical="center"/>
    </xf>
    <xf numFmtId="0" fontId="18" fillId="0" borderId="63" xfId="12" applyFont="1" applyBorder="1" applyAlignment="1">
      <alignment horizontal="left" vertical="top"/>
    </xf>
    <xf numFmtId="0" fontId="18" fillId="4" borderId="27" xfId="12" applyFont="1" applyFill="1" applyBorder="1" applyAlignment="1">
      <alignment horizontal="center" vertical="top" wrapText="1"/>
    </xf>
    <xf numFmtId="0" fontId="6" fillId="4" borderId="28" xfId="12" applyFont="1" applyFill="1" applyBorder="1" applyAlignment="1">
      <alignment horizontal="left" vertical="top" wrapText="1"/>
    </xf>
    <xf numFmtId="0" fontId="18" fillId="4" borderId="32" xfId="12" applyFont="1" applyFill="1" applyBorder="1" applyAlignment="1">
      <alignment horizontal="center" vertical="top" wrapText="1"/>
    </xf>
    <xf numFmtId="0" fontId="18" fillId="4" borderId="33" xfId="12" applyFont="1" applyFill="1" applyBorder="1" applyAlignment="1">
      <alignment horizontal="left" vertical="top" wrapText="1"/>
    </xf>
    <xf numFmtId="0" fontId="6" fillId="13" borderId="24" xfId="9" applyFont="1" applyFill="1" applyBorder="1" applyAlignment="1">
      <alignment horizontal="left" vertical="top" wrapText="1"/>
    </xf>
    <xf numFmtId="0" fontId="57" fillId="0" borderId="0" xfId="9" applyFont="1"/>
    <xf numFmtId="0" fontId="58" fillId="4" borderId="64" xfId="9" applyFont="1" applyFill="1" applyBorder="1" applyAlignment="1">
      <alignment horizontal="center" vertical="top"/>
    </xf>
    <xf numFmtId="164" fontId="14" fillId="12" borderId="14" xfId="9" applyNumberFormat="1" applyFont="1" applyFill="1" applyBorder="1" applyAlignment="1">
      <alignment horizontal="center" vertical="top"/>
    </xf>
    <xf numFmtId="9" fontId="18" fillId="19" borderId="52" xfId="9" applyNumberFormat="1" applyFont="1" applyFill="1" applyBorder="1" applyAlignment="1">
      <alignment horizontal="center" vertical="top"/>
    </xf>
    <xf numFmtId="0" fontId="18" fillId="19" borderId="53" xfId="9" applyFont="1" applyFill="1" applyBorder="1" applyAlignment="1">
      <alignment horizontal="center" vertical="center"/>
    </xf>
    <xf numFmtId="0" fontId="18" fillId="19" borderId="36" xfId="9" applyFont="1" applyFill="1" applyBorder="1" applyAlignment="1">
      <alignment horizontal="left" vertical="top"/>
    </xf>
    <xf numFmtId="49" fontId="14" fillId="0" borderId="0" xfId="9" applyNumberFormat="1" applyFont="1" applyAlignment="1">
      <alignment horizontal="center" vertical="top" wrapText="1"/>
    </xf>
    <xf numFmtId="49" fontId="15" fillId="12" borderId="24" xfId="9" applyNumberFormat="1" applyFont="1" applyFill="1" applyBorder="1" applyAlignment="1">
      <alignment horizontal="center" vertical="top" wrapText="1"/>
    </xf>
    <xf numFmtId="49" fontId="14" fillId="8" borderId="24" xfId="9" applyNumberFormat="1" applyFont="1" applyFill="1" applyBorder="1" applyAlignment="1">
      <alignment horizontal="center" vertical="top"/>
    </xf>
    <xf numFmtId="0" fontId="14" fillId="0" borderId="4" xfId="9" applyFont="1" applyBorder="1" applyAlignment="1">
      <alignment horizontal="center" vertical="top"/>
    </xf>
    <xf numFmtId="49" fontId="14" fillId="8" borderId="13" xfId="9" applyNumberFormat="1" applyFont="1" applyFill="1" applyBorder="1" applyAlignment="1">
      <alignment horizontal="center" vertical="top"/>
    </xf>
    <xf numFmtId="49" fontId="14" fillId="10" borderId="13" xfId="9" applyNumberFormat="1" applyFont="1" applyFill="1" applyBorder="1" applyAlignment="1">
      <alignment vertical="top"/>
    </xf>
    <xf numFmtId="0" fontId="14" fillId="4" borderId="17" xfId="9" applyFont="1" applyFill="1" applyBorder="1" applyAlignment="1">
      <alignment horizontal="center" vertical="top"/>
    </xf>
    <xf numFmtId="0" fontId="14" fillId="4" borderId="8" xfId="9" applyFont="1" applyFill="1" applyBorder="1" applyAlignment="1">
      <alignment horizontal="center" vertical="top"/>
    </xf>
    <xf numFmtId="49" fontId="14" fillId="8" borderId="30" xfId="9" applyNumberFormat="1" applyFont="1" applyFill="1" applyBorder="1" applyAlignment="1">
      <alignment horizontal="center" vertical="top"/>
    </xf>
    <xf numFmtId="49" fontId="14" fillId="10" borderId="30" xfId="9" applyNumberFormat="1" applyFont="1" applyFill="1" applyBorder="1" applyAlignment="1">
      <alignment vertical="top"/>
    </xf>
    <xf numFmtId="49" fontId="6" fillId="0" borderId="24" xfId="9" applyNumberFormat="1" applyFont="1" applyBorder="1" applyAlignment="1">
      <alignment horizontal="left" vertical="top"/>
    </xf>
    <xf numFmtId="49" fontId="14" fillId="0" borderId="24" xfId="9" applyNumberFormat="1" applyFont="1" applyBorder="1" applyAlignment="1">
      <alignment horizontal="center" vertical="top" wrapText="1"/>
    </xf>
    <xf numFmtId="49" fontId="14" fillId="0" borderId="30" xfId="9" applyNumberFormat="1" applyFont="1" applyBorder="1" applyAlignment="1">
      <alignment horizontal="center" vertical="top" wrapText="1"/>
    </xf>
    <xf numFmtId="9" fontId="6" fillId="19" borderId="49" xfId="9" applyNumberFormat="1" applyFont="1" applyFill="1" applyBorder="1" applyAlignment="1">
      <alignment horizontal="center" vertical="top"/>
    </xf>
    <xf numFmtId="0" fontId="6" fillId="19" borderId="50" xfId="9" applyFont="1" applyFill="1" applyBorder="1" applyAlignment="1">
      <alignment horizontal="center" vertical="center"/>
    </xf>
    <xf numFmtId="0" fontId="6" fillId="19" borderId="45" xfId="9" applyFont="1" applyFill="1" applyBorder="1" applyAlignment="1">
      <alignment horizontal="left" vertical="top"/>
    </xf>
    <xf numFmtId="0" fontId="6" fillId="13" borderId="24" xfId="0" applyFont="1" applyFill="1" applyBorder="1" applyAlignment="1">
      <alignment horizontal="left" vertical="top" wrapText="1"/>
    </xf>
    <xf numFmtId="9" fontId="6" fillId="4" borderId="52" xfId="9" applyNumberFormat="1" applyFont="1" applyFill="1" applyBorder="1" applyAlignment="1">
      <alignment horizontal="center" vertical="top"/>
    </xf>
    <xf numFmtId="0" fontId="6" fillId="4" borderId="53" xfId="9" applyFont="1" applyFill="1" applyBorder="1" applyAlignment="1">
      <alignment horizontal="center" vertical="center"/>
    </xf>
    <xf numFmtId="0" fontId="6" fillId="4" borderId="53" xfId="9" applyFont="1" applyFill="1" applyBorder="1" applyAlignment="1">
      <alignment horizontal="left" vertical="top"/>
    </xf>
    <xf numFmtId="0" fontId="6" fillId="13" borderId="13" xfId="0" applyFont="1" applyFill="1" applyBorder="1" applyAlignment="1">
      <alignment horizontal="left" vertical="top" wrapText="1"/>
    </xf>
    <xf numFmtId="9" fontId="18" fillId="4" borderId="37" xfId="9" applyNumberFormat="1" applyFont="1" applyFill="1" applyBorder="1" applyAlignment="1">
      <alignment horizontal="center" vertical="top"/>
    </xf>
    <xf numFmtId="0" fontId="18" fillId="4" borderId="38" xfId="9" applyFont="1" applyFill="1" applyBorder="1" applyAlignment="1">
      <alignment horizontal="center" vertical="center"/>
    </xf>
    <xf numFmtId="0" fontId="18" fillId="4" borderId="60" xfId="9" applyFont="1" applyFill="1" applyBorder="1" applyAlignment="1">
      <alignment horizontal="left" vertical="top"/>
    </xf>
    <xf numFmtId="9" fontId="18" fillId="4" borderId="41" xfId="9" applyNumberFormat="1" applyFont="1" applyFill="1" applyBorder="1" applyAlignment="1">
      <alignment horizontal="center" vertical="top"/>
    </xf>
    <xf numFmtId="0" fontId="11" fillId="4" borderId="32" xfId="9" applyFont="1" applyFill="1" applyBorder="1" applyAlignment="1">
      <alignment horizontal="center" vertical="center"/>
    </xf>
    <xf numFmtId="0" fontId="11" fillId="4" borderId="44" xfId="9" applyFont="1" applyFill="1" applyBorder="1" applyAlignment="1">
      <alignment horizontal="left" vertical="top"/>
    </xf>
    <xf numFmtId="164" fontId="14" fillId="4" borderId="29" xfId="9" applyNumberFormat="1" applyFont="1" applyFill="1" applyBorder="1" applyAlignment="1">
      <alignment horizontal="center" vertical="top"/>
    </xf>
    <xf numFmtId="0" fontId="6" fillId="13" borderId="30" xfId="0" applyFont="1" applyFill="1" applyBorder="1" applyAlignment="1">
      <alignment horizontal="left" vertical="top" wrapText="1"/>
    </xf>
    <xf numFmtId="0" fontId="11" fillId="4" borderId="38" xfId="0" applyFont="1" applyFill="1" applyBorder="1" applyAlignment="1">
      <alignment vertical="top" wrapText="1"/>
    </xf>
    <xf numFmtId="0" fontId="11" fillId="4" borderId="63" xfId="0" applyFont="1" applyFill="1" applyBorder="1" applyAlignment="1">
      <alignment vertical="top" wrapText="1"/>
    </xf>
    <xf numFmtId="0" fontId="18" fillId="0" borderId="32" xfId="9" applyFont="1" applyBorder="1" applyAlignment="1">
      <alignment horizontal="center" vertical="center"/>
    </xf>
    <xf numFmtId="49" fontId="6" fillId="0" borderId="30" xfId="9" applyNumberFormat="1" applyFont="1" applyBorder="1" applyAlignment="1">
      <alignment horizontal="center" vertical="top"/>
    </xf>
    <xf numFmtId="0" fontId="6" fillId="0" borderId="0" xfId="9" applyFont="1" applyAlignment="1">
      <alignment horizontal="center" vertical="top" wrapText="1"/>
    </xf>
    <xf numFmtId="0" fontId="6" fillId="0" borderId="65" xfId="9" applyFont="1" applyBorder="1" applyAlignment="1">
      <alignment horizontal="center" vertical="center" wrapText="1"/>
    </xf>
    <xf numFmtId="0" fontId="6" fillId="0" borderId="68" xfId="9" applyFont="1" applyBorder="1" applyAlignment="1">
      <alignment horizontal="center" vertical="top" wrapText="1"/>
    </xf>
    <xf numFmtId="0" fontId="6" fillId="0" borderId="0" xfId="9" applyFont="1" applyAlignment="1">
      <alignment vertical="top" wrapText="1"/>
    </xf>
    <xf numFmtId="0" fontId="14" fillId="4" borderId="34" xfId="9" applyFont="1" applyFill="1" applyBorder="1" applyAlignment="1">
      <alignment horizontal="center" vertical="top"/>
    </xf>
    <xf numFmtId="0" fontId="14" fillId="4" borderId="23" xfId="9" applyFont="1" applyFill="1" applyBorder="1" applyAlignment="1">
      <alignment horizontal="center" vertical="top"/>
    </xf>
    <xf numFmtId="0" fontId="14" fillId="4" borderId="35" xfId="9" applyFont="1" applyFill="1" applyBorder="1" applyAlignment="1">
      <alignment horizontal="center" vertical="top"/>
    </xf>
    <xf numFmtId="49" fontId="14" fillId="8" borderId="30" xfId="9" applyNumberFormat="1" applyFont="1" applyFill="1" applyBorder="1" applyAlignment="1">
      <alignment horizontal="center" vertical="top"/>
    </xf>
    <xf numFmtId="49" fontId="14" fillId="9" borderId="30" xfId="9" applyNumberFormat="1" applyFont="1" applyFill="1" applyBorder="1" applyAlignment="1">
      <alignment horizontal="center" vertical="top"/>
    </xf>
    <xf numFmtId="0" fontId="14" fillId="9" borderId="10" xfId="9" applyFont="1" applyFill="1" applyBorder="1" applyAlignment="1">
      <alignment horizontal="left" vertical="top"/>
    </xf>
    <xf numFmtId="0" fontId="14" fillId="9" borderId="11" xfId="9" applyFont="1" applyFill="1" applyBorder="1" applyAlignment="1">
      <alignment horizontal="left" vertical="top"/>
    </xf>
    <xf numFmtId="0" fontId="6" fillId="9" borderId="11" xfId="9" applyFont="1" applyFill="1" applyBorder="1" applyAlignment="1">
      <alignment horizontal="left" vertical="top"/>
    </xf>
    <xf numFmtId="0" fontId="14" fillId="10" borderId="3" xfId="9" applyFont="1" applyFill="1" applyBorder="1" applyAlignment="1">
      <alignment vertical="top"/>
    </xf>
    <xf numFmtId="0" fontId="18" fillId="19" borderId="26" xfId="9" applyFont="1" applyFill="1" applyBorder="1" applyAlignment="1">
      <alignment horizontal="center" vertical="center"/>
    </xf>
    <xf numFmtId="0" fontId="18" fillId="19" borderId="4" xfId="9" applyFont="1" applyFill="1" applyBorder="1" applyAlignment="1">
      <alignment horizontal="left" vertical="top"/>
    </xf>
    <xf numFmtId="49" fontId="7" fillId="0" borderId="4" xfId="9" applyNumberFormat="1" applyFont="1" applyBorder="1" applyAlignment="1">
      <alignment horizontal="center" vertical="center" textRotation="90"/>
    </xf>
    <xf numFmtId="49" fontId="14" fillId="12" borderId="24" xfId="9" applyNumberFormat="1" applyFont="1" applyFill="1" applyBorder="1" applyAlignment="1">
      <alignment horizontal="center" vertical="top" wrapText="1"/>
    </xf>
    <xf numFmtId="49" fontId="7" fillId="0" borderId="19" xfId="9" applyNumberFormat="1" applyFont="1" applyBorder="1" applyAlignment="1">
      <alignment horizontal="center" vertical="center" textRotation="90"/>
    </xf>
    <xf numFmtId="0" fontId="18" fillId="0" borderId="28" xfId="9" applyFont="1" applyBorder="1" applyAlignment="1">
      <alignment horizontal="center" vertical="center"/>
    </xf>
    <xf numFmtId="0" fontId="18" fillId="0" borderId="22" xfId="9" applyFont="1" applyBorder="1" applyAlignment="1">
      <alignment horizontal="left" vertical="top"/>
    </xf>
    <xf numFmtId="49" fontId="6" fillId="0" borderId="13" xfId="9" applyNumberFormat="1" applyFont="1" applyBorder="1" applyAlignment="1">
      <alignment horizontal="left" vertical="top" wrapText="1"/>
    </xf>
    <xf numFmtId="1" fontId="11" fillId="0" borderId="6" xfId="9" applyNumberFormat="1" applyFont="1" applyBorder="1" applyAlignment="1">
      <alignment horizontal="center" vertical="center"/>
    </xf>
    <xf numFmtId="49" fontId="6" fillId="0" borderId="30" xfId="9" applyNumberFormat="1" applyFont="1" applyBorder="1" applyAlignment="1">
      <alignment horizontal="left" vertical="top" wrapText="1"/>
    </xf>
    <xf numFmtId="49" fontId="7" fillId="0" borderId="35" xfId="9" applyNumberFormat="1" applyFont="1" applyBorder="1" applyAlignment="1">
      <alignment horizontal="center" vertical="center" textRotation="90"/>
    </xf>
    <xf numFmtId="0" fontId="6" fillId="13" borderId="24" xfId="0" applyFont="1" applyFill="1" applyBorder="1" applyAlignment="1">
      <alignment vertical="top" wrapText="1"/>
    </xf>
    <xf numFmtId="0" fontId="6" fillId="13" borderId="13" xfId="0" applyFont="1" applyFill="1" applyBorder="1" applyAlignment="1">
      <alignment vertical="top" wrapText="1"/>
    </xf>
    <xf numFmtId="0" fontId="6" fillId="13" borderId="30" xfId="0" applyFont="1" applyFill="1" applyBorder="1" applyAlignment="1">
      <alignment vertical="top" wrapText="1"/>
    </xf>
    <xf numFmtId="0" fontId="6" fillId="4" borderId="54" xfId="9" applyFont="1" applyFill="1" applyBorder="1" applyAlignment="1">
      <alignment horizontal="left" vertical="top" wrapText="1"/>
    </xf>
    <xf numFmtId="0" fontId="11" fillId="4" borderId="41" xfId="9" applyFont="1" applyFill="1" applyBorder="1" applyAlignment="1">
      <alignment horizontal="center" vertical="top"/>
    </xf>
    <xf numFmtId="0" fontId="11" fillId="4" borderId="33" xfId="9" applyFont="1" applyFill="1" applyBorder="1" applyAlignment="1">
      <alignment vertical="top" wrapText="1"/>
    </xf>
    <xf numFmtId="49" fontId="14" fillId="13" borderId="24" xfId="9" applyNumberFormat="1" applyFont="1" applyFill="1" applyBorder="1" applyAlignment="1">
      <alignment vertical="top" wrapText="1"/>
    </xf>
    <xf numFmtId="0" fontId="18" fillId="0" borderId="53" xfId="9" applyFont="1" applyBorder="1" applyAlignment="1">
      <alignment horizontal="left" vertical="top"/>
    </xf>
    <xf numFmtId="49" fontId="14" fillId="12" borderId="3" xfId="9" applyNumberFormat="1" applyFont="1" applyFill="1" applyBorder="1" applyAlignment="1">
      <alignment horizontal="center" vertical="top" wrapText="1"/>
    </xf>
    <xf numFmtId="49" fontId="14" fillId="14" borderId="30" xfId="9" applyNumberFormat="1" applyFont="1" applyFill="1" applyBorder="1" applyAlignment="1">
      <alignment horizontal="center" vertical="top"/>
    </xf>
    <xf numFmtId="0" fontId="6" fillId="4" borderId="26" xfId="9" applyFont="1" applyFill="1" applyBorder="1" applyAlignment="1">
      <alignment horizontal="left" vertical="top" wrapText="1"/>
    </xf>
    <xf numFmtId="0" fontId="18" fillId="0" borderId="64" xfId="9" applyFont="1" applyBorder="1" applyAlignment="1">
      <alignment horizontal="center" vertical="top"/>
    </xf>
    <xf numFmtId="0" fontId="6" fillId="0" borderId="54" xfId="9" applyFont="1" applyBorder="1" applyAlignment="1">
      <alignment horizontal="center" vertical="center" wrapText="1"/>
    </xf>
    <xf numFmtId="0" fontId="6" fillId="4" borderId="64" xfId="9" applyFont="1" applyFill="1" applyBorder="1" applyAlignment="1">
      <alignment vertical="top"/>
    </xf>
    <xf numFmtId="0" fontId="6" fillId="4" borderId="27" xfId="9" applyFont="1" applyFill="1" applyBorder="1" applyAlignment="1">
      <alignment vertical="center" wrapText="1"/>
    </xf>
    <xf numFmtId="0" fontId="43" fillId="4" borderId="28" xfId="9" applyFont="1" applyFill="1" applyBorder="1" applyAlignment="1">
      <alignment wrapText="1"/>
    </xf>
    <xf numFmtId="0" fontId="43" fillId="4" borderId="37" xfId="9" applyFont="1" applyFill="1" applyBorder="1" applyAlignment="1">
      <alignment horizontal="center" vertical="top"/>
    </xf>
    <xf numFmtId="0" fontId="43" fillId="4" borderId="64" xfId="9" applyFont="1" applyFill="1" applyBorder="1" applyAlignment="1">
      <alignment horizontal="center" vertical="top"/>
    </xf>
    <xf numFmtId="0" fontId="43" fillId="4" borderId="41" xfId="9" applyFont="1" applyFill="1" applyBorder="1" applyAlignment="1">
      <alignment horizontal="center" vertical="top"/>
    </xf>
    <xf numFmtId="49" fontId="6" fillId="4" borderId="24" xfId="9" applyNumberFormat="1" applyFont="1" applyFill="1" applyBorder="1" applyAlignment="1">
      <alignment horizontal="center" vertical="top" wrapText="1"/>
    </xf>
    <xf numFmtId="49" fontId="6" fillId="4" borderId="13" xfId="9" applyNumberFormat="1" applyFont="1" applyFill="1" applyBorder="1" applyAlignment="1">
      <alignment horizontal="center" vertical="top" wrapText="1"/>
    </xf>
    <xf numFmtId="49" fontId="6" fillId="4" borderId="30" xfId="9" applyNumberFormat="1" applyFont="1" applyFill="1" applyBorder="1" applyAlignment="1">
      <alignment horizontal="center" vertical="top" wrapText="1"/>
    </xf>
    <xf numFmtId="49" fontId="7" fillId="0" borderId="24" xfId="9" applyNumberFormat="1" applyFont="1" applyBorder="1" applyAlignment="1">
      <alignment horizontal="center" vertical="center" textRotation="90" wrapText="1"/>
    </xf>
    <xf numFmtId="49" fontId="7" fillId="0" borderId="13" xfId="9" applyNumberFormat="1" applyFont="1" applyBorder="1" applyAlignment="1">
      <alignment horizontal="center" vertical="center" textRotation="90" wrapText="1"/>
    </xf>
    <xf numFmtId="0" fontId="43" fillId="4" borderId="28" xfId="9" applyFont="1" applyFill="1" applyBorder="1" applyAlignment="1">
      <alignment horizontal="left" vertical="top" wrapText="1"/>
    </xf>
    <xf numFmtId="49" fontId="7" fillId="0" borderId="30" xfId="9" applyNumberFormat="1" applyFont="1" applyBorder="1" applyAlignment="1">
      <alignment horizontal="center" vertical="center" textRotation="90" wrapText="1"/>
    </xf>
    <xf numFmtId="0" fontId="6" fillId="4" borderId="36" xfId="9" applyFont="1" applyFill="1" applyBorder="1" applyAlignment="1">
      <alignment horizontal="left" vertical="top" wrapText="1"/>
    </xf>
    <xf numFmtId="0" fontId="6" fillId="4" borderId="33" xfId="9" applyFont="1" applyFill="1" applyBorder="1" applyAlignment="1">
      <alignment vertical="top" wrapText="1"/>
    </xf>
    <xf numFmtId="0" fontId="6" fillId="4" borderId="68" xfId="9" applyFont="1" applyFill="1" applyBorder="1" applyAlignment="1">
      <alignment vertical="center" wrapText="1"/>
    </xf>
    <xf numFmtId="0" fontId="14" fillId="10" borderId="23" xfId="9" applyFont="1" applyFill="1" applyBorder="1" applyAlignment="1">
      <alignment vertical="top"/>
    </xf>
    <xf numFmtId="49" fontId="14" fillId="17" borderId="9" xfId="9" applyNumberFormat="1" applyFont="1" applyFill="1" applyBorder="1" applyAlignment="1">
      <alignment horizontal="center" vertical="top" wrapText="1"/>
    </xf>
    <xf numFmtId="0" fontId="6" fillId="0" borderId="25" xfId="9" applyFont="1" applyBorder="1" applyAlignment="1">
      <alignment horizontal="center" vertical="center" wrapText="1"/>
    </xf>
    <xf numFmtId="0" fontId="6" fillId="0" borderId="26" xfId="9" applyFont="1" applyBorder="1" applyAlignment="1">
      <alignment horizontal="center" vertical="center" wrapText="1"/>
    </xf>
    <xf numFmtId="0" fontId="14" fillId="0" borderId="24" xfId="10" applyFont="1" applyBorder="1" applyAlignment="1">
      <alignment horizontal="center" vertical="center" wrapText="1"/>
    </xf>
    <xf numFmtId="0" fontId="6" fillId="0" borderId="24" xfId="9" applyFont="1" applyBorder="1" applyAlignment="1">
      <alignment horizontal="center" vertical="center" textRotation="90" wrapText="1"/>
    </xf>
    <xf numFmtId="0" fontId="6" fillId="0" borderId="13" xfId="10" applyFont="1" applyBorder="1" applyAlignment="1">
      <alignment horizontal="center" vertical="center" wrapText="1"/>
    </xf>
    <xf numFmtId="0" fontId="6" fillId="0" borderId="59" xfId="9" applyFont="1" applyBorder="1" applyAlignment="1">
      <alignment horizontal="center" vertical="center" textRotation="90" wrapText="1"/>
    </xf>
    <xf numFmtId="0" fontId="6" fillId="0" borderId="2" xfId="9" applyFont="1" applyBorder="1" applyAlignment="1">
      <alignment horizontal="center" vertical="center" wrapText="1"/>
    </xf>
    <xf numFmtId="0" fontId="14" fillId="0" borderId="1" xfId="9" applyFont="1" applyBorder="1" applyAlignment="1">
      <alignment horizontal="center" vertical="center" textRotation="90" wrapText="1"/>
    </xf>
    <xf numFmtId="0" fontId="6" fillId="12" borderId="59" xfId="9" applyFont="1" applyFill="1" applyBorder="1" applyAlignment="1">
      <alignment horizontal="center" vertical="center" textRotation="90" wrapText="1"/>
    </xf>
    <xf numFmtId="0" fontId="6" fillId="8" borderId="1" xfId="9" applyFont="1" applyFill="1" applyBorder="1" applyAlignment="1">
      <alignment horizontal="center" vertical="center" textRotation="90" wrapText="1"/>
    </xf>
    <xf numFmtId="0" fontId="6" fillId="10" borderId="1" xfId="9" applyFont="1" applyFill="1" applyBorder="1" applyAlignment="1">
      <alignment horizontal="center" vertical="center" textRotation="90" wrapText="1"/>
    </xf>
    <xf numFmtId="0" fontId="6" fillId="0" borderId="51" xfId="9" applyFont="1" applyBorder="1" applyAlignment="1">
      <alignment horizontal="center" vertical="center" wrapText="1"/>
    </xf>
    <xf numFmtId="0" fontId="6" fillId="0" borderId="36" xfId="9" applyFont="1" applyBorder="1" applyAlignment="1">
      <alignment horizontal="center" vertical="center" wrapText="1"/>
    </xf>
    <xf numFmtId="0" fontId="14" fillId="0" borderId="13" xfId="10" applyFont="1" applyBorder="1" applyAlignment="1">
      <alignment horizontal="center" vertical="center" wrapText="1"/>
    </xf>
    <xf numFmtId="0" fontId="6" fillId="0" borderId="13" xfId="9" applyFont="1" applyBorder="1" applyAlignment="1">
      <alignment horizontal="center" vertical="center" textRotation="90" wrapText="1"/>
    </xf>
    <xf numFmtId="0" fontId="6" fillId="0" borderId="16" xfId="9" applyFont="1" applyBorder="1" applyAlignment="1">
      <alignment horizontal="center" vertical="center" textRotation="90" wrapText="1"/>
    </xf>
    <xf numFmtId="0" fontId="6" fillId="0" borderId="18" xfId="9" applyFont="1" applyBorder="1" applyAlignment="1">
      <alignment horizontal="center" vertical="center" wrapText="1"/>
    </xf>
    <xf numFmtId="0" fontId="14" fillId="0" borderId="14" xfId="9" applyFont="1" applyBorder="1" applyAlignment="1">
      <alignment horizontal="center" vertical="center" textRotation="90" wrapText="1"/>
    </xf>
    <xf numFmtId="0" fontId="6" fillId="12" borderId="16" xfId="9" applyFont="1" applyFill="1" applyBorder="1" applyAlignment="1">
      <alignment horizontal="center" vertical="center" textRotation="90" wrapText="1"/>
    </xf>
    <xf numFmtId="0" fontId="6" fillId="8" borderId="14" xfId="9" applyFont="1" applyFill="1" applyBorder="1" applyAlignment="1">
      <alignment horizontal="center" vertical="center" textRotation="90" wrapText="1"/>
    </xf>
    <xf numFmtId="0" fontId="6" fillId="10" borderId="14" xfId="9" applyFont="1" applyFill="1" applyBorder="1" applyAlignment="1">
      <alignment horizontal="center" vertical="center" textRotation="90" wrapText="1"/>
    </xf>
    <xf numFmtId="0" fontId="6" fillId="0" borderId="10" xfId="10" applyFont="1" applyBorder="1" applyAlignment="1">
      <alignment horizontal="center" vertical="center"/>
    </xf>
    <xf numFmtId="0" fontId="6" fillId="0" borderId="11" xfId="10" applyFont="1" applyBorder="1" applyAlignment="1">
      <alignment horizontal="center" vertical="center"/>
    </xf>
    <xf numFmtId="0" fontId="6" fillId="0" borderId="12" xfId="10" applyFont="1" applyBorder="1" applyAlignment="1">
      <alignment horizontal="center" vertical="center"/>
    </xf>
    <xf numFmtId="0" fontId="14" fillId="0" borderId="30" xfId="10" applyFont="1" applyBorder="1" applyAlignment="1">
      <alignment horizontal="center" vertical="center" wrapText="1"/>
    </xf>
    <xf numFmtId="0" fontId="6" fillId="0" borderId="30" xfId="9" applyFont="1" applyBorder="1" applyAlignment="1">
      <alignment horizontal="center" vertical="center" textRotation="90" wrapText="1"/>
    </xf>
    <xf numFmtId="0" fontId="6" fillId="0" borderId="30" xfId="10" applyFont="1" applyBorder="1" applyAlignment="1">
      <alignment horizontal="center" vertical="center" wrapText="1"/>
    </xf>
    <xf numFmtId="0" fontId="6" fillId="0" borderId="7" xfId="9" applyFont="1" applyBorder="1" applyAlignment="1">
      <alignment horizontal="center" vertical="center" textRotation="90" wrapText="1"/>
    </xf>
    <xf numFmtId="0" fontId="6" fillId="0" borderId="34" xfId="9" applyFont="1" applyBorder="1" applyAlignment="1">
      <alignment horizontal="center" vertical="center" wrapText="1"/>
    </xf>
    <xf numFmtId="0" fontId="14" fillId="0" borderId="29" xfId="9" applyFont="1" applyBorder="1" applyAlignment="1">
      <alignment horizontal="center" vertical="center" textRotation="90" wrapText="1"/>
    </xf>
    <xf numFmtId="0" fontId="6" fillId="12" borderId="7" xfId="9" applyFont="1" applyFill="1" applyBorder="1" applyAlignment="1">
      <alignment horizontal="center" vertical="center" textRotation="90" wrapText="1"/>
    </xf>
    <xf numFmtId="0" fontId="6" fillId="8" borderId="29" xfId="9" applyFont="1" applyFill="1" applyBorder="1" applyAlignment="1">
      <alignment horizontal="center" vertical="center" textRotation="90" wrapText="1"/>
    </xf>
    <xf numFmtId="0" fontId="6" fillId="10" borderId="29" xfId="9" applyFont="1" applyFill="1" applyBorder="1" applyAlignment="1">
      <alignment horizontal="center" vertical="center" textRotation="90" wrapText="1"/>
    </xf>
    <xf numFmtId="0" fontId="14" fillId="0" borderId="3" xfId="9" applyFont="1" applyBorder="1" applyAlignment="1">
      <alignment horizontal="center" vertical="center"/>
    </xf>
    <xf numFmtId="0" fontId="32" fillId="0" borderId="0" xfId="9" applyFont="1" applyAlignment="1">
      <alignment horizontal="center" vertical="center"/>
    </xf>
    <xf numFmtId="0" fontId="34" fillId="0" borderId="0" xfId="0" applyFont="1"/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34" fillId="0" borderId="0" xfId="0" applyFont="1" applyAlignment="1">
      <alignment vertical="center"/>
    </xf>
    <xf numFmtId="0" fontId="5" fillId="0" borderId="0" xfId="9" applyAlignment="1">
      <alignment horizontal="center" vertical="top"/>
    </xf>
    <xf numFmtId="0" fontId="31" fillId="0" borderId="0" xfId="9" applyFont="1" applyAlignment="1">
      <alignment horizontal="center" vertical="top" wrapText="1"/>
    </xf>
    <xf numFmtId="0" fontId="31" fillId="0" borderId="0" xfId="0" applyFont="1" applyAlignment="1">
      <alignment horizontal="center" vertical="top" wrapText="1"/>
    </xf>
    <xf numFmtId="0" fontId="33" fillId="0" borderId="0" xfId="10" applyFont="1" applyAlignment="1">
      <alignment vertical="top" wrapText="1"/>
    </xf>
    <xf numFmtId="0" fontId="30" fillId="0" borderId="0" xfId="4" applyFont="1" applyAlignment="1">
      <alignment vertical="top"/>
    </xf>
    <xf numFmtId="0" fontId="30" fillId="0" borderId="0" xfId="4" applyFont="1" applyAlignment="1">
      <alignment vertical="center"/>
    </xf>
    <xf numFmtId="0" fontId="9" fillId="0" borderId="0" xfId="4" applyFont="1" applyAlignment="1">
      <alignment vertical="top"/>
    </xf>
    <xf numFmtId="0" fontId="30" fillId="0" borderId="13" xfId="4" applyFont="1" applyBorder="1" applyAlignment="1">
      <alignment vertical="top"/>
    </xf>
    <xf numFmtId="0" fontId="7" fillId="0" borderId="0" xfId="0" applyFont="1" applyAlignment="1">
      <alignment vertical="center" wrapText="1"/>
    </xf>
    <xf numFmtId="164" fontId="30" fillId="0" borderId="0" xfId="4" applyNumberFormat="1" applyFont="1" applyAlignment="1">
      <alignment vertical="top"/>
    </xf>
    <xf numFmtId="0" fontId="59" fillId="0" borderId="0" xfId="4" applyFont="1" applyAlignment="1">
      <alignment vertical="top"/>
    </xf>
    <xf numFmtId="164" fontId="59" fillId="0" borderId="0" xfId="4" applyNumberFormat="1" applyFont="1" applyAlignment="1">
      <alignment vertical="top"/>
    </xf>
    <xf numFmtId="49" fontId="30" fillId="0" borderId="0" xfId="4" applyNumberFormat="1" applyFont="1" applyAlignment="1">
      <alignment horizontal="center" vertical="top"/>
    </xf>
    <xf numFmtId="0" fontId="30" fillId="0" borderId="0" xfId="4" applyFont="1" applyAlignment="1">
      <alignment horizontal="center" vertical="top"/>
    </xf>
    <xf numFmtId="164" fontId="9" fillId="0" borderId="0" xfId="4" applyNumberFormat="1" applyFont="1" applyAlignment="1">
      <alignment horizontal="center" vertical="top" wrapText="1"/>
    </xf>
    <xf numFmtId="0" fontId="9" fillId="0" borderId="0" xfId="4" applyFont="1" applyAlignment="1">
      <alignment horizontal="left" vertical="top" wrapText="1"/>
    </xf>
    <xf numFmtId="0" fontId="9" fillId="0" borderId="0" xfId="4" applyFont="1" applyAlignment="1">
      <alignment horizontal="left" vertical="center" wrapText="1"/>
    </xf>
    <xf numFmtId="0" fontId="60" fillId="0" borderId="0" xfId="4" applyFont="1" applyAlignment="1">
      <alignment horizontal="left" vertical="top" wrapText="1"/>
    </xf>
    <xf numFmtId="2" fontId="7" fillId="0" borderId="0" xfId="4" applyNumberFormat="1" applyFont="1" applyAlignment="1">
      <alignment vertical="top"/>
    </xf>
    <xf numFmtId="0" fontId="46" fillId="0" borderId="0" xfId="4" applyFont="1" applyAlignment="1">
      <alignment vertical="top"/>
    </xf>
    <xf numFmtId="0" fontId="9" fillId="0" borderId="0" xfId="4" applyFont="1" applyAlignment="1">
      <alignment horizontal="left" vertical="top" wrapText="1"/>
    </xf>
    <xf numFmtId="0" fontId="7" fillId="0" borderId="0" xfId="4" applyFont="1" applyAlignment="1">
      <alignment horizontal="center" vertical="top"/>
    </xf>
    <xf numFmtId="0" fontId="7" fillId="0" borderId="0" xfId="4" applyFont="1" applyAlignment="1">
      <alignment horizontal="center" vertical="top"/>
    </xf>
    <xf numFmtId="4" fontId="60" fillId="0" borderId="0" xfId="4" applyNumberFormat="1" applyFont="1" applyAlignment="1">
      <alignment horizontal="center" vertical="top" wrapText="1"/>
    </xf>
    <xf numFmtId="4" fontId="61" fillId="0" borderId="0" xfId="4" applyNumberFormat="1" applyFont="1" applyAlignment="1">
      <alignment horizontal="center" vertical="top" wrapText="1"/>
    </xf>
    <xf numFmtId="4" fontId="9" fillId="0" borderId="0" xfId="4" applyNumberFormat="1" applyFont="1" applyAlignment="1">
      <alignment horizontal="center" vertical="top" wrapText="1"/>
    </xf>
    <xf numFmtId="165" fontId="9" fillId="0" borderId="0" xfId="4" applyNumberFormat="1" applyFont="1" applyAlignment="1">
      <alignment horizontal="center" vertical="top" wrapText="1"/>
    </xf>
    <xf numFmtId="165" fontId="60" fillId="0" borderId="0" xfId="4" applyNumberFormat="1" applyFont="1" applyAlignment="1">
      <alignment horizontal="center" vertical="top" wrapText="1"/>
    </xf>
    <xf numFmtId="165" fontId="60" fillId="0" borderId="0" xfId="4" applyNumberFormat="1" applyFont="1" applyAlignment="1">
      <alignment horizontal="center" vertical="top" wrapText="1"/>
    </xf>
    <xf numFmtId="165" fontId="7" fillId="0" borderId="0" xfId="4" applyNumberFormat="1" applyFont="1" applyAlignment="1">
      <alignment vertical="top"/>
    </xf>
    <xf numFmtId="165" fontId="60" fillId="0" borderId="0" xfId="4" applyNumberFormat="1" applyFont="1" applyAlignment="1">
      <alignment vertical="top" wrapText="1"/>
    </xf>
    <xf numFmtId="165" fontId="61" fillId="0" borderId="0" xfId="4" applyNumberFormat="1" applyFont="1" applyAlignment="1">
      <alignment vertical="top" wrapText="1"/>
    </xf>
    <xf numFmtId="4" fontId="60" fillId="0" borderId="0" xfId="4" applyNumberFormat="1" applyFont="1" applyAlignment="1">
      <alignment vertical="top" wrapText="1"/>
    </xf>
    <xf numFmtId="4" fontId="61" fillId="0" borderId="0" xfId="4" applyNumberFormat="1" applyFont="1" applyAlignment="1">
      <alignment vertical="top" wrapText="1"/>
    </xf>
    <xf numFmtId="0" fontId="7" fillId="0" borderId="0" xfId="4" applyFont="1" applyAlignment="1">
      <alignment horizontal="right" vertical="top"/>
    </xf>
    <xf numFmtId="49" fontId="10" fillId="0" borderId="0" xfId="4" applyNumberFormat="1" applyFont="1" applyAlignment="1">
      <alignment horizontal="right" vertical="top"/>
    </xf>
    <xf numFmtId="164" fontId="10" fillId="0" borderId="24" xfId="4" applyNumberFormat="1" applyFont="1" applyBorder="1" applyAlignment="1">
      <alignment horizontal="center" vertical="top" wrapText="1"/>
    </xf>
    <xf numFmtId="0" fontId="27" fillId="0" borderId="2" xfId="0" applyFont="1" applyBorder="1" applyAlignment="1">
      <alignment horizontal="left" vertical="center" wrapText="1"/>
    </xf>
    <xf numFmtId="0" fontId="27" fillId="0" borderId="3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164" fontId="7" fillId="0" borderId="29" xfId="4" applyNumberFormat="1" applyFont="1" applyBorder="1" applyAlignment="1">
      <alignment vertical="top" wrapText="1"/>
    </xf>
    <xf numFmtId="0" fontId="27" fillId="0" borderId="6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27" fillId="0" borderId="8" xfId="0" applyFont="1" applyBorder="1" applyAlignment="1">
      <alignment horizontal="left" vertical="center" wrapText="1"/>
    </xf>
    <xf numFmtId="164" fontId="17" fillId="3" borderId="24" xfId="4" applyNumberFormat="1" applyFont="1" applyFill="1" applyBorder="1" applyAlignment="1">
      <alignment horizontal="center" vertical="top" wrapText="1"/>
    </xf>
    <xf numFmtId="0" fontId="50" fillId="3" borderId="2" xfId="0" applyFont="1" applyFill="1" applyBorder="1" applyAlignment="1">
      <alignment horizontal="left" vertical="center" wrapText="1"/>
    </xf>
    <xf numFmtId="0" fontId="50" fillId="3" borderId="3" xfId="0" applyFont="1" applyFill="1" applyBorder="1" applyAlignment="1">
      <alignment horizontal="left" vertical="center" wrapText="1"/>
    </xf>
    <xf numFmtId="0" fontId="50" fillId="3" borderId="4" xfId="0" applyFont="1" applyFill="1" applyBorder="1" applyAlignment="1">
      <alignment horizontal="left" vertical="center" wrapText="1"/>
    </xf>
    <xf numFmtId="164" fontId="7" fillId="0" borderId="0" xfId="4" applyNumberFormat="1" applyFont="1" applyAlignment="1">
      <alignment horizontal="center" vertical="top" wrapText="1"/>
    </xf>
    <xf numFmtId="164" fontId="7" fillId="0" borderId="24" xfId="4" applyNumberFormat="1" applyFont="1" applyBorder="1" applyAlignment="1">
      <alignment horizontal="center" vertical="top" wrapText="1"/>
    </xf>
    <xf numFmtId="0" fontId="7" fillId="4" borderId="55" xfId="0" applyFont="1" applyFill="1" applyBorder="1" applyAlignment="1">
      <alignment horizontal="left" vertical="top" wrapText="1"/>
    </xf>
    <xf numFmtId="0" fontId="7" fillId="4" borderId="59" xfId="0" applyFont="1" applyFill="1" applyBorder="1" applyAlignment="1">
      <alignment horizontal="left" vertical="top" wrapText="1"/>
    </xf>
    <xf numFmtId="0" fontId="7" fillId="4" borderId="40" xfId="0" applyFont="1" applyFill="1" applyBorder="1" applyAlignment="1">
      <alignment horizontal="left" vertical="top" wrapText="1"/>
    </xf>
    <xf numFmtId="164" fontId="7" fillId="0" borderId="14" xfId="4" applyNumberFormat="1" applyFont="1" applyBorder="1" applyAlignment="1">
      <alignment horizontal="center" vertical="top" wrapText="1"/>
    </xf>
    <xf numFmtId="0" fontId="7" fillId="4" borderId="15" xfId="0" applyFont="1" applyFill="1" applyBorder="1" applyAlignment="1">
      <alignment horizontal="left" vertical="top" wrapText="1"/>
    </xf>
    <xf numFmtId="0" fontId="7" fillId="4" borderId="16" xfId="0" applyFont="1" applyFill="1" applyBorder="1" applyAlignment="1">
      <alignment horizontal="left" vertical="top" wrapText="1"/>
    </xf>
    <xf numFmtId="0" fontId="7" fillId="4" borderId="17" xfId="0" applyFont="1" applyFill="1" applyBorder="1" applyAlignment="1">
      <alignment horizontal="left" vertical="top" wrapText="1"/>
    </xf>
    <xf numFmtId="164" fontId="7" fillId="0" borderId="5" xfId="4" applyNumberFormat="1" applyFont="1" applyBorder="1" applyAlignment="1">
      <alignment horizontal="center" vertical="top" wrapText="1"/>
    </xf>
    <xf numFmtId="0" fontId="63" fillId="0" borderId="15" xfId="0" applyFont="1" applyBorder="1" applyAlignment="1">
      <alignment horizontal="left" vertical="top" wrapText="1"/>
    </xf>
    <xf numFmtId="0" fontId="7" fillId="4" borderId="18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9" xfId="0" applyFont="1" applyFill="1" applyBorder="1" applyAlignment="1">
      <alignment horizontal="left" vertical="center" wrapText="1"/>
    </xf>
    <xf numFmtId="164" fontId="10" fillId="0" borderId="29" xfId="4" applyNumberFormat="1" applyFont="1" applyBorder="1" applyAlignment="1">
      <alignment horizontal="center" vertical="top" wrapText="1"/>
    </xf>
    <xf numFmtId="0" fontId="5" fillId="0" borderId="6" xfId="4" applyBorder="1" applyAlignment="1">
      <alignment horizontal="left" vertical="top" wrapText="1"/>
    </xf>
    <xf numFmtId="0" fontId="5" fillId="0" borderId="7" xfId="4" applyBorder="1" applyAlignment="1">
      <alignment horizontal="left" vertical="top" wrapText="1"/>
    </xf>
    <xf numFmtId="0" fontId="19" fillId="0" borderId="7" xfId="4" applyFont="1" applyBorder="1" applyAlignment="1">
      <alignment horizontal="left" vertical="top" wrapText="1"/>
    </xf>
    <xf numFmtId="0" fontId="19" fillId="0" borderId="8" xfId="4" applyFont="1" applyBorder="1" applyAlignment="1">
      <alignment horizontal="left" vertical="top" wrapText="1"/>
    </xf>
    <xf numFmtId="0" fontId="10" fillId="5" borderId="10" xfId="0" applyFont="1" applyFill="1" applyBorder="1" applyAlignment="1">
      <alignment horizontal="left" vertical="center" wrapText="1"/>
    </xf>
    <xf numFmtId="0" fontId="10" fillId="5" borderId="11" xfId="0" applyFont="1" applyFill="1" applyBorder="1" applyAlignment="1">
      <alignment horizontal="left" vertical="center" wrapText="1"/>
    </xf>
    <xf numFmtId="0" fontId="10" fillId="5" borderId="12" xfId="0" applyFont="1" applyFill="1" applyBorder="1" applyAlignment="1">
      <alignment horizontal="left" vertical="center" wrapText="1"/>
    </xf>
    <xf numFmtId="0" fontId="7" fillId="0" borderId="15" xfId="4" applyFont="1" applyBorder="1" applyAlignment="1">
      <alignment horizontal="left" vertical="top" wrapText="1"/>
    </xf>
    <xf numFmtId="0" fontId="7" fillId="0" borderId="16" xfId="4" applyFont="1" applyBorder="1" applyAlignment="1">
      <alignment horizontal="left" vertical="top" wrapText="1"/>
    </xf>
    <xf numFmtId="0" fontId="7" fillId="0" borderId="17" xfId="4" applyFont="1" applyBorder="1" applyAlignment="1">
      <alignment horizontal="left" vertical="top" wrapText="1"/>
    </xf>
    <xf numFmtId="0" fontId="5" fillId="0" borderId="15" xfId="4" applyBorder="1" applyAlignment="1">
      <alignment horizontal="left" vertical="top" wrapText="1"/>
    </xf>
    <xf numFmtId="0" fontId="5" fillId="0" borderId="16" xfId="4" applyBorder="1" applyAlignment="1">
      <alignment horizontal="left" vertical="top" wrapText="1"/>
    </xf>
    <xf numFmtId="0" fontId="46" fillId="0" borderId="0" xfId="4" applyFont="1" applyAlignment="1">
      <alignment vertical="top" wrapText="1"/>
    </xf>
    <xf numFmtId="0" fontId="7" fillId="0" borderId="1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164" fontId="10" fillId="0" borderId="31" xfId="4" applyNumberFormat="1" applyFont="1" applyBorder="1" applyAlignment="1">
      <alignment horizontal="center" vertical="top" wrapText="1"/>
    </xf>
    <xf numFmtId="0" fontId="7" fillId="0" borderId="16" xfId="5" applyFont="1" applyBorder="1" applyAlignment="1">
      <alignment horizontal="left" vertical="top" wrapText="1"/>
    </xf>
    <xf numFmtId="0" fontId="7" fillId="0" borderId="17" xfId="5" applyFont="1" applyBorder="1" applyAlignment="1">
      <alignment horizontal="left" vertical="top" wrapText="1"/>
    </xf>
    <xf numFmtId="164" fontId="17" fillId="0" borderId="14" xfId="4" applyNumberFormat="1" applyFont="1" applyBorder="1" applyAlignment="1">
      <alignment horizontal="center" vertical="top" wrapText="1"/>
    </xf>
    <xf numFmtId="0" fontId="46" fillId="0" borderId="0" xfId="4" applyFont="1" applyAlignment="1">
      <alignment horizontal="left" vertical="top" wrapText="1"/>
    </xf>
    <xf numFmtId="0" fontId="46" fillId="0" borderId="0" xfId="0" applyFont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164" fontId="17" fillId="5" borderId="29" xfId="4" applyNumberFormat="1" applyFont="1" applyFill="1" applyBorder="1" applyAlignment="1">
      <alignment horizontal="center" vertical="top" wrapText="1"/>
    </xf>
    <xf numFmtId="0" fontId="10" fillId="5" borderId="6" xfId="4" applyFont="1" applyFill="1" applyBorder="1" applyAlignment="1">
      <alignment horizontal="left" vertical="top"/>
    </xf>
    <xf numFmtId="0" fontId="10" fillId="5" borderId="7" xfId="4" applyFont="1" applyFill="1" applyBorder="1" applyAlignment="1">
      <alignment horizontal="left" vertical="top"/>
    </xf>
    <xf numFmtId="0" fontId="10" fillId="5" borderId="8" xfId="4" applyFont="1" applyFill="1" applyBorder="1" applyAlignment="1">
      <alignment horizontal="left" vertical="top"/>
    </xf>
    <xf numFmtId="164" fontId="10" fillId="0" borderId="0" xfId="4" applyNumberFormat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49" fontId="7" fillId="0" borderId="0" xfId="0" applyNumberFormat="1" applyFont="1" applyAlignment="1">
      <alignment vertical="top"/>
    </xf>
    <xf numFmtId="49" fontId="7" fillId="0" borderId="23" xfId="0" applyNumberFormat="1" applyFont="1" applyBorder="1" applyAlignment="1">
      <alignment vertical="top" textRotation="90"/>
    </xf>
    <xf numFmtId="164" fontId="10" fillId="3" borderId="10" xfId="4" applyNumberFormat="1" applyFont="1" applyFill="1" applyBorder="1" applyAlignment="1">
      <alignment horizontal="center" vertical="top"/>
    </xf>
    <xf numFmtId="164" fontId="10" fillId="3" borderId="11" xfId="4" applyNumberFormat="1" applyFont="1" applyFill="1" applyBorder="1" applyAlignment="1">
      <alignment horizontal="center" vertical="top"/>
    </xf>
    <xf numFmtId="164" fontId="10" fillId="3" borderId="12" xfId="4" applyNumberFormat="1" applyFont="1" applyFill="1" applyBorder="1" applyAlignment="1">
      <alignment horizontal="center" vertical="top"/>
    </xf>
    <xf numFmtId="164" fontId="10" fillId="3" borderId="67" xfId="4" applyNumberFormat="1" applyFont="1" applyFill="1" applyBorder="1" applyAlignment="1">
      <alignment horizontal="center" vertical="center"/>
    </xf>
    <xf numFmtId="49" fontId="10" fillId="3" borderId="10" xfId="4" applyNumberFormat="1" applyFont="1" applyFill="1" applyBorder="1" applyAlignment="1">
      <alignment horizontal="right" vertical="top"/>
    </xf>
    <xf numFmtId="49" fontId="10" fillId="3" borderId="11" xfId="4" applyNumberFormat="1" applyFont="1" applyFill="1" applyBorder="1" applyAlignment="1">
      <alignment horizontal="right" vertical="top"/>
    </xf>
    <xf numFmtId="49" fontId="10" fillId="3" borderId="75" xfId="4" applyNumberFormat="1" applyFont="1" applyFill="1" applyBorder="1" applyAlignment="1">
      <alignment horizontal="right" vertical="top"/>
    </xf>
    <xf numFmtId="49" fontId="10" fillId="3" borderId="9" xfId="4" applyNumberFormat="1" applyFont="1" applyFill="1" applyBorder="1" applyAlignment="1">
      <alignment horizontal="center" vertical="top"/>
    </xf>
    <xf numFmtId="164" fontId="10" fillId="22" borderId="10" xfId="4" applyNumberFormat="1" applyFont="1" applyFill="1" applyBorder="1" applyAlignment="1">
      <alignment horizontal="center" vertical="top"/>
    </xf>
    <xf numFmtId="164" fontId="10" fillId="22" borderId="11" xfId="4" applyNumberFormat="1" applyFont="1" applyFill="1" applyBorder="1" applyAlignment="1">
      <alignment horizontal="center" vertical="top"/>
    </xf>
    <xf numFmtId="164" fontId="10" fillId="22" borderId="12" xfId="4" applyNumberFormat="1" applyFont="1" applyFill="1" applyBorder="1" applyAlignment="1">
      <alignment horizontal="center" vertical="top"/>
    </xf>
    <xf numFmtId="164" fontId="10" fillId="22" borderId="67" xfId="4" applyNumberFormat="1" applyFont="1" applyFill="1" applyBorder="1" applyAlignment="1">
      <alignment horizontal="center" vertical="center"/>
    </xf>
    <xf numFmtId="49" fontId="10" fillId="22" borderId="10" xfId="4" applyNumberFormat="1" applyFont="1" applyFill="1" applyBorder="1" applyAlignment="1">
      <alignment horizontal="right" vertical="top"/>
    </xf>
    <xf numFmtId="49" fontId="10" fillId="22" borderId="11" xfId="4" applyNumberFormat="1" applyFont="1" applyFill="1" applyBorder="1" applyAlignment="1">
      <alignment horizontal="right" vertical="top"/>
    </xf>
    <xf numFmtId="49" fontId="10" fillId="22" borderId="75" xfId="4" applyNumberFormat="1" applyFont="1" applyFill="1" applyBorder="1" applyAlignment="1">
      <alignment horizontal="right" vertical="top"/>
    </xf>
    <xf numFmtId="49" fontId="10" fillId="22" borderId="9" xfId="4" applyNumberFormat="1" applyFont="1" applyFill="1" applyBorder="1" applyAlignment="1">
      <alignment horizontal="center" vertical="top"/>
    </xf>
    <xf numFmtId="164" fontId="10" fillId="14" borderId="2" xfId="4" applyNumberFormat="1" applyFont="1" applyFill="1" applyBorder="1" applyAlignment="1">
      <alignment horizontal="center" vertical="top"/>
    </xf>
    <xf numFmtId="164" fontId="10" fillId="14" borderId="3" xfId="4" applyNumberFormat="1" applyFont="1" applyFill="1" applyBorder="1" applyAlignment="1">
      <alignment horizontal="center" vertical="top"/>
    </xf>
    <xf numFmtId="164" fontId="10" fillId="14" borderId="4" xfId="4" applyNumberFormat="1" applyFont="1" applyFill="1" applyBorder="1" applyAlignment="1">
      <alignment horizontal="center" vertical="top"/>
    </xf>
    <xf numFmtId="164" fontId="10" fillId="14" borderId="67" xfId="4" applyNumberFormat="1" applyFont="1" applyFill="1" applyBorder="1" applyAlignment="1">
      <alignment horizontal="center" vertical="center"/>
    </xf>
    <xf numFmtId="49" fontId="10" fillId="14" borderId="10" xfId="4" applyNumberFormat="1" applyFont="1" applyFill="1" applyBorder="1" applyAlignment="1">
      <alignment horizontal="right" vertical="top"/>
    </xf>
    <xf numFmtId="49" fontId="10" fillId="14" borderId="11" xfId="4" applyNumberFormat="1" applyFont="1" applyFill="1" applyBorder="1" applyAlignment="1">
      <alignment horizontal="right" vertical="top"/>
    </xf>
    <xf numFmtId="49" fontId="10" fillId="14" borderId="9" xfId="4" applyNumberFormat="1" applyFont="1" applyFill="1" applyBorder="1" applyAlignment="1">
      <alignment horizontal="center" vertical="top"/>
    </xf>
    <xf numFmtId="0" fontId="7" fillId="0" borderId="42" xfId="4" applyFont="1" applyBorder="1" applyAlignment="1">
      <alignment vertical="top"/>
    </xf>
    <xf numFmtId="0" fontId="7" fillId="0" borderId="56" xfId="4" applyFont="1" applyBorder="1" applyAlignment="1">
      <alignment vertical="top"/>
    </xf>
    <xf numFmtId="0" fontId="7" fillId="0" borderId="46" xfId="4" applyFont="1" applyBorder="1" applyAlignment="1">
      <alignment vertical="top"/>
    </xf>
    <xf numFmtId="164" fontId="10" fillId="11" borderId="4" xfId="4" applyNumberFormat="1" applyFont="1" applyFill="1" applyBorder="1" applyAlignment="1">
      <alignment horizontal="center" vertical="center"/>
    </xf>
    <xf numFmtId="0" fontId="10" fillId="11" borderId="9" xfId="0" applyFont="1" applyFill="1" applyBorder="1" applyAlignment="1">
      <alignment horizontal="center" vertical="top"/>
    </xf>
    <xf numFmtId="49" fontId="7" fillId="0" borderId="24" xfId="4" applyNumberFormat="1" applyFont="1" applyBorder="1" applyAlignment="1">
      <alignment horizontal="left" vertical="top"/>
    </xf>
    <xf numFmtId="49" fontId="10" fillId="0" borderId="2" xfId="4" applyNumberFormat="1" applyFont="1" applyBorder="1" applyAlignment="1">
      <alignment horizontal="center" vertical="top"/>
    </xf>
    <xf numFmtId="49" fontId="7" fillId="0" borderId="24" xfId="4" applyNumberFormat="1" applyFont="1" applyBorder="1" applyAlignment="1">
      <alignment horizontal="center" vertical="center" textRotation="90"/>
    </xf>
    <xf numFmtId="49" fontId="10" fillId="12" borderId="24" xfId="4" applyNumberFormat="1" applyFont="1" applyFill="1" applyBorder="1" applyAlignment="1">
      <alignment horizontal="center" vertical="center" textRotation="90"/>
    </xf>
    <xf numFmtId="0" fontId="7" fillId="13" borderId="24" xfId="4" applyFont="1" applyFill="1" applyBorder="1" applyAlignment="1">
      <alignment horizontal="left" vertical="top" wrapText="1"/>
    </xf>
    <xf numFmtId="49" fontId="10" fillId="0" borderId="24" xfId="4" applyNumberFormat="1" applyFont="1" applyBorder="1" applyAlignment="1">
      <alignment horizontal="center" vertical="top"/>
    </xf>
    <xf numFmtId="49" fontId="10" fillId="13" borderId="24" xfId="4" applyNumberFormat="1" applyFont="1" applyFill="1" applyBorder="1" applyAlignment="1">
      <alignment horizontal="center" vertical="top"/>
    </xf>
    <xf numFmtId="49" fontId="10" fillId="12" borderId="4" xfId="4" applyNumberFormat="1" applyFont="1" applyFill="1" applyBorder="1" applyAlignment="1">
      <alignment horizontal="center" vertical="top"/>
    </xf>
    <xf numFmtId="49" fontId="10" fillId="8" borderId="24" xfId="4" applyNumberFormat="1" applyFont="1" applyFill="1" applyBorder="1" applyAlignment="1">
      <alignment horizontal="center" vertical="top"/>
    </xf>
    <xf numFmtId="49" fontId="10" fillId="22" borderId="24" xfId="4" applyNumberFormat="1" applyFont="1" applyFill="1" applyBorder="1" applyAlignment="1">
      <alignment horizontal="center" vertical="top"/>
    </xf>
    <xf numFmtId="0" fontId="7" fillId="0" borderId="37" xfId="4" applyFont="1" applyBorder="1" applyAlignment="1">
      <alignment vertical="top"/>
    </xf>
    <xf numFmtId="0" fontId="7" fillId="0" borderId="38" xfId="4" applyFont="1" applyBorder="1" applyAlignment="1">
      <alignment vertical="top"/>
    </xf>
    <xf numFmtId="0" fontId="7" fillId="0" borderId="63" xfId="4" applyFont="1" applyBorder="1" applyAlignment="1">
      <alignment vertical="top"/>
    </xf>
    <xf numFmtId="164" fontId="10" fillId="0" borderId="4" xfId="4" applyNumberFormat="1" applyFont="1" applyBorder="1" applyAlignment="1">
      <alignment horizontal="center" vertical="center"/>
    </xf>
    <xf numFmtId="0" fontId="10" fillId="0" borderId="9" xfId="4" applyFont="1" applyBorder="1" applyAlignment="1">
      <alignment horizontal="center" vertical="top" wrapText="1"/>
    </xf>
    <xf numFmtId="49" fontId="7" fillId="0" borderId="13" xfId="4" applyNumberFormat="1" applyFont="1" applyBorder="1" applyAlignment="1">
      <alignment horizontal="left" vertical="top"/>
    </xf>
    <xf numFmtId="49" fontId="10" fillId="0" borderId="18" xfId="4" applyNumberFormat="1" applyFont="1" applyBorder="1" applyAlignment="1">
      <alignment horizontal="center" vertical="top"/>
    </xf>
    <xf numFmtId="49" fontId="7" fillId="0" borderId="13" xfId="4" applyNumberFormat="1" applyFont="1" applyBorder="1" applyAlignment="1">
      <alignment horizontal="center" vertical="center" textRotation="90"/>
    </xf>
    <xf numFmtId="49" fontId="10" fillId="12" borderId="13" xfId="4" applyNumberFormat="1" applyFont="1" applyFill="1" applyBorder="1" applyAlignment="1">
      <alignment horizontal="center" vertical="center" textRotation="90"/>
    </xf>
    <xf numFmtId="0" fontId="7" fillId="13" borderId="13" xfId="4" applyFont="1" applyFill="1" applyBorder="1" applyAlignment="1">
      <alignment horizontal="left" vertical="top" wrapText="1"/>
    </xf>
    <xf numFmtId="49" fontId="10" fillId="0" borderId="13" xfId="4" applyNumberFormat="1" applyFont="1" applyBorder="1" applyAlignment="1">
      <alignment horizontal="center" vertical="top"/>
    </xf>
    <xf numFmtId="49" fontId="10" fillId="13" borderId="13" xfId="4" applyNumberFormat="1" applyFont="1" applyFill="1" applyBorder="1" applyAlignment="1">
      <alignment horizontal="center" vertical="top"/>
    </xf>
    <xf numFmtId="49" fontId="10" fillId="12" borderId="19" xfId="4" applyNumberFormat="1" applyFont="1" applyFill="1" applyBorder="1" applyAlignment="1">
      <alignment horizontal="center" vertical="top"/>
    </xf>
    <xf numFmtId="49" fontId="10" fillId="8" borderId="13" xfId="4" applyNumberFormat="1" applyFont="1" applyFill="1" applyBorder="1" applyAlignment="1">
      <alignment horizontal="center" vertical="top"/>
    </xf>
    <xf numFmtId="49" fontId="10" fillId="22" borderId="13" xfId="4" applyNumberFormat="1" applyFont="1" applyFill="1" applyBorder="1" applyAlignment="1">
      <alignment horizontal="center" vertical="top"/>
    </xf>
    <xf numFmtId="0" fontId="7" fillId="0" borderId="37" xfId="4" applyFont="1" applyBorder="1" applyAlignment="1">
      <alignment horizontal="center" vertical="top"/>
    </xf>
    <xf numFmtId="0" fontId="7" fillId="0" borderId="38" xfId="4" applyFont="1" applyBorder="1" applyAlignment="1">
      <alignment horizontal="center" vertical="top"/>
    </xf>
    <xf numFmtId="49" fontId="7" fillId="0" borderId="30" xfId="4" applyNumberFormat="1" applyFont="1" applyBorder="1" applyAlignment="1">
      <alignment horizontal="left" vertical="top"/>
    </xf>
    <xf numFmtId="49" fontId="10" fillId="0" borderId="34" xfId="4" applyNumberFormat="1" applyFont="1" applyBorder="1" applyAlignment="1">
      <alignment horizontal="center" vertical="top"/>
    </xf>
    <xf numFmtId="0" fontId="7" fillId="13" borderId="30" xfId="4" applyFont="1" applyFill="1" applyBorder="1" applyAlignment="1">
      <alignment horizontal="left" vertical="top" wrapText="1"/>
    </xf>
    <xf numFmtId="49" fontId="10" fillId="0" borderId="30" xfId="4" applyNumberFormat="1" applyFont="1" applyBorder="1" applyAlignment="1">
      <alignment horizontal="center" vertical="top"/>
    </xf>
    <xf numFmtId="49" fontId="10" fillId="13" borderId="30" xfId="4" applyNumberFormat="1" applyFont="1" applyFill="1" applyBorder="1" applyAlignment="1">
      <alignment horizontal="center" vertical="top"/>
    </xf>
    <xf numFmtId="49" fontId="10" fillId="12" borderId="35" xfId="4" applyNumberFormat="1" applyFont="1" applyFill="1" applyBorder="1" applyAlignment="1">
      <alignment horizontal="center" vertical="top"/>
    </xf>
    <xf numFmtId="49" fontId="10" fillId="8" borderId="30" xfId="4" applyNumberFormat="1" applyFont="1" applyFill="1" applyBorder="1" applyAlignment="1">
      <alignment horizontal="center" vertical="top"/>
    </xf>
    <xf numFmtId="49" fontId="10" fillId="22" borderId="30" xfId="4" applyNumberFormat="1" applyFont="1" applyFill="1" applyBorder="1" applyAlignment="1">
      <alignment vertical="top"/>
    </xf>
    <xf numFmtId="0" fontId="7" fillId="0" borderId="2" xfId="4" applyFont="1" applyBorder="1" applyAlignment="1">
      <alignment horizontal="center" vertical="top"/>
    </xf>
    <xf numFmtId="0" fontId="7" fillId="0" borderId="25" xfId="4" applyFont="1" applyBorder="1" applyAlignment="1">
      <alignment horizontal="center" vertical="top"/>
    </xf>
    <xf numFmtId="0" fontId="7" fillId="0" borderId="26" xfId="4" applyFont="1" applyBorder="1" applyAlignment="1">
      <alignment horizontal="left" vertical="top" wrapText="1"/>
    </xf>
    <xf numFmtId="164" fontId="10" fillId="11" borderId="4" xfId="4" applyNumberFormat="1" applyFont="1" applyFill="1" applyBorder="1" applyAlignment="1">
      <alignment horizontal="center" vertical="top"/>
    </xf>
    <xf numFmtId="0" fontId="7" fillId="0" borderId="18" xfId="4" applyFont="1" applyBorder="1" applyAlignment="1">
      <alignment horizontal="center" vertical="top"/>
    </xf>
    <xf numFmtId="0" fontId="7" fillId="0" borderId="57" xfId="4" applyFont="1" applyBorder="1" applyAlignment="1">
      <alignment horizontal="center" vertical="top"/>
    </xf>
    <xf numFmtId="0" fontId="7" fillId="0" borderId="36" xfId="4" applyFont="1" applyBorder="1" applyAlignment="1">
      <alignment horizontal="left" vertical="top" wrapText="1"/>
    </xf>
    <xf numFmtId="0" fontId="7" fillId="0" borderId="34" xfId="4" applyFont="1" applyBorder="1" applyAlignment="1">
      <alignment horizontal="center" vertical="top"/>
    </xf>
    <xf numFmtId="0" fontId="7" fillId="0" borderId="51" xfId="4" applyFont="1" applyBorder="1" applyAlignment="1">
      <alignment horizontal="center" vertical="top"/>
    </xf>
    <xf numFmtId="0" fontId="7" fillId="0" borderId="45" xfId="4" applyFont="1" applyBorder="1" applyAlignment="1">
      <alignment horizontal="left" vertical="top" wrapText="1"/>
    </xf>
    <xf numFmtId="49" fontId="10" fillId="12" borderId="30" xfId="4" applyNumberFormat="1" applyFont="1" applyFill="1" applyBorder="1" applyAlignment="1">
      <alignment horizontal="center" vertical="center" textRotation="90"/>
    </xf>
    <xf numFmtId="49" fontId="10" fillId="0" borderId="2" xfId="4" applyNumberFormat="1" applyFont="1" applyBorder="1" applyAlignment="1">
      <alignment vertical="top"/>
    </xf>
    <xf numFmtId="49" fontId="10" fillId="12" borderId="4" xfId="4" applyNumberFormat="1" applyFont="1" applyFill="1" applyBorder="1" applyAlignment="1">
      <alignment horizontal="center" vertical="center" textRotation="90"/>
    </xf>
    <xf numFmtId="49" fontId="10" fillId="0" borderId="24" xfId="4" applyNumberFormat="1" applyFont="1" applyBorder="1" applyAlignment="1">
      <alignment horizontal="center" vertical="top"/>
    </xf>
    <xf numFmtId="49" fontId="10" fillId="0" borderId="18" xfId="4" applyNumberFormat="1" applyFont="1" applyBorder="1" applyAlignment="1">
      <alignment vertical="top"/>
    </xf>
    <xf numFmtId="49" fontId="10" fillId="12" borderId="19" xfId="4" applyNumberFormat="1" applyFont="1" applyFill="1" applyBorder="1" applyAlignment="1">
      <alignment horizontal="center" vertical="center" textRotation="90"/>
    </xf>
    <xf numFmtId="49" fontId="10" fillId="0" borderId="13" xfId="4" applyNumberFormat="1" applyFont="1" applyBorder="1" applyAlignment="1">
      <alignment horizontal="center" vertical="top"/>
    </xf>
    <xf numFmtId="0" fontId="46" fillId="0" borderId="0" xfId="0" applyFont="1" applyAlignment="1">
      <alignment vertical="center" wrapText="1"/>
    </xf>
    <xf numFmtId="49" fontId="10" fillId="0" borderId="34" xfId="4" applyNumberFormat="1" applyFont="1" applyBorder="1" applyAlignment="1">
      <alignment vertical="top"/>
    </xf>
    <xf numFmtId="49" fontId="10" fillId="0" borderId="30" xfId="4" applyNumberFormat="1" applyFont="1" applyBorder="1" applyAlignment="1">
      <alignment horizontal="center" vertical="top"/>
    </xf>
    <xf numFmtId="0" fontId="7" fillId="13" borderId="13" xfId="0" applyFont="1" applyFill="1" applyBorder="1" applyAlignment="1">
      <alignment horizontal="left" vertical="top" wrapText="1"/>
    </xf>
    <xf numFmtId="49" fontId="10" fillId="12" borderId="35" xfId="4" applyNumberFormat="1" applyFont="1" applyFill="1" applyBorder="1" applyAlignment="1">
      <alignment horizontal="center" vertical="center" textRotation="90"/>
    </xf>
    <xf numFmtId="0" fontId="7" fillId="0" borderId="18" xfId="4" applyFont="1" applyBorder="1" applyAlignment="1">
      <alignment vertical="top"/>
    </xf>
    <xf numFmtId="0" fontId="7" fillId="0" borderId="48" xfId="4" applyFont="1" applyBorder="1" applyAlignment="1">
      <alignment vertical="top"/>
    </xf>
    <xf numFmtId="0" fontId="7" fillId="0" borderId="26" xfId="4" applyFont="1" applyBorder="1" applyAlignment="1">
      <alignment vertical="top"/>
    </xf>
    <xf numFmtId="49" fontId="7" fillId="0" borderId="30" xfId="4" applyNumberFormat="1" applyFont="1" applyBorder="1" applyAlignment="1">
      <alignment horizontal="center" vertical="center" textRotation="90"/>
    </xf>
    <xf numFmtId="0" fontId="7" fillId="13" borderId="3" xfId="0" applyFont="1" applyFill="1" applyBorder="1" applyAlignment="1">
      <alignment horizontal="left" vertical="top" wrapText="1"/>
    </xf>
    <xf numFmtId="0" fontId="7" fillId="0" borderId="53" xfId="4" applyFont="1" applyBorder="1" applyAlignment="1">
      <alignment vertical="top"/>
    </xf>
    <xf numFmtId="0" fontId="7" fillId="0" borderId="36" xfId="4" applyFont="1" applyBorder="1" applyAlignment="1">
      <alignment vertical="top"/>
    </xf>
    <xf numFmtId="0" fontId="10" fillId="0" borderId="4" xfId="2" applyNumberFormat="1" applyFont="1" applyBorder="1" applyAlignment="1">
      <alignment horizontal="center" vertical="center"/>
    </xf>
    <xf numFmtId="0" fontId="7" fillId="13" borderId="0" xfId="0" applyFont="1" applyFill="1" applyAlignment="1">
      <alignment horizontal="left" vertical="top" wrapText="1"/>
    </xf>
    <xf numFmtId="0" fontId="7" fillId="0" borderId="20" xfId="4" applyFont="1" applyBorder="1" applyAlignment="1">
      <alignment horizontal="center" vertical="top"/>
    </xf>
    <xf numFmtId="0" fontId="7" fillId="0" borderId="54" xfId="4" applyFont="1" applyBorder="1" applyAlignment="1">
      <alignment horizontal="center" vertical="top"/>
    </xf>
    <xf numFmtId="0" fontId="7" fillId="0" borderId="28" xfId="4" applyFont="1" applyBorder="1" applyAlignment="1">
      <alignment vertical="top"/>
    </xf>
    <xf numFmtId="0" fontId="7" fillId="0" borderId="15" xfId="4" applyFont="1" applyBorder="1" applyAlignment="1">
      <alignment horizontal="center" vertical="top"/>
    </xf>
    <xf numFmtId="0" fontId="7" fillId="0" borderId="60" xfId="4" applyFont="1" applyBorder="1" applyAlignment="1">
      <alignment horizontal="center" vertical="top"/>
    </xf>
    <xf numFmtId="0" fontId="7" fillId="13" borderId="23" xfId="0" applyFont="1" applyFill="1" applyBorder="1" applyAlignment="1">
      <alignment horizontal="left" vertical="top" wrapText="1"/>
    </xf>
    <xf numFmtId="0" fontId="7" fillId="0" borderId="18" xfId="4" applyFont="1" applyBorder="1" applyAlignment="1">
      <alignment horizontal="center" vertical="top"/>
    </xf>
    <xf numFmtId="0" fontId="7" fillId="0" borderId="53" xfId="4" applyFont="1" applyBorder="1" applyAlignment="1">
      <alignment horizontal="center" vertical="top"/>
    </xf>
    <xf numFmtId="0" fontId="7" fillId="0" borderId="15" xfId="4" applyFont="1" applyBorder="1" applyAlignment="1">
      <alignment vertical="top"/>
    </xf>
    <xf numFmtId="0" fontId="7" fillId="0" borderId="60" xfId="4" applyFont="1" applyBorder="1" applyAlignment="1">
      <alignment vertical="top"/>
    </xf>
    <xf numFmtId="0" fontId="7" fillId="0" borderId="2" xfId="4" applyFont="1" applyBorder="1" applyAlignment="1">
      <alignment horizontal="center" vertical="top"/>
    </xf>
    <xf numFmtId="0" fontId="7" fillId="0" borderId="48" xfId="4" applyFont="1" applyBorder="1" applyAlignment="1">
      <alignment horizontal="center" vertical="top"/>
    </xf>
    <xf numFmtId="49" fontId="10" fillId="0" borderId="24" xfId="4" applyNumberFormat="1" applyFont="1" applyBorder="1" applyAlignment="1">
      <alignment vertical="top"/>
    </xf>
    <xf numFmtId="49" fontId="10" fillId="12" borderId="24" xfId="4" applyNumberFormat="1" applyFont="1" applyFill="1" applyBorder="1" applyAlignment="1">
      <alignment vertical="center" textRotation="90"/>
    </xf>
    <xf numFmtId="49" fontId="10" fillId="0" borderId="13" xfId="4" applyNumberFormat="1" applyFont="1" applyBorder="1" applyAlignment="1">
      <alignment vertical="top"/>
    </xf>
    <xf numFmtId="49" fontId="10" fillId="12" borderId="13" xfId="4" applyNumberFormat="1" applyFont="1" applyFill="1" applyBorder="1" applyAlignment="1">
      <alignment vertical="center" textRotation="90"/>
    </xf>
    <xf numFmtId="0" fontId="7" fillId="0" borderId="63" xfId="4" applyFont="1" applyBorder="1" applyAlignment="1">
      <alignment horizontal="right" vertical="top"/>
    </xf>
    <xf numFmtId="0" fontId="7" fillId="0" borderId="6" xfId="4" applyFont="1" applyBorder="1" applyAlignment="1">
      <alignment horizontal="center" vertical="top"/>
    </xf>
    <xf numFmtId="0" fontId="7" fillId="0" borderId="33" xfId="4" applyFont="1" applyBorder="1" applyAlignment="1">
      <alignment vertical="top"/>
    </xf>
    <xf numFmtId="49" fontId="10" fillId="0" borderId="30" xfId="4" applyNumberFormat="1" applyFont="1" applyBorder="1" applyAlignment="1">
      <alignment vertical="top"/>
    </xf>
    <xf numFmtId="0" fontId="7" fillId="0" borderId="2" xfId="4" applyFont="1" applyBorder="1" applyAlignment="1">
      <alignment vertical="top"/>
    </xf>
    <xf numFmtId="49" fontId="10" fillId="13" borderId="24" xfId="4" applyNumberFormat="1" applyFont="1" applyFill="1" applyBorder="1" applyAlignment="1">
      <alignment vertical="top"/>
    </xf>
    <xf numFmtId="49" fontId="10" fillId="12" borderId="24" xfId="4" applyNumberFormat="1" applyFont="1" applyFill="1" applyBorder="1" applyAlignment="1">
      <alignment vertical="top"/>
    </xf>
    <xf numFmtId="49" fontId="10" fillId="8" borderId="24" xfId="4" applyNumberFormat="1" applyFont="1" applyFill="1" applyBorder="1" applyAlignment="1">
      <alignment vertical="top"/>
    </xf>
    <xf numFmtId="49" fontId="10" fillId="22" borderId="24" xfId="4" applyNumberFormat="1" applyFont="1" applyFill="1" applyBorder="1" applyAlignment="1">
      <alignment vertical="top"/>
    </xf>
    <xf numFmtId="49" fontId="10" fillId="13" borderId="13" xfId="4" applyNumberFormat="1" applyFont="1" applyFill="1" applyBorder="1" applyAlignment="1">
      <alignment vertical="top"/>
    </xf>
    <xf numFmtId="49" fontId="10" fillId="12" borderId="13" xfId="4" applyNumberFormat="1" applyFont="1" applyFill="1" applyBorder="1" applyAlignment="1">
      <alignment vertical="top"/>
    </xf>
    <xf numFmtId="49" fontId="10" fillId="8" borderId="13" xfId="4" applyNumberFormat="1" applyFont="1" applyFill="1" applyBorder="1" applyAlignment="1">
      <alignment vertical="top"/>
    </xf>
    <xf numFmtId="49" fontId="10" fillId="22" borderId="13" xfId="4" applyNumberFormat="1" applyFont="1" applyFill="1" applyBorder="1" applyAlignment="1">
      <alignment vertical="top"/>
    </xf>
    <xf numFmtId="0" fontId="7" fillId="0" borderId="44" xfId="4" applyFont="1" applyBorder="1" applyAlignment="1">
      <alignment horizontal="center" vertical="top"/>
    </xf>
    <xf numFmtId="164" fontId="10" fillId="0" borderId="12" xfId="4" applyNumberFormat="1" applyFont="1" applyBorder="1" applyAlignment="1">
      <alignment horizontal="center" vertical="center"/>
    </xf>
    <xf numFmtId="49" fontId="10" fillId="13" borderId="30" xfId="4" applyNumberFormat="1" applyFont="1" applyFill="1" applyBorder="1" applyAlignment="1">
      <alignment vertical="top"/>
    </xf>
    <xf numFmtId="49" fontId="10" fillId="12" borderId="30" xfId="4" applyNumberFormat="1" applyFont="1" applyFill="1" applyBorder="1" applyAlignment="1">
      <alignment vertical="top"/>
    </xf>
    <xf numFmtId="49" fontId="10" fillId="8" borderId="30" xfId="4" applyNumberFormat="1" applyFont="1" applyFill="1" applyBorder="1" applyAlignment="1">
      <alignment vertical="top"/>
    </xf>
    <xf numFmtId="49" fontId="7" fillId="0" borderId="24" xfId="4" applyNumberFormat="1" applyFont="1" applyBorder="1" applyAlignment="1">
      <alignment horizontal="left" vertical="top" wrapText="1"/>
    </xf>
    <xf numFmtId="49" fontId="7" fillId="0" borderId="24" xfId="4" applyNumberFormat="1" applyFont="1" applyBorder="1" applyAlignment="1">
      <alignment vertical="center" textRotation="90"/>
    </xf>
    <xf numFmtId="49" fontId="10" fillId="0" borderId="4" xfId="4" applyNumberFormat="1" applyFont="1" applyBorder="1" applyAlignment="1">
      <alignment horizontal="center" vertical="top"/>
    </xf>
    <xf numFmtId="0" fontId="7" fillId="0" borderId="20" xfId="4" applyFont="1" applyBorder="1" applyAlignment="1">
      <alignment vertical="top"/>
    </xf>
    <xf numFmtId="0" fontId="7" fillId="0" borderId="28" xfId="4" applyFont="1" applyBorder="1" applyAlignment="1">
      <alignment horizontal="left" vertical="top" wrapText="1"/>
    </xf>
    <xf numFmtId="49" fontId="7" fillId="0" borderId="13" xfId="4" applyNumberFormat="1" applyFont="1" applyBorder="1" applyAlignment="1">
      <alignment horizontal="left" vertical="top" wrapText="1"/>
    </xf>
    <xf numFmtId="49" fontId="7" fillId="0" borderId="13" xfId="4" applyNumberFormat="1" applyFont="1" applyBorder="1" applyAlignment="1">
      <alignment vertical="center" textRotation="90"/>
    </xf>
    <xf numFmtId="49" fontId="10" fillId="0" borderId="19" xfId="4" applyNumberFormat="1" applyFont="1" applyBorder="1" applyAlignment="1">
      <alignment horizontal="center" vertical="top"/>
    </xf>
    <xf numFmtId="0" fontId="7" fillId="0" borderId="34" xfId="4" applyFont="1" applyBorder="1" applyAlignment="1">
      <alignment horizontal="center" vertical="top"/>
    </xf>
    <xf numFmtId="0" fontId="7" fillId="0" borderId="50" xfId="4" applyFont="1" applyBorder="1" applyAlignment="1">
      <alignment horizontal="center" vertical="top"/>
    </xf>
    <xf numFmtId="49" fontId="7" fillId="0" borderId="30" xfId="4" applyNumberFormat="1" applyFont="1" applyBorder="1" applyAlignment="1">
      <alignment horizontal="left" vertical="top" wrapText="1"/>
    </xf>
    <xf numFmtId="49" fontId="10" fillId="0" borderId="35" xfId="4" applyNumberFormat="1" applyFont="1" applyBorder="1" applyAlignment="1">
      <alignment horizontal="center" vertical="top"/>
    </xf>
    <xf numFmtId="0" fontId="7" fillId="13" borderId="1" xfId="0" applyFont="1" applyFill="1" applyBorder="1" applyAlignment="1">
      <alignment horizontal="left" vertical="top" wrapText="1"/>
    </xf>
    <xf numFmtId="49" fontId="10" fillId="12" borderId="24" xfId="4" applyNumberFormat="1" applyFont="1" applyFill="1" applyBorder="1" applyAlignment="1">
      <alignment horizontal="center" vertical="top"/>
    </xf>
    <xf numFmtId="0" fontId="7" fillId="13" borderId="14" xfId="0" applyFont="1" applyFill="1" applyBorder="1" applyAlignment="1">
      <alignment horizontal="left" vertical="top" wrapText="1"/>
    </xf>
    <xf numFmtId="49" fontId="10" fillId="12" borderId="13" xfId="4" applyNumberFormat="1" applyFont="1" applyFill="1" applyBorder="1" applyAlignment="1">
      <alignment horizontal="center" vertical="top"/>
    </xf>
    <xf numFmtId="0" fontId="7" fillId="13" borderId="29" xfId="0" applyFont="1" applyFill="1" applyBorder="1" applyAlignment="1">
      <alignment horizontal="left" vertical="top" wrapText="1"/>
    </xf>
    <xf numFmtId="49" fontId="10" fillId="12" borderId="30" xfId="4" applyNumberFormat="1" applyFont="1" applyFill="1" applyBorder="1" applyAlignment="1">
      <alignment horizontal="center" vertical="top"/>
    </xf>
    <xf numFmtId="49" fontId="10" fillId="22" borderId="30" xfId="4" applyNumberFormat="1" applyFont="1" applyFill="1" applyBorder="1" applyAlignment="1">
      <alignment horizontal="center" vertical="top"/>
    </xf>
    <xf numFmtId="49" fontId="7" fillId="0" borderId="24" xfId="0" applyNumberFormat="1" applyFont="1" applyBorder="1" applyAlignment="1">
      <alignment horizontal="left" vertical="top" wrapText="1"/>
    </xf>
    <xf numFmtId="49" fontId="7" fillId="0" borderId="13" xfId="0" applyNumberFormat="1" applyFont="1" applyBorder="1" applyAlignment="1">
      <alignment horizontal="left" vertical="top" wrapText="1"/>
    </xf>
    <xf numFmtId="49" fontId="7" fillId="0" borderId="30" xfId="0" applyNumberFormat="1" applyFont="1" applyBorder="1" applyAlignment="1">
      <alignment horizontal="left" vertical="top" wrapText="1"/>
    </xf>
    <xf numFmtId="0" fontId="7" fillId="0" borderId="28" xfId="4" applyFont="1" applyBorder="1" applyAlignment="1">
      <alignment horizontal="left" vertical="top"/>
    </xf>
    <xf numFmtId="0" fontId="7" fillId="0" borderId="45" xfId="4" applyFont="1" applyBorder="1" applyAlignment="1">
      <alignment horizontal="left" vertical="top"/>
    </xf>
    <xf numFmtId="0" fontId="7" fillId="0" borderId="43" xfId="4" applyFont="1" applyBorder="1" applyAlignment="1">
      <alignment vertical="top"/>
    </xf>
    <xf numFmtId="49" fontId="7" fillId="0" borderId="2" xfId="4" applyNumberFormat="1" applyFont="1" applyBorder="1" applyAlignment="1">
      <alignment horizontal="center" vertical="top"/>
    </xf>
    <xf numFmtId="49" fontId="10" fillId="0" borderId="1" xfId="4" applyNumberFormat="1" applyFont="1" applyBorder="1" applyAlignment="1">
      <alignment horizontal="center" vertical="center"/>
    </xf>
    <xf numFmtId="49" fontId="7" fillId="0" borderId="4" xfId="4" applyNumberFormat="1" applyFont="1" applyBorder="1" applyAlignment="1">
      <alignment horizontal="center" vertical="center" textRotation="90"/>
    </xf>
    <xf numFmtId="49" fontId="7" fillId="0" borderId="18" xfId="4" applyNumberFormat="1" applyFont="1" applyBorder="1" applyAlignment="1">
      <alignment horizontal="center" vertical="top"/>
    </xf>
    <xf numFmtId="49" fontId="10" fillId="0" borderId="14" xfId="4" applyNumberFormat="1" applyFont="1" applyBorder="1" applyAlignment="1">
      <alignment horizontal="center" vertical="center"/>
    </xf>
    <xf numFmtId="49" fontId="7" fillId="0" borderId="19" xfId="4" applyNumberFormat="1" applyFont="1" applyBorder="1" applyAlignment="1">
      <alignment horizontal="center" vertical="center" textRotation="90"/>
    </xf>
    <xf numFmtId="0" fontId="7" fillId="13" borderId="19" xfId="0" applyFont="1" applyFill="1" applyBorder="1" applyAlignment="1">
      <alignment horizontal="left" vertical="top" wrapText="1"/>
    </xf>
    <xf numFmtId="0" fontId="7" fillId="0" borderId="41" xfId="4" applyFont="1" applyBorder="1" applyAlignment="1">
      <alignment horizontal="center" vertical="top"/>
    </xf>
    <xf numFmtId="0" fontId="7" fillId="0" borderId="44" xfId="4" applyFont="1" applyBorder="1" applyAlignment="1">
      <alignment vertical="top"/>
    </xf>
    <xf numFmtId="164" fontId="10" fillId="0" borderId="4" xfId="4" applyNumberFormat="1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49" fontId="7" fillId="0" borderId="34" xfId="4" applyNumberFormat="1" applyFont="1" applyBorder="1" applyAlignment="1">
      <alignment horizontal="center" vertical="top"/>
    </xf>
    <xf numFmtId="49" fontId="7" fillId="0" borderId="2" xfId="4" applyNumberFormat="1" applyFont="1" applyBorder="1" applyAlignment="1">
      <alignment horizontal="left" vertical="top"/>
    </xf>
    <xf numFmtId="49" fontId="10" fillId="0" borderId="14" xfId="4" applyNumberFormat="1" applyFont="1" applyBorder="1" applyAlignment="1">
      <alignment horizontal="center" vertical="top"/>
    </xf>
    <xf numFmtId="49" fontId="10" fillId="14" borderId="24" xfId="4" applyNumberFormat="1" applyFont="1" applyFill="1" applyBorder="1" applyAlignment="1">
      <alignment horizontal="center" vertical="top"/>
    </xf>
    <xf numFmtId="49" fontId="7" fillId="0" borderId="18" xfId="4" applyNumberFormat="1" applyFont="1" applyBorder="1" applyAlignment="1">
      <alignment horizontal="left" vertical="top"/>
    </xf>
    <xf numFmtId="49" fontId="10" fillId="14" borderId="13" xfId="4" applyNumberFormat="1" applyFont="1" applyFill="1" applyBorder="1" applyAlignment="1">
      <alignment horizontal="center" vertical="top"/>
    </xf>
    <xf numFmtId="49" fontId="10" fillId="14" borderId="30" xfId="4" applyNumberFormat="1" applyFont="1" applyFill="1" applyBorder="1" applyAlignment="1">
      <alignment horizontal="center" vertical="top"/>
    </xf>
    <xf numFmtId="0" fontId="10" fillId="0" borderId="24" xfId="4" applyFont="1" applyBorder="1" applyAlignment="1">
      <alignment horizontal="center" vertical="top" wrapText="1"/>
    </xf>
    <xf numFmtId="164" fontId="10" fillId="0" borderId="29" xfId="4" applyNumberFormat="1" applyFont="1" applyBorder="1" applyAlignment="1">
      <alignment horizontal="center" vertical="center"/>
    </xf>
    <xf numFmtId="0" fontId="10" fillId="0" borderId="29" xfId="4" applyFont="1" applyBorder="1" applyAlignment="1">
      <alignment horizontal="center" vertical="top" wrapText="1"/>
    </xf>
    <xf numFmtId="49" fontId="7" fillId="0" borderId="58" xfId="4" applyNumberFormat="1" applyFont="1" applyBorder="1" applyAlignment="1">
      <alignment horizontal="left" vertical="top"/>
    </xf>
    <xf numFmtId="49" fontId="7" fillId="0" borderId="20" xfId="4" applyNumberFormat="1" applyFont="1" applyBorder="1" applyAlignment="1">
      <alignment horizontal="left" vertical="top"/>
    </xf>
    <xf numFmtId="49" fontId="7" fillId="0" borderId="34" xfId="4" applyNumberFormat="1" applyFont="1" applyBorder="1" applyAlignment="1">
      <alignment horizontal="left" vertical="top"/>
    </xf>
    <xf numFmtId="49" fontId="10" fillId="0" borderId="29" xfId="4" applyNumberFormat="1" applyFont="1" applyBorder="1" applyAlignment="1">
      <alignment horizontal="center" vertical="top"/>
    </xf>
    <xf numFmtId="49" fontId="7" fillId="0" borderId="35" xfId="4" applyNumberFormat="1" applyFont="1" applyBorder="1" applyAlignment="1">
      <alignment horizontal="center" vertical="center" textRotation="90"/>
    </xf>
    <xf numFmtId="0" fontId="27" fillId="0" borderId="0" xfId="0" applyFont="1" applyAlignment="1">
      <alignment horizontal="left" vertical="top"/>
    </xf>
    <xf numFmtId="164" fontId="10" fillId="11" borderId="19" xfId="4" applyNumberFormat="1" applyFont="1" applyFill="1" applyBorder="1" applyAlignment="1">
      <alignment horizontal="center" vertical="center"/>
    </xf>
    <xf numFmtId="0" fontId="10" fillId="11" borderId="30" xfId="0" applyFont="1" applyFill="1" applyBorder="1" applyAlignment="1">
      <alignment horizontal="center" vertical="top"/>
    </xf>
    <xf numFmtId="0" fontId="63" fillId="0" borderId="24" xfId="0" applyFont="1" applyBorder="1" applyAlignment="1">
      <alignment horizontal="left" vertical="top"/>
    </xf>
    <xf numFmtId="49" fontId="10" fillId="0" borderId="13" xfId="4" applyNumberFormat="1" applyFont="1" applyBorder="1" applyAlignment="1">
      <alignment vertical="center"/>
    </xf>
    <xf numFmtId="0" fontId="27" fillId="0" borderId="0" xfId="0" applyFont="1" applyAlignment="1">
      <alignment vertical="top" wrapText="1"/>
    </xf>
    <xf numFmtId="0" fontId="63" fillId="0" borderId="13" xfId="0" applyFont="1" applyBorder="1" applyAlignment="1">
      <alignment horizontal="left" vertical="top"/>
    </xf>
    <xf numFmtId="0" fontId="7" fillId="0" borderId="33" xfId="4" applyFont="1" applyBorder="1" applyAlignment="1">
      <alignment vertical="top" wrapText="1"/>
    </xf>
    <xf numFmtId="49" fontId="10" fillId="0" borderId="30" xfId="4" applyNumberFormat="1" applyFont="1" applyBorder="1" applyAlignment="1">
      <alignment vertical="center"/>
    </xf>
    <xf numFmtId="0" fontId="7" fillId="4" borderId="15" xfId="0" applyFont="1" applyFill="1" applyBorder="1" applyAlignment="1">
      <alignment horizontal="center" vertical="center" wrapText="1"/>
    </xf>
    <xf numFmtId="164" fontId="7" fillId="4" borderId="60" xfId="0" applyNumberFormat="1" applyFont="1" applyFill="1" applyBorder="1" applyAlignment="1">
      <alignment horizontal="center" vertical="center" wrapText="1"/>
    </xf>
    <xf numFmtId="0" fontId="7" fillId="4" borderId="63" xfId="0" applyFont="1" applyFill="1" applyBorder="1" applyAlignment="1">
      <alignment horizontal="left" vertical="top" wrapText="1"/>
    </xf>
    <xf numFmtId="164" fontId="10" fillId="11" borderId="9" xfId="4" applyNumberFormat="1" applyFont="1" applyFill="1" applyBorder="1" applyAlignment="1">
      <alignment horizontal="center" vertical="center"/>
    </xf>
    <xf numFmtId="0" fontId="63" fillId="0" borderId="13" xfId="0" applyFont="1" applyBorder="1" applyAlignment="1">
      <alignment horizontal="left" vertical="top" wrapText="1"/>
    </xf>
    <xf numFmtId="49" fontId="10" fillId="12" borderId="18" xfId="4" applyNumberFormat="1" applyFont="1" applyFill="1" applyBorder="1" applyAlignment="1">
      <alignment horizontal="center" vertical="top"/>
    </xf>
    <xf numFmtId="49" fontId="10" fillId="14" borderId="19" xfId="4" applyNumberFormat="1" applyFont="1" applyFill="1" applyBorder="1" applyAlignment="1">
      <alignment horizontal="center" vertical="top"/>
    </xf>
    <xf numFmtId="0" fontId="7" fillId="4" borderId="20" xfId="0" applyFont="1" applyFill="1" applyBorder="1" applyAlignment="1">
      <alignment horizontal="center" vertical="center" wrapText="1"/>
    </xf>
    <xf numFmtId="164" fontId="7" fillId="4" borderId="54" xfId="0" applyNumberFormat="1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left" vertical="top" wrapText="1"/>
    </xf>
    <xf numFmtId="164" fontId="10" fillId="0" borderId="13" xfId="4" applyNumberFormat="1" applyFont="1" applyBorder="1" applyAlignment="1">
      <alignment horizontal="center" vertical="center"/>
    </xf>
    <xf numFmtId="0" fontId="10" fillId="0" borderId="24" xfId="4" applyFont="1" applyBorder="1" applyAlignment="1">
      <alignment horizontal="center" vertical="center" wrapText="1"/>
    </xf>
    <xf numFmtId="0" fontId="10" fillId="0" borderId="29" xfId="4" applyFont="1" applyBorder="1" applyAlignment="1">
      <alignment horizontal="center" vertical="center" wrapText="1"/>
    </xf>
    <xf numFmtId="49" fontId="10" fillId="12" borderId="34" xfId="4" applyNumberFormat="1" applyFont="1" applyFill="1" applyBorder="1" applyAlignment="1">
      <alignment horizontal="center" vertical="top"/>
    </xf>
    <xf numFmtId="49" fontId="10" fillId="14" borderId="35" xfId="4" applyNumberFormat="1" applyFont="1" applyFill="1" applyBorder="1" applyAlignment="1">
      <alignment horizontal="center" vertical="top"/>
    </xf>
    <xf numFmtId="0" fontId="7" fillId="0" borderId="2" xfId="0" applyFont="1" applyBorder="1" applyAlignment="1">
      <alignment horizontal="center" vertical="center" wrapText="1"/>
    </xf>
    <xf numFmtId="164" fontId="7" fillId="15" borderId="48" xfId="0" applyNumberFormat="1" applyFont="1" applyFill="1" applyBorder="1" applyAlignment="1">
      <alignment horizontal="center" vertical="center" wrapText="1"/>
    </xf>
    <xf numFmtId="0" fontId="7" fillId="0" borderId="26" xfId="0" applyFont="1" applyBorder="1" applyAlignment="1">
      <alignment vertical="top" wrapText="1"/>
    </xf>
    <xf numFmtId="49" fontId="10" fillId="0" borderId="24" xfId="4" applyNumberFormat="1" applyFont="1" applyBorder="1" applyAlignment="1">
      <alignment vertical="center"/>
    </xf>
    <xf numFmtId="49" fontId="10" fillId="12" borderId="47" xfId="4" applyNumberFormat="1" applyFont="1" applyFill="1" applyBorder="1" applyAlignment="1">
      <alignment horizontal="center" vertical="top"/>
    </xf>
    <xf numFmtId="49" fontId="10" fillId="14" borderId="26" xfId="4" applyNumberFormat="1" applyFont="1" applyFill="1" applyBorder="1" applyAlignment="1">
      <alignment horizontal="center" vertical="top"/>
    </xf>
    <xf numFmtId="0" fontId="7" fillId="0" borderId="20" xfId="0" applyFont="1" applyBorder="1" applyAlignment="1">
      <alignment horizontal="center" vertical="center" wrapText="1"/>
    </xf>
    <xf numFmtId="164" fontId="7" fillId="15" borderId="54" xfId="0" applyNumberFormat="1" applyFont="1" applyFill="1" applyBorder="1" applyAlignment="1">
      <alignment horizontal="center" vertical="center" wrapText="1"/>
    </xf>
    <xf numFmtId="0" fontId="7" fillId="0" borderId="36" xfId="0" applyFont="1" applyBorder="1" applyAlignment="1">
      <alignment horizontal="left" vertical="top" wrapText="1"/>
    </xf>
    <xf numFmtId="164" fontId="10" fillId="0" borderId="9" xfId="4" applyNumberFormat="1" applyFont="1" applyBorder="1" applyAlignment="1">
      <alignment horizontal="center" vertical="center"/>
    </xf>
    <xf numFmtId="49" fontId="10" fillId="12" borderId="52" xfId="4" applyNumberFormat="1" applyFont="1" applyFill="1" applyBorder="1" applyAlignment="1">
      <alignment horizontal="center" vertical="top"/>
    </xf>
    <xf numFmtId="49" fontId="10" fillId="14" borderId="36" xfId="4" applyNumberFormat="1" applyFont="1" applyFill="1" applyBorder="1" applyAlignment="1">
      <alignment horizontal="center" vertical="top"/>
    </xf>
    <xf numFmtId="0" fontId="7" fillId="0" borderId="34" xfId="0" applyFont="1" applyBorder="1" applyAlignment="1">
      <alignment horizontal="center" vertical="center" wrapText="1"/>
    </xf>
    <xf numFmtId="164" fontId="7" fillId="15" borderId="50" xfId="0" applyNumberFormat="1" applyFont="1" applyFill="1" applyBorder="1" applyAlignment="1">
      <alignment horizontal="center" vertical="center" wrapText="1"/>
    </xf>
    <xf numFmtId="0" fontId="7" fillId="0" borderId="45" xfId="0" applyFont="1" applyBorder="1" applyAlignment="1">
      <alignment horizontal="left" vertical="top" wrapText="1"/>
    </xf>
    <xf numFmtId="49" fontId="10" fillId="0" borderId="30" xfId="4" applyNumberFormat="1" applyFont="1" applyBorder="1" applyAlignment="1">
      <alignment horizontal="left" vertical="top"/>
    </xf>
    <xf numFmtId="49" fontId="10" fillId="12" borderId="49" xfId="4" applyNumberFormat="1" applyFont="1" applyFill="1" applyBorder="1" applyAlignment="1">
      <alignment horizontal="center" vertical="top"/>
    </xf>
    <xf numFmtId="49" fontId="10" fillId="14" borderId="45" xfId="4" applyNumberFormat="1" applyFont="1" applyFill="1" applyBorder="1" applyAlignment="1">
      <alignment horizontal="center" vertical="top"/>
    </xf>
    <xf numFmtId="0" fontId="7" fillId="0" borderId="18" xfId="0" applyFont="1" applyBorder="1" applyAlignment="1">
      <alignment horizontal="center" vertical="center" wrapText="1"/>
    </xf>
    <xf numFmtId="164" fontId="7" fillId="15" borderId="53" xfId="0" applyNumberFormat="1" applyFont="1" applyFill="1" applyBorder="1" applyAlignment="1">
      <alignment horizontal="center" vertical="center" wrapText="1"/>
    </xf>
    <xf numFmtId="0" fontId="7" fillId="0" borderId="36" xfId="0" applyFont="1" applyBorder="1" applyAlignment="1">
      <alignment horizontal="left" vertical="center" wrapText="1"/>
    </xf>
    <xf numFmtId="0" fontId="10" fillId="11" borderId="29" xfId="0" applyFont="1" applyFill="1" applyBorder="1" applyAlignment="1">
      <alignment horizontal="center" vertical="top"/>
    </xf>
    <xf numFmtId="0" fontId="7" fillId="13" borderId="24" xfId="0" applyFont="1" applyFill="1" applyBorder="1" applyAlignment="1">
      <alignment horizontal="center" vertical="top" wrapText="1"/>
    </xf>
    <xf numFmtId="0" fontId="7" fillId="0" borderId="20" xfId="0" applyFont="1" applyBorder="1" applyAlignment="1">
      <alignment horizontal="center" vertical="center" wrapText="1"/>
    </xf>
    <xf numFmtId="164" fontId="7" fillId="15" borderId="54" xfId="0" applyNumberFormat="1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left" vertical="center" wrapText="1"/>
    </xf>
    <xf numFmtId="164" fontId="10" fillId="0" borderId="19" xfId="4" applyNumberFormat="1" applyFont="1" applyBorder="1" applyAlignment="1">
      <alignment horizontal="center" vertical="center"/>
    </xf>
    <xf numFmtId="0" fontId="7" fillId="13" borderId="13" xfId="0" applyFont="1" applyFill="1" applyBorder="1" applyAlignment="1">
      <alignment horizontal="center" vertical="top" wrapText="1"/>
    </xf>
    <xf numFmtId="0" fontId="7" fillId="0" borderId="28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left" vertical="center" wrapText="1"/>
    </xf>
    <xf numFmtId="0" fontId="7" fillId="0" borderId="42" xfId="0" applyFont="1" applyBorder="1" applyAlignment="1">
      <alignment horizontal="center" vertical="center" wrapText="1"/>
    </xf>
    <xf numFmtId="164" fontId="7" fillId="15" borderId="43" xfId="0" applyNumberFormat="1" applyFont="1" applyFill="1" applyBorder="1" applyAlignment="1">
      <alignment horizontal="center" vertical="center" wrapText="1"/>
    </xf>
    <xf numFmtId="0" fontId="7" fillId="0" borderId="46" xfId="0" applyFont="1" applyBorder="1" applyAlignment="1">
      <alignment horizontal="left" vertical="top" wrapText="1"/>
    </xf>
    <xf numFmtId="0" fontId="27" fillId="0" borderId="0" xfId="4" applyFont="1" applyAlignment="1">
      <alignment vertical="top"/>
    </xf>
    <xf numFmtId="0" fontId="7" fillId="0" borderId="41" xfId="0" applyFont="1" applyBorder="1" applyAlignment="1">
      <alignment horizontal="center" vertical="center" wrapText="1"/>
    </xf>
    <xf numFmtId="164" fontId="7" fillId="15" borderId="44" xfId="0" applyNumberFormat="1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top" wrapText="1"/>
    </xf>
    <xf numFmtId="0" fontId="7" fillId="13" borderId="35" xfId="0" applyFont="1" applyFill="1" applyBorder="1" applyAlignment="1">
      <alignment vertical="top" wrapText="1"/>
    </xf>
    <xf numFmtId="164" fontId="10" fillId="12" borderId="24" xfId="4" applyNumberFormat="1" applyFont="1" applyFill="1" applyBorder="1" applyAlignment="1">
      <alignment horizontal="center" vertical="center"/>
    </xf>
    <xf numFmtId="0" fontId="10" fillId="12" borderId="1" xfId="0" applyFont="1" applyFill="1" applyBorder="1" applyAlignment="1">
      <alignment horizontal="center" vertical="top"/>
    </xf>
    <xf numFmtId="49" fontId="10" fillId="0" borderId="24" xfId="4" applyNumberFormat="1" applyFont="1" applyBorder="1" applyAlignment="1">
      <alignment horizontal="center" vertical="top" wrapText="1"/>
    </xf>
    <xf numFmtId="49" fontId="10" fillId="14" borderId="48" xfId="4" applyNumberFormat="1" applyFont="1" applyFill="1" applyBorder="1" applyAlignment="1">
      <alignment horizontal="center" vertical="top"/>
    </xf>
    <xf numFmtId="0" fontId="10" fillId="12" borderId="24" xfId="4" applyFont="1" applyFill="1" applyBorder="1" applyAlignment="1">
      <alignment horizontal="center" vertical="center" wrapText="1"/>
    </xf>
    <xf numFmtId="49" fontId="10" fillId="0" borderId="13" xfId="4" applyNumberFormat="1" applyFont="1" applyBorder="1" applyAlignment="1">
      <alignment horizontal="center" vertical="top" wrapText="1"/>
    </xf>
    <xf numFmtId="49" fontId="10" fillId="14" borderId="53" xfId="4" applyNumberFormat="1" applyFont="1" applyFill="1" applyBorder="1" applyAlignment="1">
      <alignment horizontal="center" vertical="top"/>
    </xf>
    <xf numFmtId="0" fontId="7" fillId="0" borderId="57" xfId="4" applyFont="1" applyBorder="1" applyAlignment="1">
      <alignment vertical="top"/>
    </xf>
    <xf numFmtId="0" fontId="7" fillId="4" borderId="0" xfId="0" applyFont="1" applyFill="1" applyAlignment="1">
      <alignment horizontal="left" vertical="top" wrapText="1"/>
    </xf>
    <xf numFmtId="0" fontId="7" fillId="0" borderId="57" xfId="4" applyFont="1" applyBorder="1" applyAlignment="1">
      <alignment horizontal="center" vertical="top"/>
    </xf>
    <xf numFmtId="0" fontId="7" fillId="0" borderId="34" xfId="4" applyFont="1" applyBorder="1" applyAlignment="1">
      <alignment vertical="top"/>
    </xf>
    <xf numFmtId="0" fontId="7" fillId="0" borderId="51" xfId="4" applyFont="1" applyBorder="1" applyAlignment="1">
      <alignment vertical="top"/>
    </xf>
    <xf numFmtId="0" fontId="7" fillId="0" borderId="23" xfId="4" applyFont="1" applyBorder="1" applyAlignment="1">
      <alignment vertical="top"/>
    </xf>
    <xf numFmtId="164" fontId="10" fillId="12" borderId="9" xfId="4" applyNumberFormat="1" applyFont="1" applyFill="1" applyBorder="1" applyAlignment="1">
      <alignment horizontal="center" vertical="center"/>
    </xf>
    <xf numFmtId="0" fontId="10" fillId="12" borderId="9" xfId="4" applyFont="1" applyFill="1" applyBorder="1" applyAlignment="1">
      <alignment horizontal="center" vertical="center" wrapText="1"/>
    </xf>
    <xf numFmtId="49" fontId="10" fillId="0" borderId="30" xfId="4" applyNumberFormat="1" applyFont="1" applyBorder="1" applyAlignment="1">
      <alignment horizontal="center" vertical="top" wrapText="1"/>
    </xf>
    <xf numFmtId="49" fontId="10" fillId="14" borderId="50" xfId="4" applyNumberFormat="1" applyFont="1" applyFill="1" applyBorder="1" applyAlignment="1">
      <alignment horizontal="center" vertical="top"/>
    </xf>
    <xf numFmtId="164" fontId="10" fillId="11" borderId="24" xfId="4" applyNumberFormat="1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top"/>
    </xf>
    <xf numFmtId="49" fontId="7" fillId="0" borderId="13" xfId="0" applyNumberFormat="1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13" borderId="24" xfId="0" applyFont="1" applyFill="1" applyBorder="1" applyAlignment="1">
      <alignment horizontal="center" vertical="top" wrapText="1"/>
    </xf>
    <xf numFmtId="49" fontId="10" fillId="14" borderId="18" xfId="4" applyNumberFormat="1" applyFont="1" applyFill="1" applyBorder="1" applyAlignment="1">
      <alignment vertical="top"/>
    </xf>
    <xf numFmtId="0" fontId="10" fillId="0" borderId="9" xfId="4" applyFont="1" applyBorder="1" applyAlignment="1">
      <alignment horizontal="center" wrapText="1"/>
    </xf>
    <xf numFmtId="0" fontId="10" fillId="0" borderId="30" xfId="0" applyFont="1" applyBorder="1" applyAlignment="1">
      <alignment horizontal="center" vertical="top" wrapText="1"/>
    </xf>
    <xf numFmtId="49" fontId="10" fillId="14" borderId="34" xfId="4" applyNumberFormat="1" applyFont="1" applyFill="1" applyBorder="1" applyAlignment="1">
      <alignment vertical="top"/>
    </xf>
    <xf numFmtId="0" fontId="7" fillId="0" borderId="25" xfId="4" applyFont="1" applyBorder="1" applyAlignment="1">
      <alignment vertical="top"/>
    </xf>
    <xf numFmtId="0" fontId="7" fillId="0" borderId="4" xfId="4" applyFont="1" applyBorder="1" applyAlignment="1">
      <alignment vertical="top"/>
    </xf>
    <xf numFmtId="49" fontId="7" fillId="0" borderId="5" xfId="0" applyNumberFormat="1" applyFont="1" applyBorder="1" applyAlignment="1">
      <alignment horizontal="left" vertical="top" wrapText="1"/>
    </xf>
    <xf numFmtId="0" fontId="7" fillId="0" borderId="64" xfId="0" applyFont="1" applyBorder="1" applyAlignment="1">
      <alignment horizontal="center" wrapText="1"/>
    </xf>
    <xf numFmtId="164" fontId="7" fillId="15" borderId="54" xfId="0" applyNumberFormat="1" applyFont="1" applyFill="1" applyBorder="1" applyAlignment="1">
      <alignment horizontal="center" wrapText="1"/>
    </xf>
    <xf numFmtId="0" fontId="7" fillId="0" borderId="28" xfId="0" applyFont="1" applyBorder="1" applyAlignment="1">
      <alignment vertical="center" wrapText="1"/>
    </xf>
    <xf numFmtId="0" fontId="10" fillId="12" borderId="24" xfId="4" applyFont="1" applyFill="1" applyBorder="1" applyAlignment="1">
      <alignment horizontal="center" wrapText="1"/>
    </xf>
    <xf numFmtId="0" fontId="7" fillId="0" borderId="35" xfId="4" applyFont="1" applyBorder="1" applyAlignment="1">
      <alignment vertical="top"/>
    </xf>
    <xf numFmtId="0" fontId="10" fillId="12" borderId="9" xfId="4" applyFont="1" applyFill="1" applyBorder="1" applyAlignment="1">
      <alignment horizontal="center" wrapText="1"/>
    </xf>
    <xf numFmtId="49" fontId="10" fillId="0" borderId="3" xfId="4" applyNumberFormat="1" applyFont="1" applyBorder="1" applyAlignment="1">
      <alignment horizontal="center" vertical="top"/>
    </xf>
    <xf numFmtId="49" fontId="10" fillId="13" borderId="24" xfId="4" applyNumberFormat="1" applyFont="1" applyFill="1" applyBorder="1" applyAlignment="1">
      <alignment horizontal="center" vertical="top"/>
    </xf>
    <xf numFmtId="49" fontId="10" fillId="12" borderId="24" xfId="4" applyNumberFormat="1" applyFont="1" applyFill="1" applyBorder="1" applyAlignment="1">
      <alignment horizontal="center" vertical="top"/>
    </xf>
    <xf numFmtId="49" fontId="10" fillId="14" borderId="2" xfId="4" applyNumberFormat="1" applyFont="1" applyFill="1" applyBorder="1" applyAlignment="1">
      <alignment horizontal="center" vertical="top"/>
    </xf>
    <xf numFmtId="49" fontId="10" fillId="22" borderId="24" xfId="4" applyNumberFormat="1" applyFont="1" applyFill="1" applyBorder="1" applyAlignment="1">
      <alignment horizontal="center" vertical="top"/>
    </xf>
    <xf numFmtId="164" fontId="7" fillId="0" borderId="9" xfId="4" applyNumberFormat="1" applyFont="1" applyBorder="1" applyAlignment="1">
      <alignment horizontal="center" vertical="center"/>
    </xf>
    <xf numFmtId="0" fontId="7" fillId="0" borderId="35" xfId="4" applyFont="1" applyBorder="1" applyAlignment="1">
      <alignment horizontal="center" vertical="top"/>
    </xf>
    <xf numFmtId="49" fontId="10" fillId="0" borderId="0" xfId="4" applyNumberFormat="1" applyFont="1" applyAlignment="1">
      <alignment horizontal="center" vertical="top"/>
    </xf>
    <xf numFmtId="49" fontId="10" fillId="13" borderId="30" xfId="4" applyNumberFormat="1" applyFont="1" applyFill="1" applyBorder="1" applyAlignment="1">
      <alignment horizontal="center" vertical="top"/>
    </xf>
    <xf numFmtId="49" fontId="10" fillId="12" borderId="13" xfId="4" applyNumberFormat="1" applyFont="1" applyFill="1" applyBorder="1" applyAlignment="1">
      <alignment horizontal="center" vertical="top"/>
    </xf>
    <xf numFmtId="49" fontId="10" fillId="14" borderId="18" xfId="4" applyNumberFormat="1" applyFont="1" applyFill="1" applyBorder="1" applyAlignment="1">
      <alignment horizontal="center" vertical="top"/>
    </xf>
    <xf numFmtId="49" fontId="10" fillId="22" borderId="13" xfId="4" applyNumberFormat="1" applyFont="1" applyFill="1" applyBorder="1" applyAlignment="1">
      <alignment horizontal="center" vertical="top"/>
    </xf>
    <xf numFmtId="0" fontId="10" fillId="12" borderId="1" xfId="0" applyFont="1" applyFill="1" applyBorder="1" applyAlignment="1">
      <alignment horizontal="center" vertical="center"/>
    </xf>
    <xf numFmtId="49" fontId="10" fillId="14" borderId="2" xfId="4" applyNumberFormat="1" applyFont="1" applyFill="1" applyBorder="1" applyAlignment="1">
      <alignment horizontal="center" vertical="top"/>
    </xf>
    <xf numFmtId="49" fontId="10" fillId="14" borderId="18" xfId="4" applyNumberFormat="1" applyFont="1" applyFill="1" applyBorder="1" applyAlignment="1">
      <alignment horizontal="center" vertical="top"/>
    </xf>
    <xf numFmtId="0" fontId="7" fillId="0" borderId="37" xfId="0" applyFont="1" applyBorder="1" applyAlignment="1">
      <alignment horizontal="center" wrapText="1"/>
    </xf>
    <xf numFmtId="164" fontId="7" fillId="15" borderId="60" xfId="0" applyNumberFormat="1" applyFont="1" applyFill="1" applyBorder="1" applyAlignment="1">
      <alignment horizontal="center" wrapText="1"/>
    </xf>
    <xf numFmtId="0" fontId="7" fillId="0" borderId="63" xfId="0" applyFont="1" applyBorder="1" applyAlignment="1">
      <alignment vertical="top" wrapText="1"/>
    </xf>
    <xf numFmtId="0" fontId="7" fillId="0" borderId="41" xfId="0" applyFont="1" applyBorder="1" applyAlignment="1">
      <alignment horizontal="center"/>
    </xf>
    <xf numFmtId="164" fontId="7" fillId="15" borderId="44" xfId="0" applyNumberFormat="1" applyFont="1" applyFill="1" applyBorder="1" applyAlignment="1">
      <alignment horizontal="center" wrapText="1"/>
    </xf>
    <xf numFmtId="0" fontId="7" fillId="0" borderId="33" xfId="0" applyFont="1" applyBorder="1" applyAlignment="1">
      <alignment vertical="top" wrapText="1"/>
    </xf>
    <xf numFmtId="49" fontId="10" fillId="14" borderId="34" xfId="4" applyNumberFormat="1" applyFont="1" applyFill="1" applyBorder="1" applyAlignment="1">
      <alignment horizontal="center" vertical="top"/>
    </xf>
    <xf numFmtId="0" fontId="56" fillId="0" borderId="65" xfId="4" applyFont="1" applyBorder="1" applyAlignment="1">
      <alignment vertical="top"/>
    </xf>
    <xf numFmtId="0" fontId="7" fillId="0" borderId="66" xfId="4" applyFont="1" applyBorder="1" applyAlignment="1">
      <alignment vertical="top"/>
    </xf>
    <xf numFmtId="0" fontId="7" fillId="0" borderId="67" xfId="4" applyFont="1" applyBorder="1" applyAlignment="1">
      <alignment vertical="top"/>
    </xf>
    <xf numFmtId="0" fontId="10" fillId="12" borderId="24" xfId="4" applyFont="1" applyFill="1" applyBorder="1" applyAlignment="1">
      <alignment horizontal="center" vertical="center" textRotation="90" wrapText="1"/>
    </xf>
    <xf numFmtId="0" fontId="7" fillId="0" borderId="12" xfId="4" applyFont="1" applyBorder="1" applyAlignment="1">
      <alignment horizontal="center" vertical="top"/>
    </xf>
    <xf numFmtId="0" fontId="10" fillId="12" borderId="13" xfId="4" applyFont="1" applyFill="1" applyBorder="1" applyAlignment="1">
      <alignment horizontal="center" vertical="center" textRotation="90" wrapText="1"/>
    </xf>
    <xf numFmtId="49" fontId="10" fillId="12" borderId="30" xfId="4" applyNumberFormat="1" applyFont="1" applyFill="1" applyBorder="1" applyAlignment="1">
      <alignment horizontal="center" vertical="top"/>
    </xf>
    <xf numFmtId="49" fontId="10" fillId="14" borderId="34" xfId="4" applyNumberFormat="1" applyFont="1" applyFill="1" applyBorder="1" applyAlignment="1">
      <alignment horizontal="center" vertical="top"/>
    </xf>
    <xf numFmtId="49" fontId="10" fillId="22" borderId="30" xfId="4" applyNumberFormat="1" applyFont="1" applyFill="1" applyBorder="1" applyAlignment="1">
      <alignment horizontal="center" vertical="top"/>
    </xf>
    <xf numFmtId="0" fontId="56" fillId="0" borderId="42" xfId="4" applyFont="1" applyBorder="1" applyAlignment="1">
      <alignment vertical="top"/>
    </xf>
    <xf numFmtId="0" fontId="56" fillId="0" borderId="37" xfId="4" applyFont="1" applyBorder="1" applyAlignment="1">
      <alignment vertical="top"/>
    </xf>
    <xf numFmtId="0" fontId="7" fillId="0" borderId="64" xfId="0" applyFont="1" applyBorder="1" applyAlignment="1">
      <alignment horizontal="center" vertical="center" wrapText="1"/>
    </xf>
    <xf numFmtId="0" fontId="7" fillId="15" borderId="54" xfId="0" applyFont="1" applyFill="1" applyBorder="1" applyAlignment="1">
      <alignment horizontal="center" vertical="center" wrapText="1"/>
    </xf>
    <xf numFmtId="0" fontId="7" fillId="0" borderId="41" xfId="4" applyFont="1" applyBorder="1" applyAlignment="1">
      <alignment vertical="top"/>
    </xf>
    <xf numFmtId="0" fontId="7" fillId="0" borderId="32" xfId="4" applyFont="1" applyBorder="1" applyAlignment="1">
      <alignment vertical="top"/>
    </xf>
    <xf numFmtId="0" fontId="10" fillId="12" borderId="30" xfId="4" applyFont="1" applyFill="1" applyBorder="1" applyAlignment="1">
      <alignment horizontal="center" vertical="center" textRotation="90" wrapText="1"/>
    </xf>
    <xf numFmtId="49" fontId="7" fillId="0" borderId="65" xfId="0" applyNumberFormat="1" applyFont="1" applyBorder="1" applyAlignment="1">
      <alignment horizontal="center" vertical="center"/>
    </xf>
    <xf numFmtId="49" fontId="7" fillId="0" borderId="68" xfId="0" applyNumberFormat="1" applyFont="1" applyBorder="1" applyAlignment="1">
      <alignment horizontal="center" vertical="center"/>
    </xf>
    <xf numFmtId="0" fontId="7" fillId="0" borderId="12" xfId="12" applyFont="1" applyBorder="1" applyAlignment="1">
      <alignment vertical="top" wrapText="1"/>
    </xf>
    <xf numFmtId="49" fontId="10" fillId="0" borderId="10" xfId="4" applyNumberFormat="1" applyFont="1" applyBorder="1" applyAlignment="1">
      <alignment horizontal="center" vertical="top"/>
    </xf>
    <xf numFmtId="49" fontId="10" fillId="0" borderId="11" xfId="4" applyNumberFormat="1" applyFont="1" applyBorder="1" applyAlignment="1">
      <alignment horizontal="center" vertical="top"/>
    </xf>
    <xf numFmtId="49" fontId="10" fillId="0" borderId="12" xfId="4" applyNumberFormat="1" applyFont="1" applyBorder="1" applyAlignment="1">
      <alignment horizontal="center" vertical="top"/>
    </xf>
    <xf numFmtId="49" fontId="10" fillId="14" borderId="12" xfId="4" applyNumberFormat="1" applyFont="1" applyFill="1" applyBorder="1" applyAlignment="1">
      <alignment horizontal="center" vertical="top"/>
    </xf>
    <xf numFmtId="0" fontId="10" fillId="8" borderId="11" xfId="0" applyFont="1" applyFill="1" applyBorder="1" applyAlignment="1">
      <alignment horizontal="center" vertical="top"/>
    </xf>
    <xf numFmtId="0" fontId="10" fillId="8" borderId="11" xfId="0" applyFont="1" applyFill="1" applyBorder="1" applyAlignment="1">
      <alignment vertical="center"/>
    </xf>
    <xf numFmtId="49" fontId="10" fillId="14" borderId="10" xfId="0" applyNumberFormat="1" applyFont="1" applyFill="1" applyBorder="1" applyAlignment="1">
      <alignment horizontal="center" vertical="top"/>
    </xf>
    <xf numFmtId="49" fontId="10" fillId="22" borderId="9" xfId="0" applyNumberFormat="1" applyFont="1" applyFill="1" applyBorder="1" applyAlignment="1">
      <alignment horizontal="center" vertical="top"/>
    </xf>
    <xf numFmtId="164" fontId="10" fillId="14" borderId="26" xfId="4" applyNumberFormat="1" applyFont="1" applyFill="1" applyBorder="1" applyAlignment="1">
      <alignment horizontal="center" vertical="top"/>
    </xf>
    <xf numFmtId="0" fontId="63" fillId="0" borderId="24" xfId="0" applyFont="1" applyBorder="1" applyAlignment="1">
      <alignment horizontal="left" vertical="top" wrapText="1"/>
    </xf>
    <xf numFmtId="0" fontId="7" fillId="13" borderId="24" xfId="0" applyFont="1" applyFill="1" applyBorder="1" applyAlignment="1">
      <alignment vertical="top" wrapText="1"/>
    </xf>
    <xf numFmtId="49" fontId="10" fillId="12" borderId="2" xfId="4" applyNumberFormat="1" applyFont="1" applyFill="1" applyBorder="1" applyAlignment="1">
      <alignment horizontal="center" vertical="top"/>
    </xf>
    <xf numFmtId="0" fontId="7" fillId="0" borderId="31" xfId="0" applyFont="1" applyBorder="1" applyAlignment="1">
      <alignment horizontal="center" vertical="top"/>
    </xf>
    <xf numFmtId="0" fontId="7" fillId="13" borderId="13" xfId="0" applyFont="1" applyFill="1" applyBorder="1" applyAlignment="1">
      <alignment vertical="top" wrapText="1"/>
    </xf>
    <xf numFmtId="164" fontId="10" fillId="0" borderId="14" xfId="4" applyNumberFormat="1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/>
    </xf>
    <xf numFmtId="0" fontId="7" fillId="0" borderId="41" xfId="0" applyFont="1" applyBorder="1" applyAlignment="1">
      <alignment horizontal="center" vertical="center" wrapText="1"/>
    </xf>
    <xf numFmtId="164" fontId="7" fillId="15" borderId="32" xfId="0" applyNumberFormat="1" applyFont="1" applyFill="1" applyBorder="1" applyAlignment="1">
      <alignment horizontal="center" vertical="center" wrapText="1"/>
    </xf>
    <xf numFmtId="0" fontId="7" fillId="0" borderId="33" xfId="0" applyFont="1" applyBorder="1" applyAlignment="1">
      <alignment vertical="center" wrapText="1"/>
    </xf>
    <xf numFmtId="164" fontId="10" fillId="0" borderId="29" xfId="4" applyNumberFormat="1" applyFont="1" applyBorder="1" applyAlignment="1">
      <alignment horizontal="center" vertical="top"/>
    </xf>
    <xf numFmtId="0" fontId="7" fillId="0" borderId="29" xfId="0" applyFont="1" applyBorder="1" applyAlignment="1">
      <alignment horizontal="center" vertical="top"/>
    </xf>
    <xf numFmtId="49" fontId="10" fillId="0" borderId="30" xfId="4" applyNumberFormat="1" applyFont="1" applyBorder="1" applyAlignment="1">
      <alignment horizontal="left" vertical="top" wrapText="1"/>
    </xf>
    <xf numFmtId="0" fontId="7" fillId="13" borderId="30" xfId="0" applyFont="1" applyFill="1" applyBorder="1" applyAlignment="1">
      <alignment vertical="top" wrapText="1"/>
    </xf>
    <xf numFmtId="164" fontId="10" fillId="11" borderId="9" xfId="4" applyNumberFormat="1" applyFont="1" applyFill="1" applyBorder="1" applyAlignment="1">
      <alignment horizontal="center" vertical="top"/>
    </xf>
    <xf numFmtId="0" fontId="7" fillId="0" borderId="24" xfId="0" applyFont="1" applyBorder="1" applyAlignment="1">
      <alignment horizontal="center" vertical="top"/>
    </xf>
    <xf numFmtId="0" fontId="7" fillId="0" borderId="41" xfId="0" applyFont="1" applyBorder="1" applyAlignment="1">
      <alignment horizontal="center" vertical="center"/>
    </xf>
    <xf numFmtId="0" fontId="7" fillId="4" borderId="33" xfId="0" applyFont="1" applyFill="1" applyBorder="1" applyAlignment="1">
      <alignment horizontal="left" vertical="top" wrapText="1"/>
    </xf>
    <xf numFmtId="2" fontId="10" fillId="0" borderId="4" xfId="4" applyNumberFormat="1" applyFont="1" applyBorder="1" applyAlignment="1">
      <alignment horizontal="center" vertical="top"/>
    </xf>
    <xf numFmtId="0" fontId="7" fillId="0" borderId="37" xfId="0" applyFont="1" applyBorder="1" applyAlignment="1">
      <alignment horizontal="center" vertical="center" wrapText="1"/>
    </xf>
    <xf numFmtId="164" fontId="7" fillId="0" borderId="38" xfId="0" applyNumberFormat="1" applyFont="1" applyBorder="1" applyAlignment="1">
      <alignment horizontal="center" vertical="center" wrapText="1"/>
    </xf>
    <xf numFmtId="0" fontId="7" fillId="0" borderId="63" xfId="0" applyFont="1" applyBorder="1" applyAlignment="1">
      <alignment horizontal="left" vertical="top" wrapText="1"/>
    </xf>
    <xf numFmtId="0" fontId="46" fillId="0" borderId="0" xfId="0" applyFont="1" applyAlignment="1">
      <alignment horizontal="center" vertical="center" wrapText="1"/>
    </xf>
    <xf numFmtId="0" fontId="7" fillId="0" borderId="41" xfId="0" applyFont="1" applyBorder="1" applyAlignment="1">
      <alignment horizontal="center" vertical="top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top" wrapText="1"/>
    </xf>
    <xf numFmtId="164" fontId="10" fillId="12" borderId="4" xfId="4" applyNumberFormat="1" applyFont="1" applyFill="1" applyBorder="1" applyAlignment="1">
      <alignment horizontal="center" vertical="top"/>
    </xf>
    <xf numFmtId="0" fontId="10" fillId="12" borderId="9" xfId="0" applyFont="1" applyFill="1" applyBorder="1" applyAlignment="1">
      <alignment horizontal="center" vertical="top"/>
    </xf>
    <xf numFmtId="2" fontId="10" fillId="12" borderId="4" xfId="4" applyNumberFormat="1" applyFont="1" applyFill="1" applyBorder="1" applyAlignment="1">
      <alignment horizontal="center" vertical="top"/>
    </xf>
    <xf numFmtId="0" fontId="7" fillId="12" borderId="31" xfId="0" applyFont="1" applyFill="1" applyBorder="1" applyAlignment="1">
      <alignment horizontal="center" vertical="top"/>
    </xf>
    <xf numFmtId="164" fontId="10" fillId="12" borderId="14" xfId="4" applyNumberFormat="1" applyFont="1" applyFill="1" applyBorder="1" applyAlignment="1">
      <alignment horizontal="center" vertical="top"/>
    </xf>
    <xf numFmtId="0" fontId="7" fillId="12" borderId="14" xfId="0" applyFont="1" applyFill="1" applyBorder="1" applyAlignment="1">
      <alignment horizontal="center" vertical="top"/>
    </xf>
    <xf numFmtId="164" fontId="10" fillId="12" borderId="29" xfId="4" applyNumberFormat="1" applyFont="1" applyFill="1" applyBorder="1" applyAlignment="1">
      <alignment horizontal="center" vertical="top"/>
    </xf>
    <xf numFmtId="0" fontId="7" fillId="12" borderId="29" xfId="0" applyFont="1" applyFill="1" applyBorder="1" applyAlignment="1">
      <alignment horizontal="center" vertical="top"/>
    </xf>
    <xf numFmtId="9" fontId="7" fillId="13" borderId="24" xfId="2" applyFont="1" applyFill="1" applyBorder="1" applyAlignment="1">
      <alignment horizontal="left" vertical="top" wrapText="1"/>
    </xf>
    <xf numFmtId="9" fontId="7" fillId="13" borderId="13" xfId="2" applyFont="1" applyFill="1" applyBorder="1" applyAlignment="1">
      <alignment horizontal="left" vertical="top" wrapText="1"/>
    </xf>
    <xf numFmtId="0" fontId="7" fillId="0" borderId="61" xfId="0" applyFont="1" applyBorder="1" applyAlignment="1">
      <alignment horizontal="center" vertical="center"/>
    </xf>
    <xf numFmtId="0" fontId="7" fillId="4" borderId="60" xfId="0" applyFont="1" applyFill="1" applyBorder="1" applyAlignment="1">
      <alignment horizontal="center" vertical="center" wrapText="1"/>
    </xf>
    <xf numFmtId="0" fontId="7" fillId="4" borderId="63" xfId="0" applyFont="1" applyFill="1" applyBorder="1" applyAlignment="1">
      <alignment vertical="top" wrapText="1"/>
    </xf>
    <xf numFmtId="0" fontId="7" fillId="0" borderId="49" xfId="0" applyFont="1" applyBorder="1" applyAlignment="1">
      <alignment horizontal="center" vertical="center"/>
    </xf>
    <xf numFmtId="0" fontId="7" fillId="4" borderId="44" xfId="0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vertical="top" wrapText="1"/>
    </xf>
    <xf numFmtId="9" fontId="7" fillId="13" borderId="30" xfId="2" applyFont="1" applyFill="1" applyBorder="1" applyAlignment="1">
      <alignment horizontal="left" vertical="top" wrapText="1"/>
    </xf>
    <xf numFmtId="0" fontId="7" fillId="0" borderId="64" xfId="4" applyFont="1" applyBorder="1" applyAlignment="1">
      <alignment vertical="top"/>
    </xf>
    <xf numFmtId="0" fontId="7" fillId="0" borderId="27" xfId="4" applyFont="1" applyBorder="1" applyAlignment="1">
      <alignment vertical="top"/>
    </xf>
    <xf numFmtId="0" fontId="7" fillId="0" borderId="13" xfId="0" applyFont="1" applyBorder="1" applyAlignment="1">
      <alignment horizontal="center" vertical="top"/>
    </xf>
    <xf numFmtId="164" fontId="10" fillId="0" borderId="5" xfId="4" applyNumberFormat="1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7" fillId="0" borderId="41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164" fontId="10" fillId="0" borderId="8" xfId="4" applyNumberFormat="1" applyFont="1" applyBorder="1" applyAlignment="1">
      <alignment horizontal="center" vertical="top"/>
    </xf>
    <xf numFmtId="0" fontId="7" fillId="0" borderId="34" xfId="0" applyFont="1" applyBorder="1" applyAlignment="1">
      <alignment horizontal="center" vertical="top"/>
    </xf>
    <xf numFmtId="164" fontId="10" fillId="12" borderId="9" xfId="4" applyNumberFormat="1" applyFont="1" applyFill="1" applyBorder="1" applyAlignment="1">
      <alignment horizontal="center" vertical="top"/>
    </xf>
    <xf numFmtId="0" fontId="10" fillId="12" borderId="24" xfId="0" applyFont="1" applyFill="1" applyBorder="1" applyAlignment="1">
      <alignment horizontal="center" vertical="top"/>
    </xf>
    <xf numFmtId="49" fontId="7" fillId="0" borderId="4" xfId="0" applyNumberFormat="1" applyFont="1" applyBorder="1" applyAlignment="1">
      <alignment horizontal="center" vertical="top" wrapText="1"/>
    </xf>
    <xf numFmtId="0" fontId="7" fillId="12" borderId="9" xfId="0" applyFont="1" applyFill="1" applyBorder="1" applyAlignment="1">
      <alignment horizontal="center" vertical="top"/>
    </xf>
    <xf numFmtId="49" fontId="7" fillId="0" borderId="19" xfId="0" applyNumberFormat="1" applyFont="1" applyBorder="1" applyAlignment="1">
      <alignment horizontal="center" vertical="top" wrapText="1"/>
    </xf>
    <xf numFmtId="0" fontId="7" fillId="0" borderId="63" xfId="4" applyFont="1" applyBorder="1" applyAlignment="1">
      <alignment horizontal="left" vertical="top"/>
    </xf>
    <xf numFmtId="164" fontId="7" fillId="4" borderId="32" xfId="0" applyNumberFormat="1" applyFont="1" applyFill="1" applyBorder="1" applyAlignment="1">
      <alignment vertical="center" wrapText="1"/>
    </xf>
    <xf numFmtId="0" fontId="7" fillId="4" borderId="33" xfId="0" applyFont="1" applyFill="1" applyBorder="1" applyAlignment="1">
      <alignment vertical="center" wrapText="1"/>
    </xf>
    <xf numFmtId="164" fontId="10" fillId="12" borderId="12" xfId="4" applyNumberFormat="1" applyFont="1" applyFill="1" applyBorder="1" applyAlignment="1">
      <alignment horizontal="center" vertical="top"/>
    </xf>
    <xf numFmtId="49" fontId="7" fillId="0" borderId="35" xfId="0" applyNumberFormat="1" applyFont="1" applyBorder="1" applyAlignment="1">
      <alignment horizontal="center" vertical="top" wrapText="1"/>
    </xf>
    <xf numFmtId="0" fontId="7" fillId="0" borderId="52" xfId="4" applyFont="1" applyBorder="1" applyAlignment="1">
      <alignment vertical="top"/>
    </xf>
    <xf numFmtId="164" fontId="7" fillId="4" borderId="57" xfId="0" applyNumberFormat="1" applyFont="1" applyFill="1" applyBorder="1" applyAlignment="1">
      <alignment vertical="center" wrapText="1"/>
    </xf>
    <xf numFmtId="0" fontId="7" fillId="4" borderId="36" xfId="0" applyFont="1" applyFill="1" applyBorder="1" applyAlignment="1">
      <alignment vertical="center" wrapText="1"/>
    </xf>
    <xf numFmtId="0" fontId="10" fillId="23" borderId="9" xfId="0" applyFont="1" applyFill="1" applyBorder="1" applyAlignment="1">
      <alignment horizontal="center" vertical="top"/>
    </xf>
    <xf numFmtId="49" fontId="7" fillId="0" borderId="13" xfId="4" applyNumberFormat="1" applyFont="1" applyBorder="1" applyAlignment="1">
      <alignment horizontal="center" vertical="center" textRotation="90"/>
    </xf>
    <xf numFmtId="0" fontId="10" fillId="12" borderId="18" xfId="4" applyFont="1" applyFill="1" applyBorder="1" applyAlignment="1">
      <alignment horizontal="center" vertical="center" textRotation="90" wrapText="1"/>
    </xf>
    <xf numFmtId="0" fontId="7" fillId="13" borderId="24" xfId="0" applyFont="1" applyFill="1" applyBorder="1" applyAlignment="1">
      <alignment horizontal="left" vertical="top" wrapText="1"/>
    </xf>
    <xf numFmtId="49" fontId="10" fillId="14" borderId="2" xfId="4" applyNumberFormat="1" applyFont="1" applyFill="1" applyBorder="1" applyAlignment="1">
      <alignment vertical="top"/>
    </xf>
    <xf numFmtId="164" fontId="7" fillId="4" borderId="38" xfId="0" applyNumberFormat="1" applyFont="1" applyFill="1" applyBorder="1" applyAlignment="1">
      <alignment vertical="center" wrapText="1"/>
    </xf>
    <xf numFmtId="0" fontId="7" fillId="4" borderId="63" xfId="0" applyFont="1" applyFill="1" applyBorder="1" applyAlignment="1">
      <alignment vertical="center" wrapText="1"/>
    </xf>
    <xf numFmtId="0" fontId="7" fillId="13" borderId="13" xfId="0" applyFont="1" applyFill="1" applyBorder="1" applyAlignment="1">
      <alignment horizontal="left" vertical="top" wrapText="1"/>
    </xf>
    <xf numFmtId="0" fontId="7" fillId="13" borderId="13" xfId="0" applyFont="1" applyFill="1" applyBorder="1" applyAlignment="1">
      <alignment vertical="center" wrapText="1"/>
    </xf>
    <xf numFmtId="164" fontId="7" fillId="0" borderId="32" xfId="0" applyNumberFormat="1" applyFont="1" applyBorder="1" applyAlignment="1">
      <alignment vertical="center" wrapText="1"/>
    </xf>
    <xf numFmtId="0" fontId="7" fillId="13" borderId="30" xfId="0" applyFont="1" applyFill="1" applyBorder="1" applyAlignment="1">
      <alignment vertical="center" wrapText="1"/>
    </xf>
    <xf numFmtId="0" fontId="7" fillId="0" borderId="52" xfId="4" applyFont="1" applyBorder="1" applyAlignment="1">
      <alignment horizontal="center" vertical="top"/>
    </xf>
    <xf numFmtId="164" fontId="7" fillId="0" borderId="57" xfId="0" applyNumberFormat="1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10" fillId="12" borderId="13" xfId="4" applyFont="1" applyFill="1" applyBorder="1" applyAlignment="1">
      <alignment horizontal="center" vertical="center" textRotation="90" wrapText="1"/>
    </xf>
    <xf numFmtId="164" fontId="7" fillId="0" borderId="38" xfId="0" applyNumberFormat="1" applyFont="1" applyBorder="1" applyAlignment="1">
      <alignment vertical="center" wrapText="1"/>
    </xf>
    <xf numFmtId="0" fontId="7" fillId="0" borderId="63" xfId="0" applyFont="1" applyBorder="1" applyAlignment="1">
      <alignment vertical="center" wrapText="1"/>
    </xf>
    <xf numFmtId="0" fontId="7" fillId="0" borderId="61" xfId="4" applyFont="1" applyBorder="1" applyAlignment="1">
      <alignment vertical="top"/>
    </xf>
    <xf numFmtId="164" fontId="10" fillId="0" borderId="4" xfId="4" applyNumberFormat="1" applyFont="1" applyBorder="1" applyAlignment="1">
      <alignment vertical="top"/>
    </xf>
    <xf numFmtId="0" fontId="7" fillId="0" borderId="64" xfId="4" applyFont="1" applyBorder="1" applyAlignment="1">
      <alignment horizontal="center" vertical="center"/>
    </xf>
    <xf numFmtId="164" fontId="7" fillId="4" borderId="54" xfId="0" applyNumberFormat="1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left" vertical="top" wrapText="1"/>
    </xf>
    <xf numFmtId="0" fontId="7" fillId="0" borderId="64" xfId="4" applyFont="1" applyBorder="1" applyAlignment="1">
      <alignment horizontal="center" vertical="top"/>
    </xf>
    <xf numFmtId="0" fontId="7" fillId="4" borderId="27" xfId="0" applyFont="1" applyFill="1" applyBorder="1" applyAlignment="1">
      <alignment horizontal="center" vertical="center" wrapText="1"/>
    </xf>
    <xf numFmtId="164" fontId="17" fillId="0" borderId="14" xfId="4" applyNumberFormat="1" applyFont="1" applyBorder="1" applyAlignment="1">
      <alignment horizontal="center" vertical="top"/>
    </xf>
    <xf numFmtId="0" fontId="7" fillId="0" borderId="49" xfId="4" applyFont="1" applyBorder="1" applyAlignment="1">
      <alignment horizontal="center" vertical="top"/>
    </xf>
    <xf numFmtId="0" fontId="7" fillId="4" borderId="51" xfId="0" applyFont="1" applyFill="1" applyBorder="1" applyAlignment="1">
      <alignment horizontal="center" vertical="center" wrapText="1"/>
    </xf>
    <xf numFmtId="164" fontId="10" fillId="12" borderId="24" xfId="4" applyNumberFormat="1" applyFont="1" applyFill="1" applyBorder="1" applyAlignment="1">
      <alignment horizontal="center" vertical="top"/>
    </xf>
    <xf numFmtId="0" fontId="7" fillId="12" borderId="24" xfId="0" applyFont="1" applyFill="1" applyBorder="1" applyAlignment="1">
      <alignment horizontal="center" vertical="top"/>
    </xf>
    <xf numFmtId="0" fontId="7" fillId="0" borderId="64" xfId="4" applyFont="1" applyBorder="1" applyAlignment="1">
      <alignment horizontal="center" vertical="center"/>
    </xf>
    <xf numFmtId="164" fontId="7" fillId="4" borderId="27" xfId="0" applyNumberFormat="1" applyFont="1" applyFill="1" applyBorder="1" applyAlignment="1">
      <alignment horizontal="center" vertical="center" wrapText="1"/>
    </xf>
    <xf numFmtId="164" fontId="17" fillId="12" borderId="24" xfId="4" applyNumberFormat="1" applyFont="1" applyFill="1" applyBorder="1" applyAlignment="1">
      <alignment horizontal="center" vertical="top"/>
    </xf>
    <xf numFmtId="0" fontId="7" fillId="0" borderId="49" xfId="4" applyFont="1" applyBorder="1" applyAlignment="1">
      <alignment horizontal="center" vertical="center"/>
    </xf>
    <xf numFmtId="164" fontId="7" fillId="4" borderId="51" xfId="0" applyNumberFormat="1" applyFont="1" applyFill="1" applyBorder="1" applyAlignment="1">
      <alignment horizontal="center" vertical="center" wrapText="1"/>
    </xf>
    <xf numFmtId="0" fontId="7" fillId="0" borderId="47" xfId="0" applyFont="1" applyBorder="1" applyAlignment="1">
      <alignment vertical="center" wrapText="1"/>
    </xf>
    <xf numFmtId="164" fontId="7" fillId="4" borderId="25" xfId="0" applyNumberFormat="1" applyFont="1" applyFill="1" applyBorder="1" applyAlignment="1">
      <alignment vertical="center" wrapText="1"/>
    </xf>
    <xf numFmtId="0" fontId="7" fillId="4" borderId="26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top" wrapText="1"/>
    </xf>
    <xf numFmtId="0" fontId="10" fillId="13" borderId="24" xfId="0" applyFont="1" applyFill="1" applyBorder="1" applyAlignment="1">
      <alignment vertical="top" wrapText="1"/>
    </xf>
    <xf numFmtId="0" fontId="7" fillId="0" borderId="52" xfId="0" applyFont="1" applyBorder="1" applyAlignment="1">
      <alignment vertical="center" wrapText="1"/>
    </xf>
    <xf numFmtId="164" fontId="7" fillId="0" borderId="4" xfId="4" applyNumberFormat="1" applyFont="1" applyBorder="1" applyAlignment="1">
      <alignment horizontal="center" vertical="top"/>
    </xf>
    <xf numFmtId="0" fontId="7" fillId="0" borderId="19" xfId="4" applyFont="1" applyBorder="1" applyAlignment="1">
      <alignment horizontal="center" vertical="top"/>
    </xf>
    <xf numFmtId="164" fontId="7" fillId="0" borderId="29" xfId="4" applyNumberFormat="1" applyFont="1" applyBorder="1" applyAlignment="1">
      <alignment horizontal="center" vertical="top"/>
    </xf>
    <xf numFmtId="0" fontId="7" fillId="0" borderId="29" xfId="4" applyFont="1" applyBorder="1" applyAlignment="1">
      <alignment horizontal="center" vertical="top"/>
    </xf>
    <xf numFmtId="0" fontId="7" fillId="0" borderId="37" xfId="0" applyFont="1" applyBorder="1" applyAlignment="1">
      <alignment vertical="center" wrapText="1"/>
    </xf>
    <xf numFmtId="164" fontId="7" fillId="4" borderId="38" xfId="0" applyNumberFormat="1" applyFont="1" applyFill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top" wrapText="1"/>
    </xf>
    <xf numFmtId="164" fontId="7" fillId="4" borderId="27" xfId="0" applyNumberFormat="1" applyFont="1" applyFill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top" wrapText="1"/>
    </xf>
    <xf numFmtId="164" fontId="7" fillId="4" borderId="62" xfId="0" applyNumberFormat="1" applyFont="1" applyFill="1" applyBorder="1" applyAlignment="1">
      <alignment horizontal="center" vertical="center" wrapText="1"/>
    </xf>
    <xf numFmtId="0" fontId="7" fillId="4" borderId="39" xfId="0" applyFont="1" applyFill="1" applyBorder="1" applyAlignment="1">
      <alignment horizontal="left" vertical="top" wrapText="1"/>
    </xf>
    <xf numFmtId="164" fontId="7" fillId="4" borderId="32" xfId="0" applyNumberFormat="1" applyFont="1" applyFill="1" applyBorder="1" applyAlignment="1">
      <alignment horizontal="center" vertical="center" wrapText="1"/>
    </xf>
    <xf numFmtId="49" fontId="10" fillId="0" borderId="24" xfId="4" applyNumberFormat="1" applyFont="1" applyBorder="1" applyAlignment="1">
      <alignment horizontal="center" vertical="center"/>
    </xf>
    <xf numFmtId="49" fontId="10" fillId="0" borderId="13" xfId="4" applyNumberFormat="1" applyFont="1" applyBorder="1" applyAlignment="1">
      <alignment horizontal="center" vertical="center"/>
    </xf>
    <xf numFmtId="164" fontId="10" fillId="0" borderId="17" xfId="4" applyNumberFormat="1" applyFont="1" applyBorder="1" applyAlignment="1">
      <alignment horizontal="center" vertical="top"/>
    </xf>
    <xf numFmtId="164" fontId="7" fillId="0" borderId="32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166" fontId="10" fillId="11" borderId="4" xfId="1" applyFont="1" applyFill="1" applyBorder="1" applyAlignment="1">
      <alignment horizontal="center" vertical="top"/>
    </xf>
    <xf numFmtId="166" fontId="10" fillId="0" borderId="4" xfId="1" applyFont="1" applyFill="1" applyBorder="1" applyAlignment="1">
      <alignment horizontal="center" vertical="top"/>
    </xf>
    <xf numFmtId="166" fontId="10" fillId="0" borderId="17" xfId="1" applyFont="1" applyFill="1" applyBorder="1" applyAlignment="1">
      <alignment horizontal="center" vertical="top"/>
    </xf>
    <xf numFmtId="167" fontId="10" fillId="0" borderId="8" xfId="1" applyNumberFormat="1" applyFont="1" applyFill="1" applyBorder="1" applyAlignment="1">
      <alignment horizontal="center" vertical="top"/>
    </xf>
    <xf numFmtId="0" fontId="7" fillId="0" borderId="62" xfId="4" applyFont="1" applyBorder="1" applyAlignment="1">
      <alignment vertical="top"/>
    </xf>
    <xf numFmtId="0" fontId="7" fillId="0" borderId="39" xfId="4" applyFont="1" applyBorder="1" applyAlignment="1">
      <alignment vertical="top"/>
    </xf>
    <xf numFmtId="166" fontId="10" fillId="11" borderId="19" xfId="1" applyFont="1" applyFill="1" applyBorder="1" applyAlignment="1">
      <alignment horizontal="center" vertical="top"/>
    </xf>
    <xf numFmtId="0" fontId="10" fillId="0" borderId="4" xfId="1" applyNumberFormat="1" applyFont="1" applyFill="1" applyBorder="1" applyAlignment="1">
      <alignment horizontal="center" vertical="top"/>
    </xf>
    <xf numFmtId="0" fontId="7" fillId="0" borderId="49" xfId="0" applyFont="1" applyBorder="1" applyAlignment="1">
      <alignment horizontal="center" vertical="center" wrapText="1"/>
    </xf>
    <xf numFmtId="164" fontId="7" fillId="0" borderId="51" xfId="0" applyNumberFormat="1" applyFont="1" applyBorder="1" applyAlignment="1">
      <alignment horizontal="center" vertical="center" wrapText="1"/>
    </xf>
    <xf numFmtId="0" fontId="7" fillId="0" borderId="35" xfId="0" applyFont="1" applyBorder="1" applyAlignment="1">
      <alignment horizontal="left" vertical="center" wrapText="1"/>
    </xf>
    <xf numFmtId="166" fontId="10" fillId="0" borderId="14" xfId="1" applyFont="1" applyFill="1" applyBorder="1" applyAlignment="1">
      <alignment horizontal="center" vertical="top"/>
    </xf>
    <xf numFmtId="0" fontId="7" fillId="0" borderId="64" xfId="0" applyFont="1" applyBorder="1" applyAlignment="1">
      <alignment horizontal="center" vertical="top" wrapText="1"/>
    </xf>
    <xf numFmtId="164" fontId="7" fillId="0" borderId="27" xfId="0" applyNumberFormat="1" applyFont="1" applyBorder="1" applyAlignment="1">
      <alignment horizontal="center" vertical="top" wrapText="1"/>
    </xf>
    <xf numFmtId="0" fontId="7" fillId="0" borderId="22" xfId="0" applyFont="1" applyBorder="1" applyAlignment="1">
      <alignment vertical="top" wrapText="1"/>
    </xf>
    <xf numFmtId="166" fontId="10" fillId="0" borderId="5" xfId="1" applyFont="1" applyFill="1" applyBorder="1" applyAlignment="1">
      <alignment horizontal="center" vertical="top"/>
    </xf>
    <xf numFmtId="0" fontId="7" fillId="0" borderId="55" xfId="4" applyFont="1" applyBorder="1" applyAlignment="1">
      <alignment vertical="top"/>
    </xf>
    <xf numFmtId="0" fontId="7" fillId="0" borderId="40" xfId="4" applyFont="1" applyBorder="1" applyAlignment="1">
      <alignment vertical="top"/>
    </xf>
    <xf numFmtId="0" fontId="7" fillId="0" borderId="17" xfId="4" applyFont="1" applyBorder="1" applyAlignment="1">
      <alignment vertical="top"/>
    </xf>
    <xf numFmtId="2" fontId="10" fillId="0" borderId="24" xfId="4" applyNumberFormat="1" applyFont="1" applyBorder="1" applyAlignment="1">
      <alignment horizontal="center" vertical="top"/>
    </xf>
    <xf numFmtId="164" fontId="7" fillId="0" borderId="27" xfId="0" applyNumberFormat="1" applyFont="1" applyBorder="1" applyAlignment="1">
      <alignment horizontal="center" vertical="top" wrapText="1"/>
    </xf>
    <xf numFmtId="0" fontId="7" fillId="0" borderId="28" xfId="0" applyFont="1" applyBorder="1" applyAlignment="1">
      <alignment horizontal="left" vertical="top" wrapText="1"/>
    </xf>
    <xf numFmtId="0" fontId="7" fillId="0" borderId="34" xfId="0" applyFont="1" applyBorder="1" applyAlignment="1">
      <alignment horizontal="center" vertical="top" wrapText="1"/>
    </xf>
    <xf numFmtId="164" fontId="7" fillId="0" borderId="51" xfId="0" applyNumberFormat="1" applyFont="1" applyBorder="1" applyAlignment="1">
      <alignment horizontal="center" vertical="top" wrapText="1"/>
    </xf>
    <xf numFmtId="49" fontId="10" fillId="0" borderId="30" xfId="4" applyNumberFormat="1" applyFont="1" applyBorder="1" applyAlignment="1">
      <alignment horizontal="center" vertical="center"/>
    </xf>
    <xf numFmtId="0" fontId="7" fillId="0" borderId="39" xfId="0" applyFont="1" applyBorder="1" applyAlignment="1">
      <alignment vertical="center" wrapText="1"/>
    </xf>
    <xf numFmtId="0" fontId="7" fillId="0" borderId="6" xfId="4" applyFont="1" applyBorder="1" applyAlignment="1">
      <alignment vertical="top"/>
    </xf>
    <xf numFmtId="0" fontId="7" fillId="0" borderId="8" xfId="4" applyFont="1" applyBorder="1" applyAlignment="1">
      <alignment vertical="top"/>
    </xf>
    <xf numFmtId="164" fontId="10" fillId="12" borderId="13" xfId="4" applyNumberFormat="1" applyFont="1" applyFill="1" applyBorder="1" applyAlignment="1">
      <alignment horizontal="center" vertical="top"/>
    </xf>
    <xf numFmtId="0" fontId="7" fillId="12" borderId="13" xfId="0" applyFont="1" applyFill="1" applyBorder="1" applyAlignment="1">
      <alignment horizontal="center" vertical="top"/>
    </xf>
    <xf numFmtId="0" fontId="7" fillId="4" borderId="26" xfId="0" applyFont="1" applyFill="1" applyBorder="1" applyAlignment="1">
      <alignment horizontal="left" vertical="top" wrapText="1"/>
    </xf>
    <xf numFmtId="164" fontId="17" fillId="11" borderId="4" xfId="4" applyNumberFormat="1" applyFont="1" applyFill="1" applyBorder="1" applyAlignment="1">
      <alignment horizontal="center" vertical="top"/>
    </xf>
    <xf numFmtId="0" fontId="10" fillId="11" borderId="24" xfId="0" applyFont="1" applyFill="1" applyBorder="1" applyAlignment="1">
      <alignment horizontal="center" vertical="top"/>
    </xf>
    <xf numFmtId="49" fontId="7" fillId="0" borderId="24" xfId="4" applyNumberFormat="1" applyFont="1" applyBorder="1" applyAlignment="1">
      <alignment horizontal="center" vertical="top"/>
    </xf>
    <xf numFmtId="0" fontId="10" fillId="12" borderId="24" xfId="4" applyFont="1" applyFill="1" applyBorder="1" applyAlignment="1">
      <alignment horizontal="center" vertical="center" textRotation="90" wrapText="1"/>
    </xf>
    <xf numFmtId="0" fontId="17" fillId="13" borderId="24" xfId="0" applyFont="1" applyFill="1" applyBorder="1" applyAlignment="1">
      <alignment horizontal="left" vertical="top" wrapText="1"/>
    </xf>
    <xf numFmtId="49" fontId="10" fillId="14" borderId="3" xfId="4" applyNumberFormat="1" applyFont="1" applyFill="1" applyBorder="1" applyAlignment="1">
      <alignment vertical="top"/>
    </xf>
    <xf numFmtId="0" fontId="7" fillId="4" borderId="63" xfId="0" applyFont="1" applyFill="1" applyBorder="1" applyAlignment="1">
      <alignment horizontal="left" vertical="top" wrapText="1"/>
    </xf>
    <xf numFmtId="49" fontId="7" fillId="0" borderId="13" xfId="4" applyNumberFormat="1" applyFont="1" applyBorder="1" applyAlignment="1">
      <alignment horizontal="center" vertical="top"/>
    </xf>
    <xf numFmtId="0" fontId="17" fillId="13" borderId="13" xfId="0" applyFont="1" applyFill="1" applyBorder="1" applyAlignment="1">
      <alignment horizontal="left" vertical="top" wrapText="1"/>
    </xf>
    <xf numFmtId="49" fontId="10" fillId="13" borderId="13" xfId="4" applyNumberFormat="1" applyFont="1" applyFill="1" applyBorder="1" applyAlignment="1">
      <alignment horizontal="center" vertical="top"/>
    </xf>
    <xf numFmtId="49" fontId="10" fillId="14" borderId="0" xfId="4" applyNumberFormat="1" applyFont="1" applyFill="1" applyAlignment="1">
      <alignment vertical="top"/>
    </xf>
    <xf numFmtId="0" fontId="7" fillId="0" borderId="27" xfId="4" applyFont="1" applyBorder="1" applyAlignment="1">
      <alignment horizontal="center" vertical="top"/>
    </xf>
    <xf numFmtId="0" fontId="7" fillId="0" borderId="28" xfId="0" applyFont="1" applyBorder="1" applyAlignment="1">
      <alignment horizontal="left" vertical="top" wrapText="1"/>
    </xf>
    <xf numFmtId="164" fontId="17" fillId="0" borderId="4" xfId="4" applyNumberFormat="1" applyFont="1" applyBorder="1" applyAlignment="1">
      <alignment horizontal="center" vertical="top"/>
    </xf>
    <xf numFmtId="0" fontId="7" fillId="0" borderId="32" xfId="4" applyFont="1" applyBorder="1" applyAlignment="1">
      <alignment horizontal="center" vertical="top"/>
    </xf>
    <xf numFmtId="164" fontId="10" fillId="0" borderId="12" xfId="4" applyNumberFormat="1" applyFont="1" applyBorder="1" applyAlignment="1">
      <alignment horizontal="center" vertical="top"/>
    </xf>
    <xf numFmtId="49" fontId="7" fillId="0" borderId="30" xfId="4" applyNumberFormat="1" applyFont="1" applyBorder="1" applyAlignment="1">
      <alignment horizontal="center" vertical="top"/>
    </xf>
    <xf numFmtId="0" fontId="10" fillId="12" borderId="30" xfId="4" applyFont="1" applyFill="1" applyBorder="1" applyAlignment="1">
      <alignment horizontal="center" vertical="center" textRotation="90" wrapText="1"/>
    </xf>
    <xf numFmtId="0" fontId="17" fillId="13" borderId="30" xfId="0" applyFont="1" applyFill="1" applyBorder="1" applyAlignment="1">
      <alignment horizontal="left" vertical="top" wrapText="1"/>
    </xf>
    <xf numFmtId="49" fontId="10" fillId="0" borderId="23" xfId="4" applyNumberFormat="1" applyFont="1" applyBorder="1" applyAlignment="1">
      <alignment horizontal="center" vertical="top"/>
    </xf>
    <xf numFmtId="49" fontId="17" fillId="13" borderId="30" xfId="4" applyNumberFormat="1" applyFont="1" applyFill="1" applyBorder="1" applyAlignment="1">
      <alignment horizontal="center" vertical="top"/>
    </xf>
    <xf numFmtId="49" fontId="10" fillId="14" borderId="23" xfId="4" applyNumberFormat="1" applyFont="1" applyFill="1" applyBorder="1" applyAlignment="1">
      <alignment vertical="top"/>
    </xf>
    <xf numFmtId="0" fontId="7" fillId="4" borderId="36" xfId="0" applyFont="1" applyFill="1" applyBorder="1" applyAlignment="1">
      <alignment horizontal="left" vertical="top" wrapText="1"/>
    </xf>
    <xf numFmtId="164" fontId="10" fillId="11" borderId="19" xfId="4" applyNumberFormat="1" applyFont="1" applyFill="1" applyBorder="1" applyAlignment="1">
      <alignment horizontal="center" vertical="top"/>
    </xf>
    <xf numFmtId="0" fontId="10" fillId="13" borderId="13" xfId="0" applyFont="1" applyFill="1" applyBorder="1" applyAlignment="1">
      <alignment vertical="top" wrapText="1"/>
    </xf>
    <xf numFmtId="49" fontId="10" fillId="0" borderId="18" xfId="4" applyNumberFormat="1" applyFont="1" applyBorder="1" applyAlignment="1">
      <alignment horizontal="center" vertical="top"/>
    </xf>
    <xf numFmtId="49" fontId="10" fillId="0" borderId="34" xfId="4" applyNumberFormat="1" applyFont="1" applyBorder="1" applyAlignment="1">
      <alignment horizontal="center" vertical="top"/>
    </xf>
    <xf numFmtId="0" fontId="7" fillId="0" borderId="42" xfId="4" applyFont="1" applyBorder="1" applyAlignment="1">
      <alignment horizontal="center" vertical="top"/>
    </xf>
    <xf numFmtId="0" fontId="7" fillId="0" borderId="56" xfId="4" applyFont="1" applyBorder="1" applyAlignment="1">
      <alignment horizontal="center" vertical="top"/>
    </xf>
    <xf numFmtId="0" fontId="7" fillId="0" borderId="46" xfId="0" applyFont="1" applyBorder="1" applyAlignment="1">
      <alignment horizontal="left" vertical="top" wrapText="1"/>
    </xf>
    <xf numFmtId="49" fontId="10" fillId="0" borderId="2" xfId="4" applyNumberFormat="1" applyFont="1" applyBorder="1" applyAlignment="1">
      <alignment horizontal="center" vertical="top"/>
    </xf>
    <xf numFmtId="164" fontId="17" fillId="11" borderId="24" xfId="4" applyNumberFormat="1" applyFont="1" applyFill="1" applyBorder="1" applyAlignment="1">
      <alignment horizontal="center" vertical="top"/>
    </xf>
    <xf numFmtId="164" fontId="10" fillId="0" borderId="24" xfId="4" applyNumberFormat="1" applyFont="1" applyBorder="1" applyAlignment="1">
      <alignment horizontal="center" vertical="top"/>
    </xf>
    <xf numFmtId="164" fontId="17" fillId="0" borderId="24" xfId="4" applyNumberFormat="1" applyFont="1" applyBorder="1" applyAlignment="1">
      <alignment horizontal="center" vertical="top"/>
    </xf>
    <xf numFmtId="164" fontId="10" fillId="0" borderId="9" xfId="4" applyNumberFormat="1" applyFont="1" applyBorder="1" applyAlignment="1">
      <alignment horizontal="center" vertical="top"/>
    </xf>
    <xf numFmtId="0" fontId="7" fillId="0" borderId="25" xfId="4" applyFont="1" applyBorder="1" applyAlignment="1">
      <alignment horizontal="center" vertical="top"/>
    </xf>
    <xf numFmtId="0" fontId="7" fillId="0" borderId="26" xfId="0" applyFont="1" applyBorder="1" applyAlignment="1">
      <alignment horizontal="left" vertical="top" wrapText="1"/>
    </xf>
    <xf numFmtId="164" fontId="17" fillId="0" borderId="9" xfId="4" applyNumberFormat="1" applyFont="1" applyBorder="1" applyAlignment="1">
      <alignment horizontal="center" vertical="top"/>
    </xf>
    <xf numFmtId="164" fontId="10" fillId="11" borderId="13" xfId="4" applyNumberFormat="1" applyFont="1" applyFill="1" applyBorder="1" applyAlignment="1">
      <alignment horizontal="center" vertical="top"/>
    </xf>
    <xf numFmtId="0" fontId="7" fillId="0" borderId="51" xfId="4" applyFont="1" applyBorder="1" applyAlignment="1">
      <alignment horizontal="center" vertical="top"/>
    </xf>
    <xf numFmtId="164" fontId="10" fillId="11" borderId="24" xfId="4" applyNumberFormat="1" applyFont="1" applyFill="1" applyBorder="1" applyAlignment="1">
      <alignment horizontal="center" vertical="top"/>
    </xf>
    <xf numFmtId="49" fontId="7" fillId="0" borderId="0" xfId="0" applyNumberFormat="1" applyFont="1" applyAlignment="1">
      <alignment horizontal="left" vertical="top" wrapText="1"/>
    </xf>
    <xf numFmtId="49" fontId="10" fillId="5" borderId="24" xfId="4" applyNumberFormat="1" applyFont="1" applyFill="1" applyBorder="1" applyAlignment="1">
      <alignment horizontal="center" vertical="top"/>
    </xf>
    <xf numFmtId="49" fontId="10" fillId="5" borderId="24" xfId="4" applyNumberFormat="1" applyFont="1" applyFill="1" applyBorder="1" applyAlignment="1">
      <alignment horizontal="center" vertical="top"/>
    </xf>
    <xf numFmtId="0" fontId="7" fillId="4" borderId="36" xfId="0" applyFont="1" applyFill="1" applyBorder="1" applyAlignment="1">
      <alignment horizontal="left" vertical="top" wrapText="1"/>
    </xf>
    <xf numFmtId="49" fontId="10" fillId="5" borderId="13" xfId="4" applyNumberFormat="1" applyFont="1" applyFill="1" applyBorder="1" applyAlignment="1">
      <alignment horizontal="center" vertical="top"/>
    </xf>
    <xf numFmtId="49" fontId="10" fillId="5" borderId="13" xfId="4" applyNumberFormat="1" applyFont="1" applyFill="1" applyBorder="1" applyAlignment="1">
      <alignment horizontal="center" vertical="top"/>
    </xf>
    <xf numFmtId="0" fontId="46" fillId="0" borderId="0" xfId="0" applyFont="1" applyAlignment="1">
      <alignment horizontal="center" vertical="center" wrapText="1"/>
    </xf>
    <xf numFmtId="49" fontId="10" fillId="5" borderId="30" xfId="4" applyNumberFormat="1" applyFont="1" applyFill="1" applyBorder="1" applyAlignment="1">
      <alignment horizontal="center" vertical="top"/>
    </xf>
    <xf numFmtId="49" fontId="10" fillId="5" borderId="30" xfId="4" applyNumberFormat="1" applyFont="1" applyFill="1" applyBorder="1" applyAlignment="1">
      <alignment horizontal="center" vertical="top"/>
    </xf>
    <xf numFmtId="49" fontId="7" fillId="0" borderId="30" xfId="0" applyNumberFormat="1" applyFont="1" applyBorder="1" applyAlignment="1">
      <alignment horizontal="center" vertical="top" wrapText="1"/>
    </xf>
    <xf numFmtId="49" fontId="10" fillId="0" borderId="24" xfId="4" applyNumberFormat="1" applyFont="1" applyBorder="1" applyAlignment="1">
      <alignment horizontal="left" vertical="top"/>
    </xf>
    <xf numFmtId="0" fontId="7" fillId="13" borderId="62" xfId="0" applyFont="1" applyFill="1" applyBorder="1" applyAlignment="1">
      <alignment horizontal="left" vertical="top" wrapText="1"/>
    </xf>
    <xf numFmtId="49" fontId="10" fillId="0" borderId="13" xfId="4" applyNumberFormat="1" applyFont="1" applyBorder="1" applyAlignment="1">
      <alignment horizontal="left" vertical="top"/>
    </xf>
    <xf numFmtId="0" fontId="7" fillId="13" borderId="38" xfId="0" applyFont="1" applyFill="1" applyBorder="1" applyAlignment="1">
      <alignment horizontal="left" vertical="top" wrapText="1"/>
    </xf>
    <xf numFmtId="0" fontId="10" fillId="23" borderId="24" xfId="0" applyFont="1" applyFill="1" applyBorder="1" applyAlignment="1">
      <alignment horizontal="center" vertical="top"/>
    </xf>
    <xf numFmtId="0" fontId="25" fillId="0" borderId="24" xfId="0" applyFont="1" applyBorder="1" applyAlignment="1">
      <alignment horizontal="left" vertical="top" wrapText="1"/>
    </xf>
    <xf numFmtId="0" fontId="25" fillId="0" borderId="13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center" vertical="top" wrapText="1"/>
    </xf>
    <xf numFmtId="164" fontId="7" fillId="0" borderId="44" xfId="0" applyNumberFormat="1" applyFont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 wrapText="1"/>
    </xf>
    <xf numFmtId="164" fontId="10" fillId="0" borderId="13" xfId="4" applyNumberFormat="1" applyFont="1" applyBorder="1" applyAlignment="1">
      <alignment horizontal="center" vertical="top"/>
    </xf>
    <xf numFmtId="0" fontId="7" fillId="0" borderId="39" xfId="4" applyFont="1" applyBorder="1" applyAlignment="1">
      <alignment horizontal="left" vertical="top" wrapText="1"/>
    </xf>
    <xf numFmtId="0" fontId="7" fillId="4" borderId="33" xfId="0" applyFont="1" applyFill="1" applyBorder="1" applyAlignment="1">
      <alignment horizontal="left" vertical="center" wrapText="1"/>
    </xf>
    <xf numFmtId="164" fontId="10" fillId="0" borderId="30" xfId="4" applyNumberFormat="1" applyFont="1" applyBorder="1" applyAlignment="1">
      <alignment horizontal="center" vertical="top"/>
    </xf>
    <xf numFmtId="0" fontId="10" fillId="12" borderId="2" xfId="4" applyFont="1" applyFill="1" applyBorder="1" applyAlignment="1">
      <alignment horizontal="center" vertical="center" textRotation="90" wrapText="1"/>
    </xf>
    <xf numFmtId="49" fontId="10" fillId="0" borderId="19" xfId="4" applyNumberFormat="1" applyFont="1" applyBorder="1" applyAlignment="1">
      <alignment horizontal="center" vertical="top"/>
    </xf>
    <xf numFmtId="164" fontId="10" fillId="4" borderId="13" xfId="4" applyNumberFormat="1" applyFont="1" applyFill="1" applyBorder="1" applyAlignment="1">
      <alignment horizontal="center" vertical="top"/>
    </xf>
    <xf numFmtId="0" fontId="10" fillId="12" borderId="18" xfId="4" applyFont="1" applyFill="1" applyBorder="1" applyAlignment="1">
      <alignment horizontal="center" vertical="center" textRotation="90" wrapText="1"/>
    </xf>
    <xf numFmtId="164" fontId="7" fillId="4" borderId="44" xfId="0" applyNumberFormat="1" applyFont="1" applyFill="1" applyBorder="1" applyAlignment="1">
      <alignment horizontal="center" vertical="center" wrapText="1"/>
    </xf>
    <xf numFmtId="0" fontId="10" fillId="12" borderId="34" xfId="4" applyFont="1" applyFill="1" applyBorder="1" applyAlignment="1">
      <alignment horizontal="center" vertical="center" textRotation="90" wrapText="1"/>
    </xf>
    <xf numFmtId="164" fontId="10" fillId="4" borderId="14" xfId="4" applyNumberFormat="1" applyFont="1" applyFill="1" applyBorder="1" applyAlignment="1">
      <alignment horizontal="center" vertical="top"/>
    </xf>
    <xf numFmtId="0" fontId="7" fillId="0" borderId="6" xfId="0" applyFont="1" applyBorder="1" applyAlignment="1">
      <alignment horizontal="center" vertical="top" wrapText="1"/>
    </xf>
    <xf numFmtId="0" fontId="7" fillId="0" borderId="33" xfId="0" applyFont="1" applyBorder="1" applyAlignment="1">
      <alignment vertical="top"/>
    </xf>
    <xf numFmtId="0" fontId="7" fillId="5" borderId="47" xfId="4" applyFont="1" applyFill="1" applyBorder="1" applyAlignment="1">
      <alignment vertical="top"/>
    </xf>
    <xf numFmtId="0" fontId="7" fillId="5" borderId="64" xfId="4" applyFont="1" applyFill="1" applyBorder="1" applyAlignment="1">
      <alignment vertical="top"/>
    </xf>
    <xf numFmtId="0" fontId="7" fillId="5" borderId="6" xfId="0" applyFont="1" applyFill="1" applyBorder="1" applyAlignment="1">
      <alignment horizontal="center" vertical="top" wrapText="1"/>
    </xf>
    <xf numFmtId="0" fontId="7" fillId="0" borderId="44" xfId="0" applyFont="1" applyBorder="1" applyAlignment="1">
      <alignment horizontal="center" vertical="top" wrapText="1"/>
    </xf>
    <xf numFmtId="0" fontId="7" fillId="5" borderId="61" xfId="4" applyFont="1" applyFill="1" applyBorder="1" applyAlignment="1">
      <alignment vertical="top"/>
    </xf>
    <xf numFmtId="0" fontId="7" fillId="5" borderId="37" xfId="4" applyFont="1" applyFill="1" applyBorder="1" applyAlignment="1">
      <alignment vertical="top"/>
    </xf>
    <xf numFmtId="49" fontId="10" fillId="0" borderId="16" xfId="4" applyNumberFormat="1" applyFont="1" applyBorder="1" applyAlignment="1">
      <alignment horizontal="center" vertical="top"/>
    </xf>
    <xf numFmtId="0" fontId="7" fillId="5" borderId="52" xfId="0" applyFont="1" applyFill="1" applyBorder="1" applyAlignment="1">
      <alignment horizontal="center" vertical="top" wrapText="1"/>
    </xf>
    <xf numFmtId="164" fontId="7" fillId="4" borderId="53" xfId="0" applyNumberFormat="1" applyFont="1" applyFill="1" applyBorder="1" applyAlignment="1">
      <alignment horizontal="center" vertical="center" wrapText="1"/>
    </xf>
    <xf numFmtId="164" fontId="10" fillId="4" borderId="5" xfId="4" applyNumberFormat="1" applyFont="1" applyFill="1" applyBorder="1" applyAlignment="1">
      <alignment horizontal="center" vertical="top"/>
    </xf>
    <xf numFmtId="49" fontId="10" fillId="0" borderId="21" xfId="4" applyNumberFormat="1" applyFont="1" applyBorder="1" applyAlignment="1">
      <alignment horizontal="center" vertical="top"/>
    </xf>
    <xf numFmtId="0" fontId="7" fillId="0" borderId="0" xfId="0" applyFont="1" applyAlignment="1">
      <alignment horizontal="center" vertical="center" wrapText="1"/>
    </xf>
    <xf numFmtId="0" fontId="7" fillId="0" borderId="49" xfId="0" applyFont="1" applyBorder="1" applyAlignment="1">
      <alignment horizontal="center" vertical="top" wrapText="1"/>
    </xf>
    <xf numFmtId="164" fontId="7" fillId="0" borderId="50" xfId="0" applyNumberFormat="1" applyFont="1" applyBorder="1" applyAlignment="1">
      <alignment horizontal="center" vertical="center" wrapText="1"/>
    </xf>
    <xf numFmtId="0" fontId="7" fillId="0" borderId="45" xfId="0" applyFont="1" applyBorder="1" applyAlignment="1">
      <alignment horizontal="left" vertical="top" wrapText="1"/>
    </xf>
    <xf numFmtId="0" fontId="7" fillId="0" borderId="46" xfId="4" applyFont="1" applyBorder="1" applyAlignment="1">
      <alignment horizontal="left" vertical="top"/>
    </xf>
    <xf numFmtId="164" fontId="7" fillId="4" borderId="50" xfId="0" applyNumberFormat="1" applyFont="1" applyFill="1" applyBorder="1" applyAlignment="1">
      <alignment horizontal="center" vertical="center" wrapText="1"/>
    </xf>
    <xf numFmtId="164" fontId="17" fillId="0" borderId="29" xfId="4" applyNumberFormat="1" applyFont="1" applyBorder="1" applyAlignment="1">
      <alignment horizontal="center" vertical="top"/>
    </xf>
    <xf numFmtId="49" fontId="10" fillId="13" borderId="24" xfId="4" applyNumberFormat="1" applyFont="1" applyFill="1" applyBorder="1" applyAlignment="1">
      <alignment horizontal="left" vertical="top"/>
    </xf>
    <xf numFmtId="49" fontId="10" fillId="13" borderId="13" xfId="4" applyNumberFormat="1" applyFont="1" applyFill="1" applyBorder="1" applyAlignment="1">
      <alignment horizontal="left" vertical="top"/>
    </xf>
    <xf numFmtId="49" fontId="10" fillId="0" borderId="30" xfId="4" applyNumberFormat="1" applyFont="1" applyBorder="1" applyAlignment="1">
      <alignment horizontal="left" vertical="top"/>
    </xf>
    <xf numFmtId="49" fontId="10" fillId="13" borderId="30" xfId="4" applyNumberFormat="1" applyFont="1" applyFill="1" applyBorder="1" applyAlignment="1">
      <alignment horizontal="left" vertical="top"/>
    </xf>
    <xf numFmtId="49" fontId="7" fillId="0" borderId="24" xfId="4" applyNumberFormat="1" applyFont="1" applyBorder="1" applyAlignment="1">
      <alignment vertical="top"/>
    </xf>
    <xf numFmtId="0" fontId="7" fillId="0" borderId="1" xfId="0" applyFont="1" applyBorder="1" applyAlignment="1">
      <alignment horizontal="center" vertical="top"/>
    </xf>
    <xf numFmtId="49" fontId="7" fillId="0" borderId="13" xfId="4" applyNumberFormat="1" applyFont="1" applyBorder="1" applyAlignment="1">
      <alignment vertical="top"/>
    </xf>
    <xf numFmtId="49" fontId="7" fillId="0" borderId="30" xfId="4" applyNumberFormat="1" applyFont="1" applyBorder="1" applyAlignment="1">
      <alignment vertical="top"/>
    </xf>
    <xf numFmtId="0" fontId="7" fillId="0" borderId="64" xfId="4" applyFont="1" applyBorder="1" applyAlignment="1">
      <alignment horizontal="center" vertical="top"/>
    </xf>
    <xf numFmtId="49" fontId="10" fillId="0" borderId="4" xfId="4" applyNumberFormat="1" applyFont="1" applyBorder="1" applyAlignment="1">
      <alignment horizontal="center" vertical="top"/>
    </xf>
    <xf numFmtId="49" fontId="10" fillId="0" borderId="35" xfId="4" applyNumberFormat="1" applyFont="1" applyBorder="1" applyAlignment="1">
      <alignment horizontal="center" vertical="top"/>
    </xf>
    <xf numFmtId="49" fontId="7" fillId="0" borderId="24" xfId="0" applyNumberFormat="1" applyFont="1" applyBorder="1" applyAlignment="1">
      <alignment vertical="top" wrapText="1"/>
    </xf>
    <xf numFmtId="49" fontId="7" fillId="0" borderId="13" xfId="0" applyNumberFormat="1" applyFont="1" applyBorder="1" applyAlignment="1">
      <alignment vertical="top" wrapText="1"/>
    </xf>
    <xf numFmtId="164" fontId="7" fillId="0" borderId="27" xfId="0" applyNumberFormat="1" applyFont="1" applyBorder="1" applyAlignment="1">
      <alignment horizontal="center" vertical="center" wrapText="1"/>
    </xf>
    <xf numFmtId="49" fontId="7" fillId="0" borderId="30" xfId="0" applyNumberFormat="1" applyFont="1" applyBorder="1" applyAlignment="1">
      <alignment vertical="top" wrapText="1"/>
    </xf>
    <xf numFmtId="49" fontId="7" fillId="0" borderId="40" xfId="4" applyNumberFormat="1" applyFont="1" applyBorder="1" applyAlignment="1">
      <alignment horizontal="center" vertical="top"/>
    </xf>
    <xf numFmtId="0" fontId="10" fillId="12" borderId="4" xfId="4" applyFont="1" applyFill="1" applyBorder="1" applyAlignment="1">
      <alignment horizontal="center" vertical="center" textRotation="90" wrapText="1"/>
    </xf>
    <xf numFmtId="49" fontId="7" fillId="0" borderId="17" xfId="4" applyNumberFormat="1" applyFont="1" applyBorder="1" applyAlignment="1">
      <alignment horizontal="center" vertical="top"/>
    </xf>
    <xf numFmtId="0" fontId="10" fillId="12" borderId="19" xfId="4" applyFont="1" applyFill="1" applyBorder="1" applyAlignment="1">
      <alignment horizontal="center" vertical="center" textRotation="90" wrapText="1"/>
    </xf>
    <xf numFmtId="49" fontId="7" fillId="0" borderId="8" xfId="4" applyNumberFormat="1" applyFont="1" applyBorder="1" applyAlignment="1">
      <alignment horizontal="center" vertical="top"/>
    </xf>
    <xf numFmtId="0" fontId="10" fillId="12" borderId="35" xfId="4" applyFont="1" applyFill="1" applyBorder="1" applyAlignment="1">
      <alignment horizontal="center" vertical="center" textRotation="90" wrapText="1"/>
    </xf>
    <xf numFmtId="0" fontId="7" fillId="0" borderId="47" xfId="4" applyFont="1" applyBorder="1" applyAlignment="1">
      <alignment horizontal="center" vertical="top"/>
    </xf>
    <xf numFmtId="164" fontId="17" fillId="11" borderId="9" xfId="4" applyNumberFormat="1" applyFont="1" applyFill="1" applyBorder="1" applyAlignment="1">
      <alignment horizontal="center" vertical="top"/>
    </xf>
    <xf numFmtId="164" fontId="7" fillId="4" borderId="51" xfId="0" applyNumberFormat="1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 wrapText="1"/>
    </xf>
    <xf numFmtId="0" fontId="7" fillId="4" borderId="63" xfId="0" applyFont="1" applyFill="1" applyBorder="1" applyAlignment="1">
      <alignment horizontal="left" vertical="center" wrapText="1"/>
    </xf>
    <xf numFmtId="2" fontId="7" fillId="0" borderId="34" xfId="0" applyNumberFormat="1" applyFont="1" applyBorder="1" applyAlignment="1">
      <alignment horizontal="center" vertical="center" wrapText="1"/>
    </xf>
    <xf numFmtId="0" fontId="7" fillId="0" borderId="61" xfId="4" applyFont="1" applyBorder="1" applyAlignment="1">
      <alignment horizontal="center" vertical="top"/>
    </xf>
    <xf numFmtId="0" fontId="7" fillId="0" borderId="62" xfId="4" applyFont="1" applyBorder="1" applyAlignment="1">
      <alignment horizontal="center" vertical="top"/>
    </xf>
    <xf numFmtId="0" fontId="64" fillId="0" borderId="2" xfId="0" applyFont="1" applyBorder="1" applyAlignment="1">
      <alignment horizontal="center" vertical="center" wrapText="1"/>
    </xf>
    <xf numFmtId="0" fontId="27" fillId="0" borderId="56" xfId="0" applyFont="1" applyBorder="1" applyAlignment="1">
      <alignment horizontal="center" vertical="center" wrapText="1"/>
    </xf>
    <xf numFmtId="0" fontId="7" fillId="4" borderId="46" xfId="0" applyFont="1" applyFill="1" applyBorder="1" applyAlignment="1">
      <alignment horizontal="left" vertical="center" wrapText="1"/>
    </xf>
    <xf numFmtId="164" fontId="17" fillId="12" borderId="9" xfId="4" applyNumberFormat="1" applyFont="1" applyFill="1" applyBorder="1" applyAlignment="1">
      <alignment horizontal="center" vertical="top"/>
    </xf>
    <xf numFmtId="49" fontId="10" fillId="12" borderId="3" xfId="4" applyNumberFormat="1" applyFont="1" applyFill="1" applyBorder="1" applyAlignment="1">
      <alignment horizontal="center" vertical="top"/>
    </xf>
    <xf numFmtId="49" fontId="10" fillId="12" borderId="3" xfId="4" applyNumberFormat="1" applyFont="1" applyFill="1" applyBorder="1" applyAlignment="1">
      <alignment horizontal="center" vertical="top"/>
    </xf>
    <xf numFmtId="0" fontId="7" fillId="0" borderId="64" xfId="0" applyFont="1" applyBorder="1" applyAlignment="1">
      <alignment vertical="center" wrapText="1"/>
    </xf>
    <xf numFmtId="164" fontId="7" fillId="0" borderId="27" xfId="0" applyNumberFormat="1" applyFont="1" applyBorder="1" applyAlignment="1">
      <alignment vertical="center" wrapText="1"/>
    </xf>
    <xf numFmtId="49" fontId="10" fillId="12" borderId="0" xfId="4" applyNumberFormat="1" applyFont="1" applyFill="1" applyAlignment="1">
      <alignment horizontal="center" vertical="top"/>
    </xf>
    <xf numFmtId="49" fontId="10" fillId="12" borderId="0" xfId="4" applyNumberFormat="1" applyFont="1" applyFill="1" applyAlignment="1">
      <alignment horizontal="center" vertical="top"/>
    </xf>
    <xf numFmtId="0" fontId="10" fillId="12" borderId="31" xfId="0" applyFont="1" applyFill="1" applyBorder="1" applyAlignment="1">
      <alignment horizontal="center" vertical="top"/>
    </xf>
    <xf numFmtId="164" fontId="17" fillId="12" borderId="12" xfId="4" applyNumberFormat="1" applyFont="1" applyFill="1" applyBorder="1" applyAlignment="1">
      <alignment horizontal="center" vertical="top"/>
    </xf>
    <xf numFmtId="49" fontId="7" fillId="0" borderId="5" xfId="0" applyNumberFormat="1" applyFont="1" applyBorder="1" applyAlignment="1">
      <alignment horizontal="center" vertical="top" wrapText="1"/>
    </xf>
    <xf numFmtId="0" fontId="7" fillId="0" borderId="49" xfId="0" applyFont="1" applyBorder="1" applyAlignment="1">
      <alignment vertical="center" wrapText="1"/>
    </xf>
    <xf numFmtId="164" fontId="7" fillId="0" borderId="51" xfId="0" applyNumberFormat="1" applyFont="1" applyBorder="1" applyAlignment="1">
      <alignment vertical="center" wrapText="1"/>
    </xf>
    <xf numFmtId="0" fontId="7" fillId="0" borderId="45" xfId="0" applyFont="1" applyBorder="1" applyAlignment="1">
      <alignment vertical="center" wrapText="1"/>
    </xf>
    <xf numFmtId="49" fontId="10" fillId="12" borderId="23" xfId="4" applyNumberFormat="1" applyFont="1" applyFill="1" applyBorder="1" applyAlignment="1">
      <alignment horizontal="center" vertical="top"/>
    </xf>
    <xf numFmtId="49" fontId="10" fillId="12" borderId="23" xfId="4" applyNumberFormat="1" applyFont="1" applyFill="1" applyBorder="1" applyAlignment="1">
      <alignment horizontal="center" vertical="top"/>
    </xf>
    <xf numFmtId="0" fontId="7" fillId="0" borderId="65" xfId="0" applyFont="1" applyBorder="1" applyAlignment="1">
      <alignment horizontal="center" vertical="center" wrapText="1"/>
    </xf>
    <xf numFmtId="164" fontId="7" fillId="4" borderId="68" xfId="0" applyNumberFormat="1" applyFont="1" applyFill="1" applyBorder="1" applyAlignment="1">
      <alignment horizontal="center" vertical="center" wrapText="1"/>
    </xf>
    <xf numFmtId="0" fontId="7" fillId="4" borderId="67" xfId="0" applyFont="1" applyFill="1" applyBorder="1" applyAlignment="1">
      <alignment vertical="center" wrapText="1"/>
    </xf>
    <xf numFmtId="49" fontId="10" fillId="14" borderId="11" xfId="4" applyNumberFormat="1" applyFont="1" applyFill="1" applyBorder="1" applyAlignment="1">
      <alignment horizontal="center" vertical="top"/>
    </xf>
    <xf numFmtId="0" fontId="10" fillId="8" borderId="10" xfId="0" applyFont="1" applyFill="1" applyBorder="1" applyAlignment="1">
      <alignment horizontal="left" vertical="top" wrapText="1"/>
    </xf>
    <xf numFmtId="0" fontId="10" fillId="8" borderId="11" xfId="0" applyFont="1" applyFill="1" applyBorder="1" applyAlignment="1">
      <alignment horizontal="left" vertical="top" wrapText="1"/>
    </xf>
    <xf numFmtId="0" fontId="10" fillId="8" borderId="12" xfId="0" applyFont="1" applyFill="1" applyBorder="1" applyAlignment="1">
      <alignment horizontal="left" vertical="top" wrapText="1"/>
    </xf>
    <xf numFmtId="49" fontId="10" fillId="14" borderId="10" xfId="4" applyNumberFormat="1" applyFont="1" applyFill="1" applyBorder="1" applyAlignment="1">
      <alignment horizontal="center" vertical="top"/>
    </xf>
    <xf numFmtId="49" fontId="7" fillId="0" borderId="52" xfId="12" applyNumberFormat="1" applyFont="1" applyBorder="1" applyAlignment="1">
      <alignment horizontal="center" vertical="top"/>
    </xf>
    <xf numFmtId="49" fontId="7" fillId="0" borderId="53" xfId="12" applyNumberFormat="1" applyFont="1" applyBorder="1" applyAlignment="1">
      <alignment vertical="top" wrapText="1"/>
    </xf>
    <xf numFmtId="0" fontId="7" fillId="4" borderId="57" xfId="12" applyFont="1" applyFill="1" applyBorder="1" applyAlignment="1">
      <alignment horizontal="left" vertical="top" wrapText="1"/>
    </xf>
    <xf numFmtId="49" fontId="10" fillId="0" borderId="0" xfId="4" applyNumberFormat="1" applyFont="1" applyAlignment="1">
      <alignment horizontal="center" vertical="top"/>
    </xf>
    <xf numFmtId="49" fontId="10" fillId="14" borderId="3" xfId="4" applyNumberFormat="1" applyFont="1" applyFill="1" applyBorder="1" applyAlignment="1">
      <alignment horizontal="center" vertical="top"/>
    </xf>
    <xf numFmtId="49" fontId="10" fillId="22" borderId="10" xfId="4" applyNumberFormat="1" applyFont="1" applyFill="1" applyBorder="1" applyAlignment="1">
      <alignment vertical="top"/>
    </xf>
    <xf numFmtId="49" fontId="10" fillId="22" borderId="11" xfId="4" applyNumberFormat="1" applyFont="1" applyFill="1" applyBorder="1" applyAlignment="1">
      <alignment vertical="top"/>
    </xf>
    <xf numFmtId="49" fontId="10" fillId="22" borderId="11" xfId="4" applyNumberFormat="1" applyFont="1" applyFill="1" applyBorder="1" applyAlignment="1">
      <alignment vertical="center"/>
    </xf>
    <xf numFmtId="49" fontId="10" fillId="22" borderId="12" xfId="4" applyNumberFormat="1" applyFont="1" applyFill="1" applyBorder="1" applyAlignment="1">
      <alignment vertical="top"/>
    </xf>
    <xf numFmtId="164" fontId="10" fillId="14" borderId="10" xfId="4" applyNumberFormat="1" applyFont="1" applyFill="1" applyBorder="1" applyAlignment="1">
      <alignment horizontal="center" vertical="top"/>
    </xf>
    <xf numFmtId="164" fontId="10" fillId="14" borderId="11" xfId="4" applyNumberFormat="1" applyFont="1" applyFill="1" applyBorder="1" applyAlignment="1">
      <alignment horizontal="center" vertical="top"/>
    </xf>
    <xf numFmtId="164" fontId="10" fillId="14" borderId="12" xfId="4" applyNumberFormat="1" applyFont="1" applyFill="1" applyBorder="1" applyAlignment="1">
      <alignment horizontal="center" vertical="top"/>
    </xf>
    <xf numFmtId="164" fontId="10" fillId="14" borderId="67" xfId="4" applyNumberFormat="1" applyFont="1" applyFill="1" applyBorder="1" applyAlignment="1">
      <alignment horizontal="center" vertical="top"/>
    </xf>
    <xf numFmtId="0" fontId="7" fillId="0" borderId="54" xfId="4" applyFont="1" applyBorder="1" applyAlignment="1">
      <alignment vertical="top"/>
    </xf>
    <xf numFmtId="0" fontId="7" fillId="0" borderId="6" xfId="4" applyFont="1" applyBorder="1" applyAlignment="1">
      <alignment horizontal="center"/>
    </xf>
    <xf numFmtId="0" fontId="7" fillId="12" borderId="5" xfId="0" applyFont="1" applyFill="1" applyBorder="1" applyAlignment="1">
      <alignment horizontal="center" vertical="top"/>
    </xf>
    <xf numFmtId="0" fontId="7" fillId="13" borderId="24" xfId="0" applyFont="1" applyFill="1" applyBorder="1" applyAlignment="1">
      <alignment horizontal="left" vertical="top"/>
    </xf>
    <xf numFmtId="49" fontId="10" fillId="14" borderId="4" xfId="4" applyNumberFormat="1" applyFont="1" applyFill="1" applyBorder="1" applyAlignment="1">
      <alignment vertical="top"/>
    </xf>
    <xf numFmtId="0" fontId="7" fillId="13" borderId="13" xfId="0" applyFont="1" applyFill="1" applyBorder="1" applyAlignment="1">
      <alignment horizontal="left" vertical="top"/>
    </xf>
    <xf numFmtId="49" fontId="10" fillId="14" borderId="19" xfId="4" applyNumberFormat="1" applyFont="1" applyFill="1" applyBorder="1" applyAlignment="1">
      <alignment vertical="top"/>
    </xf>
    <xf numFmtId="0" fontId="7" fillId="13" borderId="30" xfId="0" applyFont="1" applyFill="1" applyBorder="1" applyAlignment="1">
      <alignment horizontal="left" vertical="top"/>
    </xf>
    <xf numFmtId="0" fontId="7" fillId="0" borderId="28" xfId="4" applyFont="1" applyBorder="1" applyAlignment="1">
      <alignment vertical="top" wrapText="1"/>
    </xf>
    <xf numFmtId="0" fontId="7" fillId="0" borderId="6" xfId="4" applyFont="1" applyBorder="1" applyAlignment="1">
      <alignment horizontal="center" vertical="center"/>
    </xf>
    <xf numFmtId="0" fontId="7" fillId="13" borderId="30" xfId="0" applyFont="1" applyFill="1" applyBorder="1" applyAlignment="1">
      <alignment vertical="top"/>
    </xf>
    <xf numFmtId="0" fontId="7" fillId="0" borderId="36" xfId="4" applyFont="1" applyBorder="1" applyAlignment="1">
      <alignment horizontal="left" vertical="top" wrapText="1"/>
    </xf>
    <xf numFmtId="0" fontId="7" fillId="13" borderId="0" xfId="0" applyFont="1" applyFill="1" applyAlignment="1">
      <alignment horizontal="left" vertical="top" wrapText="1"/>
    </xf>
    <xf numFmtId="0" fontId="7" fillId="0" borderId="41" xfId="4" applyFont="1" applyBorder="1" applyAlignment="1">
      <alignment horizontal="center" vertical="center"/>
    </xf>
    <xf numFmtId="0" fontId="7" fillId="0" borderId="45" xfId="4" applyFont="1" applyBorder="1" applyAlignment="1">
      <alignment vertical="top" wrapText="1"/>
    </xf>
    <xf numFmtId="0" fontId="65" fillId="0" borderId="20" xfId="0" applyFont="1" applyBorder="1" applyAlignment="1">
      <alignment horizontal="center"/>
    </xf>
    <xf numFmtId="0" fontId="7" fillId="0" borderId="27" xfId="4" applyFont="1" applyBorder="1" applyAlignment="1">
      <alignment horizontal="center"/>
    </xf>
    <xf numFmtId="0" fontId="65" fillId="0" borderId="58" xfId="0" applyFont="1" applyBorder="1" applyAlignment="1">
      <alignment horizontal="center"/>
    </xf>
    <xf numFmtId="0" fontId="7" fillId="0" borderId="62" xfId="4" applyFont="1" applyBorder="1" applyAlignment="1">
      <alignment horizontal="center"/>
    </xf>
    <xf numFmtId="0" fontId="66" fillId="0" borderId="0" xfId="0" applyFont="1"/>
    <xf numFmtId="0" fontId="7" fillId="0" borderId="44" xfId="4" applyFont="1" applyBorder="1" applyAlignment="1">
      <alignment horizontal="center"/>
    </xf>
    <xf numFmtId="168" fontId="10" fillId="0" borderId="4" xfId="4" applyNumberFormat="1" applyFont="1" applyBorder="1" applyAlignment="1">
      <alignment horizontal="center" vertical="top"/>
    </xf>
    <xf numFmtId="0" fontId="7" fillId="13" borderId="0" xfId="4" applyFont="1" applyFill="1" applyAlignment="1">
      <alignment vertical="top"/>
    </xf>
    <xf numFmtId="49" fontId="7" fillId="0" borderId="13" xfId="0" applyNumberFormat="1" applyFont="1" applyBorder="1" applyAlignment="1">
      <alignment horizontal="left" vertical="top"/>
    </xf>
    <xf numFmtId="49" fontId="7" fillId="0" borderId="30" xfId="0" applyNumberFormat="1" applyFont="1" applyBorder="1" applyAlignment="1">
      <alignment horizontal="left" vertical="top"/>
    </xf>
    <xf numFmtId="0" fontId="7" fillId="0" borderId="42" xfId="4" applyFont="1" applyBorder="1" applyAlignment="1">
      <alignment horizontal="center" vertical="center"/>
    </xf>
    <xf numFmtId="0" fontId="7" fillId="0" borderId="37" xfId="4" applyFont="1" applyBorder="1" applyAlignment="1">
      <alignment horizontal="center" vertical="center"/>
    </xf>
    <xf numFmtId="2" fontId="10" fillId="0" borderId="29" xfId="4" applyNumberFormat="1" applyFont="1" applyBorder="1" applyAlignment="1">
      <alignment horizontal="center" vertical="top"/>
    </xf>
    <xf numFmtId="0" fontId="56" fillId="0" borderId="42" xfId="4" applyFont="1" applyBorder="1" applyAlignment="1">
      <alignment horizontal="center" vertical="center"/>
    </xf>
    <xf numFmtId="0" fontId="56" fillId="0" borderId="37" xfId="4" applyFont="1" applyBorder="1" applyAlignment="1">
      <alignment horizontal="center" vertical="center"/>
    </xf>
    <xf numFmtId="0" fontId="7" fillId="0" borderId="38" xfId="4" applyFont="1" applyBorder="1" applyAlignment="1">
      <alignment horizontal="center" vertical="center"/>
    </xf>
    <xf numFmtId="0" fontId="7" fillId="0" borderId="56" xfId="4" applyFont="1" applyBorder="1" applyAlignment="1">
      <alignment horizontal="center" vertical="center"/>
    </xf>
    <xf numFmtId="0" fontId="7" fillId="0" borderId="63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7" fillId="0" borderId="37" xfId="0" applyFont="1" applyBorder="1" applyAlignment="1">
      <alignment horizontal="center" vertical="top" wrapText="1"/>
    </xf>
    <xf numFmtId="164" fontId="7" fillId="0" borderId="38" xfId="0" applyNumberFormat="1" applyFont="1" applyBorder="1" applyAlignment="1">
      <alignment horizontal="center" vertical="top" wrapText="1"/>
    </xf>
    <xf numFmtId="0" fontId="7" fillId="0" borderId="63" xfId="0" applyFont="1" applyBorder="1" applyAlignment="1">
      <alignment horizontal="left" vertical="top"/>
    </xf>
    <xf numFmtId="0" fontId="7" fillId="0" borderId="41" xfId="0" applyFont="1" applyBorder="1" applyAlignment="1">
      <alignment horizontal="center" vertical="top" wrapText="1"/>
    </xf>
    <xf numFmtId="164" fontId="7" fillId="0" borderId="32" xfId="0" applyNumberFormat="1" applyFont="1" applyBorder="1" applyAlignment="1">
      <alignment horizontal="center" vertical="top" wrapText="1"/>
    </xf>
    <xf numFmtId="0" fontId="7" fillId="0" borderId="33" xfId="0" applyFont="1" applyBorder="1" applyAlignment="1">
      <alignment horizontal="left" vertical="top"/>
    </xf>
    <xf numFmtId="0" fontId="7" fillId="0" borderId="37" xfId="0" applyFont="1" applyBorder="1" applyAlignment="1">
      <alignment horizontal="center" vertical="top" wrapText="1"/>
    </xf>
    <xf numFmtId="0" fontId="7" fillId="0" borderId="63" xfId="0" applyFont="1" applyBorder="1" applyAlignment="1">
      <alignment horizontal="left" vertical="center" wrapText="1"/>
    </xf>
    <xf numFmtId="49" fontId="7" fillId="0" borderId="24" xfId="0" applyNumberFormat="1" applyFont="1" applyBorder="1" applyAlignment="1">
      <alignment horizontal="center" vertical="top" wrapText="1"/>
    </xf>
    <xf numFmtId="164" fontId="10" fillId="12" borderId="12" xfId="4" applyNumberFormat="1" applyFont="1" applyFill="1" applyBorder="1" applyAlignment="1">
      <alignment vertical="top"/>
    </xf>
    <xf numFmtId="0" fontId="10" fillId="12" borderId="9" xfId="4" applyFont="1" applyFill="1" applyBorder="1" applyAlignment="1">
      <alignment horizontal="right" wrapText="1"/>
    </xf>
    <xf numFmtId="0" fontId="60" fillId="12" borderId="13" xfId="4" applyFont="1" applyFill="1" applyBorder="1" applyAlignment="1">
      <alignment horizontal="center" vertical="center" textRotation="90" wrapText="1"/>
    </xf>
    <xf numFmtId="0" fontId="67" fillId="13" borderId="24" xfId="0" applyFont="1" applyFill="1" applyBorder="1" applyAlignment="1">
      <alignment vertical="top" wrapText="1"/>
    </xf>
    <xf numFmtId="0" fontId="7" fillId="24" borderId="36" xfId="0" applyFont="1" applyFill="1" applyBorder="1" applyAlignment="1">
      <alignment horizontal="left" vertical="center" wrapText="1"/>
    </xf>
    <xf numFmtId="0" fontId="7" fillId="24" borderId="32" xfId="0" applyFont="1" applyFill="1" applyBorder="1" applyAlignment="1">
      <alignment vertical="center" wrapText="1"/>
    </xf>
    <xf numFmtId="0" fontId="7" fillId="24" borderId="45" xfId="0" applyFont="1" applyFill="1" applyBorder="1" applyAlignment="1">
      <alignment horizontal="left" vertical="center" wrapText="1"/>
    </xf>
    <xf numFmtId="0" fontId="7" fillId="0" borderId="47" xfId="4" applyFont="1" applyBorder="1" applyAlignment="1">
      <alignment vertical="top"/>
    </xf>
    <xf numFmtId="0" fontId="60" fillId="12" borderId="24" xfId="4" applyFont="1" applyFill="1" applyBorder="1" applyAlignment="1">
      <alignment horizontal="center" vertical="center" textRotation="90" wrapText="1"/>
    </xf>
    <xf numFmtId="0" fontId="60" fillId="12" borderId="30" xfId="4" applyFont="1" applyFill="1" applyBorder="1" applyAlignment="1">
      <alignment horizontal="center" vertical="center" textRotation="90" wrapText="1"/>
    </xf>
    <xf numFmtId="0" fontId="7" fillId="0" borderId="37" xfId="0" applyFont="1" applyBorder="1" applyAlignment="1">
      <alignment horizontal="center" vertical="center" wrapText="1"/>
    </xf>
    <xf numFmtId="164" fontId="7" fillId="15" borderId="38" xfId="0" applyNumberFormat="1" applyFont="1" applyFill="1" applyBorder="1" applyAlignment="1">
      <alignment horizontal="center" vertical="center" wrapText="1"/>
    </xf>
    <xf numFmtId="164" fontId="7" fillId="15" borderId="63" xfId="0" applyNumberFormat="1" applyFont="1" applyFill="1" applyBorder="1" applyAlignment="1">
      <alignment horizontal="left" vertical="top" wrapText="1"/>
    </xf>
    <xf numFmtId="164" fontId="7" fillId="15" borderId="32" xfId="0" applyNumberFormat="1" applyFont="1" applyFill="1" applyBorder="1" applyAlignment="1">
      <alignment horizontal="center" vertical="center" wrapText="1"/>
    </xf>
    <xf numFmtId="164" fontId="7" fillId="15" borderId="33" xfId="0" applyNumberFormat="1" applyFont="1" applyFill="1" applyBorder="1" applyAlignment="1">
      <alignment horizontal="left" vertical="top" wrapText="1"/>
    </xf>
    <xf numFmtId="164" fontId="7" fillId="15" borderId="38" xfId="0" applyNumberFormat="1" applyFont="1" applyFill="1" applyBorder="1" applyAlignment="1">
      <alignment vertical="center" wrapText="1"/>
    </xf>
    <xf numFmtId="164" fontId="7" fillId="15" borderId="63" xfId="0" applyNumberFormat="1" applyFont="1" applyFill="1" applyBorder="1" applyAlignment="1">
      <alignment vertical="top" wrapText="1"/>
    </xf>
    <xf numFmtId="164" fontId="7" fillId="0" borderId="33" xfId="0" applyNumberFormat="1" applyFont="1" applyBorder="1" applyAlignment="1">
      <alignment vertical="top" wrapText="1"/>
    </xf>
    <xf numFmtId="164" fontId="7" fillId="15" borderId="33" xfId="0" applyNumberFormat="1" applyFont="1" applyFill="1" applyBorder="1" applyAlignment="1">
      <alignment vertical="top" wrapText="1"/>
    </xf>
    <xf numFmtId="49" fontId="10" fillId="13" borderId="2" xfId="4" applyNumberFormat="1" applyFont="1" applyFill="1" applyBorder="1" applyAlignment="1">
      <alignment horizontal="center" vertical="top"/>
    </xf>
    <xf numFmtId="49" fontId="10" fillId="13" borderId="18" xfId="4" applyNumberFormat="1" applyFont="1" applyFill="1" applyBorder="1" applyAlignment="1">
      <alignment horizontal="center" vertical="top"/>
    </xf>
    <xf numFmtId="49" fontId="10" fillId="13" borderId="34" xfId="4" applyNumberFormat="1" applyFont="1" applyFill="1" applyBorder="1" applyAlignment="1">
      <alignment horizontal="center" vertical="top"/>
    </xf>
    <xf numFmtId="0" fontId="68" fillId="0" borderId="47" xfId="0" applyFont="1" applyBorder="1" applyAlignment="1">
      <alignment horizontal="center" vertical="center"/>
    </xf>
    <xf numFmtId="0" fontId="68" fillId="0" borderId="25" xfId="0" applyFont="1" applyBorder="1" applyAlignment="1">
      <alignment horizontal="center" vertical="center"/>
    </xf>
    <xf numFmtId="164" fontId="33" fillId="0" borderId="26" xfId="0" applyNumberFormat="1" applyFont="1" applyBorder="1" applyAlignment="1">
      <alignment vertical="top" wrapText="1"/>
    </xf>
    <xf numFmtId="164" fontId="7" fillId="15" borderId="27" xfId="0" applyNumberFormat="1" applyFont="1" applyFill="1" applyBorder="1" applyAlignment="1">
      <alignment horizontal="center" vertical="center" wrapText="1"/>
    </xf>
    <xf numFmtId="164" fontId="7" fillId="0" borderId="28" xfId="0" applyNumberFormat="1" applyFont="1" applyBorder="1" applyAlignment="1">
      <alignment horizontal="left" vertical="top" wrapText="1"/>
    </xf>
    <xf numFmtId="164" fontId="7" fillId="0" borderId="45" xfId="0" applyNumberFormat="1" applyFont="1" applyBorder="1" applyAlignment="1">
      <alignment horizontal="left" vertical="top" wrapText="1"/>
    </xf>
    <xf numFmtId="164" fontId="7" fillId="15" borderId="26" xfId="0" applyNumberFormat="1" applyFont="1" applyFill="1" applyBorder="1" applyAlignment="1">
      <alignment horizontal="left" vertical="top" wrapText="1"/>
    </xf>
    <xf numFmtId="164" fontId="7" fillId="15" borderId="36" xfId="0" applyNumberFormat="1" applyFont="1" applyFill="1" applyBorder="1" applyAlignment="1">
      <alignment horizontal="left" vertical="top" wrapText="1"/>
    </xf>
    <xf numFmtId="164" fontId="7" fillId="15" borderId="45" xfId="0" applyNumberFormat="1" applyFont="1" applyFill="1" applyBorder="1" applyAlignment="1">
      <alignment horizontal="left" vertical="top" wrapText="1"/>
    </xf>
    <xf numFmtId="0" fontId="25" fillId="0" borderId="24" xfId="0" applyFont="1" applyBorder="1" applyAlignment="1">
      <alignment horizontal="left" vertical="top"/>
    </xf>
    <xf numFmtId="0" fontId="25" fillId="0" borderId="13" xfId="0" applyFont="1" applyBorder="1" applyAlignment="1">
      <alignment horizontal="left" vertical="top"/>
    </xf>
    <xf numFmtId="0" fontId="7" fillId="0" borderId="38" xfId="0" applyFont="1" applyBorder="1" applyAlignment="1">
      <alignment horizontal="center" vertical="center"/>
    </xf>
    <xf numFmtId="0" fontId="7" fillId="0" borderId="63" xfId="0" applyFont="1" applyBorder="1" applyAlignment="1">
      <alignment horizontal="left" vertical="top"/>
    </xf>
    <xf numFmtId="0" fontId="7" fillId="0" borderId="15" xfId="0" applyFont="1" applyBorder="1" applyAlignment="1">
      <alignment horizontal="center" vertical="center"/>
    </xf>
    <xf numFmtId="0" fontId="7" fillId="0" borderId="33" xfId="0" applyFont="1" applyBorder="1" applyAlignment="1">
      <alignment horizontal="left" vertical="top"/>
    </xf>
    <xf numFmtId="0" fontId="7" fillId="0" borderId="58" xfId="4" applyFont="1" applyBorder="1" applyAlignment="1">
      <alignment vertical="top"/>
    </xf>
    <xf numFmtId="0" fontId="7" fillId="0" borderId="71" xfId="4" applyFont="1" applyBorder="1" applyAlignment="1">
      <alignment vertical="top"/>
    </xf>
    <xf numFmtId="0" fontId="7" fillId="0" borderId="19" xfId="4" applyFont="1" applyBorder="1" applyAlignment="1">
      <alignment vertical="top"/>
    </xf>
    <xf numFmtId="164" fontId="7" fillId="15" borderId="38" xfId="0" applyNumberFormat="1" applyFont="1" applyFill="1" applyBorder="1" applyAlignment="1">
      <alignment horizontal="center" vertical="center" wrapText="1"/>
    </xf>
    <xf numFmtId="164" fontId="7" fillId="15" borderId="17" xfId="0" applyNumberFormat="1" applyFont="1" applyFill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10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12" xfId="0" applyFont="1" applyBorder="1" applyAlignment="1">
      <alignment vertical="top" wrapText="1"/>
    </xf>
    <xf numFmtId="0" fontId="7" fillId="0" borderId="22" xfId="4" applyFont="1" applyBorder="1" applyAlignment="1">
      <alignment vertical="top"/>
    </xf>
    <xf numFmtId="0" fontId="7" fillId="0" borderId="64" xfId="0" applyFont="1" applyBorder="1" applyAlignment="1">
      <alignment horizontal="center" vertical="center" wrapText="1"/>
    </xf>
    <xf numFmtId="164" fontId="7" fillId="15" borderId="27" xfId="0" applyNumberFormat="1" applyFont="1" applyFill="1" applyBorder="1" applyAlignment="1">
      <alignment horizontal="center" vertical="center" wrapText="1"/>
    </xf>
    <xf numFmtId="164" fontId="7" fillId="15" borderId="28" xfId="0" applyNumberFormat="1" applyFont="1" applyFill="1" applyBorder="1" applyAlignment="1">
      <alignment horizontal="left" vertical="top" wrapText="1"/>
    </xf>
    <xf numFmtId="0" fontId="7" fillId="0" borderId="49" xfId="0" applyFont="1" applyBorder="1" applyAlignment="1">
      <alignment horizontal="center" vertical="center" wrapText="1"/>
    </xf>
    <xf numFmtId="164" fontId="7" fillId="15" borderId="51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left" vertical="top" wrapText="1"/>
    </xf>
    <xf numFmtId="0" fontId="60" fillId="12" borderId="2" xfId="4" applyFont="1" applyFill="1" applyBorder="1" applyAlignment="1">
      <alignment horizontal="center" vertical="center" textRotation="90" wrapText="1"/>
    </xf>
    <xf numFmtId="49" fontId="10" fillId="12" borderId="2" xfId="4" applyNumberFormat="1" applyFont="1" applyFill="1" applyBorder="1" applyAlignment="1">
      <alignment horizontal="center" vertical="top"/>
    </xf>
    <xf numFmtId="0" fontId="7" fillId="12" borderId="13" xfId="4" applyFont="1" applyFill="1" applyBorder="1" applyAlignment="1">
      <alignment horizontal="center" vertical="top"/>
    </xf>
    <xf numFmtId="49" fontId="7" fillId="0" borderId="19" xfId="0" applyNumberFormat="1" applyFont="1" applyBorder="1" applyAlignment="1">
      <alignment horizontal="left" vertical="top" wrapText="1"/>
    </xf>
    <xf numFmtId="0" fontId="60" fillId="12" borderId="18" xfId="4" applyFont="1" applyFill="1" applyBorder="1" applyAlignment="1">
      <alignment horizontal="center" vertical="center" textRotation="90" wrapText="1"/>
    </xf>
    <xf numFmtId="49" fontId="10" fillId="12" borderId="18" xfId="4" applyNumberFormat="1" applyFont="1" applyFill="1" applyBorder="1" applyAlignment="1">
      <alignment horizontal="left" vertical="top" wrapText="1"/>
    </xf>
    <xf numFmtId="2" fontId="10" fillId="12" borderId="14" xfId="4" applyNumberFormat="1" applyFont="1" applyFill="1" applyBorder="1" applyAlignment="1">
      <alignment horizontal="center" vertical="top"/>
    </xf>
    <xf numFmtId="0" fontId="7" fillId="12" borderId="5" xfId="4" applyFont="1" applyFill="1" applyBorder="1" applyAlignment="1">
      <alignment horizontal="center" vertical="top"/>
    </xf>
    <xf numFmtId="0" fontId="7" fillId="12" borderId="29" xfId="4" applyFont="1" applyFill="1" applyBorder="1" applyAlignment="1">
      <alignment horizontal="center" vertical="top"/>
    </xf>
    <xf numFmtId="49" fontId="7" fillId="0" borderId="35" xfId="0" applyNumberFormat="1" applyFont="1" applyBorder="1" applyAlignment="1">
      <alignment horizontal="left" vertical="top" wrapText="1"/>
    </xf>
    <xf numFmtId="0" fontId="60" fillId="12" borderId="34" xfId="4" applyFont="1" applyFill="1" applyBorder="1" applyAlignment="1">
      <alignment horizontal="center" vertical="center" textRotation="90" wrapText="1"/>
    </xf>
    <xf numFmtId="49" fontId="10" fillId="12" borderId="34" xfId="4" applyNumberFormat="1" applyFont="1" applyFill="1" applyBorder="1" applyAlignment="1">
      <alignment horizontal="left" vertical="top" wrapText="1"/>
    </xf>
    <xf numFmtId="0" fontId="10" fillId="11" borderId="9" xfId="4" applyFont="1" applyFill="1" applyBorder="1" applyAlignment="1">
      <alignment horizontal="center" wrapText="1"/>
    </xf>
    <xf numFmtId="164" fontId="10" fillId="0" borderId="19" xfId="4" applyNumberFormat="1" applyFont="1" applyBorder="1" applyAlignment="1">
      <alignment horizontal="center" vertical="top"/>
    </xf>
    <xf numFmtId="0" fontId="10" fillId="0" borderId="13" xfId="0" applyFont="1" applyBorder="1" applyAlignment="1">
      <alignment horizontal="center" vertical="top"/>
    </xf>
    <xf numFmtId="0" fontId="7" fillId="0" borderId="49" xfId="4" applyFont="1" applyBorder="1" applyAlignment="1">
      <alignment vertical="top"/>
    </xf>
    <xf numFmtId="0" fontId="7" fillId="0" borderId="50" xfId="4" applyFont="1" applyBorder="1" applyAlignment="1">
      <alignment vertical="top"/>
    </xf>
    <xf numFmtId="0" fontId="7" fillId="0" borderId="45" xfId="4" applyFont="1" applyBorder="1" applyAlignment="1">
      <alignment vertical="top"/>
    </xf>
    <xf numFmtId="164" fontId="10" fillId="12" borderId="19" xfId="4" applyNumberFormat="1" applyFont="1" applyFill="1" applyBorder="1" applyAlignment="1">
      <alignment horizontal="center" vertical="top"/>
    </xf>
    <xf numFmtId="0" fontId="27" fillId="0" borderId="32" xfId="0" applyFont="1" applyBorder="1" applyAlignment="1">
      <alignment horizontal="center" vertical="center" wrapText="1"/>
    </xf>
    <xf numFmtId="164" fontId="10" fillId="12" borderId="8" xfId="4" applyNumberFormat="1" applyFont="1" applyFill="1" applyBorder="1" applyAlignment="1">
      <alignment horizontal="center" vertical="top"/>
    </xf>
    <xf numFmtId="0" fontId="7" fillId="0" borderId="42" xfId="0" applyFont="1" applyBorder="1" applyAlignment="1">
      <alignment horizontal="center" vertical="top" wrapText="1"/>
    </xf>
    <xf numFmtId="0" fontId="7" fillId="0" borderId="56" xfId="0" applyFont="1" applyBorder="1" applyAlignment="1">
      <alignment horizontal="center" vertical="top" wrapText="1"/>
    </xf>
    <xf numFmtId="0" fontId="7" fillId="0" borderId="46" xfId="0" applyFont="1" applyBorder="1" applyAlignment="1">
      <alignment vertical="top" wrapText="1"/>
    </xf>
    <xf numFmtId="49" fontId="10" fillId="0" borderId="3" xfId="4" applyNumberFormat="1" applyFont="1" applyBorder="1" applyAlignment="1">
      <alignment horizontal="center" vertical="top"/>
    </xf>
    <xf numFmtId="0" fontId="46" fillId="0" borderId="0" xfId="4" applyFont="1" applyAlignment="1">
      <alignment horizontal="center" vertical="top"/>
    </xf>
    <xf numFmtId="0" fontId="7" fillId="0" borderId="27" xfId="0" applyFont="1" applyBorder="1" applyAlignment="1">
      <alignment horizontal="center" vertical="top" wrapText="1"/>
    </xf>
    <xf numFmtId="0" fontId="7" fillId="0" borderId="28" xfId="0" applyFont="1" applyBorder="1" applyAlignment="1">
      <alignment vertical="top" wrapText="1"/>
    </xf>
    <xf numFmtId="0" fontId="14" fillId="8" borderId="10" xfId="0" applyFont="1" applyFill="1" applyBorder="1" applyAlignment="1">
      <alignment vertical="top" wrapText="1"/>
    </xf>
    <xf numFmtId="0" fontId="14" fillId="8" borderId="11" xfId="0" applyFont="1" applyFill="1" applyBorder="1" applyAlignment="1">
      <alignment vertical="top" wrapText="1"/>
    </xf>
    <xf numFmtId="0" fontId="10" fillId="8" borderId="11" xfId="0" applyFont="1" applyFill="1" applyBorder="1" applyAlignment="1">
      <alignment vertical="top" wrapText="1"/>
    </xf>
    <xf numFmtId="0" fontId="10" fillId="8" borderId="11" xfId="0" applyFont="1" applyFill="1" applyBorder="1" applyAlignment="1">
      <alignment vertical="center" wrapText="1"/>
    </xf>
    <xf numFmtId="49" fontId="10" fillId="14" borderId="10" xfId="4" applyNumberFormat="1" applyFont="1" applyFill="1" applyBorder="1" applyAlignment="1">
      <alignment vertical="top"/>
    </xf>
    <xf numFmtId="49" fontId="10" fillId="22" borderId="9" xfId="4" applyNumberFormat="1" applyFont="1" applyFill="1" applyBorder="1" applyAlignment="1">
      <alignment vertical="top"/>
    </xf>
    <xf numFmtId="49" fontId="7" fillId="13" borderId="3" xfId="4" applyNumberFormat="1" applyFont="1" applyFill="1" applyBorder="1" applyAlignment="1">
      <alignment horizontal="left" vertical="top" wrapText="1"/>
    </xf>
    <xf numFmtId="49" fontId="7" fillId="13" borderId="0" xfId="4" applyNumberFormat="1" applyFont="1" applyFill="1" applyAlignment="1">
      <alignment horizontal="left" vertical="top" wrapText="1"/>
    </xf>
    <xf numFmtId="0" fontId="7" fillId="0" borderId="22" xfId="4" applyFont="1" applyBorder="1" applyAlignment="1">
      <alignment horizontal="center" vertical="top"/>
    </xf>
    <xf numFmtId="49" fontId="7" fillId="13" borderId="23" xfId="4" applyNumberFormat="1" applyFont="1" applyFill="1" applyBorder="1" applyAlignment="1">
      <alignment horizontal="left" vertical="top" wrapText="1"/>
    </xf>
    <xf numFmtId="49" fontId="10" fillId="8" borderId="3" xfId="4" applyNumberFormat="1" applyFont="1" applyFill="1" applyBorder="1" applyAlignment="1">
      <alignment vertical="top"/>
    </xf>
    <xf numFmtId="0" fontId="33" fillId="0" borderId="15" xfId="0" applyFont="1" applyBorder="1" applyAlignment="1">
      <alignment horizontal="center" vertical="top"/>
    </xf>
    <xf numFmtId="164" fontId="33" fillId="15" borderId="38" xfId="0" applyNumberFormat="1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top" wrapText="1"/>
    </xf>
    <xf numFmtId="164" fontId="7" fillId="12" borderId="1" xfId="4" applyNumberFormat="1" applyFont="1" applyFill="1" applyBorder="1" applyAlignment="1">
      <alignment horizontal="center" vertical="top"/>
    </xf>
    <xf numFmtId="0" fontId="7" fillId="12" borderId="4" xfId="4" applyFont="1" applyFill="1" applyBorder="1" applyAlignment="1">
      <alignment horizontal="center" vertical="top"/>
    </xf>
    <xf numFmtId="49" fontId="10" fillId="8" borderId="0" xfId="4" applyNumberFormat="1" applyFont="1" applyFill="1" applyAlignment="1">
      <alignment vertical="top"/>
    </xf>
    <xf numFmtId="0" fontId="7" fillId="0" borderId="64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justify" vertical="center"/>
    </xf>
    <xf numFmtId="164" fontId="7" fillId="12" borderId="31" xfId="4" applyNumberFormat="1" applyFont="1" applyFill="1" applyBorder="1" applyAlignment="1">
      <alignment horizontal="center" vertical="top"/>
    </xf>
    <xf numFmtId="0" fontId="7" fillId="12" borderId="22" xfId="4" applyFont="1" applyFill="1" applyBorder="1" applyAlignment="1">
      <alignment horizontal="center" vertical="top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 wrapText="1"/>
    </xf>
    <xf numFmtId="0" fontId="7" fillId="0" borderId="17" xfId="0" applyFont="1" applyBorder="1" applyAlignment="1">
      <alignment wrapText="1"/>
    </xf>
    <xf numFmtId="0" fontId="33" fillId="0" borderId="41" xfId="0" applyFont="1" applyBorder="1" applyAlignment="1">
      <alignment horizontal="left" vertical="top" wrapText="1"/>
    </xf>
    <xf numFmtId="164" fontId="33" fillId="15" borderId="32" xfId="0" applyNumberFormat="1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justify" vertical="center"/>
    </xf>
    <xf numFmtId="164" fontId="7" fillId="12" borderId="30" xfId="4" applyNumberFormat="1" applyFont="1" applyFill="1" applyBorder="1" applyAlignment="1">
      <alignment horizontal="center" vertical="top"/>
    </xf>
    <xf numFmtId="0" fontId="7" fillId="12" borderId="8" xfId="4" applyFont="1" applyFill="1" applyBorder="1" applyAlignment="1">
      <alignment horizontal="center" vertical="top"/>
    </xf>
    <xf numFmtId="49" fontId="10" fillId="8" borderId="23" xfId="4" applyNumberFormat="1" applyFont="1" applyFill="1" applyBorder="1" applyAlignment="1">
      <alignment vertical="top"/>
    </xf>
    <xf numFmtId="164" fontId="7" fillId="11" borderId="9" xfId="4" applyNumberFormat="1" applyFont="1" applyFill="1" applyBorder="1" applyAlignment="1">
      <alignment horizontal="center" vertical="top"/>
    </xf>
    <xf numFmtId="0" fontId="32" fillId="11" borderId="9" xfId="0" applyFont="1" applyFill="1" applyBorder="1" applyAlignment="1">
      <alignment horizontal="center" vertical="top"/>
    </xf>
    <xf numFmtId="49" fontId="10" fillId="12" borderId="76" xfId="4" applyNumberFormat="1" applyFont="1" applyFill="1" applyBorder="1" applyAlignment="1">
      <alignment vertical="top"/>
    </xf>
    <xf numFmtId="49" fontId="10" fillId="8" borderId="48" xfId="4" applyNumberFormat="1" applyFont="1" applyFill="1" applyBorder="1" applyAlignment="1">
      <alignment vertical="top"/>
    </xf>
    <xf numFmtId="164" fontId="7" fillId="0" borderId="13" xfId="4" applyNumberFormat="1" applyFont="1" applyBorder="1" applyAlignment="1">
      <alignment horizontal="center" vertical="top"/>
    </xf>
    <xf numFmtId="49" fontId="10" fillId="12" borderId="77" xfId="4" applyNumberFormat="1" applyFont="1" applyFill="1" applyBorder="1" applyAlignment="1">
      <alignment vertical="top"/>
    </xf>
    <xf numFmtId="49" fontId="10" fillId="8" borderId="53" xfId="4" applyNumberFormat="1" applyFont="1" applyFill="1" applyBorder="1" applyAlignment="1">
      <alignment vertical="top"/>
    </xf>
    <xf numFmtId="164" fontId="7" fillId="0" borderId="5" xfId="4" applyNumberFormat="1" applyFont="1" applyBorder="1" applyAlignment="1">
      <alignment horizontal="center" vertical="top"/>
    </xf>
    <xf numFmtId="164" fontId="33" fillId="4" borderId="32" xfId="0" applyNumberFormat="1" applyFont="1" applyFill="1" applyBorder="1" applyAlignment="1">
      <alignment vertical="center" wrapText="1"/>
    </xf>
    <xf numFmtId="0" fontId="33" fillId="4" borderId="33" xfId="0" applyFont="1" applyFill="1" applyBorder="1" applyAlignment="1">
      <alignment wrapText="1"/>
    </xf>
    <xf numFmtId="0" fontId="7" fillId="0" borderId="8" xfId="4" applyFont="1" applyBorder="1" applyAlignment="1">
      <alignment horizontal="center" vertical="top"/>
    </xf>
    <xf numFmtId="49" fontId="10" fillId="12" borderId="78" xfId="4" applyNumberFormat="1" applyFont="1" applyFill="1" applyBorder="1" applyAlignment="1">
      <alignment vertical="top"/>
    </xf>
    <xf numFmtId="49" fontId="10" fillId="8" borderId="50" xfId="4" applyNumberFormat="1" applyFont="1" applyFill="1" applyBorder="1" applyAlignment="1">
      <alignment vertical="top"/>
    </xf>
    <xf numFmtId="164" fontId="33" fillId="4" borderId="56" xfId="0" applyNumberFormat="1" applyFont="1" applyFill="1" applyBorder="1" applyAlignment="1">
      <alignment vertical="center" wrapText="1"/>
    </xf>
    <xf numFmtId="0" fontId="7" fillId="4" borderId="46" xfId="0" applyFont="1" applyFill="1" applyBorder="1" applyAlignment="1">
      <alignment wrapText="1"/>
    </xf>
    <xf numFmtId="164" fontId="7" fillId="12" borderId="24" xfId="4" applyNumberFormat="1" applyFont="1" applyFill="1" applyBorder="1" applyAlignment="1">
      <alignment horizontal="center" vertical="top"/>
    </xf>
    <xf numFmtId="0" fontId="32" fillId="12" borderId="4" xfId="0" applyFont="1" applyFill="1" applyBorder="1" applyAlignment="1">
      <alignment horizontal="center" vertical="top"/>
    </xf>
    <xf numFmtId="49" fontId="10" fillId="12" borderId="2" xfId="4" applyNumberFormat="1" applyFont="1" applyFill="1" applyBorder="1" applyAlignment="1">
      <alignment horizontal="left" vertical="top" wrapText="1"/>
    </xf>
    <xf numFmtId="49" fontId="10" fillId="12" borderId="3" xfId="4" applyNumberFormat="1" applyFont="1" applyFill="1" applyBorder="1" applyAlignment="1">
      <alignment horizontal="left" vertical="top" wrapText="1"/>
    </xf>
    <xf numFmtId="49" fontId="10" fillId="12" borderId="4" xfId="4" applyNumberFormat="1" applyFont="1" applyFill="1" applyBorder="1" applyAlignment="1">
      <alignment horizontal="left" vertical="top" wrapText="1"/>
    </xf>
    <xf numFmtId="164" fontId="33" fillId="4" borderId="27" xfId="0" applyNumberFormat="1" applyFont="1" applyFill="1" applyBorder="1" applyAlignment="1">
      <alignment vertical="center" wrapText="1"/>
    </xf>
    <xf numFmtId="0" fontId="7" fillId="4" borderId="28" xfId="0" applyFont="1" applyFill="1" applyBorder="1" applyAlignment="1">
      <alignment wrapText="1"/>
    </xf>
    <xf numFmtId="164" fontId="7" fillId="12" borderId="29" xfId="4" applyNumberFormat="1" applyFont="1" applyFill="1" applyBorder="1" applyAlignment="1">
      <alignment horizontal="center" vertical="top"/>
    </xf>
    <xf numFmtId="49" fontId="10" fillId="12" borderId="0" xfId="4" applyNumberFormat="1" applyFont="1" applyFill="1" applyAlignment="1">
      <alignment horizontal="left" vertical="top" wrapText="1"/>
    </xf>
    <xf numFmtId="49" fontId="10" fillId="12" borderId="19" xfId="4" applyNumberFormat="1" applyFont="1" applyFill="1" applyBorder="1" applyAlignment="1">
      <alignment horizontal="left" vertical="top" wrapText="1"/>
    </xf>
    <xf numFmtId="164" fontId="33" fillId="4" borderId="38" xfId="0" applyNumberFormat="1" applyFont="1" applyFill="1" applyBorder="1" applyAlignment="1">
      <alignment vertical="center" wrapText="1"/>
    </xf>
    <xf numFmtId="0" fontId="7" fillId="4" borderId="63" xfId="0" applyFont="1" applyFill="1" applyBorder="1" applyAlignment="1">
      <alignment wrapText="1"/>
    </xf>
    <xf numFmtId="164" fontId="7" fillId="12" borderId="13" xfId="4" applyNumberFormat="1" applyFont="1" applyFill="1" applyBorder="1" applyAlignment="1">
      <alignment horizontal="center" vertical="top"/>
    </xf>
    <xf numFmtId="0" fontId="7" fillId="12" borderId="19" xfId="4" applyFont="1" applyFill="1" applyBorder="1" applyAlignment="1">
      <alignment horizontal="center" vertical="top"/>
    </xf>
    <xf numFmtId="0" fontId="7" fillId="0" borderId="35" xfId="0" applyFont="1" applyBorder="1" applyAlignment="1">
      <alignment vertical="top" wrapText="1"/>
    </xf>
    <xf numFmtId="49" fontId="10" fillId="12" borderId="23" xfId="4" applyNumberFormat="1" applyFont="1" applyFill="1" applyBorder="1" applyAlignment="1">
      <alignment horizontal="left" vertical="top" wrapText="1"/>
    </xf>
    <xf numFmtId="49" fontId="10" fillId="12" borderId="35" xfId="4" applyNumberFormat="1" applyFont="1" applyFill="1" applyBorder="1" applyAlignment="1">
      <alignment horizontal="left" vertical="top" wrapText="1"/>
    </xf>
    <xf numFmtId="164" fontId="7" fillId="11" borderId="11" xfId="4" applyNumberFormat="1" applyFont="1" applyFill="1" applyBorder="1" applyAlignment="1">
      <alignment horizontal="center" vertical="top"/>
    </xf>
    <xf numFmtId="49" fontId="10" fillId="12" borderId="2" xfId="4" applyNumberFormat="1" applyFont="1" applyFill="1" applyBorder="1" applyAlignment="1">
      <alignment horizontal="center" vertical="center" textRotation="90"/>
    </xf>
    <xf numFmtId="49" fontId="10" fillId="14" borderId="48" xfId="4" applyNumberFormat="1" applyFont="1" applyFill="1" applyBorder="1" applyAlignment="1">
      <alignment vertical="top"/>
    </xf>
    <xf numFmtId="164" fontId="7" fillId="0" borderId="0" xfId="4" applyNumberFormat="1" applyFont="1" applyAlignment="1">
      <alignment horizontal="center" vertical="top"/>
    </xf>
    <xf numFmtId="49" fontId="7" fillId="0" borderId="13" xfId="4" applyNumberFormat="1" applyFont="1" applyBorder="1" applyAlignment="1">
      <alignment horizontal="center" vertical="top"/>
    </xf>
    <xf numFmtId="49" fontId="10" fillId="12" borderId="18" xfId="4" applyNumberFormat="1" applyFont="1" applyFill="1" applyBorder="1" applyAlignment="1">
      <alignment horizontal="center" vertical="center" textRotation="90"/>
    </xf>
    <xf numFmtId="49" fontId="10" fillId="14" borderId="53" xfId="4" applyNumberFormat="1" applyFont="1" applyFill="1" applyBorder="1" applyAlignment="1">
      <alignment vertical="top"/>
    </xf>
    <xf numFmtId="0" fontId="10" fillId="0" borderId="64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7" fillId="0" borderId="14" xfId="4" applyFont="1" applyBorder="1" applyAlignment="1">
      <alignment horizontal="center" vertical="top"/>
    </xf>
    <xf numFmtId="0" fontId="33" fillId="0" borderId="15" xfId="0" applyFont="1" applyBorder="1" applyAlignment="1">
      <alignment horizontal="center" vertical="center" wrapText="1"/>
    </xf>
    <xf numFmtId="0" fontId="34" fillId="0" borderId="38" xfId="0" applyFont="1" applyBorder="1" applyAlignment="1">
      <alignment horizontal="center" vertical="center" wrapText="1"/>
    </xf>
    <xf numFmtId="49" fontId="10" fillId="12" borderId="34" xfId="4" applyNumberFormat="1" applyFont="1" applyFill="1" applyBorder="1" applyAlignment="1">
      <alignment horizontal="center" vertical="center" textRotation="90"/>
    </xf>
    <xf numFmtId="49" fontId="10" fillId="14" borderId="50" xfId="4" applyNumberFormat="1" applyFont="1" applyFill="1" applyBorder="1" applyAlignment="1">
      <alignment vertical="top"/>
    </xf>
    <xf numFmtId="0" fontId="33" fillId="0" borderId="47" xfId="0" applyFont="1" applyBorder="1" applyAlignment="1">
      <alignment horizontal="center" vertical="center" wrapText="1"/>
    </xf>
    <xf numFmtId="164" fontId="33" fillId="15" borderId="25" xfId="0" applyNumberFormat="1" applyFont="1" applyFill="1" applyBorder="1" applyAlignment="1">
      <alignment horizontal="center" vertical="center" wrapText="1"/>
    </xf>
    <xf numFmtId="164" fontId="7" fillId="15" borderId="26" xfId="0" applyNumberFormat="1" applyFont="1" applyFill="1" applyBorder="1" applyAlignment="1">
      <alignment horizontal="left" vertical="center" wrapText="1"/>
    </xf>
    <xf numFmtId="164" fontId="7" fillId="12" borderId="2" xfId="4" applyNumberFormat="1" applyFont="1" applyFill="1" applyBorder="1" applyAlignment="1">
      <alignment horizontal="center" vertical="top"/>
    </xf>
    <xf numFmtId="0" fontId="32" fillId="12" borderId="24" xfId="0" applyFont="1" applyFill="1" applyBorder="1" applyAlignment="1">
      <alignment horizontal="center" vertical="top"/>
    </xf>
    <xf numFmtId="49" fontId="7" fillId="12" borderId="3" xfId="4" applyNumberFormat="1" applyFont="1" applyFill="1" applyBorder="1" applyAlignment="1">
      <alignment horizontal="center" vertical="top"/>
    </xf>
    <xf numFmtId="49" fontId="7" fillId="12" borderId="4" xfId="4" applyNumberFormat="1" applyFont="1" applyFill="1" applyBorder="1" applyAlignment="1">
      <alignment vertical="top"/>
    </xf>
    <xf numFmtId="0" fontId="33" fillId="0" borderId="37" xfId="0" applyFont="1" applyBorder="1" applyAlignment="1">
      <alignment horizontal="center" vertical="center" wrapText="1"/>
    </xf>
    <xf numFmtId="164" fontId="7" fillId="15" borderId="63" xfId="0" applyNumberFormat="1" applyFont="1" applyFill="1" applyBorder="1" applyAlignment="1">
      <alignment horizontal="left" vertical="center" wrapText="1"/>
    </xf>
    <xf numFmtId="164" fontId="7" fillId="12" borderId="16" xfId="4" applyNumberFormat="1" applyFont="1" applyFill="1" applyBorder="1" applyAlignment="1">
      <alignment horizontal="center" vertical="top"/>
    </xf>
    <xf numFmtId="49" fontId="7" fillId="12" borderId="14" xfId="4" applyNumberFormat="1" applyFont="1" applyFill="1" applyBorder="1" applyAlignment="1">
      <alignment horizontal="center" vertical="top"/>
    </xf>
    <xf numFmtId="49" fontId="7" fillId="12" borderId="0" xfId="4" applyNumberFormat="1" applyFont="1" applyFill="1" applyAlignment="1">
      <alignment horizontal="center" vertical="top"/>
    </xf>
    <xf numFmtId="49" fontId="7" fillId="12" borderId="19" xfId="4" applyNumberFormat="1" applyFont="1" applyFill="1" applyBorder="1" applyAlignment="1">
      <alignment vertical="top"/>
    </xf>
    <xf numFmtId="0" fontId="7" fillId="12" borderId="14" xfId="4" applyFont="1" applyFill="1" applyBorder="1" applyAlignment="1">
      <alignment horizontal="center" vertical="top"/>
    </xf>
    <xf numFmtId="0" fontId="33" fillId="0" borderId="41" xfId="0" applyFont="1" applyBorder="1" applyAlignment="1">
      <alignment horizontal="center" vertical="center" wrapText="1"/>
    </xf>
    <xf numFmtId="164" fontId="7" fillId="12" borderId="7" xfId="4" applyNumberFormat="1" applyFont="1" applyFill="1" applyBorder="1" applyAlignment="1">
      <alignment horizontal="center" vertical="top"/>
    </xf>
    <xf numFmtId="49" fontId="7" fillId="12" borderId="23" xfId="4" applyNumberFormat="1" applyFont="1" applyFill="1" applyBorder="1" applyAlignment="1">
      <alignment horizontal="center" vertical="top"/>
    </xf>
    <xf numFmtId="49" fontId="7" fillId="12" borderId="35" xfId="4" applyNumberFormat="1" applyFont="1" applyFill="1" applyBorder="1" applyAlignment="1">
      <alignment vertical="top"/>
    </xf>
    <xf numFmtId="49" fontId="7" fillId="0" borderId="24" xfId="4" applyNumberFormat="1" applyFont="1" applyBorder="1" applyAlignment="1">
      <alignment horizontal="center" vertical="top"/>
    </xf>
    <xf numFmtId="49" fontId="7" fillId="13" borderId="24" xfId="4" applyNumberFormat="1" applyFont="1" applyFill="1" applyBorder="1" applyAlignment="1">
      <alignment horizontal="center" vertical="top"/>
    </xf>
    <xf numFmtId="49" fontId="10" fillId="12" borderId="3" xfId="4" applyNumberFormat="1" applyFont="1" applyFill="1" applyBorder="1" applyAlignment="1">
      <alignment vertical="top"/>
    </xf>
    <xf numFmtId="164" fontId="7" fillId="0" borderId="30" xfId="4" applyNumberFormat="1" applyFont="1" applyBorder="1" applyAlignment="1">
      <alignment horizontal="center" vertical="top"/>
    </xf>
    <xf numFmtId="49" fontId="7" fillId="0" borderId="30" xfId="4" applyNumberFormat="1" applyFont="1" applyBorder="1" applyAlignment="1">
      <alignment horizontal="center" vertical="top"/>
    </xf>
    <xf numFmtId="49" fontId="10" fillId="12" borderId="23" xfId="4" applyNumberFormat="1" applyFont="1" applyFill="1" applyBorder="1" applyAlignment="1">
      <alignment vertical="top"/>
    </xf>
    <xf numFmtId="49" fontId="10" fillId="14" borderId="23" xfId="4" applyNumberFormat="1" applyFont="1" applyFill="1" applyBorder="1" applyAlignment="1">
      <alignment horizontal="center" vertical="top"/>
    </xf>
    <xf numFmtId="0" fontId="7" fillId="0" borderId="37" xfId="0" applyFont="1" applyBorder="1" applyAlignment="1">
      <alignment horizontal="center" vertical="top"/>
    </xf>
    <xf numFmtId="0" fontId="7" fillId="0" borderId="38" xfId="0" applyFont="1" applyBorder="1" applyAlignment="1">
      <alignment horizontal="center" vertical="top" wrapText="1"/>
    </xf>
    <xf numFmtId="164" fontId="7" fillId="12" borderId="19" xfId="4" applyNumberFormat="1" applyFont="1" applyFill="1" applyBorder="1" applyAlignment="1">
      <alignment horizontal="center" vertical="top"/>
    </xf>
    <xf numFmtId="164" fontId="7" fillId="12" borderId="17" xfId="4" applyNumberFormat="1" applyFont="1" applyFill="1" applyBorder="1" applyAlignment="1">
      <alignment horizontal="center" vertical="top"/>
    </xf>
    <xf numFmtId="0" fontId="7" fillId="4" borderId="32" xfId="0" applyFont="1" applyFill="1" applyBorder="1" applyAlignment="1">
      <alignment horizontal="center" vertical="center" wrapText="1"/>
    </xf>
    <xf numFmtId="164" fontId="7" fillId="12" borderId="35" xfId="4" applyNumberFormat="1" applyFont="1" applyFill="1" applyBorder="1" applyAlignment="1">
      <alignment horizontal="center" vertical="top"/>
    </xf>
    <xf numFmtId="0" fontId="7" fillId="0" borderId="65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center" wrapText="1"/>
    </xf>
    <xf numFmtId="0" fontId="7" fillId="4" borderId="67" xfId="0" applyFont="1" applyFill="1" applyBorder="1" applyAlignment="1">
      <alignment horizontal="left" vertical="top" wrapText="1"/>
    </xf>
    <xf numFmtId="49" fontId="10" fillId="0" borderId="10" xfId="4" applyNumberFormat="1" applyFont="1" applyBorder="1" applyAlignment="1">
      <alignment vertical="top"/>
    </xf>
    <xf numFmtId="49" fontId="10" fillId="0" borderId="11" xfId="4" applyNumberFormat="1" applyFont="1" applyBorder="1" applyAlignment="1">
      <alignment vertical="top"/>
    </xf>
    <xf numFmtId="49" fontId="10" fillId="0" borderId="11" xfId="4" applyNumberFormat="1" applyFont="1" applyBorder="1" applyAlignment="1">
      <alignment vertical="center"/>
    </xf>
    <xf numFmtId="49" fontId="10" fillId="0" borderId="12" xfId="4" applyNumberFormat="1" applyFont="1" applyBorder="1" applyAlignment="1">
      <alignment vertical="top"/>
    </xf>
    <xf numFmtId="49" fontId="10" fillId="14" borderId="11" xfId="4" applyNumberFormat="1" applyFont="1" applyFill="1" applyBorder="1" applyAlignment="1">
      <alignment vertical="top"/>
    </xf>
    <xf numFmtId="49" fontId="10" fillId="14" borderId="11" xfId="4" applyNumberFormat="1" applyFont="1" applyFill="1" applyBorder="1" applyAlignment="1">
      <alignment vertical="center"/>
    </xf>
    <xf numFmtId="49" fontId="14" fillId="14" borderId="11" xfId="4" applyNumberFormat="1" applyFont="1" applyFill="1" applyBorder="1" applyAlignment="1">
      <alignment vertical="top"/>
    </xf>
    <xf numFmtId="49" fontId="10" fillId="14" borderId="12" xfId="4" applyNumberFormat="1" applyFont="1" applyFill="1" applyBorder="1" applyAlignment="1">
      <alignment vertical="top"/>
    </xf>
    <xf numFmtId="0" fontId="7" fillId="0" borderId="65" xfId="0" applyFont="1" applyBorder="1" applyAlignment="1">
      <alignment horizontal="center" vertical="center"/>
    </xf>
    <xf numFmtId="0" fontId="7" fillId="0" borderId="67" xfId="0" applyFont="1" applyBorder="1" applyAlignment="1">
      <alignment vertical="top"/>
    </xf>
    <xf numFmtId="0" fontId="14" fillId="0" borderId="10" xfId="4" applyFont="1" applyBorder="1" applyAlignment="1">
      <alignment horizontal="center" vertical="top" wrapText="1"/>
    </xf>
    <xf numFmtId="0" fontId="14" fillId="0" borderId="11" xfId="4" applyFont="1" applyBorder="1" applyAlignment="1">
      <alignment horizontal="center" vertical="top" wrapText="1"/>
    </xf>
    <xf numFmtId="0" fontId="14" fillId="0" borderId="12" xfId="4" applyFont="1" applyBorder="1" applyAlignment="1">
      <alignment horizontal="center" vertical="top" wrapText="1"/>
    </xf>
    <xf numFmtId="49" fontId="10" fillId="22" borderId="9" xfId="4" applyNumberFormat="1" applyFont="1" applyFill="1" applyBorder="1" applyAlignment="1">
      <alignment horizontal="center" vertical="top" wrapText="1"/>
    </xf>
    <xf numFmtId="0" fontId="10" fillId="22" borderId="10" xfId="4" applyFont="1" applyFill="1" applyBorder="1" applyAlignment="1">
      <alignment horizontal="left" vertical="top" wrapText="1"/>
    </xf>
    <xf numFmtId="0" fontId="10" fillId="22" borderId="11" xfId="4" applyFont="1" applyFill="1" applyBorder="1" applyAlignment="1">
      <alignment horizontal="left" vertical="top" wrapText="1"/>
    </xf>
    <xf numFmtId="0" fontId="10" fillId="22" borderId="12" xfId="4" applyFont="1" applyFill="1" applyBorder="1" applyAlignment="1">
      <alignment horizontal="left" vertical="top" wrapText="1"/>
    </xf>
    <xf numFmtId="0" fontId="7" fillId="0" borderId="10" xfId="4" applyFont="1" applyBorder="1" applyAlignment="1">
      <alignment vertical="top"/>
    </xf>
    <xf numFmtId="0" fontId="7" fillId="0" borderId="68" xfId="4" applyFont="1" applyBorder="1" applyAlignment="1">
      <alignment vertical="top"/>
    </xf>
    <xf numFmtId="164" fontId="7" fillId="0" borderId="12" xfId="4" applyNumberFormat="1" applyFont="1" applyBorder="1" applyAlignment="1">
      <alignment horizontal="center" vertical="top"/>
    </xf>
    <xf numFmtId="49" fontId="10" fillId="12" borderId="2" xfId="4" applyNumberFormat="1" applyFont="1" applyFill="1" applyBorder="1" applyAlignment="1">
      <alignment vertical="top"/>
    </xf>
    <xf numFmtId="0" fontId="33" fillId="0" borderId="15" xfId="0" applyFont="1" applyBorder="1" applyAlignment="1">
      <alignment horizontal="left" vertical="top" wrapText="1"/>
    </xf>
    <xf numFmtId="0" fontId="7" fillId="0" borderId="28" xfId="0" applyFont="1" applyBorder="1" applyAlignment="1">
      <alignment horizontal="left" vertical="top"/>
    </xf>
    <xf numFmtId="164" fontId="10" fillId="12" borderId="31" xfId="4" applyNumberFormat="1" applyFont="1" applyFill="1" applyBorder="1" applyAlignment="1">
      <alignment horizontal="center" vertical="top"/>
    </xf>
    <xf numFmtId="0" fontId="7" fillId="12" borderId="58" xfId="0" applyFont="1" applyFill="1" applyBorder="1" applyAlignment="1">
      <alignment horizontal="center" vertical="top"/>
    </xf>
    <xf numFmtId="49" fontId="10" fillId="12" borderId="18" xfId="4" applyNumberFormat="1" applyFont="1" applyFill="1" applyBorder="1" applyAlignment="1">
      <alignment vertical="top"/>
    </xf>
    <xf numFmtId="0" fontId="7" fillId="0" borderId="6" xfId="0" applyFont="1" applyBorder="1" applyAlignment="1">
      <alignment horizontal="left" vertical="top" wrapText="1"/>
    </xf>
    <xf numFmtId="0" fontId="7" fillId="12" borderId="6" xfId="0" applyFont="1" applyFill="1" applyBorder="1" applyAlignment="1">
      <alignment horizontal="center" vertical="top"/>
    </xf>
    <xf numFmtId="0" fontId="10" fillId="11" borderId="9" xfId="4" applyFont="1" applyFill="1" applyBorder="1" applyAlignment="1">
      <alignment horizontal="center" vertical="top" wrapText="1"/>
    </xf>
    <xf numFmtId="49" fontId="7" fillId="0" borderId="24" xfId="0" applyNumberFormat="1" applyFont="1" applyBorder="1" applyAlignment="1">
      <alignment horizontal="left" vertical="top" wrapText="1"/>
    </xf>
    <xf numFmtId="49" fontId="10" fillId="13" borderId="3" xfId="4" applyNumberFormat="1" applyFont="1" applyFill="1" applyBorder="1" applyAlignment="1">
      <alignment horizontal="center" vertical="top"/>
    </xf>
    <xf numFmtId="49" fontId="7" fillId="0" borderId="13" xfId="0" applyNumberFormat="1" applyFont="1" applyBorder="1" applyAlignment="1">
      <alignment horizontal="left" vertical="top" wrapText="1"/>
    </xf>
    <xf numFmtId="49" fontId="10" fillId="13" borderId="0" xfId="4" applyNumberFormat="1" applyFont="1" applyFill="1" applyAlignment="1">
      <alignment horizontal="center" vertical="top"/>
    </xf>
    <xf numFmtId="49" fontId="10" fillId="12" borderId="18" xfId="4" applyNumberFormat="1" applyFont="1" applyFill="1" applyBorder="1" applyAlignment="1">
      <alignment horizontal="center" vertical="top"/>
    </xf>
    <xf numFmtId="0" fontId="9" fillId="0" borderId="2" xfId="0" applyFont="1" applyBorder="1" applyAlignment="1">
      <alignment horizontal="center" vertical="center" wrapText="1"/>
    </xf>
    <xf numFmtId="0" fontId="9" fillId="0" borderId="25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45" xfId="0" applyFont="1" applyBorder="1" applyAlignment="1">
      <alignment vertical="center" wrapText="1"/>
    </xf>
    <xf numFmtId="49" fontId="7" fillId="0" borderId="30" xfId="0" applyNumberFormat="1" applyFont="1" applyBorder="1" applyAlignment="1">
      <alignment horizontal="left" vertical="top" wrapText="1"/>
    </xf>
    <xf numFmtId="49" fontId="10" fillId="13" borderId="23" xfId="4" applyNumberFormat="1" applyFont="1" applyFill="1" applyBorder="1" applyAlignment="1">
      <alignment horizontal="center" vertical="top"/>
    </xf>
    <xf numFmtId="49" fontId="10" fillId="12" borderId="34" xfId="4" applyNumberFormat="1" applyFont="1" applyFill="1" applyBorder="1" applyAlignment="1">
      <alignment vertical="top"/>
    </xf>
    <xf numFmtId="49" fontId="10" fillId="13" borderId="2" xfId="4" applyNumberFormat="1" applyFont="1" applyFill="1" applyBorder="1" applyAlignment="1">
      <alignment horizontal="center" vertical="top"/>
    </xf>
    <xf numFmtId="49" fontId="10" fillId="13" borderId="18" xfId="4" applyNumberFormat="1" applyFont="1" applyFill="1" applyBorder="1" applyAlignment="1">
      <alignment horizontal="center" vertical="top"/>
    </xf>
    <xf numFmtId="164" fontId="7" fillId="15" borderId="32" xfId="0" applyNumberFormat="1" applyFont="1" applyFill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center"/>
    </xf>
    <xf numFmtId="164" fontId="7" fillId="15" borderId="68" xfId="0" applyNumberFormat="1" applyFont="1" applyFill="1" applyBorder="1" applyAlignment="1">
      <alignment horizontal="center" vertical="center" wrapText="1"/>
    </xf>
    <xf numFmtId="0" fontId="7" fillId="0" borderId="67" xfId="0" applyFont="1" applyBorder="1" applyAlignment="1">
      <alignment horizontal="left" vertical="top" wrapText="1"/>
    </xf>
    <xf numFmtId="49" fontId="7" fillId="0" borderId="10" xfId="0" applyNumberFormat="1" applyFont="1" applyBorder="1" applyAlignment="1">
      <alignment horizontal="center" vertical="center" wrapText="1"/>
    </xf>
    <xf numFmtId="0" fontId="7" fillId="0" borderId="67" xfId="0" applyFont="1" applyBorder="1" applyAlignment="1">
      <alignment vertical="top" wrapText="1"/>
    </xf>
    <xf numFmtId="49" fontId="10" fillId="0" borderId="23" xfId="4" applyNumberFormat="1" applyFont="1" applyBorder="1" applyAlignment="1">
      <alignment horizontal="center" vertical="top"/>
    </xf>
    <xf numFmtId="0" fontId="7" fillId="8" borderId="10" xfId="4" applyFont="1" applyFill="1" applyBorder="1" applyAlignment="1">
      <alignment vertical="top"/>
    </xf>
    <xf numFmtId="0" fontId="7" fillId="8" borderId="11" xfId="4" applyFont="1" applyFill="1" applyBorder="1" applyAlignment="1">
      <alignment vertical="top"/>
    </xf>
    <xf numFmtId="49" fontId="32" fillId="8" borderId="11" xfId="0" applyNumberFormat="1" applyFont="1" applyFill="1" applyBorder="1" applyAlignment="1">
      <alignment vertical="top" wrapText="1"/>
    </xf>
    <xf numFmtId="49" fontId="32" fillId="8" borderId="11" xfId="0" applyNumberFormat="1" applyFont="1" applyFill="1" applyBorder="1" applyAlignment="1">
      <alignment vertical="center" wrapText="1"/>
    </xf>
    <xf numFmtId="49" fontId="10" fillId="14" borderId="66" xfId="4" applyNumberFormat="1" applyFont="1" applyFill="1" applyBorder="1" applyAlignment="1">
      <alignment horizontal="center" vertical="top"/>
    </xf>
    <xf numFmtId="0" fontId="7" fillId="0" borderId="3" xfId="4" applyFont="1" applyBorder="1" applyAlignment="1">
      <alignment vertical="top"/>
    </xf>
    <xf numFmtId="49" fontId="7" fillId="0" borderId="2" xfId="4" applyNumberFormat="1" applyFont="1" applyBorder="1" applyAlignment="1">
      <alignment horizontal="center" vertical="center" textRotation="90"/>
    </xf>
    <xf numFmtId="49" fontId="7" fillId="0" borderId="18" xfId="4" applyNumberFormat="1" applyFont="1" applyBorder="1" applyAlignment="1">
      <alignment horizontal="center" vertical="center" textRotation="90"/>
    </xf>
    <xf numFmtId="49" fontId="7" fillId="0" borderId="34" xfId="4" applyNumberFormat="1" applyFont="1" applyBorder="1" applyAlignment="1">
      <alignment horizontal="center" vertical="center" textRotation="90"/>
    </xf>
    <xf numFmtId="49" fontId="7" fillId="0" borderId="2" xfId="0" applyNumberFormat="1" applyFont="1" applyBorder="1" applyAlignment="1">
      <alignment horizontal="center" vertical="top" wrapText="1"/>
    </xf>
    <xf numFmtId="49" fontId="7" fillId="0" borderId="55" xfId="0" applyNumberFormat="1" applyFont="1" applyBorder="1" applyAlignment="1">
      <alignment horizontal="center" vertical="top" wrapText="1"/>
    </xf>
    <xf numFmtId="49" fontId="7" fillId="0" borderId="56" xfId="0" applyNumberFormat="1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 wrapText="1"/>
    </xf>
    <xf numFmtId="49" fontId="32" fillId="8" borderId="10" xfId="0" applyNumberFormat="1" applyFont="1" applyFill="1" applyBorder="1" applyAlignment="1">
      <alignment vertical="top" wrapText="1"/>
    </xf>
    <xf numFmtId="49" fontId="14" fillId="8" borderId="11" xfId="0" applyNumberFormat="1" applyFont="1" applyFill="1" applyBorder="1" applyAlignment="1">
      <alignment vertical="top" wrapText="1"/>
    </xf>
    <xf numFmtId="49" fontId="14" fillId="8" borderId="11" xfId="0" applyNumberFormat="1" applyFont="1" applyFill="1" applyBorder="1" applyAlignment="1">
      <alignment vertical="center" wrapText="1"/>
    </xf>
    <xf numFmtId="0" fontId="10" fillId="8" borderId="12" xfId="0" applyFont="1" applyFill="1" applyBorder="1" applyAlignment="1">
      <alignment vertical="center"/>
    </xf>
    <xf numFmtId="49" fontId="14" fillId="14" borderId="10" xfId="0" applyNumberFormat="1" applyFont="1" applyFill="1" applyBorder="1" applyAlignment="1">
      <alignment horizontal="center" vertical="top"/>
    </xf>
    <xf numFmtId="49" fontId="14" fillId="22" borderId="9" xfId="0" applyNumberFormat="1" applyFont="1" applyFill="1" applyBorder="1" applyAlignment="1">
      <alignment horizontal="center" vertical="top"/>
    </xf>
    <xf numFmtId="0" fontId="7" fillId="0" borderId="8" xfId="4" applyFont="1" applyBorder="1" applyAlignment="1">
      <alignment horizontal="center" vertical="center"/>
    </xf>
    <xf numFmtId="164" fontId="7" fillId="0" borderId="60" xfId="0" applyNumberFormat="1" applyFont="1" applyBorder="1" applyAlignment="1">
      <alignment horizontal="center" vertical="center" wrapText="1"/>
    </xf>
    <xf numFmtId="0" fontId="7" fillId="0" borderId="39" xfId="0" applyFont="1" applyBorder="1" applyAlignment="1">
      <alignment horizontal="left" vertical="top" wrapText="1"/>
    </xf>
    <xf numFmtId="0" fontId="7" fillId="12" borderId="22" xfId="4" applyFont="1" applyFill="1" applyBorder="1" applyAlignment="1">
      <alignment horizontal="center" vertical="center"/>
    </xf>
    <xf numFmtId="0" fontId="7" fillId="12" borderId="8" xfId="4" applyFont="1" applyFill="1" applyBorder="1" applyAlignment="1">
      <alignment horizontal="center" vertical="center"/>
    </xf>
    <xf numFmtId="0" fontId="7" fillId="0" borderId="10" xfId="4" applyFont="1" applyBorder="1" applyAlignment="1">
      <alignment horizontal="center" vertical="top"/>
    </xf>
    <xf numFmtId="164" fontId="7" fillId="15" borderId="66" xfId="0" applyNumberFormat="1" applyFont="1" applyFill="1" applyBorder="1" applyAlignment="1">
      <alignment horizontal="center" vertical="center" wrapText="1"/>
    </xf>
    <xf numFmtId="0" fontId="71" fillId="8" borderId="10" xfId="0" applyFont="1" applyFill="1" applyBorder="1" applyAlignment="1">
      <alignment vertical="top" wrapText="1"/>
    </xf>
    <xf numFmtId="0" fontId="71" fillId="8" borderId="11" xfId="0" applyFont="1" applyFill="1" applyBorder="1" applyAlignment="1">
      <alignment vertical="top" wrapText="1"/>
    </xf>
    <xf numFmtId="0" fontId="42" fillId="8" borderId="11" xfId="0" applyFont="1" applyFill="1" applyBorder="1" applyAlignment="1">
      <alignment vertical="top" wrapText="1"/>
    </xf>
    <xf numFmtId="0" fontId="42" fillId="8" borderId="11" xfId="0" applyFont="1" applyFill="1" applyBorder="1" applyAlignment="1">
      <alignment vertical="center" wrapText="1"/>
    </xf>
    <xf numFmtId="49" fontId="10" fillId="14" borderId="75" xfId="4" applyNumberFormat="1" applyFont="1" applyFill="1" applyBorder="1" applyAlignment="1">
      <alignment horizontal="right" vertical="top"/>
    </xf>
    <xf numFmtId="0" fontId="32" fillId="12" borderId="9" xfId="0" applyFont="1" applyFill="1" applyBorder="1" applyAlignment="1">
      <alignment horizontal="center" vertical="top"/>
    </xf>
    <xf numFmtId="49" fontId="10" fillId="13" borderId="18" xfId="4" applyNumberFormat="1" applyFont="1" applyFill="1" applyBorder="1" applyAlignment="1">
      <alignment vertical="top"/>
    </xf>
    <xf numFmtId="0" fontId="7" fillId="0" borderId="35" xfId="4" applyFont="1" applyBorder="1" applyAlignment="1">
      <alignment horizontal="center" vertical="center"/>
    </xf>
    <xf numFmtId="164" fontId="10" fillId="12" borderId="30" xfId="4" applyNumberFormat="1" applyFont="1" applyFill="1" applyBorder="1" applyAlignment="1">
      <alignment horizontal="center" vertical="top"/>
    </xf>
    <xf numFmtId="0" fontId="10" fillId="12" borderId="30" xfId="4" applyFont="1" applyFill="1" applyBorder="1" applyAlignment="1">
      <alignment horizontal="center" vertical="top" wrapText="1"/>
    </xf>
    <xf numFmtId="49" fontId="10" fillId="8" borderId="4" xfId="4" applyNumberFormat="1" applyFont="1" applyFill="1" applyBorder="1" applyAlignment="1">
      <alignment horizontal="center" vertical="top"/>
    </xf>
    <xf numFmtId="0" fontId="33" fillId="0" borderId="47" xfId="0" applyFont="1" applyBorder="1" applyAlignment="1">
      <alignment horizontal="center" vertical="top"/>
    </xf>
    <xf numFmtId="164" fontId="7" fillId="15" borderId="56" xfId="0" applyNumberFormat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left" vertical="top" wrapText="1"/>
    </xf>
    <xf numFmtId="164" fontId="7" fillId="12" borderId="71" xfId="4" applyNumberFormat="1" applyFont="1" applyFill="1" applyBorder="1" applyAlignment="1">
      <alignment horizontal="center" vertical="top"/>
    </xf>
    <xf numFmtId="49" fontId="10" fillId="8" borderId="19" xfId="4" applyNumberFormat="1" applyFont="1" applyFill="1" applyBorder="1" applyAlignment="1">
      <alignment horizontal="center" vertical="top"/>
    </xf>
    <xf numFmtId="0" fontId="33" fillId="0" borderId="64" xfId="0" applyFont="1" applyBorder="1" applyAlignment="1">
      <alignment horizontal="left" vertical="top" wrapText="1"/>
    </xf>
    <xf numFmtId="164" fontId="7" fillId="15" borderId="27" xfId="0" applyNumberFormat="1" applyFont="1" applyFill="1" applyBorder="1" applyAlignment="1">
      <alignment horizontal="center" vertical="top" wrapText="1"/>
    </xf>
    <xf numFmtId="0" fontId="7" fillId="0" borderId="22" xfId="0" applyFont="1" applyBorder="1" applyAlignment="1">
      <alignment horizontal="justify" vertical="center"/>
    </xf>
    <xf numFmtId="164" fontId="7" fillId="15" borderId="68" xfId="0" applyNumberFormat="1" applyFont="1" applyFill="1" applyBorder="1" applyAlignment="1">
      <alignment horizontal="center" vertical="top" wrapText="1"/>
    </xf>
    <xf numFmtId="0" fontId="7" fillId="0" borderId="12" xfId="0" applyFont="1" applyBorder="1" applyAlignment="1">
      <alignment horizontal="justify" vertical="center"/>
    </xf>
    <xf numFmtId="164" fontId="7" fillId="12" borderId="12" xfId="4" applyNumberFormat="1" applyFont="1" applyFill="1" applyBorder="1" applyAlignment="1">
      <alignment horizontal="center" vertical="top"/>
    </xf>
    <xf numFmtId="0" fontId="7" fillId="12" borderId="12" xfId="4" applyFont="1" applyFill="1" applyBorder="1" applyAlignment="1">
      <alignment horizontal="center" vertical="top"/>
    </xf>
    <xf numFmtId="49" fontId="10" fillId="8" borderId="35" xfId="4" applyNumberFormat="1" applyFont="1" applyFill="1" applyBorder="1" applyAlignment="1">
      <alignment horizontal="center" vertical="top"/>
    </xf>
    <xf numFmtId="49" fontId="10" fillId="12" borderId="4" xfId="4" applyNumberFormat="1" applyFont="1" applyFill="1" applyBorder="1" applyAlignment="1">
      <alignment vertical="top"/>
    </xf>
    <xf numFmtId="49" fontId="10" fillId="8" borderId="2" xfId="4" applyNumberFormat="1" applyFont="1" applyFill="1" applyBorder="1" applyAlignment="1">
      <alignment vertical="top"/>
    </xf>
    <xf numFmtId="0" fontId="10" fillId="12" borderId="12" xfId="0" applyFont="1" applyFill="1" applyBorder="1" applyAlignment="1">
      <alignment horizontal="center" vertical="top"/>
    </xf>
    <xf numFmtId="49" fontId="10" fillId="12" borderId="19" xfId="4" applyNumberFormat="1" applyFont="1" applyFill="1" applyBorder="1" applyAlignment="1">
      <alignment vertical="top"/>
    </xf>
    <xf numFmtId="49" fontId="10" fillId="8" borderId="18" xfId="4" applyNumberFormat="1" applyFont="1" applyFill="1" applyBorder="1" applyAlignment="1">
      <alignment vertical="top"/>
    </xf>
    <xf numFmtId="49" fontId="10" fillId="12" borderId="35" xfId="4" applyNumberFormat="1" applyFont="1" applyFill="1" applyBorder="1" applyAlignment="1">
      <alignment vertical="top"/>
    </xf>
    <xf numFmtId="49" fontId="10" fillId="8" borderId="34" xfId="4" applyNumberFormat="1" applyFont="1" applyFill="1" applyBorder="1" applyAlignment="1">
      <alignment vertical="top"/>
    </xf>
    <xf numFmtId="0" fontId="32" fillId="11" borderId="12" xfId="0" applyFont="1" applyFill="1" applyBorder="1" applyAlignment="1">
      <alignment horizontal="center" vertical="top"/>
    </xf>
    <xf numFmtId="49" fontId="7" fillId="0" borderId="18" xfId="4" applyNumberFormat="1" applyFont="1" applyBorder="1" applyAlignment="1">
      <alignment vertical="top"/>
    </xf>
    <xf numFmtId="49" fontId="10" fillId="0" borderId="0" xfId="4" applyNumberFormat="1" applyFont="1" applyAlignment="1">
      <alignment vertical="top"/>
    </xf>
    <xf numFmtId="49" fontId="7" fillId="0" borderId="0" xfId="4" applyNumberFormat="1" applyFont="1" applyAlignment="1">
      <alignment horizontal="center" vertical="center" textRotation="90"/>
    </xf>
    <xf numFmtId="0" fontId="60" fillId="12" borderId="0" xfId="4" applyFont="1" applyFill="1" applyAlignment="1">
      <alignment horizontal="center" vertical="center" textRotation="90" wrapText="1"/>
    </xf>
    <xf numFmtId="0" fontId="7" fillId="13" borderId="0" xfId="7" applyFont="1" applyFill="1" applyAlignment="1">
      <alignment horizontal="left" vertical="top" wrapText="1"/>
    </xf>
    <xf numFmtId="49" fontId="10" fillId="13" borderId="0" xfId="4" applyNumberFormat="1" applyFont="1" applyFill="1" applyAlignment="1">
      <alignment vertical="top"/>
    </xf>
    <xf numFmtId="0" fontId="7" fillId="13" borderId="1" xfId="7" applyFont="1" applyFill="1" applyBorder="1" applyAlignment="1">
      <alignment horizontal="left" vertical="top" wrapText="1"/>
    </xf>
    <xf numFmtId="164" fontId="7" fillId="0" borderId="24" xfId="4" applyNumberFormat="1" applyFont="1" applyBorder="1" applyAlignment="1">
      <alignment horizontal="center" vertical="top"/>
    </xf>
    <xf numFmtId="0" fontId="7" fillId="13" borderId="14" xfId="7" applyFont="1" applyFill="1" applyBorder="1" applyAlignment="1">
      <alignment horizontal="left" vertical="top" wrapText="1"/>
    </xf>
    <xf numFmtId="0" fontId="7" fillId="0" borderId="38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164" fontId="7" fillId="0" borderId="14" xfId="4" applyNumberFormat="1" applyFont="1" applyBorder="1" applyAlignment="1">
      <alignment horizontal="center" vertical="top"/>
    </xf>
    <xf numFmtId="0" fontId="7" fillId="0" borderId="21" xfId="4" applyFont="1" applyBorder="1" applyAlignment="1">
      <alignment horizontal="center" vertical="top"/>
    </xf>
    <xf numFmtId="0" fontId="7" fillId="0" borderId="32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left" vertical="center" wrapText="1"/>
    </xf>
    <xf numFmtId="49" fontId="7" fillId="0" borderId="30" xfId="0" applyNumberFormat="1" applyFont="1" applyBorder="1" applyAlignment="1">
      <alignment vertical="top"/>
    </xf>
    <xf numFmtId="0" fontId="7" fillId="13" borderId="29" xfId="7" applyFont="1" applyFill="1" applyBorder="1" applyAlignment="1">
      <alignment horizontal="left" vertical="top" wrapText="1"/>
    </xf>
    <xf numFmtId="0" fontId="7" fillId="13" borderId="24" xfId="9" applyFont="1" applyFill="1" applyBorder="1" applyAlignment="1">
      <alignment horizontal="left" vertical="top" wrapText="1"/>
    </xf>
    <xf numFmtId="0" fontId="7" fillId="13" borderId="13" xfId="9" applyFont="1" applyFill="1" applyBorder="1" applyAlignment="1">
      <alignment horizontal="left" vertical="top" wrapText="1"/>
    </xf>
    <xf numFmtId="0" fontId="7" fillId="13" borderId="30" xfId="9" applyFont="1" applyFill="1" applyBorder="1" applyAlignment="1">
      <alignment horizontal="left" vertical="top" wrapText="1"/>
    </xf>
    <xf numFmtId="164" fontId="7" fillId="0" borderId="19" xfId="4" applyNumberFormat="1" applyFont="1" applyBorder="1" applyAlignment="1">
      <alignment horizontal="center" vertical="top"/>
    </xf>
    <xf numFmtId="0" fontId="7" fillId="0" borderId="27" xfId="0" applyFont="1" applyBorder="1" applyAlignment="1">
      <alignment horizontal="center" vertical="center" wrapText="1"/>
    </xf>
    <xf numFmtId="49" fontId="7" fillId="0" borderId="19" xfId="4" applyNumberFormat="1" applyFont="1" applyBorder="1" applyAlignment="1">
      <alignment vertical="top"/>
    </xf>
    <xf numFmtId="0" fontId="7" fillId="13" borderId="18" xfId="0" applyFont="1" applyFill="1" applyBorder="1" applyAlignment="1">
      <alignment vertical="top" wrapText="1"/>
    </xf>
    <xf numFmtId="0" fontId="7" fillId="0" borderId="3" xfId="4" applyFont="1" applyBorder="1" applyAlignment="1">
      <alignment horizontal="center" vertical="top"/>
    </xf>
    <xf numFmtId="49" fontId="7" fillId="0" borderId="5" xfId="4" applyNumberFormat="1" applyFont="1" applyBorder="1" applyAlignment="1">
      <alignment vertical="top"/>
    </xf>
    <xf numFmtId="0" fontId="7" fillId="24" borderId="21" xfId="0" applyFont="1" applyFill="1" applyBorder="1" applyAlignment="1">
      <alignment horizontal="left" vertical="center" wrapText="1"/>
    </xf>
    <xf numFmtId="0" fontId="7" fillId="24" borderId="23" xfId="0" applyFont="1" applyFill="1" applyBorder="1" applyAlignment="1">
      <alignment horizontal="left" vertical="center" wrapText="1"/>
    </xf>
    <xf numFmtId="0" fontId="7" fillId="0" borderId="7" xfId="4" applyFont="1" applyBorder="1" applyAlignment="1">
      <alignment horizontal="center" vertical="top"/>
    </xf>
    <xf numFmtId="0" fontId="7" fillId="13" borderId="34" xfId="0" applyFont="1" applyFill="1" applyBorder="1" applyAlignment="1">
      <alignment vertical="top" wrapText="1"/>
    </xf>
    <xf numFmtId="164" fontId="7" fillId="15" borderId="28" xfId="0" applyNumberFormat="1" applyFont="1" applyFill="1" applyBorder="1" applyAlignment="1">
      <alignment horizontal="left" vertical="center" wrapText="1"/>
    </xf>
    <xf numFmtId="164" fontId="7" fillId="0" borderId="22" xfId="4" applyNumberFormat="1" applyFont="1" applyBorder="1" applyAlignment="1">
      <alignment horizontal="center" vertical="top"/>
    </xf>
    <xf numFmtId="164" fontId="7" fillId="15" borderId="45" xfId="0" applyNumberFormat="1" applyFont="1" applyFill="1" applyBorder="1" applyAlignment="1">
      <alignment horizontal="left" vertical="center" wrapText="1"/>
    </xf>
    <xf numFmtId="164" fontId="7" fillId="0" borderId="8" xfId="4" applyNumberFormat="1" applyFont="1" applyBorder="1" applyAlignment="1">
      <alignment horizontal="center" vertical="top"/>
    </xf>
    <xf numFmtId="0" fontId="7" fillId="0" borderId="65" xfId="4" applyFont="1" applyBorder="1" applyAlignment="1">
      <alignment vertical="top"/>
    </xf>
    <xf numFmtId="164" fontId="7" fillId="11" borderId="12" xfId="4" applyNumberFormat="1" applyFont="1" applyFill="1" applyBorder="1" applyAlignment="1">
      <alignment horizontal="center" vertical="top"/>
    </xf>
    <xf numFmtId="0" fontId="33" fillId="13" borderId="2" xfId="4" applyFont="1" applyFill="1" applyBorder="1" applyAlignment="1">
      <alignment vertical="top" wrapText="1"/>
    </xf>
    <xf numFmtId="0" fontId="7" fillId="0" borderId="40" xfId="4" applyFont="1" applyBorder="1" applyAlignment="1">
      <alignment horizontal="left" vertical="top"/>
    </xf>
    <xf numFmtId="0" fontId="7" fillId="0" borderId="64" xfId="3" applyFont="1" applyFill="1" applyBorder="1" applyAlignment="1">
      <alignment horizontal="center" vertical="top"/>
    </xf>
    <xf numFmtId="0" fontId="7" fillId="4" borderId="27" xfId="3" applyFont="1" applyFill="1" applyBorder="1" applyAlignment="1">
      <alignment horizontal="center" vertical="top"/>
    </xf>
    <xf numFmtId="0" fontId="7" fillId="4" borderId="28" xfId="3" applyFont="1" applyFill="1" applyBorder="1" applyAlignment="1">
      <alignment vertical="top" wrapText="1"/>
    </xf>
    <xf numFmtId="0" fontId="7" fillId="0" borderId="32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/>
    </xf>
    <xf numFmtId="0" fontId="7" fillId="0" borderId="19" xfId="0" applyFont="1" applyBorder="1" applyAlignment="1">
      <alignment vertical="top" wrapText="1"/>
    </xf>
    <xf numFmtId="164" fontId="7" fillId="11" borderId="5" xfId="4" applyNumberFormat="1" applyFont="1" applyFill="1" applyBorder="1" applyAlignment="1">
      <alignment horizontal="center"/>
    </xf>
    <xf numFmtId="0" fontId="10" fillId="13" borderId="2" xfId="9" applyFont="1" applyFill="1" applyBorder="1" applyAlignment="1">
      <alignment horizontal="left" vertical="top" wrapText="1"/>
    </xf>
    <xf numFmtId="0" fontId="7" fillId="0" borderId="15" xfId="0" applyFont="1" applyBorder="1" applyAlignment="1">
      <alignment horizontal="center" vertical="top"/>
    </xf>
    <xf numFmtId="0" fontId="7" fillId="0" borderId="17" xfId="0" applyFont="1" applyBorder="1" applyAlignment="1">
      <alignment vertical="top" wrapText="1"/>
    </xf>
    <xf numFmtId="164" fontId="7" fillId="0" borderId="14" xfId="4" applyNumberFormat="1" applyFont="1" applyBorder="1" applyAlignment="1">
      <alignment horizontal="center"/>
    </xf>
    <xf numFmtId="0" fontId="10" fillId="13" borderId="18" xfId="9" applyFont="1" applyFill="1" applyBorder="1" applyAlignment="1">
      <alignment horizontal="left" vertical="top" wrapText="1"/>
    </xf>
    <xf numFmtId="164" fontId="7" fillId="4" borderId="14" xfId="4" applyNumberFormat="1" applyFont="1" applyFill="1" applyBorder="1" applyAlignment="1">
      <alignment horizontal="center"/>
    </xf>
    <xf numFmtId="0" fontId="7" fillId="0" borderId="17" xfId="4" applyFont="1" applyBorder="1" applyAlignment="1">
      <alignment horizontal="center" vertical="top"/>
    </xf>
    <xf numFmtId="0" fontId="17" fillId="0" borderId="0" xfId="4" applyFont="1" applyAlignment="1">
      <alignment vertical="top"/>
    </xf>
    <xf numFmtId="164" fontId="7" fillId="0" borderId="29" xfId="4" applyNumberFormat="1" applyFont="1" applyBorder="1" applyAlignment="1">
      <alignment horizontal="center"/>
    </xf>
    <xf numFmtId="0" fontId="10" fillId="13" borderId="34" xfId="9" applyFont="1" applyFill="1" applyBorder="1" applyAlignment="1">
      <alignment horizontal="left" vertical="top" wrapText="1"/>
    </xf>
    <xf numFmtId="164" fontId="7" fillId="0" borderId="29" xfId="4" applyNumberFormat="1" applyFont="1" applyBorder="1" applyAlignment="1">
      <alignment vertical="top"/>
    </xf>
    <xf numFmtId="49" fontId="10" fillId="0" borderId="30" xfId="4" applyNumberFormat="1" applyFont="1" applyBorder="1" applyAlignment="1">
      <alignment horizontal="center" vertical="top" wrapText="1"/>
    </xf>
    <xf numFmtId="49" fontId="10" fillId="12" borderId="10" xfId="4" applyNumberFormat="1" applyFont="1" applyFill="1" applyBorder="1" applyAlignment="1">
      <alignment vertical="top" wrapText="1"/>
    </xf>
    <xf numFmtId="49" fontId="10" fillId="12" borderId="11" xfId="4" applyNumberFormat="1" applyFont="1" applyFill="1" applyBorder="1" applyAlignment="1">
      <alignment vertical="top" wrapText="1"/>
    </xf>
    <xf numFmtId="49" fontId="10" fillId="12" borderId="12" xfId="4" applyNumberFormat="1" applyFont="1" applyFill="1" applyBorder="1" applyAlignment="1">
      <alignment vertical="top" wrapText="1"/>
    </xf>
    <xf numFmtId="0" fontId="7" fillId="4" borderId="46" xfId="0" applyFont="1" applyFill="1" applyBorder="1" applyAlignment="1">
      <alignment horizontal="left" vertical="top" wrapText="1"/>
    </xf>
    <xf numFmtId="0" fontId="7" fillId="0" borderId="68" xfId="0" applyFont="1" applyBorder="1" applyAlignment="1">
      <alignment horizontal="center" vertical="top" wrapText="1"/>
    </xf>
    <xf numFmtId="0" fontId="7" fillId="0" borderId="67" xfId="0" applyFont="1" applyBorder="1" applyAlignment="1">
      <alignment horizontal="justify" vertical="center"/>
    </xf>
    <xf numFmtId="166" fontId="10" fillId="14" borderId="11" xfId="4" applyNumberFormat="1" applyFont="1" applyFill="1" applyBorder="1" applyAlignment="1">
      <alignment vertical="top"/>
    </xf>
    <xf numFmtId="164" fontId="10" fillId="14" borderId="12" xfId="4" applyNumberFormat="1" applyFont="1" applyFill="1" applyBorder="1" applyAlignment="1">
      <alignment horizontal="center" vertical="top"/>
    </xf>
    <xf numFmtId="0" fontId="10" fillId="12" borderId="12" xfId="4" applyFont="1" applyFill="1" applyBorder="1" applyAlignment="1">
      <alignment horizontal="right" wrapText="1"/>
    </xf>
    <xf numFmtId="49" fontId="10" fillId="8" borderId="0" xfId="4" applyNumberFormat="1" applyFont="1" applyFill="1" applyAlignment="1">
      <alignment horizontal="center" vertical="top"/>
    </xf>
    <xf numFmtId="167" fontId="10" fillId="12" borderId="12" xfId="1" applyNumberFormat="1" applyFont="1" applyFill="1" applyBorder="1" applyAlignment="1">
      <alignment horizontal="center" vertical="top"/>
    </xf>
    <xf numFmtId="0" fontId="7" fillId="0" borderId="65" xfId="4" applyFont="1" applyBorder="1" applyAlignment="1">
      <alignment horizontal="center" vertical="top"/>
    </xf>
    <xf numFmtId="164" fontId="10" fillId="11" borderId="12" xfId="4" applyNumberFormat="1" applyFont="1" applyFill="1" applyBorder="1" applyAlignment="1">
      <alignment horizontal="center" vertical="top"/>
    </xf>
    <xf numFmtId="49" fontId="7" fillId="0" borderId="2" xfId="4" applyNumberFormat="1" applyFont="1" applyBorder="1" applyAlignment="1">
      <alignment horizontal="center" vertical="top"/>
    </xf>
    <xf numFmtId="0" fontId="60" fillId="12" borderId="24" xfId="4" applyFont="1" applyFill="1" applyBorder="1" applyAlignment="1">
      <alignment horizontal="center" vertical="center" textRotation="90" wrapText="1"/>
    </xf>
    <xf numFmtId="0" fontId="72" fillId="0" borderId="0" xfId="4" applyFont="1" applyAlignment="1">
      <alignment vertical="top"/>
    </xf>
    <xf numFmtId="49" fontId="7" fillId="0" borderId="18" xfId="4" applyNumberFormat="1" applyFont="1" applyBorder="1" applyAlignment="1">
      <alignment horizontal="center" vertical="top"/>
    </xf>
    <xf numFmtId="0" fontId="60" fillId="12" borderId="13" xfId="4" applyFont="1" applyFill="1" applyBorder="1" applyAlignment="1">
      <alignment horizontal="center" vertical="center" textRotation="90" wrapText="1"/>
    </xf>
    <xf numFmtId="0" fontId="7" fillId="0" borderId="8" xfId="4" applyFont="1" applyBorder="1" applyAlignment="1">
      <alignment vertical="top" wrapText="1"/>
    </xf>
    <xf numFmtId="0" fontId="7" fillId="0" borderId="49" xfId="4" applyFont="1" applyBorder="1" applyAlignment="1">
      <alignment horizontal="center" vertical="top"/>
    </xf>
    <xf numFmtId="164" fontId="10" fillId="11" borderId="35" xfId="4" applyNumberFormat="1" applyFont="1" applyFill="1" applyBorder="1" applyAlignment="1">
      <alignment horizontal="center" vertical="top"/>
    </xf>
    <xf numFmtId="49" fontId="7" fillId="0" borderId="20" xfId="4" applyNumberFormat="1" applyFont="1" applyBorder="1" applyAlignment="1">
      <alignment horizontal="left" vertical="top"/>
    </xf>
    <xf numFmtId="49" fontId="10" fillId="0" borderId="5" xfId="4" applyNumberFormat="1" applyFont="1" applyBorder="1" applyAlignment="1">
      <alignment horizontal="center" vertical="top"/>
    </xf>
    <xf numFmtId="49" fontId="7" fillId="0" borderId="20" xfId="4" applyNumberFormat="1" applyFont="1" applyBorder="1" applyAlignment="1">
      <alignment horizontal="center" vertical="center" textRotation="90"/>
    </xf>
    <xf numFmtId="0" fontId="60" fillId="12" borderId="5" xfId="4" applyFont="1" applyFill="1" applyBorder="1" applyAlignment="1">
      <alignment horizontal="center" vertical="center" textRotation="90" wrapText="1"/>
    </xf>
    <xf numFmtId="49" fontId="7" fillId="0" borderId="18" xfId="4" applyNumberFormat="1" applyFont="1" applyBorder="1" applyAlignment="1">
      <alignment horizontal="left" vertical="top"/>
    </xf>
    <xf numFmtId="164" fontId="10" fillId="0" borderId="22" xfId="4" applyNumberFormat="1" applyFont="1" applyBorder="1" applyAlignment="1">
      <alignment horizontal="center" vertical="top"/>
    </xf>
    <xf numFmtId="164" fontId="10" fillId="11" borderId="11" xfId="4" applyNumberFormat="1" applyFont="1" applyFill="1" applyBorder="1" applyAlignment="1">
      <alignment horizontal="center" vertical="top"/>
    </xf>
    <xf numFmtId="49" fontId="7" fillId="0" borderId="24" xfId="4" applyNumberFormat="1" applyFont="1" applyBorder="1" applyAlignment="1">
      <alignment horizontal="left" vertical="top"/>
    </xf>
    <xf numFmtId="164" fontId="10" fillId="0" borderId="3" xfId="4" applyNumberFormat="1" applyFont="1" applyBorder="1" applyAlignment="1">
      <alignment horizontal="center" vertical="top"/>
    </xf>
    <xf numFmtId="0" fontId="7" fillId="0" borderId="13" xfId="4" applyFont="1" applyBorder="1" applyAlignment="1">
      <alignment horizontal="center" vertical="top"/>
    </xf>
    <xf numFmtId="49" fontId="7" fillId="0" borderId="13" xfId="4" applyNumberFormat="1" applyFont="1" applyBorder="1" applyAlignment="1">
      <alignment horizontal="left" vertical="top"/>
    </xf>
    <xf numFmtId="164" fontId="10" fillId="0" borderId="16" xfId="4" applyNumberFormat="1" applyFont="1" applyBorder="1" applyAlignment="1">
      <alignment horizontal="center" vertical="top"/>
    </xf>
    <xf numFmtId="0" fontId="7" fillId="0" borderId="36" xfId="4" applyFont="1" applyBorder="1" applyAlignment="1">
      <alignment vertical="top" wrapText="1"/>
    </xf>
    <xf numFmtId="164" fontId="10" fillId="0" borderId="7" xfId="4" applyNumberFormat="1" applyFont="1" applyBorder="1" applyAlignment="1">
      <alignment horizontal="center" vertical="top"/>
    </xf>
    <xf numFmtId="2" fontId="7" fillId="0" borderId="19" xfId="4" applyNumberFormat="1" applyFont="1" applyBorder="1" applyAlignment="1">
      <alignment horizontal="center" vertical="top"/>
    </xf>
    <xf numFmtId="0" fontId="7" fillId="0" borderId="64" xfId="0" applyFont="1" applyBorder="1" applyAlignment="1">
      <alignment horizontal="center" vertical="center"/>
    </xf>
    <xf numFmtId="9" fontId="7" fillId="0" borderId="19" xfId="2" applyFont="1" applyBorder="1" applyAlignment="1">
      <alignment horizontal="center" vertical="top"/>
    </xf>
    <xf numFmtId="164" fontId="7" fillId="0" borderId="17" xfId="4" applyNumberFormat="1" applyFont="1" applyBorder="1" applyAlignment="1">
      <alignment horizontal="center" vertical="top"/>
    </xf>
    <xf numFmtId="0" fontId="7" fillId="0" borderId="0" xfId="4" quotePrefix="1" applyFont="1" applyAlignment="1">
      <alignment horizontal="center" vertical="top"/>
    </xf>
    <xf numFmtId="0" fontId="46" fillId="0" borderId="0" xfId="4" quotePrefix="1" applyFont="1" applyAlignment="1">
      <alignment horizontal="center" vertical="top"/>
    </xf>
    <xf numFmtId="0" fontId="7" fillId="0" borderId="17" xfId="4" applyFont="1" applyBorder="1" applyAlignment="1">
      <alignment vertical="top" wrapText="1"/>
    </xf>
    <xf numFmtId="164" fontId="7" fillId="0" borderId="8" xfId="4" applyNumberFormat="1" applyFont="1" applyBorder="1" applyAlignment="1">
      <alignment vertical="top"/>
    </xf>
    <xf numFmtId="49" fontId="7" fillId="0" borderId="29" xfId="0" applyNumberFormat="1" applyFont="1" applyBorder="1" applyAlignment="1">
      <alignment vertical="top" wrapText="1"/>
    </xf>
    <xf numFmtId="49" fontId="10" fillId="12" borderId="10" xfId="4" applyNumberFormat="1" applyFont="1" applyFill="1" applyBorder="1" applyAlignment="1">
      <alignment horizontal="left" vertical="top" wrapText="1"/>
    </xf>
    <xf numFmtId="49" fontId="10" fillId="12" borderId="11" xfId="4" applyNumberFormat="1" applyFont="1" applyFill="1" applyBorder="1" applyAlignment="1">
      <alignment horizontal="left" vertical="top" wrapText="1"/>
    </xf>
    <xf numFmtId="49" fontId="10" fillId="12" borderId="12" xfId="4" applyNumberFormat="1" applyFont="1" applyFill="1" applyBorder="1" applyAlignment="1">
      <alignment horizontal="left" vertical="top" wrapText="1"/>
    </xf>
    <xf numFmtId="49" fontId="10" fillId="8" borderId="23" xfId="4" applyNumberFormat="1" applyFont="1" applyFill="1" applyBorder="1" applyAlignment="1">
      <alignment horizontal="center" vertical="top"/>
    </xf>
    <xf numFmtId="0" fontId="7" fillId="0" borderId="52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19" xfId="0" applyFont="1" applyBorder="1" applyAlignment="1">
      <alignment vertical="center" wrapText="1"/>
    </xf>
    <xf numFmtId="0" fontId="10" fillId="0" borderId="2" xfId="4" applyFont="1" applyBorder="1" applyAlignment="1">
      <alignment horizontal="center" vertical="top" wrapText="1"/>
    </xf>
    <xf numFmtId="0" fontId="10" fillId="0" borderId="3" xfId="4" applyFont="1" applyBorder="1" applyAlignment="1">
      <alignment horizontal="center" vertical="top" wrapText="1"/>
    </xf>
    <xf numFmtId="0" fontId="10" fillId="0" borderId="4" xfId="4" applyFont="1" applyBorder="1" applyAlignment="1">
      <alignment horizontal="center" vertical="top" wrapText="1"/>
    </xf>
    <xf numFmtId="0" fontId="7" fillId="0" borderId="47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10" fillId="0" borderId="34" xfId="4" applyFont="1" applyBorder="1" applyAlignment="1">
      <alignment horizontal="center" vertical="top" wrapText="1"/>
    </xf>
    <xf numFmtId="0" fontId="10" fillId="0" borderId="23" xfId="4" applyFont="1" applyBorder="1" applyAlignment="1">
      <alignment horizontal="center" vertical="top" wrapText="1"/>
    </xf>
    <xf numFmtId="0" fontId="10" fillId="0" borderId="35" xfId="4" applyFont="1" applyBorder="1" applyAlignment="1">
      <alignment horizontal="center" vertical="top" wrapText="1"/>
    </xf>
    <xf numFmtId="0" fontId="10" fillId="8" borderId="10" xfId="4" applyFont="1" applyFill="1" applyBorder="1" applyAlignment="1">
      <alignment horizontal="left" vertical="top" wrapText="1"/>
    </xf>
    <xf numFmtId="0" fontId="10" fillId="8" borderId="11" xfId="4" applyFont="1" applyFill="1" applyBorder="1" applyAlignment="1">
      <alignment horizontal="left" vertical="top" wrapText="1"/>
    </xf>
    <xf numFmtId="0" fontId="10" fillId="8" borderId="12" xfId="4" applyFont="1" applyFill="1" applyBorder="1" applyAlignment="1">
      <alignment horizontal="left" vertical="top" wrapText="1"/>
    </xf>
    <xf numFmtId="0" fontId="7" fillId="0" borderId="11" xfId="0" applyFont="1" applyBorder="1" applyAlignment="1">
      <alignment horizontal="center" vertical="center"/>
    </xf>
    <xf numFmtId="0" fontId="7" fillId="0" borderId="66" xfId="0" applyFont="1" applyBorder="1" applyAlignment="1">
      <alignment vertical="center" wrapText="1"/>
    </xf>
    <xf numFmtId="0" fontId="10" fillId="0" borderId="10" xfId="4" applyFont="1" applyBorder="1" applyAlignment="1">
      <alignment horizontal="center" vertical="top" wrapText="1"/>
    </xf>
    <xf numFmtId="0" fontId="10" fillId="0" borderId="11" xfId="4" applyFont="1" applyBorder="1" applyAlignment="1">
      <alignment horizontal="center" vertical="top" wrapText="1"/>
    </xf>
    <xf numFmtId="0" fontId="10" fillId="0" borderId="12" xfId="4" applyFont="1" applyBorder="1" applyAlignment="1">
      <alignment horizontal="center" vertical="top" wrapText="1"/>
    </xf>
    <xf numFmtId="49" fontId="10" fillId="22" borderId="24" xfId="4" applyNumberFormat="1" applyFont="1" applyFill="1" applyBorder="1" applyAlignment="1">
      <alignment horizontal="center" vertical="top" wrapText="1"/>
    </xf>
    <xf numFmtId="0" fontId="7" fillId="0" borderId="18" xfId="4" applyFont="1" applyBorder="1" applyAlignment="1">
      <alignment horizontal="center" vertical="center" textRotation="90"/>
    </xf>
    <xf numFmtId="0" fontId="7" fillId="0" borderId="24" xfId="4" applyFont="1" applyBorder="1" applyAlignment="1">
      <alignment horizontal="center" vertical="center" textRotation="90"/>
    </xf>
    <xf numFmtId="0" fontId="7" fillId="0" borderId="0" xfId="4" applyFont="1" applyAlignment="1">
      <alignment horizontal="center" vertical="center"/>
    </xf>
    <xf numFmtId="0" fontId="7" fillId="0" borderId="24" xfId="4" applyFont="1" applyBorder="1" applyAlignment="1">
      <alignment horizontal="center" vertical="center" wrapText="1"/>
    </xf>
    <xf numFmtId="0" fontId="7" fillId="0" borderId="24" xfId="4" applyFont="1" applyBorder="1" applyAlignment="1">
      <alignment horizontal="center" vertical="center" textRotation="90" wrapText="1"/>
    </xf>
    <xf numFmtId="0" fontId="7" fillId="0" borderId="13" xfId="4" applyFont="1" applyBorder="1" applyAlignment="1">
      <alignment horizontal="center" vertical="center" wrapText="1"/>
    </xf>
    <xf numFmtId="0" fontId="7" fillId="0" borderId="13" xfId="4" applyFont="1" applyBorder="1" applyAlignment="1">
      <alignment horizontal="center" vertical="center" textRotation="90" wrapText="1"/>
    </xf>
    <xf numFmtId="0" fontId="7" fillId="0" borderId="18" xfId="4" applyFont="1" applyBorder="1" applyAlignment="1">
      <alignment horizontal="center" vertical="center" textRotation="90" wrapText="1"/>
    </xf>
    <xf numFmtId="0" fontId="9" fillId="12" borderId="24" xfId="4" applyFont="1" applyFill="1" applyBorder="1" applyAlignment="1">
      <alignment horizontal="center" vertical="center" textRotation="90" wrapText="1"/>
    </xf>
    <xf numFmtId="0" fontId="7" fillId="0" borderId="0" xfId="4" applyFont="1" applyAlignment="1">
      <alignment horizontal="center" vertical="center" wrapText="1"/>
    </xf>
    <xf numFmtId="0" fontId="7" fillId="13" borderId="24" xfId="4" applyFont="1" applyFill="1" applyBorder="1" applyAlignment="1">
      <alignment horizontal="center" vertical="center" textRotation="90" wrapText="1"/>
    </xf>
    <xf numFmtId="0" fontId="7" fillId="12" borderId="0" xfId="4" applyFont="1" applyFill="1" applyAlignment="1">
      <alignment horizontal="center" vertical="center" textRotation="90" wrapText="1"/>
    </xf>
    <xf numFmtId="0" fontId="7" fillId="8" borderId="2" xfId="4" applyFont="1" applyFill="1" applyBorder="1" applyAlignment="1">
      <alignment horizontal="center" vertical="center" textRotation="90" wrapText="1"/>
    </xf>
    <xf numFmtId="0" fontId="7" fillId="22" borderId="24" xfId="4" applyFont="1" applyFill="1" applyBorder="1" applyAlignment="1">
      <alignment horizontal="center" vertical="center" textRotation="90" wrapText="1"/>
    </xf>
    <xf numFmtId="0" fontId="7" fillId="0" borderId="10" xfId="4" applyFont="1" applyBorder="1" applyAlignment="1">
      <alignment horizontal="center" vertical="center"/>
    </xf>
    <xf numFmtId="0" fontId="7" fillId="0" borderId="11" xfId="4" applyFont="1" applyBorder="1" applyAlignment="1">
      <alignment horizontal="center" vertical="center"/>
    </xf>
    <xf numFmtId="0" fontId="7" fillId="0" borderId="12" xfId="4" applyFont="1" applyBorder="1" applyAlignment="1">
      <alignment horizontal="center" vertical="center"/>
    </xf>
    <xf numFmtId="0" fontId="7" fillId="0" borderId="30" xfId="4" applyFont="1" applyBorder="1" applyAlignment="1">
      <alignment horizontal="center" vertical="center" wrapText="1"/>
    </xf>
    <xf numFmtId="0" fontId="7" fillId="0" borderId="30" xfId="4" applyFont="1" applyBorder="1" applyAlignment="1">
      <alignment horizontal="center" vertical="center" textRotation="90" wrapText="1"/>
    </xf>
    <xf numFmtId="0" fontId="7" fillId="0" borderId="34" xfId="4" applyFont="1" applyBorder="1" applyAlignment="1">
      <alignment horizontal="center" vertical="center" textRotation="90" wrapText="1"/>
    </xf>
    <xf numFmtId="0" fontId="9" fillId="12" borderId="30" xfId="4" applyFont="1" applyFill="1" applyBorder="1" applyAlignment="1">
      <alignment horizontal="center" vertical="center" textRotation="90" wrapText="1"/>
    </xf>
    <xf numFmtId="0" fontId="7" fillId="0" borderId="23" xfId="4" applyFont="1" applyBorder="1" applyAlignment="1">
      <alignment horizontal="center" vertical="center" wrapText="1"/>
    </xf>
    <xf numFmtId="0" fontId="7" fillId="13" borderId="30" xfId="4" applyFont="1" applyFill="1" applyBorder="1" applyAlignment="1">
      <alignment horizontal="center" vertical="center" textRotation="90" wrapText="1"/>
    </xf>
    <xf numFmtId="0" fontId="7" fillId="12" borderId="23" xfId="4" applyFont="1" applyFill="1" applyBorder="1" applyAlignment="1">
      <alignment horizontal="center" vertical="center" textRotation="90" wrapText="1"/>
    </xf>
    <xf numFmtId="0" fontId="7" fillId="8" borderId="34" xfId="4" applyFont="1" applyFill="1" applyBorder="1" applyAlignment="1">
      <alignment horizontal="center" vertical="center" textRotation="90" wrapText="1"/>
    </xf>
    <xf numFmtId="0" fontId="7" fillId="22" borderId="30" xfId="4" applyFont="1" applyFill="1" applyBorder="1" applyAlignment="1">
      <alignment horizontal="center" vertical="center" textRotation="90" wrapText="1"/>
    </xf>
    <xf numFmtId="0" fontId="7" fillId="0" borderId="0" xfId="4" applyFont="1" applyAlignment="1">
      <alignment horizontal="center" vertical="top" wrapText="1"/>
    </xf>
    <xf numFmtId="0" fontId="7" fillId="0" borderId="0" xfId="4" applyFont="1" applyAlignment="1">
      <alignment vertical="center"/>
    </xf>
    <xf numFmtId="0" fontId="10" fillId="0" borderId="0" xfId="4" applyFont="1" applyAlignment="1">
      <alignment horizontal="center" vertical="center" wrapText="1"/>
    </xf>
    <xf numFmtId="0" fontId="73" fillId="0" borderId="0" xfId="4" applyFont="1" applyAlignment="1">
      <alignment vertical="top"/>
    </xf>
    <xf numFmtId="0" fontId="73" fillId="0" borderId="0" xfId="4" applyFont="1" applyAlignment="1">
      <alignment vertical="top" wrapText="1"/>
    </xf>
    <xf numFmtId="0" fontId="74" fillId="0" borderId="0" xfId="13"/>
    <xf numFmtId="0" fontId="40" fillId="0" borderId="0" xfId="13" applyFont="1"/>
    <xf numFmtId="0" fontId="5" fillId="0" borderId="0" xfId="13" applyFont="1"/>
    <xf numFmtId="164" fontId="10" fillId="0" borderId="0" xfId="13" applyNumberFormat="1" applyFont="1" applyAlignment="1">
      <alignment vertical="top" wrapText="1"/>
    </xf>
    <xf numFmtId="164" fontId="7" fillId="0" borderId="0" xfId="13" applyNumberFormat="1" applyFont="1" applyAlignment="1">
      <alignment vertical="top" wrapText="1"/>
    </xf>
    <xf numFmtId="0" fontId="73" fillId="0" borderId="0" xfId="13" applyFont="1" applyAlignment="1">
      <alignment vertical="top"/>
    </xf>
    <xf numFmtId="0" fontId="30" fillId="0" borderId="0" xfId="13" applyFont="1" applyAlignment="1">
      <alignment vertical="top"/>
    </xf>
    <xf numFmtId="0" fontId="7" fillId="0" borderId="0" xfId="13" applyFont="1" applyAlignment="1">
      <alignment vertical="top"/>
    </xf>
    <xf numFmtId="164" fontId="22" fillId="0" borderId="0" xfId="13" applyNumberFormat="1" applyFont="1" applyAlignment="1">
      <alignment horizontal="right" vertical="top" wrapText="1"/>
    </xf>
    <xf numFmtId="164" fontId="7" fillId="0" borderId="0" xfId="5" applyNumberFormat="1" applyFont="1" applyAlignment="1">
      <alignment vertical="top" wrapText="1"/>
    </xf>
    <xf numFmtId="0" fontId="75" fillId="0" borderId="0" xfId="13" applyFont="1" applyAlignment="1">
      <alignment vertical="center" wrapText="1"/>
    </xf>
    <xf numFmtId="0" fontId="10" fillId="0" borderId="0" xfId="4" applyFont="1" applyAlignment="1">
      <alignment horizontal="center" vertical="center" wrapText="1"/>
    </xf>
    <xf numFmtId="49" fontId="76" fillId="0" borderId="0" xfId="13" applyNumberFormat="1" applyFont="1" applyAlignment="1">
      <alignment vertical="top" wrapText="1"/>
    </xf>
    <xf numFmtId="0" fontId="46" fillId="0" borderId="0" xfId="13" applyFont="1" applyAlignment="1">
      <alignment horizontal="center" vertical="top"/>
    </xf>
    <xf numFmtId="49" fontId="19" fillId="0" borderId="0" xfId="13" applyNumberFormat="1" applyFont="1" applyAlignment="1">
      <alignment vertical="top"/>
    </xf>
    <xf numFmtId="49" fontId="7" fillId="0" borderId="0" xfId="13" applyNumberFormat="1" applyFont="1" applyAlignment="1">
      <alignment vertical="top"/>
    </xf>
    <xf numFmtId="0" fontId="7" fillId="0" borderId="2" xfId="13" applyFont="1" applyBorder="1" applyAlignment="1">
      <alignment horizontal="left" vertical="center" wrapText="1"/>
    </xf>
    <xf numFmtId="0" fontId="7" fillId="0" borderId="3" xfId="13" applyFont="1" applyBorder="1" applyAlignment="1">
      <alignment horizontal="left" vertical="center" wrapText="1"/>
    </xf>
    <xf numFmtId="0" fontId="7" fillId="0" borderId="4" xfId="13" applyFont="1" applyBorder="1" applyAlignment="1">
      <alignment horizontal="left" vertical="center" wrapText="1"/>
    </xf>
    <xf numFmtId="0" fontId="7" fillId="0" borderId="6" xfId="13" applyFont="1" applyBorder="1" applyAlignment="1">
      <alignment horizontal="left" vertical="center" wrapText="1"/>
    </xf>
    <xf numFmtId="0" fontId="7" fillId="0" borderId="7" xfId="13" applyFont="1" applyBorder="1" applyAlignment="1">
      <alignment horizontal="left" vertical="center" wrapText="1"/>
    </xf>
    <xf numFmtId="0" fontId="7" fillId="0" borderId="8" xfId="13" applyFont="1" applyBorder="1" applyAlignment="1">
      <alignment horizontal="left" vertical="center" wrapText="1"/>
    </xf>
    <xf numFmtId="0" fontId="10" fillId="3" borderId="10" xfId="13" applyFont="1" applyFill="1" applyBorder="1" applyAlignment="1">
      <alignment horizontal="left" vertical="center" wrapText="1"/>
    </xf>
    <xf numFmtId="0" fontId="10" fillId="3" borderId="11" xfId="13" applyFont="1" applyFill="1" applyBorder="1" applyAlignment="1">
      <alignment horizontal="left" vertical="center" wrapText="1"/>
    </xf>
    <xf numFmtId="0" fontId="10" fillId="3" borderId="12" xfId="13" applyFont="1" applyFill="1" applyBorder="1" applyAlignment="1">
      <alignment horizontal="left" vertical="center" wrapText="1"/>
    </xf>
    <xf numFmtId="0" fontId="7" fillId="4" borderId="2" xfId="13" applyFont="1" applyFill="1" applyBorder="1" applyAlignment="1">
      <alignment horizontal="left" vertical="top" wrapText="1"/>
    </xf>
    <xf numFmtId="0" fontId="7" fillId="4" borderId="3" xfId="13" applyFont="1" applyFill="1" applyBorder="1" applyAlignment="1">
      <alignment horizontal="left" vertical="top" wrapText="1"/>
    </xf>
    <xf numFmtId="0" fontId="7" fillId="4" borderId="4" xfId="13" applyFont="1" applyFill="1" applyBorder="1" applyAlignment="1">
      <alignment horizontal="left" vertical="top" wrapText="1"/>
    </xf>
    <xf numFmtId="0" fontId="7" fillId="4" borderId="15" xfId="13" applyFont="1" applyFill="1" applyBorder="1" applyAlignment="1">
      <alignment horizontal="left" vertical="top" wrapText="1"/>
    </xf>
    <xf numFmtId="0" fontId="7" fillId="4" borderId="16" xfId="13" applyFont="1" applyFill="1" applyBorder="1" applyAlignment="1">
      <alignment horizontal="left" vertical="top" wrapText="1"/>
    </xf>
    <xf numFmtId="0" fontId="7" fillId="4" borderId="17" xfId="13" applyFont="1" applyFill="1" applyBorder="1" applyAlignment="1">
      <alignment horizontal="left" vertical="top" wrapText="1"/>
    </xf>
    <xf numFmtId="0" fontId="7" fillId="4" borderId="15" xfId="13" applyFont="1" applyFill="1" applyBorder="1" applyAlignment="1">
      <alignment horizontal="left" vertical="center" wrapText="1"/>
    </xf>
    <xf numFmtId="0" fontId="7" fillId="4" borderId="16" xfId="13" applyFont="1" applyFill="1" applyBorder="1" applyAlignment="1">
      <alignment horizontal="left" vertical="center" wrapText="1"/>
    </xf>
    <xf numFmtId="0" fontId="7" fillId="4" borderId="17" xfId="13" applyFont="1" applyFill="1" applyBorder="1" applyAlignment="1">
      <alignment horizontal="left" vertical="center" wrapText="1"/>
    </xf>
    <xf numFmtId="0" fontId="7" fillId="4" borderId="18" xfId="13" applyFont="1" applyFill="1" applyBorder="1" applyAlignment="1">
      <alignment horizontal="left" vertical="center" wrapText="1"/>
    </xf>
    <xf numFmtId="0" fontId="7" fillId="4" borderId="0" xfId="13" applyFont="1" applyFill="1" applyAlignment="1">
      <alignment horizontal="left" vertical="center" wrapText="1"/>
    </xf>
    <xf numFmtId="0" fontId="7" fillId="4" borderId="19" xfId="13" applyFont="1" applyFill="1" applyBorder="1" applyAlignment="1">
      <alignment horizontal="left" vertical="center" wrapText="1"/>
    </xf>
    <xf numFmtId="0" fontId="5" fillId="0" borderId="20" xfId="4" applyBorder="1" applyAlignment="1">
      <alignment horizontal="left" vertical="top" wrapText="1"/>
    </xf>
    <xf numFmtId="0" fontId="5" fillId="0" borderId="21" xfId="4" applyBorder="1" applyAlignment="1">
      <alignment horizontal="left" vertical="top" wrapText="1"/>
    </xf>
    <xf numFmtId="0" fontId="7" fillId="0" borderId="21" xfId="4" applyFont="1" applyBorder="1" applyAlignment="1">
      <alignment horizontal="left" vertical="top" wrapText="1"/>
    </xf>
    <xf numFmtId="0" fontId="7" fillId="0" borderId="22" xfId="4" applyFont="1" applyBorder="1" applyAlignment="1">
      <alignment horizontal="left" vertical="top" wrapText="1"/>
    </xf>
    <xf numFmtId="0" fontId="10" fillId="5" borderId="10" xfId="13" applyFont="1" applyFill="1" applyBorder="1" applyAlignment="1">
      <alignment horizontal="left" vertical="center" wrapText="1"/>
    </xf>
    <xf numFmtId="0" fontId="10" fillId="5" borderId="11" xfId="13" applyFont="1" applyFill="1" applyBorder="1" applyAlignment="1">
      <alignment horizontal="left" vertical="center" wrapText="1"/>
    </xf>
    <xf numFmtId="0" fontId="10" fillId="5" borderId="12" xfId="13" applyFont="1" applyFill="1" applyBorder="1" applyAlignment="1">
      <alignment horizontal="left" vertical="center" wrapText="1"/>
    </xf>
    <xf numFmtId="0" fontId="7" fillId="0" borderId="18" xfId="13" applyFont="1" applyBorder="1" applyAlignment="1">
      <alignment horizontal="left" vertical="center" wrapText="1"/>
    </xf>
    <xf numFmtId="0" fontId="7" fillId="0" borderId="0" xfId="13" applyFont="1" applyAlignment="1">
      <alignment horizontal="left" vertical="center" wrapText="1"/>
    </xf>
    <xf numFmtId="0" fontId="7" fillId="0" borderId="19" xfId="13" applyFont="1" applyBorder="1" applyAlignment="1">
      <alignment horizontal="left" vertical="center" wrapText="1"/>
    </xf>
    <xf numFmtId="49" fontId="46" fillId="0" borderId="0" xfId="13" applyNumberFormat="1" applyFont="1" applyAlignment="1">
      <alignment horizontal="right" vertical="top"/>
    </xf>
    <xf numFmtId="49" fontId="7" fillId="0" borderId="23" xfId="13" applyNumberFormat="1" applyFont="1" applyBorder="1" applyAlignment="1">
      <alignment vertical="top"/>
    </xf>
    <xf numFmtId="49" fontId="7" fillId="0" borderId="23" xfId="13" applyNumberFormat="1" applyFont="1" applyBorder="1" applyAlignment="1">
      <alignment vertical="top" textRotation="90"/>
    </xf>
    <xf numFmtId="0" fontId="46" fillId="5" borderId="10" xfId="13" applyFont="1" applyFill="1" applyBorder="1" applyAlignment="1">
      <alignment vertical="top"/>
    </xf>
    <xf numFmtId="0" fontId="7" fillId="5" borderId="11" xfId="13" applyFont="1" applyFill="1" applyBorder="1" applyAlignment="1">
      <alignment vertical="top"/>
    </xf>
    <xf numFmtId="0" fontId="7" fillId="5" borderId="12" xfId="13" applyFont="1" applyFill="1" applyBorder="1" applyAlignment="1">
      <alignment vertical="top"/>
    </xf>
    <xf numFmtId="164" fontId="17" fillId="5" borderId="9" xfId="13" applyNumberFormat="1" applyFont="1" applyFill="1" applyBorder="1" applyAlignment="1">
      <alignment horizontal="center" vertical="top"/>
    </xf>
    <xf numFmtId="49" fontId="10" fillId="5" borderId="10" xfId="13" applyNumberFormat="1" applyFont="1" applyFill="1" applyBorder="1" applyAlignment="1">
      <alignment horizontal="right" vertical="top"/>
    </xf>
    <xf numFmtId="49" fontId="10" fillId="5" borderId="11" xfId="13" applyNumberFormat="1" applyFont="1" applyFill="1" applyBorder="1" applyAlignment="1">
      <alignment horizontal="right" vertical="top"/>
    </xf>
    <xf numFmtId="49" fontId="10" fillId="5" borderId="12" xfId="13" applyNumberFormat="1" applyFont="1" applyFill="1" applyBorder="1" applyAlignment="1">
      <alignment horizontal="right" vertical="top"/>
    </xf>
    <xf numFmtId="49" fontId="17" fillId="10" borderId="2" xfId="12" applyNumberFormat="1" applyFont="1" applyFill="1" applyBorder="1" applyAlignment="1">
      <alignment vertical="top"/>
    </xf>
    <xf numFmtId="49" fontId="10" fillId="10" borderId="3" xfId="12" applyNumberFormat="1" applyFont="1" applyFill="1" applyBorder="1" applyAlignment="1">
      <alignment vertical="top"/>
    </xf>
    <xf numFmtId="49" fontId="10" fillId="10" borderId="4" xfId="12" applyNumberFormat="1" applyFont="1" applyFill="1" applyBorder="1" applyAlignment="1">
      <alignment vertical="top"/>
    </xf>
    <xf numFmtId="164" fontId="17" fillId="10" borderId="24" xfId="12" applyNumberFormat="1" applyFont="1" applyFill="1" applyBorder="1" applyAlignment="1">
      <alignment horizontal="center" vertical="top"/>
    </xf>
    <xf numFmtId="49" fontId="10" fillId="10" borderId="10" xfId="12" applyNumberFormat="1" applyFont="1" applyFill="1" applyBorder="1" applyAlignment="1">
      <alignment horizontal="right" vertical="top"/>
    </xf>
    <xf numFmtId="49" fontId="10" fillId="10" borderId="11" xfId="12" applyNumberFormat="1" applyFont="1" applyFill="1" applyBorder="1" applyAlignment="1">
      <alignment horizontal="right" vertical="top"/>
    </xf>
    <xf numFmtId="49" fontId="10" fillId="10" borderId="12" xfId="12" applyNumberFormat="1" applyFont="1" applyFill="1" applyBorder="1" applyAlignment="1">
      <alignment horizontal="right" vertical="top"/>
    </xf>
    <xf numFmtId="49" fontId="10" fillId="9" borderId="45" xfId="13" applyNumberFormat="1" applyFont="1" applyFill="1" applyBorder="1" applyAlignment="1">
      <alignment horizontal="center" vertical="top" wrapText="1"/>
    </xf>
    <xf numFmtId="0" fontId="46" fillId="8" borderId="10" xfId="13" applyFont="1" applyFill="1" applyBorder="1" applyAlignment="1">
      <alignment vertical="top"/>
    </xf>
    <xf numFmtId="0" fontId="7" fillId="8" borderId="11" xfId="13" applyFont="1" applyFill="1" applyBorder="1" applyAlignment="1">
      <alignment vertical="top"/>
    </xf>
    <xf numFmtId="0" fontId="7" fillId="8" borderId="12" xfId="13" applyFont="1" applyFill="1" applyBorder="1" applyAlignment="1">
      <alignment vertical="top"/>
    </xf>
    <xf numFmtId="164" fontId="10" fillId="8" borderId="9" xfId="13" applyNumberFormat="1" applyFont="1" applyFill="1" applyBorder="1" applyAlignment="1">
      <alignment horizontal="center" vertical="top"/>
    </xf>
    <xf numFmtId="0" fontId="10" fillId="8" borderId="9" xfId="13" applyFont="1" applyFill="1" applyBorder="1" applyAlignment="1">
      <alignment horizontal="center" vertical="top"/>
    </xf>
    <xf numFmtId="0" fontId="10" fillId="8" borderId="10" xfId="13" applyFont="1" applyFill="1" applyBorder="1" applyAlignment="1">
      <alignment horizontal="right" vertical="top" wrapText="1"/>
    </xf>
    <xf numFmtId="0" fontId="10" fillId="8" borderId="3" xfId="13" applyFont="1" applyFill="1" applyBorder="1" applyAlignment="1">
      <alignment horizontal="right" vertical="top" wrapText="1"/>
    </xf>
    <xf numFmtId="0" fontId="10" fillId="8" borderId="11" xfId="13" applyFont="1" applyFill="1" applyBorder="1" applyAlignment="1">
      <alignment horizontal="right" vertical="top" wrapText="1"/>
    </xf>
    <xf numFmtId="0" fontId="10" fillId="8" borderId="12" xfId="13" applyFont="1" applyFill="1" applyBorder="1" applyAlignment="1">
      <alignment horizontal="right" vertical="top" wrapText="1"/>
    </xf>
    <xf numFmtId="49" fontId="10" fillId="14" borderId="9" xfId="13" applyNumberFormat="1" applyFont="1" applyFill="1" applyBorder="1" applyAlignment="1">
      <alignment horizontal="center" vertical="top"/>
    </xf>
    <xf numFmtId="49" fontId="10" fillId="9" borderId="12" xfId="13" applyNumberFormat="1" applyFont="1" applyFill="1" applyBorder="1" applyAlignment="1">
      <alignment horizontal="center" vertical="top"/>
    </xf>
    <xf numFmtId="49" fontId="46" fillId="15" borderId="37" xfId="13" applyNumberFormat="1" applyFont="1" applyFill="1" applyBorder="1" applyAlignment="1">
      <alignment horizontal="center" vertical="center" wrapText="1"/>
    </xf>
    <xf numFmtId="0" fontId="7" fillId="4" borderId="38" xfId="13" applyFont="1" applyFill="1" applyBorder="1" applyAlignment="1">
      <alignment horizontal="center" vertical="center"/>
    </xf>
    <xf numFmtId="0" fontId="7" fillId="4" borderId="60" xfId="13" applyFont="1" applyFill="1" applyBorder="1" applyAlignment="1">
      <alignment vertical="center" wrapText="1"/>
    </xf>
    <xf numFmtId="164" fontId="10" fillId="18" borderId="1" xfId="13" applyNumberFormat="1" applyFont="1" applyFill="1" applyBorder="1" applyAlignment="1">
      <alignment horizontal="center" vertical="top"/>
    </xf>
    <xf numFmtId="0" fontId="10" fillId="23" borderId="4" xfId="13" applyFont="1" applyFill="1" applyBorder="1" applyAlignment="1">
      <alignment horizontal="center" vertical="top"/>
    </xf>
    <xf numFmtId="49" fontId="7" fillId="0" borderId="24" xfId="13" applyNumberFormat="1" applyFont="1" applyBorder="1" applyAlignment="1">
      <alignment horizontal="center" vertical="top" wrapText="1"/>
    </xf>
    <xf numFmtId="49" fontId="7" fillId="0" borderId="13" xfId="13" applyNumberFormat="1" applyFont="1" applyBorder="1" applyAlignment="1">
      <alignment horizontal="center" vertical="center" textRotation="90"/>
    </xf>
    <xf numFmtId="0" fontId="10" fillId="12" borderId="24" xfId="13" applyFont="1" applyFill="1" applyBorder="1" applyAlignment="1">
      <alignment horizontal="center" vertical="center" textRotation="90" wrapText="1"/>
    </xf>
    <xf numFmtId="0" fontId="78" fillId="13" borderId="2" xfId="7" applyFont="1" applyFill="1" applyBorder="1" applyAlignment="1">
      <alignment horizontal="left" vertical="top" wrapText="1"/>
    </xf>
    <xf numFmtId="0" fontId="5" fillId="4" borderId="24" xfId="13" applyFont="1" applyFill="1" applyBorder="1" applyAlignment="1">
      <alignment horizontal="center" vertical="top" wrapText="1"/>
    </xf>
    <xf numFmtId="49" fontId="10" fillId="13" borderId="24" xfId="13" applyNumberFormat="1" applyFont="1" applyFill="1" applyBorder="1" applyAlignment="1">
      <alignment horizontal="center" vertical="top" wrapText="1"/>
    </xf>
    <xf numFmtId="0" fontId="5" fillId="12" borderId="3" xfId="13" applyFont="1" applyFill="1" applyBorder="1" applyAlignment="1">
      <alignment horizontal="center" vertical="top" wrapText="1"/>
    </xf>
    <xf numFmtId="49" fontId="10" fillId="8" borderId="24" xfId="13" applyNumberFormat="1" applyFont="1" applyFill="1" applyBorder="1" applyAlignment="1">
      <alignment horizontal="center" vertical="top"/>
    </xf>
    <xf numFmtId="49" fontId="10" fillId="9" borderId="24" xfId="13" applyNumberFormat="1" applyFont="1" applyFill="1" applyBorder="1" applyAlignment="1">
      <alignment horizontal="center" vertical="top"/>
    </xf>
    <xf numFmtId="164" fontId="40" fillId="0" borderId="0" xfId="13" applyNumberFormat="1" applyFont="1"/>
    <xf numFmtId="0" fontId="5" fillId="8" borderId="0" xfId="13" applyFont="1" applyFill="1"/>
    <xf numFmtId="0" fontId="40" fillId="8" borderId="0" xfId="13" applyFont="1" applyFill="1"/>
    <xf numFmtId="0" fontId="7" fillId="0" borderId="2" xfId="6" applyFont="1" applyBorder="1" applyAlignment="1">
      <alignment horizontal="center" vertical="top"/>
    </xf>
    <xf numFmtId="0" fontId="7" fillId="0" borderId="43" xfId="13" applyFont="1" applyBorder="1" applyAlignment="1">
      <alignment horizontal="center" vertical="top" wrapText="1"/>
    </xf>
    <xf numFmtId="0" fontId="7" fillId="0" borderId="46" xfId="13" applyFont="1" applyBorder="1" applyAlignment="1">
      <alignment horizontal="left" vertical="top" wrapText="1"/>
    </xf>
    <xf numFmtId="164" fontId="7" fillId="0" borderId="13" xfId="13" applyNumberFormat="1" applyFont="1" applyBorder="1" applyAlignment="1">
      <alignment horizontal="center" vertical="top"/>
    </xf>
    <xf numFmtId="0" fontId="7" fillId="0" borderId="22" xfId="13" applyFont="1" applyBorder="1" applyAlignment="1">
      <alignment horizontal="center" vertical="top"/>
    </xf>
    <xf numFmtId="0" fontId="7" fillId="0" borderId="15" xfId="7" applyFont="1" applyBorder="1" applyAlignment="1">
      <alignment vertical="top" wrapText="1"/>
    </xf>
    <xf numFmtId="49" fontId="7" fillId="0" borderId="13" xfId="13" applyNumberFormat="1" applyFont="1" applyBorder="1" applyAlignment="1">
      <alignment horizontal="center" vertical="top" wrapText="1"/>
    </xf>
    <xf numFmtId="0" fontId="10" fillId="12" borderId="13" xfId="13" applyFont="1" applyFill="1" applyBorder="1" applyAlignment="1">
      <alignment horizontal="center" vertical="center" textRotation="90" wrapText="1"/>
    </xf>
    <xf numFmtId="0" fontId="78" fillId="13" borderId="18" xfId="7" applyFont="1" applyFill="1" applyBorder="1" applyAlignment="1">
      <alignment horizontal="left" vertical="top" wrapText="1"/>
    </xf>
    <xf numFmtId="0" fontId="5" fillId="4" borderId="13" xfId="13" applyFont="1" applyFill="1" applyBorder="1" applyAlignment="1">
      <alignment horizontal="center" vertical="top" wrapText="1"/>
    </xf>
    <xf numFmtId="49" fontId="10" fillId="13" borderId="13" xfId="13" applyNumberFormat="1" applyFont="1" applyFill="1" applyBorder="1" applyAlignment="1">
      <alignment horizontal="center" vertical="top" wrapText="1"/>
    </xf>
    <xf numFmtId="49" fontId="10" fillId="12" borderId="0" xfId="13" applyNumberFormat="1" applyFont="1" applyFill="1" applyAlignment="1">
      <alignment horizontal="center" vertical="top" wrapText="1"/>
    </xf>
    <xf numFmtId="49" fontId="10" fillId="8" borderId="13" xfId="13" applyNumberFormat="1" applyFont="1" applyFill="1" applyBorder="1" applyAlignment="1">
      <alignment horizontal="center" vertical="top"/>
    </xf>
    <xf numFmtId="49" fontId="10" fillId="9" borderId="13" xfId="13" applyNumberFormat="1" applyFont="1" applyFill="1" applyBorder="1" applyAlignment="1">
      <alignment horizontal="center" vertical="top"/>
    </xf>
    <xf numFmtId="0" fontId="67" fillId="0" borderId="37" xfId="13" applyFont="1" applyBorder="1" applyAlignment="1">
      <alignment horizontal="center" vertical="center"/>
    </xf>
    <xf numFmtId="0" fontId="67" fillId="0" borderId="38" xfId="13" applyFont="1" applyBorder="1" applyAlignment="1">
      <alignment horizontal="center" vertical="center"/>
    </xf>
    <xf numFmtId="0" fontId="67" fillId="0" borderId="60" xfId="13" applyFont="1" applyBorder="1" applyAlignment="1">
      <alignment vertical="center" wrapText="1"/>
    </xf>
    <xf numFmtId="164" fontId="7" fillId="0" borderId="29" xfId="13" applyNumberFormat="1" applyFont="1" applyBorder="1" applyAlignment="1">
      <alignment horizontal="center" vertical="top"/>
    </xf>
    <xf numFmtId="0" fontId="7" fillId="0" borderId="29" xfId="13" applyFont="1" applyBorder="1" applyAlignment="1">
      <alignment horizontal="center" vertical="top"/>
    </xf>
    <xf numFmtId="0" fontId="46" fillId="0" borderId="6" xfId="7" applyFont="1" applyBorder="1" applyAlignment="1">
      <alignment vertical="top" wrapText="1"/>
    </xf>
    <xf numFmtId="49" fontId="7" fillId="0" borderId="30" xfId="13" applyNumberFormat="1" applyFont="1" applyBorder="1" applyAlignment="1">
      <alignment horizontal="center" vertical="top" wrapText="1"/>
    </xf>
    <xf numFmtId="0" fontId="78" fillId="13" borderId="34" xfId="7" applyFont="1" applyFill="1" applyBorder="1" applyAlignment="1">
      <alignment horizontal="left" vertical="top" wrapText="1"/>
    </xf>
    <xf numFmtId="49" fontId="10" fillId="13" borderId="30" xfId="13" applyNumberFormat="1" applyFont="1" applyFill="1" applyBorder="1" applyAlignment="1">
      <alignment horizontal="center" vertical="top" wrapText="1"/>
    </xf>
    <xf numFmtId="49" fontId="10" fillId="8" borderId="30" xfId="13" applyNumberFormat="1" applyFont="1" applyFill="1" applyBorder="1" applyAlignment="1">
      <alignment horizontal="center" vertical="top"/>
    </xf>
    <xf numFmtId="49" fontId="10" fillId="9" borderId="30" xfId="13" applyNumberFormat="1" applyFont="1" applyFill="1" applyBorder="1" applyAlignment="1">
      <alignment horizontal="center" vertical="top"/>
    </xf>
    <xf numFmtId="49" fontId="7" fillId="0" borderId="64" xfId="13" applyNumberFormat="1" applyFont="1" applyBorder="1" applyAlignment="1">
      <alignment horizontal="center" vertical="center" wrapText="1"/>
    </xf>
    <xf numFmtId="0" fontId="7" fillId="4" borderId="63" xfId="13" applyFont="1" applyFill="1" applyBorder="1" applyAlignment="1">
      <alignment vertical="center" wrapText="1"/>
    </xf>
    <xf numFmtId="164" fontId="10" fillId="18" borderId="40" xfId="13" applyNumberFormat="1" applyFont="1" applyFill="1" applyBorder="1" applyAlignment="1">
      <alignment horizontal="center" vertical="top"/>
    </xf>
    <xf numFmtId="49" fontId="7" fillId="0" borderId="3" xfId="13" applyNumberFormat="1" applyFont="1" applyBorder="1" applyAlignment="1">
      <alignment vertical="top" wrapText="1"/>
    </xf>
    <xf numFmtId="0" fontId="5" fillId="12" borderId="24" xfId="13" applyFont="1" applyFill="1" applyBorder="1" applyAlignment="1">
      <alignment horizontal="center" vertical="top" wrapText="1"/>
    </xf>
    <xf numFmtId="0" fontId="7" fillId="0" borderId="37" xfId="13" applyFont="1" applyBorder="1" applyAlignment="1">
      <alignment horizontal="center" vertical="center" wrapText="1"/>
    </xf>
    <xf numFmtId="0" fontId="7" fillId="0" borderId="27" xfId="13" applyFont="1" applyBorder="1" applyAlignment="1">
      <alignment horizontal="center" vertical="top"/>
    </xf>
    <xf numFmtId="0" fontId="7" fillId="0" borderId="28" xfId="13" applyFont="1" applyBorder="1" applyAlignment="1">
      <alignment vertical="top" wrapText="1"/>
    </xf>
    <xf numFmtId="164" fontId="7" fillId="0" borderId="17" xfId="13" applyNumberFormat="1" applyFont="1" applyBorder="1" applyAlignment="1">
      <alignment horizontal="center" vertical="top"/>
    </xf>
    <xf numFmtId="49" fontId="7" fillId="0" borderId="0" xfId="13" applyNumberFormat="1" applyFont="1" applyAlignment="1">
      <alignment vertical="top" wrapText="1"/>
    </xf>
    <xf numFmtId="49" fontId="10" fillId="12" borderId="13" xfId="13" applyNumberFormat="1" applyFont="1" applyFill="1" applyBorder="1" applyAlignment="1">
      <alignment horizontal="center" vertical="top" wrapText="1"/>
    </xf>
    <xf numFmtId="49" fontId="7" fillId="15" borderId="41" xfId="13" applyNumberFormat="1" applyFont="1" applyFill="1" applyBorder="1" applyAlignment="1">
      <alignment horizontal="center" vertical="center" wrapText="1"/>
    </xf>
    <xf numFmtId="0" fontId="7" fillId="4" borderId="32" xfId="13" applyFont="1" applyFill="1" applyBorder="1" applyAlignment="1">
      <alignment horizontal="center" vertical="center"/>
    </xf>
    <xf numFmtId="0" fontId="7" fillId="4" borderId="33" xfId="13" applyFont="1" applyFill="1" applyBorder="1" applyAlignment="1">
      <alignment vertical="center" wrapText="1"/>
    </xf>
    <xf numFmtId="164" fontId="7" fillId="0" borderId="8" xfId="13" applyNumberFormat="1" applyFont="1" applyBorder="1" applyAlignment="1">
      <alignment horizontal="center" vertical="top"/>
    </xf>
    <xf numFmtId="0" fontId="5" fillId="4" borderId="30" xfId="13" applyFont="1" applyFill="1" applyBorder="1" applyAlignment="1">
      <alignment horizontal="center" vertical="top" wrapText="1"/>
    </xf>
    <xf numFmtId="49" fontId="10" fillId="12" borderId="30" xfId="13" applyNumberFormat="1" applyFont="1" applyFill="1" applyBorder="1" applyAlignment="1">
      <alignment horizontal="center" vertical="top" wrapText="1"/>
    </xf>
    <xf numFmtId="164" fontId="7" fillId="0" borderId="0" xfId="13" applyNumberFormat="1" applyFont="1" applyAlignment="1">
      <alignment horizontal="center" vertical="top"/>
    </xf>
    <xf numFmtId="0" fontId="10" fillId="0" borderId="0" xfId="13" applyFont="1" applyAlignment="1">
      <alignment horizontal="center" vertical="top"/>
    </xf>
    <xf numFmtId="0" fontId="7" fillId="0" borderId="47" xfId="13" applyFont="1" applyBorder="1" applyAlignment="1">
      <alignment vertical="center"/>
    </xf>
    <xf numFmtId="0" fontId="7" fillId="0" borderId="25" xfId="13" applyFont="1" applyBorder="1" applyAlignment="1">
      <alignment vertical="center"/>
    </xf>
    <xf numFmtId="0" fontId="7" fillId="0" borderId="26" xfId="13" applyFont="1" applyBorder="1" applyAlignment="1">
      <alignment vertical="center" wrapText="1"/>
    </xf>
    <xf numFmtId="164" fontId="10" fillId="12" borderId="24" xfId="13" applyNumberFormat="1" applyFont="1" applyFill="1" applyBorder="1" applyAlignment="1">
      <alignment horizontal="center" vertical="top"/>
    </xf>
    <xf numFmtId="0" fontId="10" fillId="12" borderId="40" xfId="13" applyFont="1" applyFill="1" applyBorder="1" applyAlignment="1">
      <alignment horizontal="center" vertical="top"/>
    </xf>
    <xf numFmtId="49" fontId="7" fillId="0" borderId="24" xfId="13" applyNumberFormat="1" applyFont="1" applyBorder="1" applyAlignment="1">
      <alignment vertical="top" wrapText="1"/>
    </xf>
    <xf numFmtId="0" fontId="10" fillId="12" borderId="2" xfId="13" applyFont="1" applyFill="1" applyBorder="1" applyAlignment="1">
      <alignment horizontal="left" vertical="top" wrapText="1"/>
    </xf>
    <xf numFmtId="0" fontId="10" fillId="12" borderId="3" xfId="13" applyFont="1" applyFill="1" applyBorder="1" applyAlignment="1">
      <alignment horizontal="left" vertical="top" wrapText="1"/>
    </xf>
    <xf numFmtId="49" fontId="10" fillId="12" borderId="0" xfId="13" applyNumberFormat="1" applyFont="1" applyFill="1" applyAlignment="1">
      <alignment vertical="top" wrapText="1"/>
    </xf>
    <xf numFmtId="49" fontId="10" fillId="14" borderId="24" xfId="13" applyNumberFormat="1" applyFont="1" applyFill="1" applyBorder="1" applyAlignment="1">
      <alignment horizontal="center" vertical="top"/>
    </xf>
    <xf numFmtId="0" fontId="7" fillId="0" borderId="0" xfId="13" applyFont="1" applyAlignment="1">
      <alignment horizontal="center" vertical="top"/>
    </xf>
    <xf numFmtId="0" fontId="7" fillId="0" borderId="49" xfId="13" applyFont="1" applyBorder="1" applyAlignment="1">
      <alignment vertical="center"/>
    </xf>
    <xf numFmtId="0" fontId="7" fillId="0" borderId="51" xfId="13" applyFont="1" applyBorder="1" applyAlignment="1">
      <alignment vertical="center"/>
    </xf>
    <xf numFmtId="0" fontId="7" fillId="0" borderId="45" xfId="13" applyFont="1" applyBorder="1" applyAlignment="1">
      <alignment vertical="center" wrapText="1"/>
    </xf>
    <xf numFmtId="164" fontId="7" fillId="12" borderId="29" xfId="13" applyNumberFormat="1" applyFont="1" applyFill="1" applyBorder="1" applyAlignment="1">
      <alignment horizontal="center" vertical="top"/>
    </xf>
    <xf numFmtId="0" fontId="7" fillId="12" borderId="29" xfId="13" applyFont="1" applyFill="1" applyBorder="1" applyAlignment="1">
      <alignment horizontal="center" vertical="top"/>
    </xf>
    <xf numFmtId="49" fontId="7" fillId="0" borderId="34" xfId="13" applyNumberFormat="1" applyFont="1" applyBorder="1" applyAlignment="1">
      <alignment vertical="top" wrapText="1"/>
    </xf>
    <xf numFmtId="49" fontId="7" fillId="0" borderId="30" xfId="13" applyNumberFormat="1" applyFont="1" applyBorder="1" applyAlignment="1">
      <alignment vertical="top" wrapText="1"/>
    </xf>
    <xf numFmtId="0" fontId="10" fillId="12" borderId="18" xfId="13" applyFont="1" applyFill="1" applyBorder="1" applyAlignment="1">
      <alignment horizontal="left" vertical="top" wrapText="1"/>
    </xf>
    <xf numFmtId="0" fontId="10" fillId="12" borderId="0" xfId="13" applyFont="1" applyFill="1" applyAlignment="1">
      <alignment horizontal="left" vertical="top" wrapText="1"/>
    </xf>
    <xf numFmtId="49" fontId="10" fillId="14" borderId="13" xfId="13" applyNumberFormat="1" applyFont="1" applyFill="1" applyBorder="1" applyAlignment="1">
      <alignment horizontal="center" vertical="top"/>
    </xf>
    <xf numFmtId="0" fontId="7" fillId="0" borderId="61" xfId="13" applyFont="1" applyBorder="1" applyAlignment="1">
      <alignment horizontal="center" vertical="center"/>
    </xf>
    <xf numFmtId="0" fontId="7" fillId="0" borderId="62" xfId="13" applyFont="1" applyBorder="1" applyAlignment="1">
      <alignment vertical="center"/>
    </xf>
    <xf numFmtId="0" fontId="7" fillId="0" borderId="39" xfId="13" applyFont="1" applyBorder="1" applyAlignment="1">
      <alignment vertical="center" wrapText="1"/>
    </xf>
    <xf numFmtId="164" fontId="7" fillId="12" borderId="13" xfId="13" applyNumberFormat="1" applyFont="1" applyFill="1" applyBorder="1" applyAlignment="1">
      <alignment horizontal="center" vertical="top"/>
    </xf>
    <xf numFmtId="0" fontId="7" fillId="12" borderId="19" xfId="13" applyFont="1" applyFill="1" applyBorder="1" applyAlignment="1">
      <alignment horizontal="center" vertical="top"/>
    </xf>
    <xf numFmtId="0" fontId="7" fillId="0" borderId="31" xfId="7" applyFont="1" applyBorder="1" applyAlignment="1">
      <alignment vertical="top" wrapText="1"/>
    </xf>
    <xf numFmtId="0" fontId="7" fillId="0" borderId="41" xfId="13" applyFont="1" applyBorder="1" applyAlignment="1">
      <alignment horizontal="center" vertical="center"/>
    </xf>
    <xf numFmtId="0" fontId="7" fillId="0" borderId="32" xfId="13" applyFont="1" applyBorder="1" applyAlignment="1">
      <alignment horizontal="center" vertical="center"/>
    </xf>
    <xf numFmtId="0" fontId="7" fillId="0" borderId="33" xfId="13" applyFont="1" applyBorder="1" applyAlignment="1">
      <alignment vertical="center" wrapText="1"/>
    </xf>
    <xf numFmtId="0" fontId="46" fillId="0" borderId="29" xfId="7" applyFont="1" applyBorder="1" applyAlignment="1">
      <alignment vertical="top" wrapText="1"/>
    </xf>
    <xf numFmtId="49" fontId="7" fillId="0" borderId="30" xfId="13" applyNumberFormat="1" applyFont="1" applyBorder="1" applyAlignment="1">
      <alignment horizontal="center" vertical="center" textRotation="90"/>
    </xf>
    <xf numFmtId="0" fontId="10" fillId="12" borderId="30" xfId="13" applyFont="1" applyFill="1" applyBorder="1" applyAlignment="1">
      <alignment horizontal="center" vertical="center" textRotation="90" wrapText="1"/>
    </xf>
    <xf numFmtId="0" fontId="10" fillId="12" borderId="34" xfId="13" applyFont="1" applyFill="1" applyBorder="1" applyAlignment="1">
      <alignment horizontal="left" vertical="top" wrapText="1"/>
    </xf>
    <xf numFmtId="0" fontId="10" fillId="12" borderId="23" xfId="13" applyFont="1" applyFill="1" applyBorder="1" applyAlignment="1">
      <alignment horizontal="left" vertical="top" wrapText="1"/>
    </xf>
    <xf numFmtId="49" fontId="10" fillId="12" borderId="23" xfId="13" applyNumberFormat="1" applyFont="1" applyFill="1" applyBorder="1" applyAlignment="1">
      <alignment vertical="top" wrapText="1"/>
    </xf>
    <xf numFmtId="49" fontId="10" fillId="14" borderId="30" xfId="13" applyNumberFormat="1" applyFont="1" applyFill="1" applyBorder="1" applyAlignment="1">
      <alignment horizontal="center" vertical="top"/>
    </xf>
    <xf numFmtId="0" fontId="7" fillId="0" borderId="47" xfId="13" applyFont="1" applyBorder="1" applyAlignment="1">
      <alignment horizontal="center" vertical="center" wrapText="1"/>
    </xf>
    <xf numFmtId="0" fontId="7" fillId="0" borderId="68" xfId="13" applyFont="1" applyBorder="1" applyAlignment="1">
      <alignment horizontal="center" vertical="center"/>
    </xf>
    <xf numFmtId="0" fontId="7" fillId="0" borderId="67" xfId="13" applyFont="1" applyBorder="1" applyAlignment="1">
      <alignment horizontal="justify" vertical="center"/>
    </xf>
    <xf numFmtId="0" fontId="26" fillId="0" borderId="11" xfId="13" applyFont="1" applyBorder="1" applyAlignment="1">
      <alignment vertical="top" wrapText="1"/>
    </xf>
    <xf numFmtId="49" fontId="10" fillId="0" borderId="11" xfId="13" applyNumberFormat="1" applyFont="1" applyBorder="1" applyAlignment="1">
      <alignment vertical="top" wrapText="1"/>
    </xf>
    <xf numFmtId="0" fontId="10" fillId="0" borderId="11" xfId="13" applyFont="1" applyBorder="1" applyAlignment="1">
      <alignment vertical="top"/>
    </xf>
    <xf numFmtId="0" fontId="10" fillId="0" borderId="12" xfId="13" applyFont="1" applyBorder="1" applyAlignment="1">
      <alignment vertical="top"/>
    </xf>
    <xf numFmtId="49" fontId="10" fillId="14" borderId="30" xfId="13" applyNumberFormat="1" applyFont="1" applyFill="1" applyBorder="1" applyAlignment="1">
      <alignment horizontal="center" vertical="top"/>
    </xf>
    <xf numFmtId="49" fontId="10" fillId="9" borderId="35" xfId="13" applyNumberFormat="1" applyFont="1" applyFill="1" applyBorder="1" applyAlignment="1">
      <alignment horizontal="center" vertical="top"/>
    </xf>
    <xf numFmtId="0" fontId="79" fillId="8" borderId="10" xfId="13" applyFont="1" applyFill="1" applyBorder="1" applyAlignment="1">
      <alignment vertical="top" wrapText="1"/>
    </xf>
    <xf numFmtId="0" fontId="26" fillId="8" borderId="11" xfId="13" applyFont="1" applyFill="1" applyBorder="1" applyAlignment="1">
      <alignment vertical="top" wrapText="1"/>
    </xf>
    <xf numFmtId="49" fontId="10" fillId="8" borderId="11" xfId="13" applyNumberFormat="1" applyFont="1" applyFill="1" applyBorder="1" applyAlignment="1">
      <alignment vertical="top" wrapText="1"/>
    </xf>
    <xf numFmtId="0" fontId="10" fillId="8" borderId="11" xfId="13" applyFont="1" applyFill="1" applyBorder="1" applyAlignment="1">
      <alignment vertical="top"/>
    </xf>
    <xf numFmtId="0" fontId="10" fillId="8" borderId="12" xfId="13" applyFont="1" applyFill="1" applyBorder="1" applyAlignment="1">
      <alignment vertical="top"/>
    </xf>
    <xf numFmtId="9" fontId="46" fillId="8" borderId="10" xfId="13" applyNumberFormat="1" applyFont="1" applyFill="1" applyBorder="1" applyAlignment="1">
      <alignment horizontal="center" vertical="top"/>
    </xf>
    <xf numFmtId="0" fontId="7" fillId="8" borderId="11" xfId="13" applyFont="1" applyFill="1" applyBorder="1" applyAlignment="1">
      <alignment horizontal="left" vertical="top"/>
    </xf>
    <xf numFmtId="0" fontId="7" fillId="8" borderId="12" xfId="13" applyFont="1" applyFill="1" applyBorder="1" applyAlignment="1">
      <alignment horizontal="left" vertical="top"/>
    </xf>
    <xf numFmtId="164" fontId="17" fillId="8" borderId="9" xfId="13" applyNumberFormat="1" applyFont="1" applyFill="1" applyBorder="1" applyAlignment="1">
      <alignment horizontal="center" vertical="top"/>
    </xf>
    <xf numFmtId="0" fontId="46" fillId="0" borderId="2" xfId="13" applyFont="1" applyBorder="1" applyAlignment="1">
      <alignment horizontal="center" vertical="center" wrapText="1"/>
    </xf>
    <xf numFmtId="0" fontId="7" fillId="0" borderId="25" xfId="13" applyFont="1" applyBorder="1" applyAlignment="1">
      <alignment horizontal="center" vertical="center"/>
    </xf>
    <xf numFmtId="164" fontId="10" fillId="23" borderId="9" xfId="13" applyNumberFormat="1" applyFont="1" applyFill="1" applyBorder="1" applyAlignment="1">
      <alignment horizontal="center" vertical="top"/>
    </xf>
    <xf numFmtId="0" fontId="10" fillId="23" borderId="1" xfId="13" applyFont="1" applyFill="1" applyBorder="1" applyAlignment="1">
      <alignment horizontal="center" vertical="top"/>
    </xf>
    <xf numFmtId="49" fontId="7" fillId="0" borderId="24" xfId="13" applyNumberFormat="1" applyFont="1" applyBorder="1" applyAlignment="1">
      <alignment horizontal="center" vertical="top"/>
    </xf>
    <xf numFmtId="0" fontId="7" fillId="13" borderId="24" xfId="13" applyFont="1" applyFill="1" applyBorder="1" applyAlignment="1">
      <alignment horizontal="left" vertical="top" wrapText="1"/>
    </xf>
    <xf numFmtId="49" fontId="10" fillId="4" borderId="0" xfId="13" applyNumberFormat="1" applyFont="1" applyFill="1" applyAlignment="1">
      <alignment horizontal="center" vertical="top" wrapText="1"/>
    </xf>
    <xf numFmtId="49" fontId="10" fillId="12" borderId="3" xfId="13" applyNumberFormat="1" applyFont="1" applyFill="1" applyBorder="1" applyAlignment="1">
      <alignment vertical="top" wrapText="1"/>
    </xf>
    <xf numFmtId="49" fontId="10" fillId="14" borderId="24" xfId="13" applyNumberFormat="1" applyFont="1" applyFill="1" applyBorder="1" applyAlignment="1">
      <alignment vertical="top"/>
    </xf>
    <xf numFmtId="49" fontId="10" fillId="9" borderId="24" xfId="13" applyNumberFormat="1" applyFont="1" applyFill="1" applyBorder="1" applyAlignment="1">
      <alignment vertical="top"/>
    </xf>
    <xf numFmtId="0" fontId="7" fillId="0" borderId="2" xfId="13" applyFont="1" applyBorder="1" applyAlignment="1">
      <alignment horizontal="center" vertical="center" wrapText="1"/>
    </xf>
    <xf numFmtId="164" fontId="10" fillId="0" borderId="9" xfId="13" applyNumberFormat="1" applyFont="1" applyBorder="1" applyAlignment="1">
      <alignment horizontal="center" vertical="top"/>
    </xf>
    <xf numFmtId="0" fontId="5" fillId="0" borderId="0" xfId="13" applyFont="1" applyAlignment="1">
      <alignment horizontal="center" vertical="center"/>
    </xf>
    <xf numFmtId="49" fontId="7" fillId="0" borderId="30" xfId="13" applyNumberFormat="1" applyFont="1" applyBorder="1" applyAlignment="1">
      <alignment horizontal="center" vertical="top"/>
    </xf>
    <xf numFmtId="0" fontId="7" fillId="13" borderId="30" xfId="13" applyFont="1" applyFill="1" applyBorder="1" applyAlignment="1">
      <alignment horizontal="left" vertical="top" wrapText="1"/>
    </xf>
    <xf numFmtId="49" fontId="10" fillId="14" borderId="30" xfId="13" applyNumberFormat="1" applyFont="1" applyFill="1" applyBorder="1" applyAlignment="1">
      <alignment vertical="top"/>
    </xf>
    <xf numFmtId="49" fontId="10" fillId="9" borderId="30" xfId="13" applyNumberFormat="1" applyFont="1" applyFill="1" applyBorder="1" applyAlignment="1">
      <alignment vertical="top"/>
    </xf>
    <xf numFmtId="0" fontId="46" fillId="0" borderId="47" xfId="13" applyFont="1" applyBorder="1" applyAlignment="1">
      <alignment horizontal="center" vertical="center" wrapText="1"/>
    </xf>
    <xf numFmtId="49" fontId="7" fillId="0" borderId="24" xfId="13" applyNumberFormat="1" applyFont="1" applyBorder="1" applyAlignment="1">
      <alignment horizontal="center" vertical="top"/>
    </xf>
    <xf numFmtId="0" fontId="78" fillId="13" borderId="24" xfId="7" applyFont="1" applyFill="1" applyBorder="1" applyAlignment="1">
      <alignment horizontal="left" vertical="top" wrapText="1"/>
    </xf>
    <xf numFmtId="49" fontId="10" fillId="4" borderId="13" xfId="13" applyNumberFormat="1" applyFont="1" applyFill="1" applyBorder="1" applyAlignment="1">
      <alignment horizontal="center" vertical="top" wrapText="1"/>
    </xf>
    <xf numFmtId="0" fontId="7" fillId="0" borderId="51" xfId="13" applyFont="1" applyBorder="1" applyAlignment="1">
      <alignment horizontal="center" vertical="center"/>
    </xf>
    <xf numFmtId="49" fontId="7" fillId="0" borderId="30" xfId="13" applyNumberFormat="1" applyFont="1" applyBorder="1" applyAlignment="1">
      <alignment horizontal="center" vertical="top"/>
    </xf>
    <xf numFmtId="0" fontId="78" fillId="13" borderId="30" xfId="7" applyFont="1" applyFill="1" applyBorder="1" applyAlignment="1">
      <alignment horizontal="left" vertical="top" wrapText="1"/>
    </xf>
    <xf numFmtId="49" fontId="7" fillId="0" borderId="3" xfId="13" applyNumberFormat="1" applyFont="1" applyBorder="1" applyAlignment="1">
      <alignment vertical="top"/>
    </xf>
    <xf numFmtId="0" fontId="40" fillId="0" borderId="0" xfId="13" applyFont="1" applyAlignment="1">
      <alignment horizontal="center"/>
    </xf>
    <xf numFmtId="0" fontId="46" fillId="0" borderId="52" xfId="13" applyFont="1" applyBorder="1" applyAlignment="1">
      <alignment horizontal="center" vertical="center" wrapText="1"/>
    </xf>
    <xf numFmtId="0" fontId="7" fillId="0" borderId="57" xfId="13" applyFont="1" applyBorder="1" applyAlignment="1">
      <alignment horizontal="center" vertical="center"/>
    </xf>
    <xf numFmtId="0" fontId="7" fillId="0" borderId="53" xfId="13" applyFont="1" applyBorder="1" applyAlignment="1">
      <alignment vertical="center" wrapText="1"/>
    </xf>
    <xf numFmtId="164" fontId="7" fillId="0" borderId="24" xfId="13" applyNumberFormat="1" applyFont="1" applyBorder="1" applyAlignment="1">
      <alignment horizontal="center" vertical="top"/>
    </xf>
    <xf numFmtId="0" fontId="7" fillId="0" borderId="17" xfId="13" applyFont="1" applyBorder="1" applyAlignment="1">
      <alignment horizontal="center" vertical="top"/>
    </xf>
    <xf numFmtId="49" fontId="7" fillId="0" borderId="13" xfId="13" applyNumberFormat="1" applyFont="1" applyBorder="1" applyAlignment="1">
      <alignment horizontal="center" vertical="top"/>
    </xf>
    <xf numFmtId="0" fontId="78" fillId="13" borderId="13" xfId="7" applyFont="1" applyFill="1" applyBorder="1" applyAlignment="1">
      <alignment horizontal="left" vertical="top" wrapText="1"/>
    </xf>
    <xf numFmtId="49" fontId="10" fillId="14" borderId="13" xfId="13" applyNumberFormat="1" applyFont="1" applyFill="1" applyBorder="1" applyAlignment="1">
      <alignment vertical="top"/>
    </xf>
    <xf numFmtId="49" fontId="10" fillId="9" borderId="13" xfId="13" applyNumberFormat="1" applyFont="1" applyFill="1" applyBorder="1" applyAlignment="1">
      <alignment vertical="top"/>
    </xf>
    <xf numFmtId="164" fontId="7" fillId="0" borderId="14" xfId="13" applyNumberFormat="1" applyFont="1" applyBorder="1" applyAlignment="1">
      <alignment horizontal="center" vertical="top"/>
    </xf>
    <xf numFmtId="0" fontId="7" fillId="0" borderId="0" xfId="7" applyFont="1" applyAlignment="1">
      <alignment vertical="top" wrapText="1"/>
    </xf>
    <xf numFmtId="0" fontId="7" fillId="0" borderId="50" xfId="13" applyFont="1" applyBorder="1" applyAlignment="1">
      <alignment vertical="center" wrapText="1"/>
    </xf>
    <xf numFmtId="0" fontId="7" fillId="0" borderId="8" xfId="13" applyFont="1" applyBorder="1" applyAlignment="1">
      <alignment horizontal="center" vertical="top"/>
    </xf>
    <xf numFmtId="0" fontId="7" fillId="0" borderId="16" xfId="7" applyFont="1" applyBorder="1" applyAlignment="1">
      <alignment vertical="top" wrapText="1"/>
    </xf>
    <xf numFmtId="0" fontId="46" fillId="0" borderId="47" xfId="13" applyFont="1" applyBorder="1" applyAlignment="1">
      <alignment vertical="center" wrapText="1"/>
    </xf>
    <xf numFmtId="164" fontId="7" fillId="15" borderId="48" xfId="13" applyNumberFormat="1" applyFont="1" applyFill="1" applyBorder="1" applyAlignment="1">
      <alignment vertical="center" wrapText="1"/>
    </xf>
    <xf numFmtId="0" fontId="7" fillId="0" borderId="46" xfId="13" applyFont="1" applyBorder="1" applyAlignment="1">
      <alignment vertical="top" wrapText="1"/>
    </xf>
    <xf numFmtId="0" fontId="10" fillId="23" borderId="11" xfId="13" applyFont="1" applyFill="1" applyBorder="1" applyAlignment="1">
      <alignment horizontal="center" vertical="top"/>
    </xf>
    <xf numFmtId="0" fontId="40" fillId="0" borderId="0" xfId="13" applyFont="1" applyAlignment="1">
      <alignment horizontal="right"/>
    </xf>
    <xf numFmtId="0" fontId="46" fillId="0" borderId="37" xfId="13" applyFont="1" applyBorder="1" applyAlignment="1">
      <alignment horizontal="center" vertical="center" wrapText="1"/>
    </xf>
    <xf numFmtId="164" fontId="7" fillId="15" borderId="38" xfId="13" applyNumberFormat="1" applyFont="1" applyFill="1" applyBorder="1" applyAlignment="1">
      <alignment horizontal="center" vertical="center" wrapText="1"/>
    </xf>
    <xf numFmtId="0" fontId="7" fillId="0" borderId="63" xfId="13" applyFont="1" applyBorder="1" applyAlignment="1">
      <alignment vertical="top" wrapText="1"/>
    </xf>
    <xf numFmtId="164" fontId="7" fillId="0" borderId="4" xfId="13" applyNumberFormat="1" applyFont="1" applyBorder="1" applyAlignment="1">
      <alignment horizontal="center" vertical="top"/>
    </xf>
    <xf numFmtId="0" fontId="7" fillId="0" borderId="1" xfId="13" applyFont="1" applyBorder="1" applyAlignment="1">
      <alignment horizontal="center" vertical="top"/>
    </xf>
    <xf numFmtId="0" fontId="7" fillId="0" borderId="13" xfId="7" applyFont="1" applyBorder="1" applyAlignment="1">
      <alignment horizontal="left" vertical="top" wrapText="1"/>
    </xf>
    <xf numFmtId="49" fontId="7" fillId="0" borderId="13" xfId="13" applyNumberFormat="1" applyFont="1" applyBorder="1" applyAlignment="1">
      <alignment horizontal="center" vertical="top"/>
    </xf>
    <xf numFmtId="0" fontId="7" fillId="0" borderId="63" xfId="13" applyFont="1" applyBorder="1" applyAlignment="1">
      <alignment vertical="center" wrapText="1"/>
    </xf>
    <xf numFmtId="0" fontId="7" fillId="0" borderId="5" xfId="13" applyFont="1" applyBorder="1" applyAlignment="1">
      <alignment horizontal="center" vertical="top"/>
    </xf>
    <xf numFmtId="164" fontId="7" fillId="15" borderId="32" xfId="13" applyNumberFormat="1" applyFont="1" applyFill="1" applyBorder="1" applyAlignment="1">
      <alignment horizontal="center" vertical="center" wrapText="1"/>
    </xf>
    <xf numFmtId="0" fontId="7" fillId="0" borderId="33" xfId="13" applyFont="1" applyBorder="1" applyAlignment="1">
      <alignment vertical="top" wrapText="1"/>
    </xf>
    <xf numFmtId="164" fontId="10" fillId="0" borderId="0" xfId="13" applyNumberFormat="1" applyFont="1" applyAlignment="1">
      <alignment horizontal="center" vertical="top"/>
    </xf>
    <xf numFmtId="0" fontId="46" fillId="0" borderId="52" xfId="13" applyFont="1" applyBorder="1" applyAlignment="1">
      <alignment horizontal="center" vertical="center" wrapText="1"/>
    </xf>
    <xf numFmtId="164" fontId="7" fillId="15" borderId="57" xfId="13" applyNumberFormat="1" applyFont="1" applyFill="1" applyBorder="1" applyAlignment="1">
      <alignment horizontal="center" vertical="center" wrapText="1"/>
    </xf>
    <xf numFmtId="0" fontId="7" fillId="0" borderId="26" xfId="13" applyFont="1" applyBorder="1" applyAlignment="1">
      <alignment horizontal="left" vertical="top" wrapText="1"/>
    </xf>
    <xf numFmtId="164" fontId="10" fillId="12" borderId="1" xfId="13" applyNumberFormat="1" applyFont="1" applyFill="1" applyBorder="1" applyAlignment="1">
      <alignment horizontal="center" vertical="top"/>
    </xf>
    <xf numFmtId="0" fontId="10" fillId="12" borderId="1" xfId="13" applyFont="1" applyFill="1" applyBorder="1" applyAlignment="1">
      <alignment horizontal="center" vertical="top"/>
    </xf>
    <xf numFmtId="0" fontId="10" fillId="12" borderId="2" xfId="13" applyFont="1" applyFill="1" applyBorder="1" applyAlignment="1">
      <alignment horizontal="center" vertical="top" wrapText="1"/>
    </xf>
    <xf numFmtId="0" fontId="10" fillId="12" borderId="3" xfId="13" applyFont="1" applyFill="1" applyBorder="1" applyAlignment="1">
      <alignment horizontal="center" vertical="top" wrapText="1"/>
    </xf>
    <xf numFmtId="0" fontId="7" fillId="0" borderId="36" xfId="13" applyFont="1" applyBorder="1" applyAlignment="1">
      <alignment horizontal="left" vertical="top" wrapText="1"/>
    </xf>
    <xf numFmtId="164" fontId="7" fillId="12" borderId="14" xfId="13" applyNumberFormat="1" applyFont="1" applyFill="1" applyBorder="1" applyAlignment="1">
      <alignment horizontal="center" vertical="top"/>
    </xf>
    <xf numFmtId="0" fontId="7" fillId="12" borderId="14" xfId="13" applyFont="1" applyFill="1" applyBorder="1" applyAlignment="1">
      <alignment horizontal="center" vertical="top"/>
    </xf>
    <xf numFmtId="49" fontId="7" fillId="0" borderId="13" xfId="13" applyNumberFormat="1" applyFont="1" applyBorder="1" applyAlignment="1">
      <alignment vertical="top" wrapText="1"/>
    </xf>
    <xf numFmtId="0" fontId="10" fillId="12" borderId="18" xfId="13" applyFont="1" applyFill="1" applyBorder="1" applyAlignment="1">
      <alignment horizontal="center" vertical="top" wrapText="1"/>
    </xf>
    <xf numFmtId="0" fontId="10" fillId="12" borderId="0" xfId="13" applyFont="1" applyFill="1" applyAlignment="1">
      <alignment horizontal="center" vertical="top" wrapText="1"/>
    </xf>
    <xf numFmtId="0" fontId="7" fillId="12" borderId="5" xfId="13" applyFont="1" applyFill="1" applyBorder="1" applyAlignment="1">
      <alignment horizontal="center" vertical="top"/>
    </xf>
    <xf numFmtId="0" fontId="46" fillId="0" borderId="61" xfId="13" applyFont="1" applyBorder="1" applyAlignment="1">
      <alignment horizontal="center" vertical="center" wrapText="1"/>
    </xf>
    <xf numFmtId="164" fontId="7" fillId="15" borderId="62" xfId="13" applyNumberFormat="1" applyFont="1" applyFill="1" applyBorder="1" applyAlignment="1">
      <alignment horizontal="center" vertical="center" wrapText="1"/>
    </xf>
    <xf numFmtId="0" fontId="7" fillId="0" borderId="45" xfId="13" applyFont="1" applyBorder="1" applyAlignment="1">
      <alignment horizontal="left" vertical="top" wrapText="1"/>
    </xf>
    <xf numFmtId="0" fontId="7" fillId="0" borderId="6" xfId="7" applyFont="1" applyBorder="1" applyAlignment="1">
      <alignment vertical="top" wrapText="1"/>
    </xf>
    <xf numFmtId="0" fontId="10" fillId="12" borderId="34" xfId="13" applyFont="1" applyFill="1" applyBorder="1" applyAlignment="1">
      <alignment horizontal="center" vertical="top" wrapText="1"/>
    </xf>
    <xf numFmtId="0" fontId="10" fillId="12" borderId="23" xfId="13" applyFont="1" applyFill="1" applyBorder="1" applyAlignment="1">
      <alignment horizontal="center" vertical="top" wrapText="1"/>
    </xf>
    <xf numFmtId="49" fontId="46" fillId="0" borderId="42" xfId="13" applyNumberFormat="1" applyFont="1" applyBorder="1" applyAlignment="1">
      <alignment horizontal="center" vertical="center" wrapText="1"/>
    </xf>
    <xf numFmtId="0" fontId="7" fillId="4" borderId="56" xfId="13" applyFont="1" applyFill="1" applyBorder="1" applyAlignment="1">
      <alignment horizontal="center" vertical="center"/>
    </xf>
    <xf numFmtId="0" fontId="7" fillId="0" borderId="28" xfId="13" applyFont="1" applyBorder="1" applyAlignment="1">
      <alignment horizontal="justify" vertical="center"/>
    </xf>
    <xf numFmtId="164" fontId="10" fillId="0" borderId="22" xfId="13" applyNumberFormat="1" applyFont="1" applyBorder="1" applyAlignment="1">
      <alignment horizontal="center" vertical="top"/>
    </xf>
    <xf numFmtId="49" fontId="7" fillId="0" borderId="2" xfId="13" applyNumberFormat="1" applyFont="1" applyBorder="1" applyAlignment="1">
      <alignment vertical="top" wrapText="1"/>
    </xf>
    <xf numFmtId="49" fontId="7" fillId="0" borderId="24" xfId="13" applyNumberFormat="1" applyFont="1" applyBorder="1" applyAlignment="1">
      <alignment horizontal="center" vertical="center" textRotation="90"/>
    </xf>
    <xf numFmtId="0" fontId="78" fillId="13" borderId="2" xfId="7" applyFont="1" applyFill="1" applyBorder="1" applyAlignment="1">
      <alignment horizontal="left" vertical="top"/>
    </xf>
    <xf numFmtId="0" fontId="5" fillId="4" borderId="24" xfId="13" applyFont="1" applyFill="1" applyBorder="1" applyAlignment="1">
      <alignment horizontal="center" vertical="top" wrapText="1"/>
    </xf>
    <xf numFmtId="49" fontId="7" fillId="0" borderId="49" xfId="13" applyNumberFormat="1" applyFont="1" applyBorder="1" applyAlignment="1">
      <alignment horizontal="center" vertical="center" wrapText="1"/>
    </xf>
    <xf numFmtId="0" fontId="7" fillId="4" borderId="51" xfId="13" applyFont="1" applyFill="1" applyBorder="1" applyAlignment="1">
      <alignment horizontal="center" vertical="center"/>
    </xf>
    <xf numFmtId="0" fontId="7" fillId="0" borderId="45" xfId="13" applyFont="1" applyBorder="1" applyAlignment="1">
      <alignment horizontal="justify" vertical="center"/>
    </xf>
    <xf numFmtId="164" fontId="7" fillId="0" borderId="9" xfId="13" applyNumberFormat="1" applyFont="1" applyBorder="1" applyAlignment="1">
      <alignment horizontal="center" vertical="top"/>
    </xf>
    <xf numFmtId="0" fontId="78" fillId="13" borderId="34" xfId="7" applyFont="1" applyFill="1" applyBorder="1" applyAlignment="1">
      <alignment horizontal="left" vertical="top"/>
    </xf>
    <xf numFmtId="0" fontId="5" fillId="4" borderId="30" xfId="13" applyFont="1" applyFill="1" applyBorder="1" applyAlignment="1">
      <alignment horizontal="center" vertical="top" wrapText="1"/>
    </xf>
    <xf numFmtId="0" fontId="7" fillId="4" borderId="46" xfId="13" applyFont="1" applyFill="1" applyBorder="1" applyAlignment="1">
      <alignment vertical="center" wrapText="1"/>
    </xf>
    <xf numFmtId="164" fontId="10" fillId="18" borderId="71" xfId="13" applyNumberFormat="1" applyFont="1" applyFill="1" applyBorder="1" applyAlignment="1">
      <alignment horizontal="center" vertical="top"/>
    </xf>
    <xf numFmtId="49" fontId="7" fillId="0" borderId="24" xfId="13" applyNumberFormat="1" applyFont="1" applyBorder="1" applyAlignment="1">
      <alignment horizontal="left" vertical="top" wrapText="1"/>
    </xf>
    <xf numFmtId="164" fontId="7" fillId="0" borderId="22" xfId="13" applyNumberFormat="1" applyFont="1" applyBorder="1" applyAlignment="1">
      <alignment horizontal="center" vertical="top"/>
    </xf>
    <xf numFmtId="49" fontId="7" fillId="0" borderId="30" xfId="13" applyNumberFormat="1" applyFont="1" applyBorder="1" applyAlignment="1">
      <alignment horizontal="left" vertical="top" wrapText="1"/>
    </xf>
    <xf numFmtId="49" fontId="46" fillId="0" borderId="52" xfId="13" applyNumberFormat="1" applyFont="1" applyBorder="1" applyAlignment="1">
      <alignment horizontal="center" vertical="center" wrapText="1"/>
    </xf>
    <xf numFmtId="0" fontId="7" fillId="4" borderId="57" xfId="13" applyFont="1" applyFill="1" applyBorder="1" applyAlignment="1">
      <alignment horizontal="center" vertical="center"/>
    </xf>
    <xf numFmtId="0" fontId="7" fillId="4" borderId="36" xfId="13" applyFont="1" applyFill="1" applyBorder="1" applyAlignment="1">
      <alignment vertical="center" wrapText="1"/>
    </xf>
    <xf numFmtId="164" fontId="10" fillId="18" borderId="24" xfId="13" applyNumberFormat="1" applyFont="1" applyFill="1" applyBorder="1" applyAlignment="1">
      <alignment horizontal="center" vertical="top"/>
    </xf>
    <xf numFmtId="0" fontId="7" fillId="4" borderId="38" xfId="13" applyFont="1" applyFill="1" applyBorder="1" applyAlignment="1">
      <alignment vertical="top"/>
    </xf>
    <xf numFmtId="0" fontId="78" fillId="13" borderId="24" xfId="7" applyFont="1" applyFill="1" applyBorder="1" applyAlignment="1">
      <alignment horizontal="left" vertical="top"/>
    </xf>
    <xf numFmtId="0" fontId="5" fillId="4" borderId="13" xfId="13" applyFont="1" applyFill="1" applyBorder="1" applyAlignment="1">
      <alignment horizontal="center" vertical="top" wrapText="1"/>
    </xf>
    <xf numFmtId="49" fontId="46" fillId="0" borderId="64" xfId="13" applyNumberFormat="1" applyFont="1" applyBorder="1" applyAlignment="1">
      <alignment horizontal="center" vertical="center" wrapText="1"/>
    </xf>
    <xf numFmtId="0" fontId="7" fillId="4" borderId="27" xfId="13" applyFont="1" applyFill="1" applyBorder="1" applyAlignment="1">
      <alignment horizontal="center" vertical="center"/>
    </xf>
    <xf numFmtId="0" fontId="78" fillId="13" borderId="30" xfId="7" applyFont="1" applyFill="1" applyBorder="1" applyAlignment="1">
      <alignment horizontal="left" vertical="top"/>
    </xf>
    <xf numFmtId="164" fontId="7" fillId="15" borderId="27" xfId="13" applyNumberFormat="1" applyFont="1" applyFill="1" applyBorder="1" applyAlignment="1">
      <alignment horizontal="center" vertical="center" wrapText="1"/>
    </xf>
    <xf numFmtId="49" fontId="7" fillId="0" borderId="19" xfId="13" applyNumberFormat="1" applyFont="1" applyBorder="1" applyAlignment="1">
      <alignment horizontal="center" vertical="center" textRotation="90"/>
    </xf>
    <xf numFmtId="164" fontId="7" fillId="15" borderId="51" xfId="13" applyNumberFormat="1" applyFont="1" applyFill="1" applyBorder="1" applyAlignment="1">
      <alignment horizontal="center" vertical="center" wrapText="1"/>
    </xf>
    <xf numFmtId="164" fontId="7" fillId="0" borderId="19" xfId="13" applyNumberFormat="1" applyFont="1" applyBorder="1" applyAlignment="1">
      <alignment horizontal="center" vertical="top"/>
    </xf>
    <xf numFmtId="0" fontId="78" fillId="13" borderId="18" xfId="7" applyFont="1" applyFill="1" applyBorder="1" applyAlignment="1">
      <alignment horizontal="left" vertical="top"/>
    </xf>
    <xf numFmtId="0" fontId="7" fillId="4" borderId="45" xfId="13" applyFont="1" applyFill="1" applyBorder="1" applyAlignment="1">
      <alignment vertical="center" wrapText="1"/>
    </xf>
    <xf numFmtId="164" fontId="10" fillId="18" borderId="9" xfId="13" applyNumberFormat="1" applyFont="1" applyFill="1" applyBorder="1" applyAlignment="1">
      <alignment horizontal="center" vertical="top"/>
    </xf>
    <xf numFmtId="0" fontId="80" fillId="13" borderId="2" xfId="7" applyFont="1" applyFill="1" applyBorder="1" applyAlignment="1">
      <alignment horizontal="left" vertical="top"/>
    </xf>
    <xf numFmtId="164" fontId="7" fillId="0" borderId="71" xfId="13" applyNumberFormat="1" applyFont="1" applyBorder="1" applyAlignment="1">
      <alignment horizontal="center" vertical="top"/>
    </xf>
    <xf numFmtId="0" fontId="80" fillId="13" borderId="18" xfId="7" applyFont="1" applyFill="1" applyBorder="1" applyAlignment="1">
      <alignment horizontal="left" vertical="top"/>
    </xf>
    <xf numFmtId="0" fontId="7" fillId="0" borderId="14" xfId="13" applyFont="1" applyBorder="1" applyAlignment="1">
      <alignment horizontal="center" vertical="top"/>
    </xf>
    <xf numFmtId="49" fontId="7" fillId="15" borderId="49" xfId="13" applyNumberFormat="1" applyFont="1" applyFill="1" applyBorder="1" applyAlignment="1">
      <alignment horizontal="center" vertical="center" wrapText="1"/>
    </xf>
    <xf numFmtId="49" fontId="7" fillId="0" borderId="35" xfId="13" applyNumberFormat="1" applyFont="1" applyBorder="1" applyAlignment="1">
      <alignment horizontal="center" vertical="center" textRotation="90"/>
    </xf>
    <xf numFmtId="0" fontId="80" fillId="13" borderId="34" xfId="7" applyFont="1" applyFill="1" applyBorder="1" applyAlignment="1">
      <alignment horizontal="left" vertical="top"/>
    </xf>
    <xf numFmtId="164" fontId="17" fillId="0" borderId="0" xfId="13" applyNumberFormat="1" applyFont="1" applyAlignment="1">
      <alignment horizontal="center" vertical="top"/>
    </xf>
    <xf numFmtId="0" fontId="7" fillId="4" borderId="47" xfId="13" applyFont="1" applyFill="1" applyBorder="1" applyAlignment="1">
      <alignment horizontal="center" vertical="center"/>
    </xf>
    <xf numFmtId="164" fontId="7" fillId="15" borderId="25" xfId="13" applyNumberFormat="1" applyFont="1" applyFill="1" applyBorder="1" applyAlignment="1">
      <alignment horizontal="center" vertical="center" wrapText="1"/>
    </xf>
    <xf numFmtId="49" fontId="7" fillId="0" borderId="4" xfId="13" applyNumberFormat="1" applyFont="1" applyBorder="1" applyAlignment="1">
      <alignment horizontal="center" vertical="center" textRotation="90"/>
    </xf>
    <xf numFmtId="49" fontId="10" fillId="12" borderId="24" xfId="13" applyNumberFormat="1" applyFont="1" applyFill="1" applyBorder="1" applyAlignment="1">
      <alignment vertical="top" wrapText="1"/>
    </xf>
    <xf numFmtId="164" fontId="7" fillId="0" borderId="0" xfId="13" applyNumberFormat="1" applyFont="1" applyAlignment="1">
      <alignment horizontal="center" vertical="top"/>
    </xf>
    <xf numFmtId="0" fontId="7" fillId="0" borderId="0" xfId="13" applyFont="1" applyAlignment="1">
      <alignment horizontal="center" vertical="top"/>
    </xf>
    <xf numFmtId="0" fontId="7" fillId="4" borderId="61" xfId="13" applyFont="1" applyFill="1" applyBorder="1" applyAlignment="1">
      <alignment horizontal="center" vertical="center"/>
    </xf>
    <xf numFmtId="0" fontId="7" fillId="0" borderId="39" xfId="13" applyFont="1" applyBorder="1" applyAlignment="1">
      <alignment horizontal="left" vertical="top" wrapText="1"/>
    </xf>
    <xf numFmtId="164" fontId="7" fillId="12" borderId="5" xfId="13" applyNumberFormat="1" applyFont="1" applyFill="1" applyBorder="1" applyAlignment="1">
      <alignment horizontal="center" vertical="top"/>
    </xf>
    <xf numFmtId="0" fontId="7" fillId="12" borderId="5" xfId="13" applyFont="1" applyFill="1" applyBorder="1" applyAlignment="1">
      <alignment horizontal="center" vertical="top"/>
    </xf>
    <xf numFmtId="49" fontId="10" fillId="12" borderId="13" xfId="13" applyNumberFormat="1" applyFont="1" applyFill="1" applyBorder="1" applyAlignment="1">
      <alignment vertical="top" wrapText="1"/>
    </xf>
    <xf numFmtId="0" fontId="7" fillId="4" borderId="41" xfId="13" applyFont="1" applyFill="1" applyBorder="1" applyAlignment="1">
      <alignment horizontal="center" vertical="center" wrapText="1"/>
    </xf>
    <xf numFmtId="0" fontId="7" fillId="0" borderId="33" xfId="13" applyFont="1" applyBorder="1" applyAlignment="1">
      <alignment horizontal="justify" vertical="center"/>
    </xf>
    <xf numFmtId="164" fontId="7" fillId="12" borderId="30" xfId="13" applyNumberFormat="1" applyFont="1" applyFill="1" applyBorder="1" applyAlignment="1">
      <alignment horizontal="center" vertical="top"/>
    </xf>
    <xf numFmtId="0" fontId="7" fillId="12" borderId="30" xfId="13" applyFont="1" applyFill="1" applyBorder="1" applyAlignment="1">
      <alignment horizontal="center" vertical="top"/>
    </xf>
    <xf numFmtId="49" fontId="7" fillId="0" borderId="23" xfId="13" applyNumberFormat="1" applyFont="1" applyBorder="1" applyAlignment="1">
      <alignment vertical="top" wrapText="1"/>
    </xf>
    <xf numFmtId="164" fontId="46" fillId="0" borderId="0" xfId="13" applyNumberFormat="1" applyFont="1" applyAlignment="1">
      <alignment horizontal="center" vertical="top"/>
    </xf>
    <xf numFmtId="0" fontId="7" fillId="0" borderId="36" xfId="13" applyFont="1" applyBorder="1" applyAlignment="1">
      <alignment horizontal="justify" vertical="center"/>
    </xf>
    <xf numFmtId="0" fontId="7" fillId="12" borderId="13" xfId="13" applyFont="1" applyFill="1" applyBorder="1" applyAlignment="1">
      <alignment horizontal="center" vertical="top"/>
    </xf>
    <xf numFmtId="0" fontId="7" fillId="0" borderId="65" xfId="13" applyFont="1" applyBorder="1" applyAlignment="1">
      <alignment horizontal="center" vertical="center" wrapText="1"/>
    </xf>
    <xf numFmtId="164" fontId="7" fillId="12" borderId="9" xfId="13" applyNumberFormat="1" applyFont="1" applyFill="1" applyBorder="1" applyAlignment="1">
      <alignment horizontal="center" vertical="top"/>
    </xf>
    <xf numFmtId="0" fontId="7" fillId="12" borderId="9" xfId="13" applyFont="1" applyFill="1" applyBorder="1" applyAlignment="1">
      <alignment horizontal="center" vertical="top"/>
    </xf>
    <xf numFmtId="0" fontId="7" fillId="0" borderId="12" xfId="7" applyFont="1" applyBorder="1" applyAlignment="1">
      <alignment vertical="top" wrapText="1"/>
    </xf>
    <xf numFmtId="49" fontId="10" fillId="12" borderId="30" xfId="13" applyNumberFormat="1" applyFont="1" applyFill="1" applyBorder="1" applyAlignment="1">
      <alignment vertical="top" wrapText="1"/>
    </xf>
    <xf numFmtId="0" fontId="46" fillId="0" borderId="52" xfId="13" applyFont="1" applyBorder="1" applyAlignment="1">
      <alignment horizontal="left" vertical="top" wrapText="1"/>
    </xf>
    <xf numFmtId="0" fontId="7" fillId="0" borderId="36" xfId="13" applyFont="1" applyBorder="1" applyAlignment="1">
      <alignment vertical="center" wrapText="1"/>
    </xf>
    <xf numFmtId="164" fontId="10" fillId="25" borderId="13" xfId="13" applyNumberFormat="1" applyFont="1" applyFill="1" applyBorder="1" applyAlignment="1">
      <alignment horizontal="center" vertical="top"/>
    </xf>
    <xf numFmtId="0" fontId="10" fillId="25" borderId="4" xfId="13" applyFont="1" applyFill="1" applyBorder="1" applyAlignment="1">
      <alignment horizontal="center" vertical="top"/>
    </xf>
    <xf numFmtId="0" fontId="7" fillId="13" borderId="24" xfId="13" applyFont="1" applyFill="1" applyBorder="1" applyAlignment="1">
      <alignment vertical="top" wrapText="1"/>
    </xf>
    <xf numFmtId="49" fontId="10" fillId="14" borderId="1" xfId="13" applyNumberFormat="1" applyFont="1" applyFill="1" applyBorder="1" applyAlignment="1">
      <alignment horizontal="center" vertical="top"/>
    </xf>
    <xf numFmtId="49" fontId="10" fillId="9" borderId="40" xfId="13" applyNumberFormat="1" applyFont="1" applyFill="1" applyBorder="1" applyAlignment="1">
      <alignment horizontal="center" vertical="top"/>
    </xf>
    <xf numFmtId="0" fontId="7" fillId="13" borderId="13" xfId="13" applyFont="1" applyFill="1" applyBorder="1" applyAlignment="1">
      <alignment vertical="top" wrapText="1"/>
    </xf>
    <xf numFmtId="49" fontId="10" fillId="9" borderId="19" xfId="13" applyNumberFormat="1" applyFont="1" applyFill="1" applyBorder="1" applyAlignment="1">
      <alignment horizontal="center" vertical="top"/>
    </xf>
    <xf numFmtId="0" fontId="7" fillId="13" borderId="30" xfId="13" applyFont="1" applyFill="1" applyBorder="1" applyAlignment="1">
      <alignment vertical="top" wrapText="1"/>
    </xf>
    <xf numFmtId="49" fontId="10" fillId="12" borderId="23" xfId="13" applyNumberFormat="1" applyFont="1" applyFill="1" applyBorder="1" applyAlignment="1">
      <alignment horizontal="center" vertical="top" wrapText="1"/>
    </xf>
    <xf numFmtId="49" fontId="10" fillId="14" borderId="29" xfId="13" applyNumberFormat="1" applyFont="1" applyFill="1" applyBorder="1" applyAlignment="1">
      <alignment horizontal="center" vertical="top"/>
    </xf>
    <xf numFmtId="49" fontId="10" fillId="9" borderId="8" xfId="13" applyNumberFormat="1" applyFont="1" applyFill="1" applyBorder="1" applyAlignment="1">
      <alignment horizontal="center" vertical="top"/>
    </xf>
    <xf numFmtId="49" fontId="7" fillId="0" borderId="47" xfId="13" applyNumberFormat="1" applyFont="1" applyBorder="1" applyAlignment="1">
      <alignment horizontal="center" vertical="center" wrapText="1"/>
    </xf>
    <xf numFmtId="0" fontId="7" fillId="0" borderId="25" xfId="13" applyFont="1" applyBorder="1" applyAlignment="1">
      <alignment horizontal="center" vertical="center"/>
    </xf>
    <xf numFmtId="0" fontId="7" fillId="0" borderId="26" xfId="13" applyFont="1" applyBorder="1" applyAlignment="1">
      <alignment vertical="center" wrapText="1"/>
    </xf>
    <xf numFmtId="0" fontId="10" fillId="12" borderId="4" xfId="13" applyFont="1" applyFill="1" applyBorder="1" applyAlignment="1">
      <alignment horizontal="center" vertical="top" wrapText="1"/>
    </xf>
    <xf numFmtId="49" fontId="7" fillId="0" borderId="52" xfId="13" applyNumberFormat="1" applyFont="1" applyBorder="1" applyAlignment="1">
      <alignment horizontal="center" vertical="center" wrapText="1"/>
    </xf>
    <xf numFmtId="0" fontId="7" fillId="0" borderId="57" xfId="13" applyFont="1" applyBorder="1" applyAlignment="1">
      <alignment horizontal="center" vertical="center"/>
    </xf>
    <xf numFmtId="0" fontId="7" fillId="0" borderId="36" xfId="13" applyFont="1" applyBorder="1" applyAlignment="1">
      <alignment vertical="center" wrapText="1"/>
    </xf>
    <xf numFmtId="0" fontId="10" fillId="12" borderId="19" xfId="13" applyFont="1" applyFill="1" applyBorder="1" applyAlignment="1">
      <alignment horizontal="center" vertical="top" wrapText="1"/>
    </xf>
    <xf numFmtId="0" fontId="7" fillId="0" borderId="62" xfId="13" applyFont="1" applyBorder="1" applyAlignment="1">
      <alignment horizontal="center" vertical="center"/>
    </xf>
    <xf numFmtId="0" fontId="7" fillId="0" borderId="39" xfId="13" applyFont="1" applyBorder="1" applyAlignment="1">
      <alignment vertical="center" wrapText="1"/>
    </xf>
    <xf numFmtId="49" fontId="7" fillId="0" borderId="41" xfId="13" applyNumberFormat="1" applyFont="1" applyBorder="1" applyAlignment="1">
      <alignment horizontal="center" vertical="center" wrapText="1"/>
    </xf>
    <xf numFmtId="0" fontId="10" fillId="12" borderId="35" xfId="13" applyFont="1" applyFill="1" applyBorder="1" applyAlignment="1">
      <alignment horizontal="center" vertical="top" wrapText="1"/>
    </xf>
    <xf numFmtId="0" fontId="7" fillId="0" borderId="53" xfId="13" applyFont="1" applyBorder="1" applyAlignment="1">
      <alignment horizontal="justify" vertical="center"/>
    </xf>
    <xf numFmtId="164" fontId="10" fillId="18" borderId="18" xfId="13" applyNumberFormat="1" applyFont="1" applyFill="1" applyBorder="1" applyAlignment="1">
      <alignment horizontal="center" vertical="top"/>
    </xf>
    <xf numFmtId="0" fontId="10" fillId="25" borderId="24" xfId="13" applyFont="1" applyFill="1" applyBorder="1" applyAlignment="1">
      <alignment horizontal="center" vertical="top"/>
    </xf>
    <xf numFmtId="49" fontId="7" fillId="0" borderId="40" xfId="13" applyNumberFormat="1" applyFont="1" applyBorder="1" applyAlignment="1">
      <alignment horizontal="center" vertical="center" textRotation="90"/>
    </xf>
    <xf numFmtId="0" fontId="5" fillId="4" borderId="0" xfId="13" applyFont="1" applyFill="1" applyAlignment="1">
      <alignment horizontal="center" vertical="top" wrapText="1"/>
    </xf>
    <xf numFmtId="0" fontId="78" fillId="13" borderId="13" xfId="7" applyFont="1" applyFill="1" applyBorder="1" applyAlignment="1">
      <alignment horizontal="left" vertical="top"/>
    </xf>
    <xf numFmtId="0" fontId="7" fillId="4" borderId="33" xfId="13" applyFont="1" applyFill="1" applyBorder="1" applyAlignment="1">
      <alignment vertical="top"/>
    </xf>
    <xf numFmtId="49" fontId="7" fillId="0" borderId="22" xfId="13" applyNumberFormat="1" applyFont="1" applyBorder="1" applyAlignment="1">
      <alignment horizontal="center" vertical="center" textRotation="90"/>
    </xf>
    <xf numFmtId="49" fontId="7" fillId="0" borderId="47" xfId="13" applyNumberFormat="1" applyFont="1" applyBorder="1" applyAlignment="1">
      <alignment horizontal="center" vertical="center" wrapText="1"/>
    </xf>
    <xf numFmtId="0" fontId="7" fillId="0" borderId="48" xfId="13" applyFont="1" applyBorder="1" applyAlignment="1">
      <alignment horizontal="justify" vertical="center"/>
    </xf>
    <xf numFmtId="164" fontId="10" fillId="18" borderId="2" xfId="13" applyNumberFormat="1" applyFont="1" applyFill="1" applyBorder="1" applyAlignment="1">
      <alignment horizontal="center" vertical="top"/>
    </xf>
    <xf numFmtId="49" fontId="7" fillId="0" borderId="52" xfId="13" applyNumberFormat="1" applyFont="1" applyBorder="1" applyAlignment="1">
      <alignment horizontal="center" vertical="center" wrapText="1"/>
    </xf>
    <xf numFmtId="0" fontId="7" fillId="0" borderId="53" xfId="13" applyFont="1" applyBorder="1" applyAlignment="1">
      <alignment horizontal="justify" vertical="center"/>
    </xf>
    <xf numFmtId="164" fontId="7" fillId="0" borderId="15" xfId="13" applyNumberFormat="1" applyFont="1" applyBorder="1" applyAlignment="1">
      <alignment horizontal="center" vertical="top"/>
    </xf>
    <xf numFmtId="164" fontId="5" fillId="0" borderId="0" xfId="13" applyNumberFormat="1" applyFont="1"/>
    <xf numFmtId="164" fontId="7" fillId="0" borderId="20" xfId="13" applyNumberFormat="1" applyFont="1" applyBorder="1" applyAlignment="1">
      <alignment horizontal="center" vertical="top"/>
    </xf>
    <xf numFmtId="49" fontId="7" fillId="0" borderId="61" xfId="13" applyNumberFormat="1" applyFont="1" applyBorder="1" applyAlignment="1">
      <alignment horizontal="center" vertical="center" wrapText="1"/>
    </xf>
    <xf numFmtId="0" fontId="7" fillId="0" borderId="69" xfId="13" applyFont="1" applyBorder="1" applyAlignment="1">
      <alignment horizontal="justify" vertical="center"/>
    </xf>
    <xf numFmtId="164" fontId="7" fillId="0" borderId="6" xfId="13" applyNumberFormat="1" applyFont="1" applyBorder="1" applyAlignment="1">
      <alignment horizontal="center" vertical="top"/>
    </xf>
    <xf numFmtId="0" fontId="7" fillId="0" borderId="2" xfId="13" applyFont="1" applyBorder="1" applyAlignment="1">
      <alignment horizontal="center" vertical="top" wrapText="1"/>
    </xf>
    <xf numFmtId="0" fontId="27" fillId="0" borderId="48" xfId="13" applyFont="1" applyBorder="1" applyAlignment="1">
      <alignment horizontal="center" vertical="top" wrapText="1"/>
    </xf>
    <xf numFmtId="0" fontId="46" fillId="0" borderId="26" xfId="13" applyFont="1" applyBorder="1" applyAlignment="1">
      <alignment horizontal="justify" vertical="center"/>
    </xf>
    <xf numFmtId="0" fontId="80" fillId="13" borderId="2" xfId="7" applyFont="1" applyFill="1" applyBorder="1" applyAlignment="1">
      <alignment horizontal="left" vertical="top" wrapText="1"/>
    </xf>
    <xf numFmtId="49" fontId="7" fillId="15" borderId="15" xfId="13" applyNumberFormat="1" applyFont="1" applyFill="1" applyBorder="1" applyAlignment="1">
      <alignment horizontal="center" vertical="center" wrapText="1"/>
    </xf>
    <xf numFmtId="0" fontId="7" fillId="4" borderId="60" xfId="13" applyFont="1" applyFill="1" applyBorder="1" applyAlignment="1">
      <alignment horizontal="center" vertical="center"/>
    </xf>
    <xf numFmtId="0" fontId="80" fillId="13" borderId="18" xfId="7" applyFont="1" applyFill="1" applyBorder="1" applyAlignment="1">
      <alignment horizontal="left" vertical="top" wrapText="1"/>
    </xf>
    <xf numFmtId="49" fontId="7" fillId="15" borderId="34" xfId="13" applyNumberFormat="1" applyFont="1" applyFill="1" applyBorder="1" applyAlignment="1">
      <alignment horizontal="center" vertical="center" wrapText="1"/>
    </xf>
    <xf numFmtId="0" fontId="7" fillId="4" borderId="50" xfId="13" applyFont="1" applyFill="1" applyBorder="1" applyAlignment="1">
      <alignment horizontal="center" vertical="center"/>
    </xf>
    <xf numFmtId="0" fontId="7" fillId="0" borderId="30" xfId="13" applyFont="1" applyBorder="1" applyAlignment="1">
      <alignment horizontal="center"/>
    </xf>
    <xf numFmtId="0" fontId="80" fillId="13" borderId="34" xfId="7" applyFont="1" applyFill="1" applyBorder="1" applyAlignment="1">
      <alignment horizontal="left" vertical="top" wrapText="1"/>
    </xf>
    <xf numFmtId="49" fontId="7" fillId="15" borderId="37" xfId="13" applyNumberFormat="1" applyFont="1" applyFill="1" applyBorder="1" applyAlignment="1">
      <alignment horizontal="center" vertical="center" wrapText="1"/>
    </xf>
    <xf numFmtId="0" fontId="7" fillId="0" borderId="26" xfId="13" applyFont="1" applyBorder="1" applyAlignment="1">
      <alignment horizontal="justify" vertical="center"/>
    </xf>
    <xf numFmtId="0" fontId="10" fillId="12" borderId="9" xfId="13" applyFont="1" applyFill="1" applyBorder="1" applyAlignment="1">
      <alignment horizontal="center" vertical="top"/>
    </xf>
    <xf numFmtId="164" fontId="7" fillId="12" borderId="24" xfId="13" applyNumberFormat="1" applyFont="1" applyFill="1" applyBorder="1" applyAlignment="1">
      <alignment horizontal="center" vertical="top"/>
    </xf>
    <xf numFmtId="0" fontId="7" fillId="12" borderId="1" xfId="13" applyFont="1" applyFill="1" applyBorder="1" applyAlignment="1">
      <alignment horizontal="center" vertical="top"/>
    </xf>
    <xf numFmtId="49" fontId="7" fillId="0" borderId="18" xfId="13" applyNumberFormat="1" applyFont="1" applyBorder="1" applyAlignment="1">
      <alignment vertical="top"/>
    </xf>
    <xf numFmtId="49" fontId="7" fillId="0" borderId="61" xfId="13" applyNumberFormat="1" applyFont="1" applyBorder="1" applyAlignment="1">
      <alignment horizontal="center" vertical="center" wrapText="1"/>
    </xf>
    <xf numFmtId="0" fontId="7" fillId="0" borderId="62" xfId="13" applyFont="1" applyBorder="1" applyAlignment="1">
      <alignment horizontal="center" vertical="center"/>
    </xf>
    <xf numFmtId="164" fontId="7" fillId="12" borderId="37" xfId="13" applyNumberFormat="1" applyFont="1" applyFill="1" applyBorder="1" applyAlignment="1">
      <alignment horizontal="center" vertical="top"/>
    </xf>
    <xf numFmtId="49" fontId="7" fillId="0" borderId="37" xfId="13" applyNumberFormat="1" applyFont="1" applyBorder="1" applyAlignment="1">
      <alignment horizontal="center" vertical="center" wrapText="1"/>
    </xf>
    <xf numFmtId="0" fontId="7" fillId="0" borderId="38" xfId="13" applyFont="1" applyBorder="1" applyAlignment="1">
      <alignment horizontal="center" vertical="center"/>
    </xf>
    <xf numFmtId="0" fontId="7" fillId="0" borderId="54" xfId="13" applyFont="1" applyBorder="1" applyAlignment="1">
      <alignment horizontal="justify" vertical="center"/>
    </xf>
    <xf numFmtId="164" fontId="7" fillId="12" borderId="5" xfId="13" applyNumberFormat="1" applyFont="1" applyFill="1" applyBorder="1" applyAlignment="1">
      <alignment horizontal="center" vertical="top"/>
    </xf>
    <xf numFmtId="49" fontId="19" fillId="0" borderId="0" xfId="13" applyNumberFormat="1" applyFont="1" applyAlignment="1">
      <alignment horizontal="center" vertical="center" wrapText="1"/>
    </xf>
    <xf numFmtId="0" fontId="7" fillId="0" borderId="27" xfId="13" applyFont="1" applyBorder="1" applyAlignment="1">
      <alignment horizontal="center" vertical="center"/>
    </xf>
    <xf numFmtId="0" fontId="46" fillId="0" borderId="54" xfId="13" applyFont="1" applyBorder="1" applyAlignment="1">
      <alignment horizontal="left" vertical="top" wrapText="1"/>
    </xf>
    <xf numFmtId="49" fontId="7" fillId="0" borderId="8" xfId="13" applyNumberFormat="1" applyFont="1" applyBorder="1" applyAlignment="1">
      <alignment horizontal="center" vertical="center" textRotation="90"/>
    </xf>
    <xf numFmtId="0" fontId="7" fillId="0" borderId="0" xfId="13" applyFont="1" applyAlignment="1">
      <alignment horizontal="center" vertical="center"/>
    </xf>
    <xf numFmtId="164" fontId="7" fillId="0" borderId="0" xfId="13" applyNumberFormat="1" applyFont="1" applyAlignment="1">
      <alignment vertical="center" textRotation="90"/>
    </xf>
    <xf numFmtId="0" fontId="7" fillId="15" borderId="0" xfId="13" applyFont="1" applyFill="1" applyAlignment="1">
      <alignment horizontal="center" vertical="top" wrapText="1"/>
    </xf>
    <xf numFmtId="49" fontId="46" fillId="0" borderId="47" xfId="13" applyNumberFormat="1" applyFont="1" applyBorder="1" applyAlignment="1">
      <alignment vertical="center" wrapText="1"/>
    </xf>
    <xf numFmtId="164" fontId="10" fillId="18" borderId="31" xfId="13" applyNumberFormat="1" applyFont="1" applyFill="1" applyBorder="1" applyAlignment="1">
      <alignment horizontal="center" vertical="top"/>
    </xf>
    <xf numFmtId="0" fontId="10" fillId="23" borderId="19" xfId="13" applyFont="1" applyFill="1" applyBorder="1" applyAlignment="1">
      <alignment horizontal="center" vertical="top"/>
    </xf>
    <xf numFmtId="49" fontId="7" fillId="0" borderId="40" xfId="13" applyNumberFormat="1" applyFont="1" applyBorder="1" applyAlignment="1">
      <alignment horizontal="center" vertical="top" textRotation="90"/>
    </xf>
    <xf numFmtId="0" fontId="29" fillId="0" borderId="0" xfId="13" applyFont="1" applyAlignment="1">
      <alignment vertical="center"/>
    </xf>
    <xf numFmtId="49" fontId="46" fillId="0" borderId="52" xfId="13" applyNumberFormat="1" applyFont="1" applyBorder="1" applyAlignment="1">
      <alignment vertical="center" wrapText="1"/>
    </xf>
    <xf numFmtId="0" fontId="7" fillId="0" borderId="57" xfId="13" applyFont="1" applyBorder="1" applyAlignment="1">
      <alignment vertical="center"/>
    </xf>
    <xf numFmtId="49" fontId="7" fillId="0" borderId="19" xfId="13" applyNumberFormat="1" applyFont="1" applyBorder="1" applyAlignment="1">
      <alignment horizontal="center" vertical="top" textRotation="90"/>
    </xf>
    <xf numFmtId="0" fontId="46" fillId="0" borderId="0" xfId="13" applyFont="1" applyAlignment="1">
      <alignment horizontal="center" vertical="center"/>
    </xf>
    <xf numFmtId="3" fontId="7" fillId="4" borderId="49" xfId="14" applyNumberFormat="1" applyFont="1" applyFill="1" applyBorder="1" applyAlignment="1">
      <alignment horizontal="center" vertical="center" wrapText="1"/>
    </xf>
    <xf numFmtId="164" fontId="7" fillId="0" borderId="5" xfId="13" applyNumberFormat="1" applyFont="1" applyBorder="1" applyAlignment="1">
      <alignment horizontal="center" vertical="top"/>
    </xf>
    <xf numFmtId="0" fontId="7" fillId="0" borderId="13" xfId="13" applyFont="1" applyBorder="1" applyAlignment="1">
      <alignment horizontal="center"/>
    </xf>
    <xf numFmtId="49" fontId="7" fillId="0" borderId="22" xfId="13" applyNumberFormat="1" applyFont="1" applyBorder="1" applyAlignment="1">
      <alignment horizontal="center" vertical="top" textRotation="90"/>
    </xf>
    <xf numFmtId="49" fontId="7" fillId="0" borderId="0" xfId="13" applyNumberFormat="1" applyFont="1" applyAlignment="1">
      <alignment horizontal="center" vertical="center" wrapText="1"/>
    </xf>
    <xf numFmtId="49" fontId="7" fillId="0" borderId="76" xfId="13" applyNumberFormat="1" applyFont="1" applyBorder="1" applyAlignment="1">
      <alignment horizontal="center" vertical="center" wrapText="1"/>
    </xf>
    <xf numFmtId="49" fontId="46" fillId="0" borderId="47" xfId="13" applyNumberFormat="1" applyFont="1" applyBorder="1" applyAlignment="1">
      <alignment horizontal="center" vertical="center" wrapText="1"/>
    </xf>
    <xf numFmtId="0" fontId="7" fillId="4" borderId="25" xfId="13" applyFont="1" applyFill="1" applyBorder="1" applyAlignment="1">
      <alignment horizontal="center" vertical="center"/>
    </xf>
    <xf numFmtId="0" fontId="7" fillId="4" borderId="26" xfId="13" applyFont="1" applyFill="1" applyBorder="1" applyAlignment="1">
      <alignment horizontal="left" vertical="center" wrapText="1"/>
    </xf>
    <xf numFmtId="49" fontId="7" fillId="0" borderId="77" xfId="13" applyNumberFormat="1" applyFont="1" applyBorder="1" applyAlignment="1">
      <alignment horizontal="center" vertical="center" wrapText="1"/>
    </xf>
    <xf numFmtId="49" fontId="46" fillId="0" borderId="52" xfId="13" applyNumberFormat="1" applyFont="1" applyBorder="1" applyAlignment="1">
      <alignment horizontal="center" vertical="center" wrapText="1"/>
    </xf>
    <xf numFmtId="0" fontId="7" fillId="4" borderId="57" xfId="13" applyFont="1" applyFill="1" applyBorder="1" applyAlignment="1">
      <alignment horizontal="center" vertical="center"/>
    </xf>
    <xf numFmtId="0" fontId="7" fillId="4" borderId="36" xfId="13" applyFont="1" applyFill="1" applyBorder="1" applyAlignment="1">
      <alignment horizontal="left" vertical="center" wrapText="1"/>
    </xf>
    <xf numFmtId="49" fontId="7" fillId="0" borderId="78" xfId="13" applyNumberFormat="1" applyFont="1" applyBorder="1" applyAlignment="1">
      <alignment horizontal="center" vertical="center" wrapText="1"/>
    </xf>
    <xf numFmtId="49" fontId="7" fillId="0" borderId="49" xfId="13" applyNumberFormat="1" applyFont="1" applyBorder="1" applyAlignment="1">
      <alignment horizontal="center" vertical="center" wrapText="1"/>
    </xf>
    <xf numFmtId="0" fontId="7" fillId="4" borderId="51" xfId="13" applyFont="1" applyFill="1" applyBorder="1" applyAlignment="1">
      <alignment horizontal="center" vertical="center"/>
    </xf>
    <xf numFmtId="0" fontId="7" fillId="4" borderId="45" xfId="13" applyFont="1" applyFill="1" applyBorder="1" applyAlignment="1">
      <alignment horizontal="left" vertical="center" wrapText="1"/>
    </xf>
    <xf numFmtId="0" fontId="7" fillId="0" borderId="7" xfId="7" applyFont="1" applyBorder="1" applyAlignment="1">
      <alignment vertical="top" wrapText="1"/>
    </xf>
    <xf numFmtId="49" fontId="7" fillId="0" borderId="8" xfId="13" applyNumberFormat="1" applyFont="1" applyBorder="1" applyAlignment="1">
      <alignment horizontal="center" vertical="top" textRotation="90"/>
    </xf>
    <xf numFmtId="49" fontId="7" fillId="0" borderId="0" xfId="13" applyNumberFormat="1" applyFont="1" applyAlignment="1">
      <alignment vertical="center" wrapText="1"/>
    </xf>
    <xf numFmtId="49" fontId="7" fillId="0" borderId="0" xfId="13" applyNumberFormat="1" applyFont="1" applyAlignment="1">
      <alignment horizontal="center" vertical="center" wrapText="1"/>
    </xf>
    <xf numFmtId="49" fontId="81" fillId="0" borderId="0" xfId="13" applyNumberFormat="1" applyFont="1" applyAlignment="1">
      <alignment horizontal="center" vertical="center" wrapText="1"/>
    </xf>
    <xf numFmtId="0" fontId="46" fillId="0" borderId="31" xfId="13" applyFont="1" applyBorder="1" applyAlignment="1">
      <alignment horizontal="center" vertical="top"/>
    </xf>
    <xf numFmtId="164" fontId="7" fillId="4" borderId="29" xfId="13" applyNumberFormat="1" applyFont="1" applyFill="1" applyBorder="1" applyAlignment="1">
      <alignment horizontal="center" vertical="top"/>
    </xf>
    <xf numFmtId="49" fontId="19" fillId="15" borderId="0" xfId="13" applyNumberFormat="1" applyFont="1" applyFill="1" applyAlignment="1">
      <alignment horizontal="center" vertical="center" wrapText="1"/>
    </xf>
    <xf numFmtId="49" fontId="7" fillId="15" borderId="0" xfId="13" applyNumberFormat="1" applyFont="1" applyFill="1" applyAlignment="1">
      <alignment vertical="center" wrapText="1"/>
    </xf>
    <xf numFmtId="49" fontId="7" fillId="15" borderId="76" xfId="13" applyNumberFormat="1" applyFont="1" applyFill="1" applyBorder="1" applyAlignment="1">
      <alignment horizontal="center" vertical="center" wrapText="1"/>
    </xf>
    <xf numFmtId="49" fontId="7" fillId="15" borderId="47" xfId="13" applyNumberFormat="1" applyFont="1" applyFill="1" applyBorder="1" applyAlignment="1">
      <alignment horizontal="center" vertical="center" wrapText="1"/>
    </xf>
    <xf numFmtId="49" fontId="46" fillId="15" borderId="47" xfId="13" applyNumberFormat="1" applyFont="1" applyFill="1" applyBorder="1" applyAlignment="1">
      <alignment horizontal="center" vertical="center" wrapText="1"/>
    </xf>
    <xf numFmtId="49" fontId="7" fillId="15" borderId="77" xfId="13" applyNumberFormat="1" applyFont="1" applyFill="1" applyBorder="1" applyAlignment="1">
      <alignment horizontal="center" vertical="center" wrapText="1"/>
    </xf>
    <xf numFmtId="49" fontId="7" fillId="15" borderId="52" xfId="13" applyNumberFormat="1" applyFont="1" applyFill="1" applyBorder="1" applyAlignment="1">
      <alignment horizontal="center" vertical="center" wrapText="1"/>
    </xf>
    <xf numFmtId="49" fontId="46" fillId="15" borderId="52" xfId="13" applyNumberFormat="1" applyFont="1" applyFill="1" applyBorder="1" applyAlignment="1">
      <alignment horizontal="center" vertical="center" wrapText="1"/>
    </xf>
    <xf numFmtId="49" fontId="7" fillId="15" borderId="78" xfId="13" applyNumberFormat="1" applyFont="1" applyFill="1" applyBorder="1" applyAlignment="1">
      <alignment horizontal="center" vertical="center" wrapText="1"/>
    </xf>
    <xf numFmtId="49" fontId="7" fillId="15" borderId="49" xfId="13" applyNumberFormat="1" applyFont="1" applyFill="1" applyBorder="1" applyAlignment="1">
      <alignment horizontal="center" vertical="center" wrapText="1"/>
    </xf>
    <xf numFmtId="0" fontId="7" fillId="4" borderId="26" xfId="13" applyFont="1" applyFill="1" applyBorder="1" applyAlignment="1">
      <alignment vertical="center" wrapText="1"/>
    </xf>
    <xf numFmtId="0" fontId="10" fillId="12" borderId="4" xfId="13" applyFont="1" applyFill="1" applyBorder="1" applyAlignment="1">
      <alignment horizontal="center" vertical="top"/>
    </xf>
    <xf numFmtId="49" fontId="7" fillId="0" borderId="13" xfId="13" applyNumberFormat="1" applyFont="1" applyBorder="1" applyAlignment="1">
      <alignment vertical="top" wrapText="1"/>
    </xf>
    <xf numFmtId="0" fontId="7" fillId="4" borderId="36" xfId="13" applyFont="1" applyFill="1" applyBorder="1" applyAlignment="1">
      <alignment vertical="center" wrapText="1"/>
    </xf>
    <xf numFmtId="49" fontId="7" fillId="0" borderId="30" xfId="13" applyNumberFormat="1" applyFont="1" applyBorder="1" applyAlignment="1">
      <alignment vertical="top" wrapText="1"/>
    </xf>
    <xf numFmtId="49" fontId="10" fillId="14" borderId="5" xfId="13" applyNumberFormat="1" applyFont="1" applyFill="1" applyBorder="1" applyAlignment="1">
      <alignment horizontal="center" vertical="top"/>
    </xf>
    <xf numFmtId="49" fontId="10" fillId="9" borderId="22" xfId="13" applyNumberFormat="1" applyFont="1" applyFill="1" applyBorder="1" applyAlignment="1">
      <alignment horizontal="center" vertical="top"/>
    </xf>
    <xf numFmtId="49" fontId="46" fillId="15" borderId="47" xfId="13" applyNumberFormat="1" applyFont="1" applyFill="1" applyBorder="1" applyAlignment="1">
      <alignment vertical="center" wrapText="1"/>
    </xf>
    <xf numFmtId="0" fontId="7" fillId="4" borderId="25" xfId="13" applyFont="1" applyFill="1" applyBorder="1" applyAlignment="1">
      <alignment vertical="center"/>
    </xf>
    <xf numFmtId="0" fontId="7" fillId="0" borderId="20" xfId="7" applyFont="1" applyBorder="1" applyAlignment="1">
      <alignment vertical="top" wrapText="1"/>
    </xf>
    <xf numFmtId="0" fontId="5" fillId="4" borderId="4" xfId="13" applyFont="1" applyFill="1" applyBorder="1" applyAlignment="1">
      <alignment horizontal="center" vertical="top" wrapText="1"/>
    </xf>
    <xf numFmtId="49" fontId="10" fillId="12" borderId="24" xfId="13" applyNumberFormat="1" applyFont="1" applyFill="1" applyBorder="1" applyAlignment="1">
      <alignment horizontal="center" vertical="top" wrapText="1"/>
    </xf>
    <xf numFmtId="49" fontId="46" fillId="15" borderId="52" xfId="13" applyNumberFormat="1" applyFont="1" applyFill="1" applyBorder="1" applyAlignment="1">
      <alignment vertical="center" wrapText="1"/>
    </xf>
    <xf numFmtId="0" fontId="7" fillId="4" borderId="57" xfId="13" applyFont="1" applyFill="1" applyBorder="1" applyAlignment="1">
      <alignment vertical="center"/>
    </xf>
    <xf numFmtId="164" fontId="46" fillId="0" borderId="20" xfId="13" applyNumberFormat="1" applyFont="1" applyBorder="1" applyAlignment="1">
      <alignment horizontal="center" vertical="top"/>
    </xf>
    <xf numFmtId="0" fontId="7" fillId="4" borderId="5" xfId="13" applyFont="1" applyFill="1" applyBorder="1" applyAlignment="1">
      <alignment horizontal="center" vertical="top"/>
    </xf>
    <xf numFmtId="0" fontId="7" fillId="0" borderId="5" xfId="7" applyFont="1" applyBorder="1" applyAlignment="1">
      <alignment vertical="top" wrapText="1"/>
    </xf>
    <xf numFmtId="49" fontId="7" fillId="0" borderId="19" xfId="13" applyNumberFormat="1" applyFont="1" applyBorder="1" applyAlignment="1">
      <alignment horizontal="center" vertical="top" wrapText="1"/>
    </xf>
    <xf numFmtId="0" fontId="5" fillId="4" borderId="19" xfId="13" applyFont="1" applyFill="1" applyBorder="1" applyAlignment="1">
      <alignment horizontal="center" vertical="top" wrapText="1"/>
    </xf>
    <xf numFmtId="0" fontId="7" fillId="4" borderId="29" xfId="13" applyFont="1" applyFill="1" applyBorder="1" applyAlignment="1">
      <alignment horizontal="center" vertical="top"/>
    </xf>
    <xf numFmtId="0" fontId="7" fillId="0" borderId="35" xfId="7" applyFont="1" applyBorder="1" applyAlignment="1">
      <alignment vertical="top" wrapText="1"/>
    </xf>
    <xf numFmtId="0" fontId="5" fillId="4" borderId="35" xfId="13" applyFont="1" applyFill="1" applyBorder="1" applyAlignment="1">
      <alignment horizontal="center" vertical="top" wrapText="1"/>
    </xf>
    <xf numFmtId="2" fontId="7" fillId="15" borderId="0" xfId="13" applyNumberFormat="1" applyFont="1" applyFill="1" applyAlignment="1">
      <alignment horizontal="center" vertical="center" wrapText="1"/>
    </xf>
    <xf numFmtId="0" fontId="7" fillId="4" borderId="32" xfId="13" applyFont="1" applyFill="1" applyBorder="1" applyAlignment="1">
      <alignment vertical="center"/>
    </xf>
    <xf numFmtId="0" fontId="7" fillId="4" borderId="35" xfId="13" applyFont="1" applyFill="1" applyBorder="1" applyAlignment="1">
      <alignment vertical="center" wrapText="1"/>
    </xf>
    <xf numFmtId="0" fontId="82" fillId="0" borderId="0" xfId="13" applyFont="1" applyAlignment="1">
      <alignment horizontal="center"/>
    </xf>
    <xf numFmtId="49" fontId="7" fillId="0" borderId="65" xfId="13" applyNumberFormat="1" applyFont="1" applyBorder="1" applyAlignment="1">
      <alignment horizontal="center" vertical="center" wrapText="1"/>
    </xf>
    <xf numFmtId="0" fontId="7" fillId="4" borderId="68" xfId="13" applyFont="1" applyFill="1" applyBorder="1" applyAlignment="1">
      <alignment horizontal="center" vertical="center"/>
    </xf>
    <xf numFmtId="0" fontId="7" fillId="4" borderId="12" xfId="13" applyFont="1" applyFill="1" applyBorder="1" applyAlignment="1">
      <alignment vertical="center" wrapText="1"/>
    </xf>
    <xf numFmtId="0" fontId="7" fillId="4" borderId="22" xfId="13" applyFont="1" applyFill="1" applyBorder="1" applyAlignment="1">
      <alignment horizontal="center" vertical="top"/>
    </xf>
    <xf numFmtId="2" fontId="7" fillId="15" borderId="0" xfId="13" applyNumberFormat="1" applyFont="1" applyFill="1" applyAlignment="1">
      <alignment vertical="center" wrapText="1"/>
    </xf>
    <xf numFmtId="0" fontId="10" fillId="23" borderId="24" xfId="13" applyFont="1" applyFill="1" applyBorder="1" applyAlignment="1">
      <alignment horizontal="center" vertical="top"/>
    </xf>
    <xf numFmtId="49" fontId="46" fillId="0" borderId="37" xfId="13" applyNumberFormat="1" applyFont="1" applyBorder="1" applyAlignment="1">
      <alignment vertical="center" wrapText="1"/>
    </xf>
    <xf numFmtId="0" fontId="7" fillId="0" borderId="22" xfId="7" applyFont="1" applyBorder="1" applyAlignment="1">
      <alignment vertical="top" wrapText="1"/>
    </xf>
    <xf numFmtId="0" fontId="7" fillId="4" borderId="44" xfId="13" applyFont="1" applyFill="1" applyBorder="1" applyAlignment="1">
      <alignment horizontal="center" vertical="center"/>
    </xf>
    <xf numFmtId="0" fontId="7" fillId="0" borderId="33" xfId="6" applyFont="1" applyBorder="1" applyAlignment="1">
      <alignment vertical="top" wrapText="1"/>
    </xf>
    <xf numFmtId="164" fontId="7" fillId="0" borderId="30" xfId="13" applyNumberFormat="1" applyFont="1" applyBorder="1" applyAlignment="1">
      <alignment horizontal="center" vertical="top"/>
    </xf>
    <xf numFmtId="49" fontId="7" fillId="0" borderId="35" xfId="13" applyNumberFormat="1" applyFont="1" applyBorder="1" applyAlignment="1">
      <alignment horizontal="center" vertical="top" wrapText="1"/>
    </xf>
    <xf numFmtId="49" fontId="7" fillId="0" borderId="18" xfId="13" applyNumberFormat="1" applyFont="1" applyBorder="1" applyAlignment="1">
      <alignment vertical="top" wrapText="1"/>
    </xf>
    <xf numFmtId="0" fontId="7" fillId="4" borderId="45" xfId="13" applyFont="1" applyFill="1" applyBorder="1" applyAlignment="1">
      <alignment vertical="center" wrapText="1"/>
    </xf>
    <xf numFmtId="0" fontId="7" fillId="0" borderId="40" xfId="13" applyFont="1" applyBorder="1" applyAlignment="1">
      <alignment horizontal="center" vertical="top"/>
    </xf>
    <xf numFmtId="0" fontId="7" fillId="4" borderId="17" xfId="13" applyFont="1" applyFill="1" applyBorder="1" applyAlignment="1">
      <alignment horizontal="center" vertical="top"/>
    </xf>
    <xf numFmtId="0" fontId="7" fillId="4" borderId="26" xfId="13" applyFont="1" applyFill="1" applyBorder="1" applyAlignment="1">
      <alignment vertical="center" wrapText="1"/>
    </xf>
    <xf numFmtId="49" fontId="7" fillId="4" borderId="49" xfId="13" applyNumberFormat="1" applyFont="1" applyFill="1" applyBorder="1" applyAlignment="1">
      <alignment horizontal="center" vertical="center" wrapText="1"/>
    </xf>
    <xf numFmtId="164" fontId="46" fillId="0" borderId="29" xfId="13" applyNumberFormat="1" applyFont="1" applyBorder="1" applyAlignment="1">
      <alignment horizontal="center" vertical="top"/>
    </xf>
    <xf numFmtId="164" fontId="46" fillId="0" borderId="14" xfId="13" applyNumberFormat="1" applyFont="1" applyBorder="1" applyAlignment="1">
      <alignment horizontal="center" vertical="top"/>
    </xf>
    <xf numFmtId="0" fontId="7" fillId="4" borderId="54" xfId="13" applyFont="1" applyFill="1" applyBorder="1" applyAlignment="1">
      <alignment vertical="center"/>
    </xf>
    <xf numFmtId="0" fontId="7" fillId="0" borderId="26" xfId="6" applyFont="1" applyBorder="1" applyAlignment="1">
      <alignment vertical="top" wrapText="1"/>
    </xf>
    <xf numFmtId="49" fontId="10" fillId="13" borderId="2" xfId="13" applyNumberFormat="1" applyFont="1" applyFill="1" applyBorder="1" applyAlignment="1">
      <alignment horizontal="center" vertical="top" wrapText="1"/>
    </xf>
    <xf numFmtId="0" fontId="7" fillId="4" borderId="44" xfId="13" applyFont="1" applyFill="1" applyBorder="1" applyAlignment="1">
      <alignment vertical="center"/>
    </xf>
    <xf numFmtId="0" fontId="7" fillId="4" borderId="8" xfId="13" applyFont="1" applyFill="1" applyBorder="1" applyAlignment="1">
      <alignment horizontal="center" vertical="top"/>
    </xf>
    <xf numFmtId="49" fontId="10" fillId="13" borderId="34" xfId="13" applyNumberFormat="1" applyFont="1" applyFill="1" applyBorder="1" applyAlignment="1">
      <alignment horizontal="center" vertical="top" wrapText="1"/>
    </xf>
    <xf numFmtId="0" fontId="7" fillId="4" borderId="53" xfId="13" applyFont="1" applyFill="1" applyBorder="1" applyAlignment="1">
      <alignment vertical="center" wrapText="1"/>
    </xf>
    <xf numFmtId="164" fontId="17" fillId="12" borderId="13" xfId="13" applyNumberFormat="1" applyFont="1" applyFill="1" applyBorder="1" applyAlignment="1">
      <alignment horizontal="center" vertical="top"/>
    </xf>
    <xf numFmtId="0" fontId="10" fillId="12" borderId="24" xfId="13" applyFont="1" applyFill="1" applyBorder="1" applyAlignment="1">
      <alignment horizontal="center" vertical="top"/>
    </xf>
    <xf numFmtId="0" fontId="5" fillId="12" borderId="0" xfId="13" applyFont="1" applyFill="1" applyAlignment="1">
      <alignment vertical="top" wrapText="1"/>
    </xf>
    <xf numFmtId="49" fontId="10" fillId="12" borderId="24" xfId="13" applyNumberFormat="1" applyFont="1" applyFill="1" applyBorder="1" applyAlignment="1">
      <alignment horizontal="center" vertical="top"/>
    </xf>
    <xf numFmtId="164" fontId="46" fillId="12" borderId="24" xfId="13" applyNumberFormat="1" applyFont="1" applyFill="1" applyBorder="1" applyAlignment="1">
      <alignment horizontal="center" vertical="top"/>
    </xf>
    <xf numFmtId="49" fontId="10" fillId="12" borderId="13" xfId="13" applyNumberFormat="1" applyFont="1" applyFill="1" applyBorder="1" applyAlignment="1">
      <alignment horizontal="center" vertical="top"/>
    </xf>
    <xf numFmtId="0" fontId="40" fillId="5" borderId="0" xfId="13" applyFont="1" applyFill="1"/>
    <xf numFmtId="49" fontId="46" fillId="15" borderId="49" xfId="13" applyNumberFormat="1" applyFont="1" applyFill="1" applyBorder="1" applyAlignment="1">
      <alignment horizontal="center" vertical="center" wrapText="1"/>
    </xf>
    <xf numFmtId="0" fontId="7" fillId="4" borderId="50" xfId="13" applyFont="1" applyFill="1" applyBorder="1" applyAlignment="1">
      <alignment vertical="center" wrapText="1"/>
    </xf>
    <xf numFmtId="164" fontId="10" fillId="12" borderId="29" xfId="13" applyNumberFormat="1" applyFont="1" applyFill="1" applyBorder="1" applyAlignment="1">
      <alignment horizontal="center" vertical="top"/>
    </xf>
    <xf numFmtId="49" fontId="10" fillId="12" borderId="30" xfId="13" applyNumberFormat="1" applyFont="1" applyFill="1" applyBorder="1" applyAlignment="1">
      <alignment horizontal="center" vertical="top"/>
    </xf>
    <xf numFmtId="0" fontId="7" fillId="0" borderId="67" xfId="13" applyFont="1" applyBorder="1" applyAlignment="1">
      <alignment vertical="center" wrapText="1"/>
    </xf>
    <xf numFmtId="0" fontId="10" fillId="0" borderId="3" xfId="13" applyFont="1" applyBorder="1" applyAlignment="1">
      <alignment vertical="center"/>
    </xf>
    <xf numFmtId="0" fontId="10" fillId="0" borderId="4" xfId="13" applyFont="1" applyBorder="1" applyAlignment="1">
      <alignment vertical="center"/>
    </xf>
    <xf numFmtId="49" fontId="10" fillId="8" borderId="13" xfId="13" applyNumberFormat="1" applyFont="1" applyFill="1" applyBorder="1" applyAlignment="1">
      <alignment horizontal="center" vertical="top"/>
    </xf>
    <xf numFmtId="49" fontId="10" fillId="9" borderId="24" xfId="13" applyNumberFormat="1" applyFont="1" applyFill="1" applyBorder="1" applyAlignment="1">
      <alignment horizontal="center" vertical="top"/>
    </xf>
    <xf numFmtId="0" fontId="10" fillId="8" borderId="10" xfId="13" applyFont="1" applyFill="1" applyBorder="1" applyAlignment="1">
      <alignment vertical="center"/>
    </xf>
    <xf numFmtId="0" fontId="10" fillId="8" borderId="11" xfId="13" applyFont="1" applyFill="1" applyBorder="1" applyAlignment="1">
      <alignment vertical="center"/>
    </xf>
    <xf numFmtId="49" fontId="10" fillId="8" borderId="24" xfId="13" applyNumberFormat="1" applyFont="1" applyFill="1" applyBorder="1" applyAlignment="1">
      <alignment horizontal="center" vertical="top"/>
    </xf>
    <xf numFmtId="0" fontId="7" fillId="4" borderId="10" xfId="13" applyFont="1" applyFill="1" applyBorder="1" applyAlignment="1">
      <alignment horizontal="center" vertical="top"/>
    </xf>
    <xf numFmtId="0" fontId="29" fillId="0" borderId="67" xfId="13" applyFont="1" applyBorder="1" applyAlignment="1">
      <alignment horizontal="justify" vertical="center"/>
    </xf>
    <xf numFmtId="0" fontId="10" fillId="0" borderId="11" xfId="13" applyFont="1" applyBorder="1" applyAlignment="1">
      <alignment horizontal="left" vertical="top"/>
    </xf>
    <xf numFmtId="0" fontId="7" fillId="0" borderId="11" xfId="13" applyFont="1" applyBorder="1" applyAlignment="1">
      <alignment horizontal="left" vertical="top"/>
    </xf>
    <xf numFmtId="49" fontId="10" fillId="10" borderId="24" xfId="13" applyNumberFormat="1" applyFont="1" applyFill="1" applyBorder="1" applyAlignment="1">
      <alignment horizontal="center" vertical="top" wrapText="1"/>
    </xf>
    <xf numFmtId="0" fontId="17" fillId="9" borderId="10" xfId="13" applyFont="1" applyFill="1" applyBorder="1" applyAlignment="1">
      <alignment horizontal="left" vertical="top"/>
    </xf>
    <xf numFmtId="0" fontId="5" fillId="10" borderId="11" xfId="13" applyFont="1" applyFill="1" applyBorder="1"/>
    <xf numFmtId="0" fontId="7" fillId="10" borderId="11" xfId="13" applyFont="1" applyFill="1" applyBorder="1"/>
    <xf numFmtId="0" fontId="10" fillId="9" borderId="23" xfId="13" applyFont="1" applyFill="1" applyBorder="1" applyAlignment="1">
      <alignment horizontal="left" vertical="top"/>
    </xf>
    <xf numFmtId="0" fontId="10" fillId="10" borderId="23" xfId="13" applyFont="1" applyFill="1" applyBorder="1" applyAlignment="1">
      <alignment horizontal="left" vertical="top"/>
    </xf>
    <xf numFmtId="0" fontId="10" fillId="10" borderId="23" xfId="13" applyFont="1" applyFill="1" applyBorder="1"/>
    <xf numFmtId="49" fontId="10" fillId="10" borderId="9" xfId="13" applyNumberFormat="1" applyFont="1" applyFill="1" applyBorder="1" applyAlignment="1">
      <alignment horizontal="center" vertical="top" wrapText="1"/>
    </xf>
    <xf numFmtId="0" fontId="6" fillId="0" borderId="2" xfId="13" applyFont="1" applyBorder="1" applyAlignment="1">
      <alignment horizontal="center" vertical="center" textRotation="90"/>
    </xf>
    <xf numFmtId="0" fontId="6" fillId="0" borderId="25" xfId="13" applyFont="1" applyBorder="1" applyAlignment="1">
      <alignment horizontal="center" vertical="center" wrapText="1"/>
    </xf>
    <xf numFmtId="0" fontId="6" fillId="0" borderId="26" xfId="13" applyFont="1" applyBorder="1" applyAlignment="1">
      <alignment horizontal="center" vertical="center" wrapText="1"/>
    </xf>
    <xf numFmtId="0" fontId="6" fillId="0" borderId="24" xfId="4" applyFont="1" applyBorder="1" applyAlignment="1">
      <alignment horizontal="center" vertical="center" wrapText="1"/>
    </xf>
    <xf numFmtId="0" fontId="6" fillId="0" borderId="24" xfId="13" applyFont="1" applyBorder="1" applyAlignment="1">
      <alignment horizontal="center" vertical="center" textRotation="90" wrapText="1"/>
    </xf>
    <xf numFmtId="0" fontId="6" fillId="0" borderId="59" xfId="13" applyFont="1" applyBorder="1" applyAlignment="1">
      <alignment horizontal="center" vertical="center" textRotation="90" wrapText="1"/>
    </xf>
    <xf numFmtId="0" fontId="6" fillId="12" borderId="24" xfId="13" applyFont="1" applyFill="1" applyBorder="1" applyAlignment="1">
      <alignment horizontal="center" vertical="center" textRotation="90" wrapText="1"/>
    </xf>
    <xf numFmtId="0" fontId="6" fillId="0" borderId="2" xfId="13" applyFont="1" applyBorder="1" applyAlignment="1">
      <alignment horizontal="center" vertical="center" wrapText="1"/>
    </xf>
    <xf numFmtId="0" fontId="6" fillId="0" borderId="1" xfId="13" applyFont="1" applyBorder="1" applyAlignment="1">
      <alignment horizontal="center" vertical="center" textRotation="90" wrapText="1"/>
    </xf>
    <xf numFmtId="0" fontId="6" fillId="13" borderId="24" xfId="13" applyFont="1" applyFill="1" applyBorder="1" applyAlignment="1">
      <alignment horizontal="center" vertical="center" textRotation="90" wrapText="1"/>
    </xf>
    <xf numFmtId="0" fontId="6" fillId="12" borderId="59" xfId="13" applyFont="1" applyFill="1" applyBorder="1" applyAlignment="1">
      <alignment horizontal="center" vertical="center" textRotation="90" wrapText="1"/>
    </xf>
    <xf numFmtId="0" fontId="6" fillId="8" borderId="1" xfId="13" applyFont="1" applyFill="1" applyBorder="1" applyAlignment="1">
      <alignment horizontal="center" vertical="center" textRotation="90" wrapText="1"/>
    </xf>
    <xf numFmtId="0" fontId="6" fillId="10" borderId="1" xfId="13" applyFont="1" applyFill="1" applyBorder="1" applyAlignment="1">
      <alignment horizontal="center" vertical="center" textRotation="90" wrapText="1"/>
    </xf>
    <xf numFmtId="0" fontId="6" fillId="0" borderId="18" xfId="13" applyFont="1" applyBorder="1" applyAlignment="1">
      <alignment horizontal="center" vertical="center" textRotation="90"/>
    </xf>
    <xf numFmtId="0" fontId="6" fillId="0" borderId="51" xfId="13" applyFont="1" applyBorder="1" applyAlignment="1">
      <alignment horizontal="center" vertical="center" wrapText="1"/>
    </xf>
    <xf numFmtId="0" fontId="6" fillId="0" borderId="36" xfId="13" applyFont="1" applyBorder="1" applyAlignment="1">
      <alignment horizontal="center" vertical="center" wrapText="1"/>
    </xf>
    <xf numFmtId="0" fontId="6" fillId="0" borderId="13" xfId="13" applyFont="1" applyBorder="1" applyAlignment="1">
      <alignment horizontal="center" vertical="center" textRotation="90" wrapText="1"/>
    </xf>
    <xf numFmtId="0" fontId="6" fillId="0" borderId="16" xfId="13" applyFont="1" applyBorder="1" applyAlignment="1">
      <alignment horizontal="center" vertical="center" textRotation="90" wrapText="1"/>
    </xf>
    <xf numFmtId="0" fontId="6" fillId="12" borderId="13" xfId="13" applyFont="1" applyFill="1" applyBorder="1" applyAlignment="1">
      <alignment horizontal="center" vertical="center" textRotation="90" wrapText="1"/>
    </xf>
    <xf numFmtId="0" fontId="6" fillId="0" borderId="18" xfId="13" applyFont="1" applyBorder="1" applyAlignment="1">
      <alignment horizontal="center" vertical="center" wrapText="1"/>
    </xf>
    <xf numFmtId="0" fontId="6" fillId="0" borderId="14" xfId="13" applyFont="1" applyBorder="1" applyAlignment="1">
      <alignment horizontal="center" vertical="center" textRotation="90" wrapText="1"/>
    </xf>
    <xf numFmtId="0" fontId="6" fillId="13" borderId="13" xfId="13" applyFont="1" applyFill="1" applyBorder="1" applyAlignment="1">
      <alignment horizontal="center" vertical="center" textRotation="90" wrapText="1"/>
    </xf>
    <xf numFmtId="0" fontId="6" fillId="12" borderId="16" xfId="13" applyFont="1" applyFill="1" applyBorder="1" applyAlignment="1">
      <alignment horizontal="center" vertical="center" textRotation="90" wrapText="1"/>
    </xf>
    <xf numFmtId="0" fontId="6" fillId="8" borderId="14" xfId="13" applyFont="1" applyFill="1" applyBorder="1" applyAlignment="1">
      <alignment horizontal="center" vertical="center" textRotation="90" wrapText="1"/>
    </xf>
    <xf numFmtId="0" fontId="6" fillId="10" borderId="14" xfId="13" applyFont="1" applyFill="1" applyBorder="1" applyAlignment="1">
      <alignment horizontal="center" vertical="center" textRotation="90" wrapText="1"/>
    </xf>
    <xf numFmtId="0" fontId="6" fillId="0" borderId="30" xfId="13" applyFont="1" applyBorder="1" applyAlignment="1">
      <alignment horizontal="center" vertical="center" textRotation="90" wrapText="1"/>
    </xf>
    <xf numFmtId="0" fontId="6" fillId="0" borderId="7" xfId="13" applyFont="1" applyBorder="1" applyAlignment="1">
      <alignment horizontal="center" vertical="center" textRotation="90" wrapText="1"/>
    </xf>
    <xf numFmtId="0" fontId="6" fillId="12" borderId="30" xfId="13" applyFont="1" applyFill="1" applyBorder="1" applyAlignment="1">
      <alignment horizontal="center" vertical="center" textRotation="90" wrapText="1"/>
    </xf>
    <xf numFmtId="0" fontId="6" fillId="0" borderId="34" xfId="13" applyFont="1" applyBorder="1" applyAlignment="1">
      <alignment horizontal="center" vertical="center" wrapText="1"/>
    </xf>
    <xf numFmtId="0" fontId="6" fillId="0" borderId="29" xfId="13" applyFont="1" applyBorder="1" applyAlignment="1">
      <alignment horizontal="center" vertical="center" textRotation="90" wrapText="1"/>
    </xf>
    <xf numFmtId="0" fontId="6" fillId="13" borderId="30" xfId="13" applyFont="1" applyFill="1" applyBorder="1" applyAlignment="1">
      <alignment horizontal="center" vertical="center" textRotation="90" wrapText="1"/>
    </xf>
    <xf numFmtId="0" fontId="6" fillId="12" borderId="7" xfId="13" applyFont="1" applyFill="1" applyBorder="1" applyAlignment="1">
      <alignment horizontal="center" vertical="center" textRotation="90" wrapText="1"/>
    </xf>
    <xf numFmtId="0" fontId="6" fillId="8" borderId="29" xfId="13" applyFont="1" applyFill="1" applyBorder="1" applyAlignment="1">
      <alignment horizontal="center" vertical="center" textRotation="90" wrapText="1"/>
    </xf>
    <xf numFmtId="0" fontId="6" fillId="10" borderId="29" xfId="13" applyFont="1" applyFill="1" applyBorder="1" applyAlignment="1">
      <alignment horizontal="center" vertical="center" textRotation="90" wrapText="1"/>
    </xf>
    <xf numFmtId="0" fontId="7" fillId="0" borderId="3" xfId="13" applyFont="1" applyBorder="1" applyAlignment="1">
      <alignment horizontal="center"/>
    </xf>
    <xf numFmtId="0" fontId="32" fillId="0" borderId="3" xfId="13" applyFont="1" applyBorder="1" applyAlignment="1">
      <alignment horizontal="center" vertical="center"/>
    </xf>
    <xf numFmtId="0" fontId="32" fillId="0" borderId="0" xfId="13" applyFont="1" applyAlignment="1">
      <alignment horizontal="center" vertical="center"/>
    </xf>
    <xf numFmtId="0" fontId="10" fillId="0" borderId="0" xfId="13" applyFont="1" applyAlignment="1">
      <alignment horizontal="center" vertical="center"/>
    </xf>
    <xf numFmtId="0" fontId="14" fillId="0" borderId="0" xfId="13" applyFont="1" applyAlignment="1">
      <alignment horizontal="center" vertical="center"/>
    </xf>
    <xf numFmtId="0" fontId="31" fillId="0" borderId="0" xfId="13" applyFont="1" applyAlignment="1">
      <alignment horizontal="center" vertical="center" wrapText="1"/>
    </xf>
    <xf numFmtId="0" fontId="31" fillId="0" borderId="0" xfId="13" applyFont="1" applyAlignment="1">
      <alignment horizontal="left" vertical="top" wrapText="1"/>
    </xf>
    <xf numFmtId="0" fontId="83" fillId="0" borderId="0" xfId="4" applyFont="1" applyAlignment="1">
      <alignment vertical="top" wrapText="1"/>
    </xf>
  </cellXfs>
  <cellStyles count="15">
    <cellStyle name="Geras" xfId="3" builtinId="26"/>
    <cellStyle name="Įprastas" xfId="0" builtinId="0"/>
    <cellStyle name="Įprastas 2" xfId="9" xr:uid="{F8B4371D-B9BA-47EF-BFE1-C745710D0835}"/>
    <cellStyle name="Įprastas 2 2" xfId="7" xr:uid="{2BC88719-EBAC-4750-A43B-EB4BA4D10262}"/>
    <cellStyle name="Įprastas 2 2 2 2" xfId="8" xr:uid="{982C0F62-28EF-4062-88B4-50102D47785A}"/>
    <cellStyle name="Įprastas 3" xfId="12" xr:uid="{230B6F8C-2975-4556-B7A9-3941757A3036}"/>
    <cellStyle name="Įprastas 4" xfId="4" xr:uid="{779C3345-C312-4711-AD70-B124018A8B59}"/>
    <cellStyle name="Įprastas 4 2" xfId="10" xr:uid="{BF042E42-E1D1-45D8-B57D-928A67931D8D}"/>
    <cellStyle name="Įprastas 5" xfId="5" xr:uid="{8DD06332-B94B-4876-A6E7-3534A1EC852F}"/>
    <cellStyle name="Įprastas 5 2" xfId="11" xr:uid="{867FE3E7-5399-4DDE-9765-A247D1FEB8FC}"/>
    <cellStyle name="Įprastas 6" xfId="6" xr:uid="{A65C64C6-F107-4D8E-A7A2-622E0BD76518}"/>
    <cellStyle name="Įprastas 7" xfId="13" xr:uid="{FA988701-39BC-4EED-92ED-ECCE2616F258}"/>
    <cellStyle name="Kablelis" xfId="1" builtinId="3"/>
    <cellStyle name="Procentai" xfId="2" builtinId="5"/>
    <cellStyle name="Valiuta 2" xfId="14" xr:uid="{6AA0F325-74D5-4732-A733-CF15E88A81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86AF3-B2C6-4C80-8108-DA0AAB350681}">
  <sheetPr>
    <pageSetUpPr fitToPage="1"/>
  </sheetPr>
  <dimension ref="A1:W145"/>
  <sheetViews>
    <sheetView zoomScale="90" zoomScaleNormal="90" zoomScaleSheetLayoutView="100" workbookViewId="0">
      <selection activeCell="M1" sqref="M1"/>
    </sheetView>
  </sheetViews>
  <sheetFormatPr defaultRowHeight="15" x14ac:dyDescent="0.25"/>
  <cols>
    <col min="1" max="1" width="2.7109375" style="2" customWidth="1"/>
    <col min="2" max="4" width="3.140625" customWidth="1"/>
    <col min="5" max="5" width="3.5703125" customWidth="1"/>
    <col min="6" max="6" width="38.28515625" customWidth="1"/>
    <col min="7" max="7" width="4.7109375" customWidth="1"/>
    <col min="8" max="8" width="4.28515625" customWidth="1"/>
    <col min="9" max="9" width="6.140625" customWidth="1"/>
    <col min="10" max="10" width="29.85546875" style="1" customWidth="1"/>
    <col min="11" max="11" width="7.7109375" customWidth="1"/>
    <col min="12" max="12" width="12" customWidth="1"/>
    <col min="13" max="13" width="41.85546875" customWidth="1"/>
    <col min="14" max="14" width="11.5703125" customWidth="1"/>
    <col min="15" max="15" width="20.28515625" customWidth="1"/>
  </cols>
  <sheetData>
    <row r="1" spans="1:20" ht="52.5" customHeight="1" x14ac:dyDescent="0.25">
      <c r="L1" s="598"/>
      <c r="M1" s="597" t="s">
        <v>1069</v>
      </c>
      <c r="N1" s="597"/>
      <c r="O1" s="597"/>
      <c r="P1" s="596"/>
    </row>
    <row r="2" spans="1:20" ht="15" customHeight="1" x14ac:dyDescent="0.25">
      <c r="A2" s="595" t="s">
        <v>191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  <c r="O2" s="595"/>
    </row>
    <row r="3" spans="1:20" x14ac:dyDescent="0.25">
      <c r="A3" s="594" t="s">
        <v>190</v>
      </c>
      <c r="B3" s="594"/>
      <c r="C3" s="594"/>
      <c r="D3" s="594"/>
      <c r="E3" s="594"/>
      <c r="F3" s="594"/>
      <c r="G3" s="594"/>
      <c r="H3" s="594"/>
      <c r="I3" s="594"/>
      <c r="J3" s="594"/>
      <c r="K3" s="594"/>
      <c r="L3" s="594"/>
      <c r="M3" s="594"/>
      <c r="N3" s="594"/>
      <c r="O3" s="594"/>
    </row>
    <row r="4" spans="1:20" x14ac:dyDescent="0.25">
      <c r="A4" s="594" t="s">
        <v>189</v>
      </c>
      <c r="B4" s="594"/>
      <c r="C4" s="594"/>
      <c r="D4" s="594"/>
      <c r="E4" s="594"/>
      <c r="F4" s="594"/>
      <c r="G4" s="594"/>
      <c r="H4" s="594"/>
      <c r="I4" s="594"/>
      <c r="J4" s="594"/>
      <c r="K4" s="594"/>
      <c r="L4" s="594"/>
      <c r="M4" s="594"/>
      <c r="N4" s="594"/>
      <c r="O4" s="594"/>
    </row>
    <row r="5" spans="1:20" ht="16.5" thickBot="1" x14ac:dyDescent="0.3">
      <c r="A5" s="593"/>
      <c r="B5" s="591"/>
      <c r="C5" s="591"/>
      <c r="D5" s="591"/>
      <c r="E5" s="591"/>
      <c r="F5" s="591"/>
      <c r="G5" s="591"/>
      <c r="H5" s="591"/>
      <c r="I5" s="591"/>
      <c r="J5" s="592"/>
      <c r="K5" s="591"/>
      <c r="L5" s="591"/>
      <c r="M5" s="590"/>
      <c r="N5" s="589" t="s">
        <v>30</v>
      </c>
      <c r="O5" s="589"/>
    </row>
    <row r="6" spans="1:20" ht="29.25" customHeight="1" thickBot="1" x14ac:dyDescent="0.3">
      <c r="A6" s="588" t="s">
        <v>188</v>
      </c>
      <c r="B6" s="587" t="s">
        <v>187</v>
      </c>
      <c r="C6" s="586" t="s">
        <v>183</v>
      </c>
      <c r="D6" s="585" t="s">
        <v>186</v>
      </c>
      <c r="E6" s="584" t="s">
        <v>185</v>
      </c>
      <c r="F6" s="583" t="s">
        <v>184</v>
      </c>
      <c r="G6" s="582" t="s">
        <v>183</v>
      </c>
      <c r="H6" s="579" t="s">
        <v>182</v>
      </c>
      <c r="I6" s="581" t="s">
        <v>181</v>
      </c>
      <c r="J6" s="580" t="s">
        <v>180</v>
      </c>
      <c r="K6" s="579" t="s">
        <v>179</v>
      </c>
      <c r="L6" s="578" t="s">
        <v>178</v>
      </c>
      <c r="M6" s="577" t="s">
        <v>177</v>
      </c>
      <c r="N6" s="576"/>
      <c r="O6" s="575"/>
    </row>
    <row r="7" spans="1:20" x14ac:dyDescent="0.25">
      <c r="A7" s="574"/>
      <c r="B7" s="573"/>
      <c r="C7" s="572"/>
      <c r="D7" s="571"/>
      <c r="E7" s="570"/>
      <c r="F7" s="569"/>
      <c r="G7" s="568"/>
      <c r="H7" s="566"/>
      <c r="I7" s="567"/>
      <c r="J7" s="553"/>
      <c r="K7" s="566"/>
      <c r="L7" s="565"/>
      <c r="M7" s="564" t="s">
        <v>176</v>
      </c>
      <c r="N7" s="563" t="s">
        <v>175</v>
      </c>
      <c r="O7" s="562" t="s">
        <v>174</v>
      </c>
    </row>
    <row r="8" spans="1:20" ht="125.25" customHeight="1" thickBot="1" x14ac:dyDescent="0.3">
      <c r="A8" s="561"/>
      <c r="B8" s="560"/>
      <c r="C8" s="559"/>
      <c r="D8" s="558"/>
      <c r="E8" s="557"/>
      <c r="F8" s="556"/>
      <c r="G8" s="555"/>
      <c r="H8" s="552"/>
      <c r="I8" s="554"/>
      <c r="J8" s="553"/>
      <c r="K8" s="552"/>
      <c r="L8" s="551"/>
      <c r="M8" s="550"/>
      <c r="N8" s="549"/>
      <c r="O8" s="548"/>
    </row>
    <row r="9" spans="1:20" ht="17.25" customHeight="1" thickBot="1" x14ac:dyDescent="0.3">
      <c r="A9" s="547" t="s">
        <v>37</v>
      </c>
      <c r="B9" s="546" t="s">
        <v>173</v>
      </c>
      <c r="C9" s="545"/>
      <c r="D9" s="545"/>
      <c r="E9" s="545"/>
      <c r="F9" s="545"/>
      <c r="G9" s="545"/>
      <c r="H9" s="545"/>
      <c r="I9" s="545"/>
      <c r="J9" s="545"/>
      <c r="K9" s="544"/>
      <c r="L9" s="543"/>
      <c r="M9" s="542"/>
      <c r="N9" s="542"/>
      <c r="O9" s="541"/>
    </row>
    <row r="10" spans="1:20" ht="39.75" customHeight="1" thickBot="1" x14ac:dyDescent="0.3">
      <c r="A10" s="540"/>
      <c r="B10" s="539"/>
      <c r="C10" s="536"/>
      <c r="D10" s="536"/>
      <c r="E10" s="536"/>
      <c r="F10" s="538"/>
      <c r="G10" s="538"/>
      <c r="H10" s="536"/>
      <c r="I10" s="536"/>
      <c r="J10" s="537"/>
      <c r="K10" s="536"/>
      <c r="L10" s="535"/>
      <c r="M10" s="534" t="s">
        <v>172</v>
      </c>
      <c r="N10" s="533" t="s">
        <v>171</v>
      </c>
      <c r="O10" s="532" t="s">
        <v>170</v>
      </c>
    </row>
    <row r="11" spans="1:20" ht="16.5" customHeight="1" thickBot="1" x14ac:dyDescent="0.3">
      <c r="A11" s="320" t="s">
        <v>37</v>
      </c>
      <c r="B11" s="319" t="s">
        <v>37</v>
      </c>
      <c r="C11" s="531" t="s">
        <v>169</v>
      </c>
      <c r="D11" s="530"/>
      <c r="E11" s="530"/>
      <c r="F11" s="530"/>
      <c r="G11" s="530"/>
      <c r="H11" s="530"/>
      <c r="I11" s="530"/>
      <c r="J11" s="530"/>
      <c r="K11" s="530"/>
      <c r="L11" s="530"/>
      <c r="M11" s="530"/>
      <c r="N11" s="530"/>
      <c r="O11" s="529"/>
    </row>
    <row r="12" spans="1:20" ht="39" thickBot="1" x14ac:dyDescent="0.3">
      <c r="A12" s="257"/>
      <c r="B12" s="528"/>
      <c r="C12" s="527"/>
      <c r="D12" s="526"/>
      <c r="E12" s="526"/>
      <c r="F12" s="526"/>
      <c r="G12" s="526"/>
      <c r="H12" s="526"/>
      <c r="I12" s="526"/>
      <c r="J12" s="526"/>
      <c r="K12" s="526"/>
      <c r="L12" s="525"/>
      <c r="M12" s="520" t="s">
        <v>168</v>
      </c>
      <c r="N12" s="519" t="s">
        <v>167</v>
      </c>
      <c r="O12" s="286">
        <v>70</v>
      </c>
    </row>
    <row r="13" spans="1:20" ht="30.75" customHeight="1" thickBot="1" x14ac:dyDescent="0.3">
      <c r="A13" s="257"/>
      <c r="B13" s="524"/>
      <c r="C13" s="523"/>
      <c r="D13" s="522"/>
      <c r="E13" s="522"/>
      <c r="F13" s="522"/>
      <c r="G13" s="522"/>
      <c r="H13" s="522"/>
      <c r="I13" s="522"/>
      <c r="J13" s="522"/>
      <c r="K13" s="522"/>
      <c r="L13" s="521"/>
      <c r="M13" s="520" t="s">
        <v>166</v>
      </c>
      <c r="N13" s="519" t="s">
        <v>67</v>
      </c>
      <c r="O13" s="286">
        <v>58</v>
      </c>
    </row>
    <row r="14" spans="1:20" ht="22.5" customHeight="1" x14ac:dyDescent="0.25">
      <c r="A14" s="186" t="s">
        <v>37</v>
      </c>
      <c r="B14" s="185" t="s">
        <v>37</v>
      </c>
      <c r="C14" s="228" t="s">
        <v>37</v>
      </c>
      <c r="D14" s="274" t="s">
        <v>165</v>
      </c>
      <c r="E14" s="273"/>
      <c r="F14" s="272"/>
      <c r="G14" s="157" t="s">
        <v>164</v>
      </c>
      <c r="H14" s="156" t="s">
        <v>44</v>
      </c>
      <c r="I14" s="155" t="s">
        <v>43</v>
      </c>
      <c r="J14" s="154" t="s">
        <v>42</v>
      </c>
      <c r="K14" s="153" t="s">
        <v>125</v>
      </c>
      <c r="L14" s="518">
        <f>L21+L25+L26+L28+L29</f>
        <v>10180.1</v>
      </c>
      <c r="M14" s="450" t="s">
        <v>163</v>
      </c>
      <c r="N14" s="182" t="s">
        <v>81</v>
      </c>
      <c r="O14" s="207">
        <v>130</v>
      </c>
    </row>
    <row r="15" spans="1:20" ht="18.75" customHeight="1" x14ac:dyDescent="0.25">
      <c r="A15" s="512"/>
      <c r="B15" s="143"/>
      <c r="C15" s="511"/>
      <c r="D15" s="508"/>
      <c r="E15" s="507"/>
      <c r="F15" s="506"/>
      <c r="G15" s="138"/>
      <c r="H15" s="137"/>
      <c r="I15" s="136"/>
      <c r="J15" s="135"/>
      <c r="K15" s="447" t="s">
        <v>162</v>
      </c>
      <c r="L15" s="446"/>
      <c r="M15" s="517" t="s">
        <v>161</v>
      </c>
      <c r="N15" s="335" t="s">
        <v>120</v>
      </c>
      <c r="O15" s="509">
        <v>16</v>
      </c>
    </row>
    <row r="16" spans="1:20" ht="25.5" x14ac:dyDescent="0.25">
      <c r="A16" s="512"/>
      <c r="B16" s="143"/>
      <c r="C16" s="511"/>
      <c r="D16" s="508"/>
      <c r="E16" s="507"/>
      <c r="F16" s="506"/>
      <c r="G16" s="138"/>
      <c r="H16" s="137"/>
      <c r="I16" s="136"/>
      <c r="J16" s="135"/>
      <c r="K16" s="447" t="s">
        <v>141</v>
      </c>
      <c r="L16" s="516">
        <f>L22</f>
        <v>82.1</v>
      </c>
      <c r="M16" s="510" t="s">
        <v>160</v>
      </c>
      <c r="N16" s="335" t="s">
        <v>81</v>
      </c>
      <c r="O16" s="509">
        <v>153</v>
      </c>
      <c r="R16" s="167"/>
      <c r="T16" s="167"/>
    </row>
    <row r="17" spans="1:21" ht="33.75" customHeight="1" thickBot="1" x14ac:dyDescent="0.3">
      <c r="A17" s="512"/>
      <c r="B17" s="143"/>
      <c r="C17" s="511"/>
      <c r="D17" s="508"/>
      <c r="E17" s="507"/>
      <c r="F17" s="506"/>
      <c r="G17" s="138"/>
      <c r="H17" s="137"/>
      <c r="I17" s="136"/>
      <c r="J17" s="135"/>
      <c r="K17" s="447" t="s">
        <v>142</v>
      </c>
      <c r="L17" s="513">
        <f>L24</f>
        <v>0</v>
      </c>
      <c r="M17" s="515" t="s">
        <v>159</v>
      </c>
      <c r="N17" s="362" t="s">
        <v>120</v>
      </c>
      <c r="O17" s="514">
        <v>5</v>
      </c>
    </row>
    <row r="18" spans="1:21" ht="29.25" customHeight="1" x14ac:dyDescent="0.25">
      <c r="A18" s="512"/>
      <c r="B18" s="143"/>
      <c r="C18" s="511"/>
      <c r="D18" s="508"/>
      <c r="E18" s="507"/>
      <c r="F18" s="506"/>
      <c r="G18" s="138"/>
      <c r="H18" s="137"/>
      <c r="I18" s="136"/>
      <c r="J18" s="135"/>
      <c r="K18" s="447" t="s">
        <v>40</v>
      </c>
      <c r="L18" s="513">
        <f>L23</f>
        <v>25.8</v>
      </c>
      <c r="M18" s="510" t="s">
        <v>158</v>
      </c>
      <c r="N18" s="335" t="s">
        <v>81</v>
      </c>
      <c r="O18" s="509">
        <v>173</v>
      </c>
    </row>
    <row r="19" spans="1:21" ht="32.25" customHeight="1" x14ac:dyDescent="0.25">
      <c r="A19" s="512"/>
      <c r="B19" s="143"/>
      <c r="C19" s="511"/>
      <c r="D19" s="508"/>
      <c r="E19" s="507"/>
      <c r="F19" s="506"/>
      <c r="G19" s="138"/>
      <c r="H19" s="137"/>
      <c r="I19" s="136"/>
      <c r="J19" s="135"/>
      <c r="K19" s="447"/>
      <c r="L19" s="446"/>
      <c r="M19" s="510" t="s">
        <v>157</v>
      </c>
      <c r="N19" s="335" t="s">
        <v>120</v>
      </c>
      <c r="O19" s="509">
        <v>68</v>
      </c>
    </row>
    <row r="20" spans="1:21" ht="16.5" customHeight="1" thickBot="1" x14ac:dyDescent="0.3">
      <c r="A20" s="180"/>
      <c r="B20" s="179"/>
      <c r="C20" s="222"/>
      <c r="D20" s="508"/>
      <c r="E20" s="507"/>
      <c r="F20" s="506"/>
      <c r="G20" s="138"/>
      <c r="H20" s="122"/>
      <c r="I20" s="121"/>
      <c r="J20" s="120"/>
      <c r="K20" s="505" t="s">
        <v>33</v>
      </c>
      <c r="L20" s="145">
        <f>SUM(L14:L19)</f>
        <v>10288</v>
      </c>
      <c r="M20" s="452"/>
      <c r="N20" s="116"/>
      <c r="O20" s="451"/>
      <c r="P20" s="167"/>
      <c r="R20" s="167"/>
    </row>
    <row r="21" spans="1:21" ht="15" customHeight="1" x14ac:dyDescent="0.25">
      <c r="A21" s="163" t="s">
        <v>37</v>
      </c>
      <c r="B21" s="472" t="s">
        <v>37</v>
      </c>
      <c r="C21" s="173" t="s">
        <v>37</v>
      </c>
      <c r="D21" s="504"/>
      <c r="E21" s="300" t="s">
        <v>37</v>
      </c>
      <c r="F21" s="503" t="s">
        <v>156</v>
      </c>
      <c r="G21" s="138"/>
      <c r="H21" s="502"/>
      <c r="I21" s="263"/>
      <c r="J21" s="210"/>
      <c r="K21" s="134" t="s">
        <v>125</v>
      </c>
      <c r="L21" s="501">
        <v>10078.9</v>
      </c>
      <c r="M21" s="486"/>
      <c r="N21" s="485"/>
      <c r="O21" s="484"/>
      <c r="P21" s="206"/>
      <c r="Q21" s="206"/>
      <c r="R21" s="206"/>
      <c r="S21" s="206"/>
      <c r="T21" s="167"/>
      <c r="U21" s="167"/>
    </row>
    <row r="22" spans="1:21" ht="15" customHeight="1" x14ac:dyDescent="0.25">
      <c r="A22" s="144"/>
      <c r="B22" s="498"/>
      <c r="C22" s="255"/>
      <c r="D22" s="471"/>
      <c r="E22" s="497"/>
      <c r="F22" s="494"/>
      <c r="G22" s="138"/>
      <c r="H22" s="480"/>
      <c r="I22" s="251"/>
      <c r="J22" s="496"/>
      <c r="K22" s="500" t="s">
        <v>141</v>
      </c>
      <c r="L22" s="499">
        <v>82.1</v>
      </c>
      <c r="M22" s="476"/>
      <c r="N22" s="475"/>
      <c r="O22" s="474"/>
      <c r="P22" s="206"/>
      <c r="Q22" s="167"/>
      <c r="R22" s="167"/>
      <c r="S22" s="167"/>
      <c r="T22" s="167"/>
      <c r="U22" s="206"/>
    </row>
    <row r="23" spans="1:21" ht="13.5" customHeight="1" x14ac:dyDescent="0.25">
      <c r="A23" s="144"/>
      <c r="B23" s="498"/>
      <c r="C23" s="255"/>
      <c r="D23" s="471"/>
      <c r="E23" s="497"/>
      <c r="F23" s="494"/>
      <c r="G23" s="138"/>
      <c r="H23" s="480"/>
      <c r="I23" s="251"/>
      <c r="J23" s="496"/>
      <c r="K23" s="495" t="s">
        <v>40</v>
      </c>
      <c r="L23" s="491">
        <v>25.8</v>
      </c>
      <c r="M23" s="476"/>
      <c r="N23" s="475"/>
      <c r="O23" s="474"/>
      <c r="P23" s="206"/>
      <c r="Q23" s="167"/>
      <c r="S23" s="167"/>
      <c r="U23" s="167"/>
    </row>
    <row r="24" spans="1:21" ht="15" customHeight="1" thickBot="1" x14ac:dyDescent="0.3">
      <c r="A24" s="129"/>
      <c r="B24" s="459"/>
      <c r="C24" s="166"/>
      <c r="D24" s="471"/>
      <c r="E24" s="295"/>
      <c r="F24" s="494"/>
      <c r="G24" s="138"/>
      <c r="H24" s="455"/>
      <c r="I24" s="241"/>
      <c r="J24" s="493"/>
      <c r="K24" s="492" t="s">
        <v>142</v>
      </c>
      <c r="L24" s="491">
        <v>0</v>
      </c>
      <c r="M24" s="490"/>
      <c r="N24" s="116"/>
      <c r="O24" s="451"/>
      <c r="Q24" s="167"/>
      <c r="R24" s="167"/>
    </row>
    <row r="25" spans="1:21" ht="15.75" thickBot="1" x14ac:dyDescent="0.3">
      <c r="A25" s="306" t="s">
        <v>37</v>
      </c>
      <c r="B25" s="483" t="s">
        <v>37</v>
      </c>
      <c r="C25" s="340" t="s">
        <v>37</v>
      </c>
      <c r="D25" s="471"/>
      <c r="E25" s="482" t="s">
        <v>39</v>
      </c>
      <c r="F25" s="481" t="s">
        <v>155</v>
      </c>
      <c r="G25" s="138"/>
      <c r="H25" s="480"/>
      <c r="I25" s="251"/>
      <c r="J25" s="479"/>
      <c r="K25" s="489" t="s">
        <v>125</v>
      </c>
      <c r="L25" s="488">
        <v>1.1000000000000001</v>
      </c>
      <c r="M25" s="486"/>
      <c r="N25" s="485"/>
      <c r="O25" s="484"/>
      <c r="Q25" s="167"/>
    </row>
    <row r="26" spans="1:21" ht="19.5" hidden="1" customHeight="1" thickBot="1" x14ac:dyDescent="0.3">
      <c r="A26" s="306" t="s">
        <v>37</v>
      </c>
      <c r="B26" s="483" t="s">
        <v>37</v>
      </c>
      <c r="C26" s="340" t="s">
        <v>37</v>
      </c>
      <c r="D26" s="471"/>
      <c r="E26" s="482" t="s">
        <v>110</v>
      </c>
      <c r="F26" s="481" t="s">
        <v>154</v>
      </c>
      <c r="G26" s="138"/>
      <c r="H26" s="480"/>
      <c r="I26" s="251"/>
      <c r="J26" s="479"/>
      <c r="K26" s="487" t="s">
        <v>125</v>
      </c>
      <c r="L26" s="488">
        <v>0</v>
      </c>
      <c r="M26" s="476"/>
      <c r="N26" s="475"/>
      <c r="O26" s="474"/>
    </row>
    <row r="27" spans="1:21" ht="15.75" thickBot="1" x14ac:dyDescent="0.3">
      <c r="A27" s="306" t="s">
        <v>37</v>
      </c>
      <c r="B27" s="483" t="s">
        <v>37</v>
      </c>
      <c r="C27" s="340" t="s">
        <v>37</v>
      </c>
      <c r="D27" s="471"/>
      <c r="E27" s="482" t="s">
        <v>108</v>
      </c>
      <c r="F27" s="481" t="s">
        <v>153</v>
      </c>
      <c r="G27" s="138"/>
      <c r="H27" s="480"/>
      <c r="I27" s="251"/>
      <c r="J27" s="479"/>
      <c r="K27" s="489" t="s">
        <v>125</v>
      </c>
      <c r="L27" s="488">
        <v>0</v>
      </c>
      <c r="M27" s="476"/>
      <c r="N27" s="475"/>
      <c r="O27" s="474"/>
    </row>
    <row r="28" spans="1:21" ht="15.75" thickBot="1" x14ac:dyDescent="0.3">
      <c r="A28" s="306" t="s">
        <v>37</v>
      </c>
      <c r="B28" s="483" t="s">
        <v>37</v>
      </c>
      <c r="C28" s="340" t="s">
        <v>37</v>
      </c>
      <c r="D28" s="471"/>
      <c r="E28" s="482" t="s">
        <v>103</v>
      </c>
      <c r="F28" s="481" t="s">
        <v>152</v>
      </c>
      <c r="G28" s="138"/>
      <c r="H28" s="480"/>
      <c r="I28" s="251"/>
      <c r="J28" s="479"/>
      <c r="K28" s="487" t="s">
        <v>125</v>
      </c>
      <c r="L28" s="477">
        <v>26</v>
      </c>
      <c r="M28" s="486"/>
      <c r="N28" s="485"/>
      <c r="O28" s="484"/>
    </row>
    <row r="29" spans="1:21" ht="15.75" thickBot="1" x14ac:dyDescent="0.3">
      <c r="A29" s="306" t="s">
        <v>37</v>
      </c>
      <c r="B29" s="483" t="s">
        <v>37</v>
      </c>
      <c r="C29" s="340" t="s">
        <v>37</v>
      </c>
      <c r="D29" s="471"/>
      <c r="E29" s="482" t="s">
        <v>97</v>
      </c>
      <c r="F29" s="481" t="s">
        <v>151</v>
      </c>
      <c r="G29" s="138"/>
      <c r="H29" s="480"/>
      <c r="I29" s="251"/>
      <c r="J29" s="479"/>
      <c r="K29" s="478" t="s">
        <v>125</v>
      </c>
      <c r="L29" s="477">
        <v>74.099999999999994</v>
      </c>
      <c r="M29" s="476"/>
      <c r="N29" s="475"/>
      <c r="O29" s="474"/>
    </row>
    <row r="30" spans="1:21" ht="28.5" hidden="1" customHeight="1" thickBot="1" x14ac:dyDescent="0.3">
      <c r="A30" s="473" t="s">
        <v>37</v>
      </c>
      <c r="B30" s="472" t="s">
        <v>37</v>
      </c>
      <c r="C30" s="173" t="s">
        <v>37</v>
      </c>
      <c r="D30" s="471"/>
      <c r="E30" s="470" t="s">
        <v>93</v>
      </c>
      <c r="F30" s="469" t="s">
        <v>150</v>
      </c>
      <c r="G30" s="138"/>
      <c r="H30" s="468"/>
      <c r="I30" s="467"/>
      <c r="J30" s="466"/>
      <c r="K30" s="465" t="s">
        <v>125</v>
      </c>
      <c r="L30" s="464">
        <v>0</v>
      </c>
      <c r="M30" s="463"/>
      <c r="N30" s="462"/>
      <c r="O30" s="461"/>
    </row>
    <row r="31" spans="1:21" ht="15.75" thickBot="1" x14ac:dyDescent="0.3">
      <c r="A31" s="460"/>
      <c r="B31" s="459"/>
      <c r="C31" s="166"/>
      <c r="D31" s="458"/>
      <c r="E31" s="457"/>
      <c r="F31" s="456"/>
      <c r="G31" s="123"/>
      <c r="H31" s="455"/>
      <c r="I31" s="241"/>
      <c r="J31" s="205"/>
      <c r="K31" s="454" t="s">
        <v>33</v>
      </c>
      <c r="L31" s="453">
        <f>SUM(L21:L30)</f>
        <v>10288</v>
      </c>
      <c r="M31" s="452"/>
      <c r="N31" s="116"/>
      <c r="O31" s="451"/>
    </row>
    <row r="32" spans="1:21" ht="21.75" customHeight="1" x14ac:dyDescent="0.25">
      <c r="A32" s="163" t="s">
        <v>37</v>
      </c>
      <c r="B32" s="143" t="s">
        <v>37</v>
      </c>
      <c r="C32" s="421" t="s">
        <v>39</v>
      </c>
      <c r="D32" s="160" t="s">
        <v>149</v>
      </c>
      <c r="E32" s="159"/>
      <c r="F32" s="158"/>
      <c r="G32" s="157" t="s">
        <v>148</v>
      </c>
      <c r="H32" s="156" t="s">
        <v>44</v>
      </c>
      <c r="I32" s="155" t="s">
        <v>43</v>
      </c>
      <c r="J32" s="154" t="s">
        <v>42</v>
      </c>
      <c r="K32" s="153" t="s">
        <v>125</v>
      </c>
      <c r="L32" s="184">
        <f>+L37+L38+L39+L42</f>
        <v>1216.8</v>
      </c>
      <c r="M32" s="450" t="s">
        <v>147</v>
      </c>
      <c r="N32" s="182" t="s">
        <v>81</v>
      </c>
      <c r="O32" s="449">
        <v>27</v>
      </c>
      <c r="R32" s="167"/>
    </row>
    <row r="33" spans="1:19" ht="21" customHeight="1" x14ac:dyDescent="0.25">
      <c r="A33" s="144"/>
      <c r="B33" s="143"/>
      <c r="C33" s="421"/>
      <c r="D33" s="439"/>
      <c r="E33" s="438"/>
      <c r="F33" s="437"/>
      <c r="G33" s="138"/>
      <c r="H33" s="137"/>
      <c r="I33" s="136"/>
      <c r="J33" s="135"/>
      <c r="K33" s="447" t="s">
        <v>142</v>
      </c>
      <c r="L33" s="446">
        <f>L40</f>
        <v>0</v>
      </c>
      <c r="M33" s="441"/>
      <c r="N33" s="380"/>
      <c r="O33" s="448"/>
    </row>
    <row r="34" spans="1:19" ht="29.25" customHeight="1" x14ac:dyDescent="0.25">
      <c r="A34" s="144"/>
      <c r="B34" s="143"/>
      <c r="C34" s="421"/>
      <c r="D34" s="439"/>
      <c r="E34" s="438"/>
      <c r="F34" s="437"/>
      <c r="G34" s="138"/>
      <c r="H34" s="137"/>
      <c r="I34" s="136"/>
      <c r="J34" s="135"/>
      <c r="K34" s="447" t="s">
        <v>141</v>
      </c>
      <c r="L34" s="446">
        <f>L41</f>
        <v>0</v>
      </c>
      <c r="M34" s="433" t="s">
        <v>146</v>
      </c>
      <c r="N34" s="445" t="s">
        <v>81</v>
      </c>
      <c r="O34" s="444">
        <v>6</v>
      </c>
    </row>
    <row r="35" spans="1:19" ht="20.25" customHeight="1" x14ac:dyDescent="0.25">
      <c r="A35" s="144"/>
      <c r="B35" s="143"/>
      <c r="C35" s="421"/>
      <c r="D35" s="439"/>
      <c r="E35" s="438"/>
      <c r="F35" s="437"/>
      <c r="G35" s="138"/>
      <c r="H35" s="137"/>
      <c r="I35" s="136"/>
      <c r="J35" s="135"/>
      <c r="K35" s="443"/>
      <c r="L35" s="442"/>
      <c r="M35" s="441"/>
      <c r="N35" s="335"/>
      <c r="O35" s="341"/>
    </row>
    <row r="36" spans="1:19" ht="22.5" customHeight="1" thickBot="1" x14ac:dyDescent="0.3">
      <c r="A36" s="129"/>
      <c r="B36" s="128"/>
      <c r="C36" s="440"/>
      <c r="D36" s="439"/>
      <c r="E36" s="438"/>
      <c r="F36" s="437"/>
      <c r="G36" s="138"/>
      <c r="H36" s="137"/>
      <c r="I36" s="136"/>
      <c r="J36" s="135"/>
      <c r="K36" s="146" t="s">
        <v>33</v>
      </c>
      <c r="L36" s="177">
        <f>SUM(L32:L34)</f>
        <v>1216.8</v>
      </c>
      <c r="M36" s="433"/>
      <c r="N36" s="169"/>
      <c r="O36" s="436"/>
      <c r="P36" s="167"/>
      <c r="R36" s="167"/>
    </row>
    <row r="37" spans="1:19" ht="16.5" customHeight="1" thickBot="1" x14ac:dyDescent="0.3">
      <c r="A37" s="418" t="s">
        <v>37</v>
      </c>
      <c r="B37" s="417" t="s">
        <v>37</v>
      </c>
      <c r="C37" s="430" t="s">
        <v>39</v>
      </c>
      <c r="D37" s="435"/>
      <c r="E37" s="429" t="s">
        <v>39</v>
      </c>
      <c r="F37" s="428" t="s">
        <v>145</v>
      </c>
      <c r="G37" s="138"/>
      <c r="H37" s="137"/>
      <c r="I37" s="136"/>
      <c r="J37" s="135"/>
      <c r="K37" s="434" t="s">
        <v>125</v>
      </c>
      <c r="L37" s="171">
        <v>35</v>
      </c>
      <c r="M37" s="433"/>
      <c r="N37" s="432"/>
      <c r="O37" s="431"/>
    </row>
    <row r="38" spans="1:19" ht="16.5" customHeight="1" thickBot="1" x14ac:dyDescent="0.3">
      <c r="A38" s="418" t="s">
        <v>37</v>
      </c>
      <c r="B38" s="417" t="s">
        <v>37</v>
      </c>
      <c r="C38" s="430" t="s">
        <v>39</v>
      </c>
      <c r="D38" s="415"/>
      <c r="E38" s="429" t="s">
        <v>110</v>
      </c>
      <c r="F38" s="428" t="s">
        <v>144</v>
      </c>
      <c r="G38" s="138"/>
      <c r="H38" s="137"/>
      <c r="I38" s="136"/>
      <c r="J38" s="135"/>
      <c r="K38" s="413" t="s">
        <v>125</v>
      </c>
      <c r="L38" s="133">
        <v>294.89999999999998</v>
      </c>
      <c r="M38" s="412"/>
      <c r="N38" s="411"/>
      <c r="O38" s="410"/>
      <c r="R38" s="167"/>
    </row>
    <row r="39" spans="1:19" ht="16.5" customHeight="1" thickBot="1" x14ac:dyDescent="0.3">
      <c r="A39" s="418" t="s">
        <v>37</v>
      </c>
      <c r="B39" s="417" t="s">
        <v>37</v>
      </c>
      <c r="C39" s="421" t="s">
        <v>39</v>
      </c>
      <c r="D39" s="415"/>
      <c r="E39" s="427" t="s">
        <v>108</v>
      </c>
      <c r="F39" s="426" t="s">
        <v>143</v>
      </c>
      <c r="G39" s="138"/>
      <c r="H39" s="137"/>
      <c r="I39" s="136"/>
      <c r="J39" s="135"/>
      <c r="K39" s="413" t="s">
        <v>125</v>
      </c>
      <c r="L39" s="133">
        <v>418.7</v>
      </c>
      <c r="M39" s="412"/>
      <c r="N39" s="411"/>
      <c r="O39" s="410"/>
      <c r="R39" s="167"/>
    </row>
    <row r="40" spans="1:19" ht="16.5" customHeight="1" thickBot="1" x14ac:dyDescent="0.3">
      <c r="A40" s="423"/>
      <c r="B40" s="422"/>
      <c r="C40" s="421"/>
      <c r="D40" s="415"/>
      <c r="E40" s="425"/>
      <c r="F40" s="424"/>
      <c r="G40" s="138"/>
      <c r="H40" s="137"/>
      <c r="I40" s="136"/>
      <c r="J40" s="135"/>
      <c r="K40" s="413" t="s">
        <v>142</v>
      </c>
      <c r="L40" s="133"/>
      <c r="M40" s="412"/>
      <c r="N40" s="411"/>
      <c r="O40" s="410"/>
      <c r="R40" s="167"/>
    </row>
    <row r="41" spans="1:19" ht="16.5" customHeight="1" thickBot="1" x14ac:dyDescent="0.3">
      <c r="A41" s="423"/>
      <c r="B41" s="422"/>
      <c r="C41" s="421"/>
      <c r="D41" s="415"/>
      <c r="E41" s="420"/>
      <c r="F41" s="419"/>
      <c r="G41" s="138"/>
      <c r="H41" s="137"/>
      <c r="I41" s="136"/>
      <c r="J41" s="135"/>
      <c r="K41" s="413" t="s">
        <v>141</v>
      </c>
      <c r="L41" s="133">
        <v>0</v>
      </c>
      <c r="M41" s="412"/>
      <c r="N41" s="411"/>
      <c r="O41" s="410"/>
      <c r="R41" s="167"/>
    </row>
    <row r="42" spans="1:19" ht="30.75" customHeight="1" thickBot="1" x14ac:dyDescent="0.3">
      <c r="A42" s="418" t="s">
        <v>37</v>
      </c>
      <c r="B42" s="417" t="s">
        <v>37</v>
      </c>
      <c r="C42" s="416" t="s">
        <v>39</v>
      </c>
      <c r="D42" s="415"/>
      <c r="E42" s="414" t="s">
        <v>103</v>
      </c>
      <c r="F42" s="383" t="s">
        <v>140</v>
      </c>
      <c r="G42" s="138"/>
      <c r="H42" s="137"/>
      <c r="I42" s="136"/>
      <c r="J42" s="135"/>
      <c r="K42" s="413" t="s">
        <v>125</v>
      </c>
      <c r="L42" s="133">
        <v>468.2</v>
      </c>
      <c r="M42" s="412"/>
      <c r="N42" s="411"/>
      <c r="O42" s="410"/>
      <c r="R42" s="167"/>
      <c r="S42" s="167"/>
    </row>
    <row r="43" spans="1:19" ht="16.5" customHeight="1" thickBot="1" x14ac:dyDescent="0.3">
      <c r="A43" s="409"/>
      <c r="B43" s="408"/>
      <c r="C43" s="407"/>
      <c r="D43" s="374"/>
      <c r="E43" s="406"/>
      <c r="F43" s="405"/>
      <c r="G43" s="123"/>
      <c r="H43" s="122"/>
      <c r="I43" s="121"/>
      <c r="J43" s="120"/>
      <c r="K43" s="404" t="s">
        <v>33</v>
      </c>
      <c r="L43" s="118">
        <f>SUM(L37:L42)</f>
        <v>1216.8</v>
      </c>
      <c r="M43" s="403"/>
      <c r="N43" s="281"/>
      <c r="O43" s="402"/>
    </row>
    <row r="44" spans="1:19" ht="25.5" customHeight="1" x14ac:dyDescent="0.25">
      <c r="A44" s="186" t="s">
        <v>37</v>
      </c>
      <c r="B44" s="185" t="s">
        <v>37</v>
      </c>
      <c r="C44" s="228" t="s">
        <v>108</v>
      </c>
      <c r="D44" s="274" t="s">
        <v>139</v>
      </c>
      <c r="E44" s="273"/>
      <c r="F44" s="272"/>
      <c r="G44" s="157" t="s">
        <v>138</v>
      </c>
      <c r="H44" s="156" t="s">
        <v>44</v>
      </c>
      <c r="I44" s="155" t="s">
        <v>43</v>
      </c>
      <c r="J44" s="154" t="s">
        <v>42</v>
      </c>
      <c r="K44" s="153" t="s">
        <v>125</v>
      </c>
      <c r="L44" s="184">
        <f>L51</f>
        <v>887.5</v>
      </c>
      <c r="M44" s="401" t="s">
        <v>137</v>
      </c>
      <c r="N44" s="182" t="s">
        <v>67</v>
      </c>
      <c r="O44" s="181">
        <v>100</v>
      </c>
    </row>
    <row r="45" spans="1:19" ht="21.75" customHeight="1" thickBot="1" x14ac:dyDescent="0.3">
      <c r="A45" s="180"/>
      <c r="B45" s="179"/>
      <c r="C45" s="222"/>
      <c r="D45" s="270"/>
      <c r="E45" s="269"/>
      <c r="F45" s="268"/>
      <c r="G45" s="138"/>
      <c r="H45" s="137"/>
      <c r="I45" s="136"/>
      <c r="J45" s="135"/>
      <c r="K45" s="146" t="s">
        <v>33</v>
      </c>
      <c r="L45" s="177">
        <f>SUM(L44:L44)</f>
        <v>887.5</v>
      </c>
      <c r="M45" s="400"/>
      <c r="N45" s="380"/>
      <c r="O45" s="379"/>
      <c r="Q45" s="167"/>
      <c r="R45" s="167"/>
    </row>
    <row r="46" spans="1:19" ht="21.75" hidden="1" customHeight="1" thickBot="1" x14ac:dyDescent="0.3">
      <c r="A46" s="397" t="s">
        <v>37</v>
      </c>
      <c r="B46" s="396" t="s">
        <v>37</v>
      </c>
      <c r="C46" s="395" t="s">
        <v>108</v>
      </c>
      <c r="D46" s="399"/>
      <c r="E46" s="394" t="s">
        <v>37</v>
      </c>
      <c r="F46" s="393" t="s">
        <v>136</v>
      </c>
      <c r="G46" s="138"/>
      <c r="H46" s="137"/>
      <c r="I46" s="136"/>
      <c r="J46" s="135"/>
      <c r="K46" s="382" t="s">
        <v>125</v>
      </c>
      <c r="L46" s="398">
        <v>0</v>
      </c>
      <c r="M46" s="381"/>
      <c r="N46" s="380"/>
      <c r="O46" s="379"/>
      <c r="P46" s="378"/>
    </row>
    <row r="47" spans="1:19" ht="21.75" hidden="1" customHeight="1" thickBot="1" x14ac:dyDescent="0.3">
      <c r="A47" s="397" t="s">
        <v>37</v>
      </c>
      <c r="B47" s="396" t="s">
        <v>37</v>
      </c>
      <c r="C47" s="395" t="s">
        <v>108</v>
      </c>
      <c r="D47" s="385"/>
      <c r="E47" s="394" t="s">
        <v>108</v>
      </c>
      <c r="F47" s="393" t="s">
        <v>135</v>
      </c>
      <c r="G47" s="138"/>
      <c r="H47" s="137"/>
      <c r="I47" s="136"/>
      <c r="J47" s="135"/>
      <c r="K47" s="392" t="s">
        <v>125</v>
      </c>
      <c r="L47" s="391">
        <v>0</v>
      </c>
      <c r="M47" s="381"/>
      <c r="N47" s="380"/>
      <c r="O47" s="379"/>
      <c r="P47" s="378"/>
    </row>
    <row r="48" spans="1:19" ht="21.75" hidden="1" customHeight="1" thickBot="1" x14ac:dyDescent="0.3">
      <c r="A48" s="397" t="s">
        <v>37</v>
      </c>
      <c r="B48" s="396" t="s">
        <v>37</v>
      </c>
      <c r="C48" s="395" t="s">
        <v>108</v>
      </c>
      <c r="D48" s="385"/>
      <c r="E48" s="394" t="s">
        <v>103</v>
      </c>
      <c r="F48" s="393" t="s">
        <v>134</v>
      </c>
      <c r="G48" s="138"/>
      <c r="H48" s="137"/>
      <c r="I48" s="136"/>
      <c r="J48" s="135"/>
      <c r="K48" s="392" t="s">
        <v>125</v>
      </c>
      <c r="L48" s="391">
        <v>0</v>
      </c>
      <c r="M48" s="381"/>
      <c r="N48" s="380"/>
      <c r="O48" s="379"/>
      <c r="P48" s="378"/>
      <c r="R48" s="390"/>
    </row>
    <row r="49" spans="1:16" ht="21.75" hidden="1" customHeight="1" thickBot="1" x14ac:dyDescent="0.3">
      <c r="A49" s="388" t="s">
        <v>37</v>
      </c>
      <c r="B49" s="387" t="s">
        <v>37</v>
      </c>
      <c r="C49" s="386" t="s">
        <v>108</v>
      </c>
      <c r="D49" s="385"/>
      <c r="E49" s="384" t="s">
        <v>97</v>
      </c>
      <c r="F49" s="383" t="s">
        <v>133</v>
      </c>
      <c r="G49" s="138"/>
      <c r="H49" s="137"/>
      <c r="I49" s="136"/>
      <c r="J49" s="135"/>
      <c r="K49" s="382" t="s">
        <v>125</v>
      </c>
      <c r="L49" s="389">
        <v>0</v>
      </c>
      <c r="M49" s="381"/>
      <c r="N49" s="380"/>
      <c r="O49" s="379"/>
      <c r="P49" s="378"/>
    </row>
    <row r="50" spans="1:16" ht="21.75" customHeight="1" thickBot="1" x14ac:dyDescent="0.3">
      <c r="A50" s="388" t="s">
        <v>37</v>
      </c>
      <c r="B50" s="387" t="s">
        <v>37</v>
      </c>
      <c r="C50" s="386" t="s">
        <v>108</v>
      </c>
      <c r="D50" s="385"/>
      <c r="E50" s="384" t="s">
        <v>93</v>
      </c>
      <c r="F50" s="383" t="s">
        <v>132</v>
      </c>
      <c r="G50" s="138"/>
      <c r="H50" s="137"/>
      <c r="I50" s="136"/>
      <c r="J50" s="135"/>
      <c r="K50" s="382" t="s">
        <v>125</v>
      </c>
      <c r="L50" s="235">
        <v>887.5</v>
      </c>
      <c r="M50" s="381"/>
      <c r="N50" s="380"/>
      <c r="O50" s="379"/>
      <c r="P50" s="378"/>
    </row>
    <row r="51" spans="1:16" ht="21" customHeight="1" thickBot="1" x14ac:dyDescent="0.3">
      <c r="A51" s="377"/>
      <c r="B51" s="376"/>
      <c r="C51" s="375"/>
      <c r="D51" s="374"/>
      <c r="E51" s="373"/>
      <c r="F51" s="372"/>
      <c r="G51" s="123"/>
      <c r="H51" s="122"/>
      <c r="I51" s="121"/>
      <c r="J51" s="120"/>
      <c r="K51" s="371" t="s">
        <v>33</v>
      </c>
      <c r="L51" s="370">
        <f>SUM(L46+L47+L48+L49+L50)</f>
        <v>887.5</v>
      </c>
      <c r="M51" s="369"/>
      <c r="N51" s="362"/>
      <c r="O51" s="368"/>
    </row>
    <row r="52" spans="1:16" ht="25.5" customHeight="1" x14ac:dyDescent="0.25">
      <c r="A52" s="186" t="s">
        <v>37</v>
      </c>
      <c r="B52" s="185" t="s">
        <v>37</v>
      </c>
      <c r="C52" s="228" t="s">
        <v>103</v>
      </c>
      <c r="D52" s="274" t="s">
        <v>129</v>
      </c>
      <c r="E52" s="273"/>
      <c r="F52" s="272"/>
      <c r="G52" s="157" t="s">
        <v>131</v>
      </c>
      <c r="H52" s="156" t="s">
        <v>44</v>
      </c>
      <c r="I52" s="367" t="s">
        <v>43</v>
      </c>
      <c r="J52" s="262" t="s">
        <v>42</v>
      </c>
      <c r="K52" s="153" t="s">
        <v>125</v>
      </c>
      <c r="L52" s="184">
        <f>L54</f>
        <v>300</v>
      </c>
      <c r="M52" s="366" t="s">
        <v>130</v>
      </c>
      <c r="N52" s="365" t="s">
        <v>67</v>
      </c>
      <c r="O52" s="364">
        <v>100</v>
      </c>
    </row>
    <row r="53" spans="1:16" ht="17.25" customHeight="1" thickBot="1" x14ac:dyDescent="0.3">
      <c r="A53" s="180"/>
      <c r="B53" s="179"/>
      <c r="C53" s="222"/>
      <c r="D53" s="270"/>
      <c r="E53" s="269"/>
      <c r="F53" s="268"/>
      <c r="G53" s="138"/>
      <c r="H53" s="137"/>
      <c r="I53" s="241"/>
      <c r="J53" s="240"/>
      <c r="K53" s="308" t="s">
        <v>33</v>
      </c>
      <c r="L53" s="307">
        <f>SUM(L52:L52)</f>
        <v>300</v>
      </c>
      <c r="M53" s="363"/>
      <c r="N53" s="362"/>
      <c r="O53" s="361"/>
    </row>
    <row r="54" spans="1:16" ht="15.75" customHeight="1" x14ac:dyDescent="0.25">
      <c r="A54" s="186" t="s">
        <v>37</v>
      </c>
      <c r="B54" s="185" t="s">
        <v>37</v>
      </c>
      <c r="C54" s="228" t="s">
        <v>103</v>
      </c>
      <c r="D54" s="265"/>
      <c r="E54" s="300" t="s">
        <v>37</v>
      </c>
      <c r="F54" s="360" t="s">
        <v>129</v>
      </c>
      <c r="G54" s="138"/>
      <c r="H54" s="137"/>
      <c r="I54" s="263"/>
      <c r="J54" s="262"/>
      <c r="K54" s="134" t="s">
        <v>125</v>
      </c>
      <c r="L54" s="359">
        <v>300</v>
      </c>
      <c r="M54" s="358"/>
      <c r="N54" s="357"/>
      <c r="O54" s="356"/>
    </row>
    <row r="55" spans="1:16" ht="22.5" customHeight="1" thickBot="1" x14ac:dyDescent="0.3">
      <c r="A55" s="180"/>
      <c r="B55" s="179"/>
      <c r="C55" s="222"/>
      <c r="D55" s="221"/>
      <c r="E55" s="295"/>
      <c r="F55" s="294"/>
      <c r="G55" s="123"/>
      <c r="H55" s="122"/>
      <c r="I55" s="241"/>
      <c r="J55" s="240"/>
      <c r="K55" s="119" t="s">
        <v>33</v>
      </c>
      <c r="L55" s="118">
        <f>SUM(L54)</f>
        <v>300</v>
      </c>
      <c r="M55" s="355"/>
      <c r="N55" s="354"/>
      <c r="O55" s="353"/>
    </row>
    <row r="56" spans="1:16" ht="17.25" hidden="1" customHeight="1" x14ac:dyDescent="0.25">
      <c r="A56" s="163" t="s">
        <v>37</v>
      </c>
      <c r="B56" s="162" t="s">
        <v>37</v>
      </c>
      <c r="C56" s="340" t="s">
        <v>97</v>
      </c>
      <c r="D56" s="352" t="s">
        <v>126</v>
      </c>
      <c r="E56" s="351"/>
      <c r="F56" s="350"/>
      <c r="G56" s="157" t="s">
        <v>128</v>
      </c>
      <c r="H56" s="349" t="s">
        <v>44</v>
      </c>
      <c r="I56" s="155" t="s">
        <v>43</v>
      </c>
      <c r="J56" s="154" t="s">
        <v>42</v>
      </c>
      <c r="K56" s="153" t="s">
        <v>125</v>
      </c>
      <c r="L56" s="184">
        <v>0</v>
      </c>
      <c r="M56" s="348" t="s">
        <v>127</v>
      </c>
      <c r="N56" s="182" t="s">
        <v>120</v>
      </c>
      <c r="O56" s="347">
        <v>1</v>
      </c>
    </row>
    <row r="57" spans="1:16" ht="24.75" hidden="1" customHeight="1" thickBot="1" x14ac:dyDescent="0.3">
      <c r="A57" s="129"/>
      <c r="B57" s="128"/>
      <c r="C57" s="346"/>
      <c r="D57" s="345"/>
      <c r="E57" s="344"/>
      <c r="F57" s="343"/>
      <c r="G57" s="138"/>
      <c r="H57" s="337"/>
      <c r="I57" s="136"/>
      <c r="J57" s="135"/>
      <c r="K57" s="308" t="s">
        <v>33</v>
      </c>
      <c r="L57" s="307">
        <f>SUM(L56:L56)</f>
        <v>0</v>
      </c>
      <c r="M57" s="336"/>
      <c r="N57" s="342"/>
      <c r="O57" s="341"/>
    </row>
    <row r="58" spans="1:16" ht="31.5" hidden="1" customHeight="1" thickBot="1" x14ac:dyDescent="0.3">
      <c r="A58" s="163" t="s">
        <v>37</v>
      </c>
      <c r="B58" s="162" t="s">
        <v>37</v>
      </c>
      <c r="C58" s="340" t="s">
        <v>97</v>
      </c>
      <c r="D58" s="339"/>
      <c r="E58" s="300" t="s">
        <v>37</v>
      </c>
      <c r="F58" s="338" t="s">
        <v>126</v>
      </c>
      <c r="G58" s="138"/>
      <c r="H58" s="337"/>
      <c r="I58" s="136"/>
      <c r="J58" s="135"/>
      <c r="K58" s="236" t="s">
        <v>125</v>
      </c>
      <c r="L58" s="118">
        <v>0</v>
      </c>
      <c r="M58" s="336"/>
      <c r="N58" s="335"/>
      <c r="O58" s="334"/>
    </row>
    <row r="59" spans="1:16" ht="18.75" hidden="1" customHeight="1" thickBot="1" x14ac:dyDescent="0.3">
      <c r="A59" s="129"/>
      <c r="B59" s="128"/>
      <c r="C59" s="333"/>
      <c r="D59" s="332"/>
      <c r="E59" s="295"/>
      <c r="F59" s="331"/>
      <c r="G59" s="123"/>
      <c r="H59" s="330"/>
      <c r="I59" s="121"/>
      <c r="J59" s="120"/>
      <c r="K59" s="233" t="s">
        <v>33</v>
      </c>
      <c r="L59" s="118">
        <v>0</v>
      </c>
      <c r="M59" s="329"/>
      <c r="N59" s="328"/>
      <c r="O59" s="327"/>
    </row>
    <row r="60" spans="1:16" ht="15.75" customHeight="1" thickBot="1" x14ac:dyDescent="0.3">
      <c r="A60" s="326" t="s">
        <v>37</v>
      </c>
      <c r="B60" s="325" t="s">
        <v>37</v>
      </c>
      <c r="C60" s="113" t="s">
        <v>38</v>
      </c>
      <c r="D60" s="112"/>
      <c r="E60" s="112"/>
      <c r="F60" s="112"/>
      <c r="G60" s="112"/>
      <c r="H60" s="112"/>
      <c r="I60" s="112"/>
      <c r="J60" s="111"/>
      <c r="K60" s="324" t="s">
        <v>33</v>
      </c>
      <c r="L60" s="323">
        <f>L20+L36+L45+L53+L57</f>
        <v>12692.3</v>
      </c>
      <c r="M60" s="322"/>
      <c r="N60" s="317"/>
      <c r="O60" s="321"/>
    </row>
    <row r="61" spans="1:16" ht="18" customHeight="1" thickBot="1" x14ac:dyDescent="0.3">
      <c r="A61" s="320" t="s">
        <v>37</v>
      </c>
      <c r="B61" s="319" t="s">
        <v>39</v>
      </c>
      <c r="C61" s="318" t="s">
        <v>124</v>
      </c>
      <c r="D61" s="316"/>
      <c r="E61" s="316"/>
      <c r="F61" s="316"/>
      <c r="G61" s="316"/>
      <c r="H61" s="316"/>
      <c r="I61" s="316"/>
      <c r="J61" s="317"/>
      <c r="K61" s="316"/>
      <c r="L61" s="316"/>
      <c r="M61" s="316"/>
      <c r="N61" s="316"/>
      <c r="O61" s="315"/>
    </row>
    <row r="62" spans="1:16" ht="16.5" customHeight="1" x14ac:dyDescent="0.25">
      <c r="A62" s="186" t="s">
        <v>37</v>
      </c>
      <c r="B62" s="185" t="s">
        <v>39</v>
      </c>
      <c r="C62" s="228" t="s">
        <v>37</v>
      </c>
      <c r="D62" s="280"/>
      <c r="E62" s="279"/>
      <c r="F62" s="158" t="s">
        <v>123</v>
      </c>
      <c r="G62" s="157" t="s">
        <v>122</v>
      </c>
      <c r="H62" s="198" t="s">
        <v>44</v>
      </c>
      <c r="I62" s="155" t="s">
        <v>117</v>
      </c>
      <c r="J62" s="210" t="s">
        <v>116</v>
      </c>
      <c r="K62" s="134" t="s">
        <v>40</v>
      </c>
      <c r="L62" s="209">
        <v>1.4</v>
      </c>
      <c r="M62" s="234" t="s">
        <v>121</v>
      </c>
      <c r="N62" s="314" t="s">
        <v>120</v>
      </c>
      <c r="O62" s="214">
        <v>1468</v>
      </c>
    </row>
    <row r="63" spans="1:16" ht="33.75" customHeight="1" thickBot="1" x14ac:dyDescent="0.3">
      <c r="A63" s="180"/>
      <c r="B63" s="179"/>
      <c r="C63" s="222"/>
      <c r="D63" s="277"/>
      <c r="E63" s="276"/>
      <c r="F63" s="147"/>
      <c r="G63" s="123"/>
      <c r="H63" s="191"/>
      <c r="I63" s="121"/>
      <c r="J63" s="205"/>
      <c r="K63" s="119" t="s">
        <v>33</v>
      </c>
      <c r="L63" s="190">
        <f>SUM(L62:L62)</f>
        <v>1.4</v>
      </c>
      <c r="M63" s="231"/>
      <c r="N63" s="313"/>
      <c r="O63" s="211"/>
    </row>
    <row r="64" spans="1:16" ht="26.25" customHeight="1" x14ac:dyDescent="0.25">
      <c r="A64" s="186" t="s">
        <v>37</v>
      </c>
      <c r="B64" s="185" t="s">
        <v>39</v>
      </c>
      <c r="C64" s="228" t="s">
        <v>39</v>
      </c>
      <c r="D64" s="280"/>
      <c r="E64" s="279"/>
      <c r="F64" s="312" t="s">
        <v>119</v>
      </c>
      <c r="G64" s="157" t="s">
        <v>118</v>
      </c>
      <c r="H64" s="198" t="s">
        <v>44</v>
      </c>
      <c r="I64" s="155" t="s">
        <v>117</v>
      </c>
      <c r="J64" s="210" t="s">
        <v>116</v>
      </c>
      <c r="K64" s="134" t="s">
        <v>40</v>
      </c>
      <c r="L64" s="209">
        <v>54</v>
      </c>
      <c r="M64" s="311" t="s">
        <v>115</v>
      </c>
      <c r="N64" s="208" t="s">
        <v>80</v>
      </c>
      <c r="O64" s="207">
        <v>65</v>
      </c>
    </row>
    <row r="65" spans="1:18" ht="22.15" customHeight="1" thickBot="1" x14ac:dyDescent="0.3">
      <c r="A65" s="180"/>
      <c r="B65" s="179"/>
      <c r="C65" s="222"/>
      <c r="D65" s="277"/>
      <c r="E65" s="276"/>
      <c r="F65" s="310"/>
      <c r="G65" s="123"/>
      <c r="H65" s="191"/>
      <c r="I65" s="121"/>
      <c r="J65" s="205"/>
      <c r="K65" s="119" t="s">
        <v>33</v>
      </c>
      <c r="L65" s="190">
        <f>SUM(L64:L64)</f>
        <v>54</v>
      </c>
      <c r="M65" s="309"/>
      <c r="N65" s="188"/>
      <c r="O65" s="187"/>
    </row>
    <row r="66" spans="1:18" ht="23.25" customHeight="1" x14ac:dyDescent="0.25">
      <c r="A66" s="163" t="s">
        <v>37</v>
      </c>
      <c r="B66" s="162" t="s">
        <v>39</v>
      </c>
      <c r="C66" s="173" t="s">
        <v>110</v>
      </c>
      <c r="D66" s="160" t="s">
        <v>114</v>
      </c>
      <c r="E66" s="159"/>
      <c r="F66" s="158"/>
      <c r="G66" s="157" t="s">
        <v>113</v>
      </c>
      <c r="H66" s="156" t="s">
        <v>44</v>
      </c>
      <c r="I66" s="155" t="s">
        <v>43</v>
      </c>
      <c r="J66" s="154" t="s">
        <v>42</v>
      </c>
      <c r="K66" s="153" t="s">
        <v>40</v>
      </c>
      <c r="L66" s="184">
        <f>L70</f>
        <v>176.6</v>
      </c>
      <c r="M66" s="234" t="s">
        <v>112</v>
      </c>
      <c r="N66" s="224" t="s">
        <v>80</v>
      </c>
      <c r="O66" s="214">
        <v>90</v>
      </c>
    </row>
    <row r="67" spans="1:18" ht="16.5" customHeight="1" thickBot="1" x14ac:dyDescent="0.3">
      <c r="A67" s="129"/>
      <c r="B67" s="128"/>
      <c r="C67" s="166"/>
      <c r="D67" s="149"/>
      <c r="E67" s="148"/>
      <c r="F67" s="147"/>
      <c r="G67" s="138"/>
      <c r="H67" s="137"/>
      <c r="I67" s="136"/>
      <c r="J67" s="135"/>
      <c r="K67" s="308" t="s">
        <v>33</v>
      </c>
      <c r="L67" s="307">
        <f>SUM(L66:L66)</f>
        <v>176.6</v>
      </c>
      <c r="M67" s="231"/>
      <c r="N67" s="218"/>
      <c r="O67" s="211"/>
      <c r="P67" s="167"/>
    </row>
    <row r="68" spans="1:18" ht="18.75" customHeight="1" thickBot="1" x14ac:dyDescent="0.3">
      <c r="A68" s="306" t="s">
        <v>37</v>
      </c>
      <c r="B68" s="305" t="s">
        <v>39</v>
      </c>
      <c r="C68" s="301" t="s">
        <v>110</v>
      </c>
      <c r="D68" s="254"/>
      <c r="E68" s="140" t="s">
        <v>37</v>
      </c>
      <c r="F68" s="304" t="s">
        <v>111</v>
      </c>
      <c r="G68" s="138"/>
      <c r="H68" s="137"/>
      <c r="I68" s="136"/>
      <c r="J68" s="135"/>
      <c r="K68" s="134" t="s">
        <v>40</v>
      </c>
      <c r="L68" s="303">
        <v>86.1</v>
      </c>
      <c r="M68" s="260"/>
      <c r="N68" s="259"/>
      <c r="O68" s="302"/>
      <c r="Q68" s="167"/>
    </row>
    <row r="69" spans="1:18" ht="16.5" customHeight="1" x14ac:dyDescent="0.25">
      <c r="A69" s="163" t="s">
        <v>37</v>
      </c>
      <c r="B69" s="162" t="s">
        <v>39</v>
      </c>
      <c r="C69" s="301" t="s">
        <v>110</v>
      </c>
      <c r="D69" s="254"/>
      <c r="E69" s="300" t="s">
        <v>39</v>
      </c>
      <c r="F69" s="299" t="s">
        <v>109</v>
      </c>
      <c r="G69" s="138"/>
      <c r="H69" s="137"/>
      <c r="I69" s="136"/>
      <c r="J69" s="135"/>
      <c r="K69" s="134" t="s">
        <v>40</v>
      </c>
      <c r="L69" s="298">
        <v>90.5</v>
      </c>
      <c r="M69" s="248"/>
      <c r="N69" s="247"/>
      <c r="O69" s="297"/>
    </row>
    <row r="70" spans="1:18" ht="20.25" customHeight="1" thickBot="1" x14ac:dyDescent="0.3">
      <c r="A70" s="129"/>
      <c r="B70" s="128"/>
      <c r="C70" s="296"/>
      <c r="D70" s="254"/>
      <c r="E70" s="295"/>
      <c r="F70" s="294"/>
      <c r="G70" s="123"/>
      <c r="H70" s="122"/>
      <c r="I70" s="121"/>
      <c r="J70" s="120"/>
      <c r="K70" s="119" t="s">
        <v>33</v>
      </c>
      <c r="L70" s="118">
        <f>SUM(L68:L69)</f>
        <v>176.6</v>
      </c>
      <c r="M70" s="239"/>
      <c r="N70" s="238"/>
      <c r="O70" s="293"/>
    </row>
    <row r="71" spans="1:18" ht="32.25" customHeight="1" x14ac:dyDescent="0.25">
      <c r="A71" s="186" t="s">
        <v>37</v>
      </c>
      <c r="B71" s="185" t="s">
        <v>39</v>
      </c>
      <c r="C71" s="228" t="s">
        <v>108</v>
      </c>
      <c r="D71" s="280"/>
      <c r="E71" s="279"/>
      <c r="F71" s="203" t="s">
        <v>107</v>
      </c>
      <c r="G71" s="157" t="s">
        <v>106</v>
      </c>
      <c r="H71" s="198" t="s">
        <v>44</v>
      </c>
      <c r="I71" s="155" t="s">
        <v>76</v>
      </c>
      <c r="J71" s="226" t="s">
        <v>75</v>
      </c>
      <c r="K71" s="292" t="s">
        <v>40</v>
      </c>
      <c r="L71" s="291">
        <v>17</v>
      </c>
      <c r="M71" s="290" t="s">
        <v>105</v>
      </c>
      <c r="N71" s="289" t="s">
        <v>49</v>
      </c>
      <c r="O71" s="194">
        <v>6</v>
      </c>
    </row>
    <row r="72" spans="1:18" ht="27.75" customHeight="1" thickBot="1" x14ac:dyDescent="0.3">
      <c r="A72" s="180"/>
      <c r="B72" s="179"/>
      <c r="C72" s="222"/>
      <c r="D72" s="277"/>
      <c r="E72" s="276"/>
      <c r="F72" s="202"/>
      <c r="G72" s="123"/>
      <c r="H72" s="191"/>
      <c r="I72" s="121"/>
      <c r="J72" s="220"/>
      <c r="K72" s="119" t="s">
        <v>33</v>
      </c>
      <c r="L72" s="190">
        <f>SUM(L71:L71)</f>
        <v>17</v>
      </c>
      <c r="M72" s="288" t="s">
        <v>104</v>
      </c>
      <c r="N72" s="287" t="s">
        <v>49</v>
      </c>
      <c r="O72" s="286">
        <v>32</v>
      </c>
    </row>
    <row r="73" spans="1:18" ht="21" customHeight="1" x14ac:dyDescent="0.25">
      <c r="A73" s="186" t="s">
        <v>37</v>
      </c>
      <c r="B73" s="185" t="s">
        <v>39</v>
      </c>
      <c r="C73" s="228" t="s">
        <v>103</v>
      </c>
      <c r="D73" s="280"/>
      <c r="E73" s="279"/>
      <c r="F73" s="203" t="s">
        <v>102</v>
      </c>
      <c r="G73" s="157" t="s">
        <v>101</v>
      </c>
      <c r="H73" s="198" t="s">
        <v>44</v>
      </c>
      <c r="I73" s="155" t="s">
        <v>100</v>
      </c>
      <c r="J73" s="210" t="s">
        <v>99</v>
      </c>
      <c r="K73" s="134" t="s">
        <v>40</v>
      </c>
      <c r="L73" s="197">
        <v>9.1</v>
      </c>
      <c r="M73" s="285" t="s">
        <v>98</v>
      </c>
      <c r="N73" s="224" t="s">
        <v>80</v>
      </c>
      <c r="O73" s="214">
        <v>100</v>
      </c>
    </row>
    <row r="74" spans="1:18" ht="16.5" customHeight="1" thickBot="1" x14ac:dyDescent="0.3">
      <c r="A74" s="180"/>
      <c r="B74" s="179"/>
      <c r="C74" s="222"/>
      <c r="D74" s="277"/>
      <c r="E74" s="276"/>
      <c r="F74" s="202"/>
      <c r="G74" s="123"/>
      <c r="H74" s="191"/>
      <c r="I74" s="121"/>
      <c r="J74" s="205"/>
      <c r="K74" s="119" t="s">
        <v>33</v>
      </c>
      <c r="L74" s="190">
        <f>SUM(L73:L73)</f>
        <v>9.1</v>
      </c>
      <c r="M74" s="284"/>
      <c r="N74" s="218"/>
      <c r="O74" s="211"/>
    </row>
    <row r="75" spans="1:18" ht="43.5" customHeight="1" x14ac:dyDescent="0.25">
      <c r="A75" s="186" t="s">
        <v>37</v>
      </c>
      <c r="B75" s="185" t="s">
        <v>39</v>
      </c>
      <c r="C75" s="228" t="s">
        <v>97</v>
      </c>
      <c r="D75" s="280"/>
      <c r="E75" s="279"/>
      <c r="F75" s="203" t="s">
        <v>96</v>
      </c>
      <c r="G75" s="157" t="s">
        <v>95</v>
      </c>
      <c r="H75" s="198" t="s">
        <v>44</v>
      </c>
      <c r="I75" s="155" t="s">
        <v>76</v>
      </c>
      <c r="J75" s="226" t="s">
        <v>75</v>
      </c>
      <c r="K75" s="134" t="s">
        <v>40</v>
      </c>
      <c r="L75" s="209">
        <v>66.400000000000006</v>
      </c>
      <c r="M75" s="283" t="s">
        <v>94</v>
      </c>
      <c r="N75" s="282" t="s">
        <v>80</v>
      </c>
      <c r="O75" s="181">
        <v>99.5</v>
      </c>
    </row>
    <row r="76" spans="1:18" ht="19.5" customHeight="1" thickBot="1" x14ac:dyDescent="0.3">
      <c r="A76" s="180"/>
      <c r="B76" s="179"/>
      <c r="C76" s="222"/>
      <c r="D76" s="277"/>
      <c r="E76" s="276"/>
      <c r="F76" s="202"/>
      <c r="G76" s="123"/>
      <c r="H76" s="191"/>
      <c r="I76" s="121"/>
      <c r="J76" s="220"/>
      <c r="K76" s="119" t="s">
        <v>33</v>
      </c>
      <c r="L76" s="190">
        <f>SUM(L75:L75)</f>
        <v>66.400000000000006</v>
      </c>
      <c r="M76" s="239"/>
      <c r="N76" s="281"/>
      <c r="O76" s="275"/>
    </row>
    <row r="77" spans="1:18" ht="20.25" customHeight="1" x14ac:dyDescent="0.25">
      <c r="A77" s="186" t="s">
        <v>37</v>
      </c>
      <c r="B77" s="185" t="s">
        <v>39</v>
      </c>
      <c r="C77" s="228" t="s">
        <v>93</v>
      </c>
      <c r="D77" s="280"/>
      <c r="E77" s="279"/>
      <c r="F77" s="203" t="s">
        <v>92</v>
      </c>
      <c r="G77" s="157" t="s">
        <v>91</v>
      </c>
      <c r="H77" s="198" t="s">
        <v>44</v>
      </c>
      <c r="I77" s="155" t="s">
        <v>63</v>
      </c>
      <c r="J77" s="210" t="s">
        <v>62</v>
      </c>
      <c r="K77" s="134" t="s">
        <v>40</v>
      </c>
      <c r="L77" s="278">
        <v>6.5</v>
      </c>
      <c r="M77" s="183"/>
      <c r="N77" s="208"/>
      <c r="O77" s="181"/>
      <c r="R77" s="167"/>
    </row>
    <row r="78" spans="1:18" ht="22.5" customHeight="1" thickBot="1" x14ac:dyDescent="0.3">
      <c r="A78" s="180"/>
      <c r="B78" s="179"/>
      <c r="C78" s="222"/>
      <c r="D78" s="277"/>
      <c r="E78" s="276"/>
      <c r="F78" s="202"/>
      <c r="G78" s="123"/>
      <c r="H78" s="191"/>
      <c r="I78" s="121"/>
      <c r="J78" s="205"/>
      <c r="K78" s="119" t="s">
        <v>33</v>
      </c>
      <c r="L78" s="190">
        <f>SUM(L77:L77)</f>
        <v>6.5</v>
      </c>
      <c r="M78" s="204"/>
      <c r="N78" s="188"/>
      <c r="O78" s="275"/>
    </row>
    <row r="79" spans="1:18" ht="24" customHeight="1" x14ac:dyDescent="0.25">
      <c r="A79" s="186" t="s">
        <v>37</v>
      </c>
      <c r="B79" s="185" t="s">
        <v>39</v>
      </c>
      <c r="C79" s="228" t="s">
        <v>88</v>
      </c>
      <c r="D79" s="274" t="s">
        <v>86</v>
      </c>
      <c r="E79" s="273"/>
      <c r="F79" s="272"/>
      <c r="G79" s="157" t="s">
        <v>90</v>
      </c>
      <c r="H79" s="156" t="s">
        <v>44</v>
      </c>
      <c r="I79" s="271" t="s">
        <v>43</v>
      </c>
      <c r="J79" s="262" t="s">
        <v>42</v>
      </c>
      <c r="K79" s="153" t="s">
        <v>40</v>
      </c>
      <c r="L79" s="184">
        <f>L83</f>
        <v>24.4</v>
      </c>
      <c r="M79" s="196" t="s">
        <v>89</v>
      </c>
      <c r="N79" s="224" t="s">
        <v>80</v>
      </c>
      <c r="O79" s="214">
        <v>85</v>
      </c>
      <c r="P79" s="167"/>
      <c r="Q79" s="167"/>
      <c r="R79" s="167"/>
    </row>
    <row r="80" spans="1:18" ht="30" customHeight="1" thickBot="1" x14ac:dyDescent="0.3">
      <c r="A80" s="180"/>
      <c r="B80" s="179"/>
      <c r="C80" s="222"/>
      <c r="D80" s="270"/>
      <c r="E80" s="269"/>
      <c r="F80" s="268"/>
      <c r="G80" s="138"/>
      <c r="H80" s="137"/>
      <c r="I80" s="251"/>
      <c r="J80" s="250"/>
      <c r="K80" s="146" t="s">
        <v>33</v>
      </c>
      <c r="L80" s="177">
        <f>SUM(L79:L79)</f>
        <v>24.4</v>
      </c>
      <c r="M80" s="189"/>
      <c r="N80" s="218"/>
      <c r="O80" s="211"/>
    </row>
    <row r="81" spans="1:20" ht="18" customHeight="1" thickBot="1" x14ac:dyDescent="0.3">
      <c r="A81" s="267" t="s">
        <v>37</v>
      </c>
      <c r="B81" s="266" t="s">
        <v>39</v>
      </c>
      <c r="C81" s="173" t="s">
        <v>88</v>
      </c>
      <c r="D81" s="265"/>
      <c r="E81" s="253" t="s">
        <v>37</v>
      </c>
      <c r="F81" s="264" t="s">
        <v>87</v>
      </c>
      <c r="G81" s="138"/>
      <c r="H81" s="137"/>
      <c r="I81" s="263"/>
      <c r="J81" s="262"/>
      <c r="K81" s="134" t="s">
        <v>40</v>
      </c>
      <c r="L81" s="261">
        <v>0</v>
      </c>
      <c r="M81" s="260"/>
      <c r="N81" s="259"/>
      <c r="O81" s="258"/>
    </row>
    <row r="82" spans="1:20" ht="16.5" customHeight="1" x14ac:dyDescent="0.25">
      <c r="A82" s="257"/>
      <c r="B82" s="256"/>
      <c r="C82" s="255"/>
      <c r="D82" s="254"/>
      <c r="E82" s="253" t="s">
        <v>39</v>
      </c>
      <c r="F82" s="252" t="s">
        <v>86</v>
      </c>
      <c r="G82" s="138"/>
      <c r="H82" s="137"/>
      <c r="I82" s="251"/>
      <c r="J82" s="250"/>
      <c r="K82" s="134" t="s">
        <v>40</v>
      </c>
      <c r="L82" s="249">
        <v>24.4</v>
      </c>
      <c r="M82" s="248"/>
      <c r="N82" s="247"/>
      <c r="O82" s="246"/>
    </row>
    <row r="83" spans="1:20" ht="14.25" customHeight="1" thickBot="1" x14ac:dyDescent="0.3">
      <c r="A83" s="245"/>
      <c r="B83" s="244"/>
      <c r="C83" s="166"/>
      <c r="D83" s="221"/>
      <c r="E83" s="243"/>
      <c r="F83" s="242"/>
      <c r="G83" s="123"/>
      <c r="H83" s="122"/>
      <c r="I83" s="241"/>
      <c r="J83" s="240"/>
      <c r="K83" s="119" t="s">
        <v>33</v>
      </c>
      <c r="L83" s="118">
        <f>SUM(L81:L82)</f>
        <v>24.4</v>
      </c>
      <c r="M83" s="239"/>
      <c r="N83" s="238"/>
      <c r="O83" s="237"/>
    </row>
    <row r="84" spans="1:20" ht="27.75" customHeight="1" thickBot="1" x14ac:dyDescent="0.3">
      <c r="A84" s="186" t="s">
        <v>37</v>
      </c>
      <c r="B84" s="185" t="s">
        <v>39</v>
      </c>
      <c r="C84" s="228" t="s">
        <v>85</v>
      </c>
      <c r="D84" s="227"/>
      <c r="E84" s="200"/>
      <c r="F84" s="203" t="s">
        <v>84</v>
      </c>
      <c r="G84" s="157" t="s">
        <v>83</v>
      </c>
      <c r="H84" s="198" t="s">
        <v>44</v>
      </c>
      <c r="I84" s="155" t="s">
        <v>70</v>
      </c>
      <c r="J84" s="210" t="s">
        <v>69</v>
      </c>
      <c r="K84" s="236" t="s">
        <v>40</v>
      </c>
      <c r="L84" s="235">
        <v>36.4</v>
      </c>
      <c r="M84" s="234" t="s">
        <v>82</v>
      </c>
      <c r="N84" s="208" t="s">
        <v>81</v>
      </c>
      <c r="O84" s="207">
        <v>1500</v>
      </c>
    </row>
    <row r="85" spans="1:20" ht="49.5" customHeight="1" thickBot="1" x14ac:dyDescent="0.3">
      <c r="A85" s="180"/>
      <c r="B85" s="179"/>
      <c r="C85" s="222"/>
      <c r="D85" s="221"/>
      <c r="E85" s="125"/>
      <c r="F85" s="202"/>
      <c r="G85" s="123"/>
      <c r="H85" s="191"/>
      <c r="I85" s="121"/>
      <c r="J85" s="205"/>
      <c r="K85" s="233" t="s">
        <v>33</v>
      </c>
      <c r="L85" s="232">
        <f>SUM(L84:L84)</f>
        <v>36.4</v>
      </c>
      <c r="M85" s="231"/>
      <c r="N85" s="188" t="s">
        <v>80</v>
      </c>
      <c r="O85" s="230">
        <v>4.5</v>
      </c>
      <c r="P85" s="229"/>
    </row>
    <row r="86" spans="1:20" ht="28.5" customHeight="1" x14ac:dyDescent="0.25">
      <c r="A86" s="186" t="s">
        <v>37</v>
      </c>
      <c r="B86" s="185" t="s">
        <v>39</v>
      </c>
      <c r="C86" s="228" t="s">
        <v>79</v>
      </c>
      <c r="D86" s="227"/>
      <c r="E86" s="200"/>
      <c r="F86" s="158" t="s">
        <v>78</v>
      </c>
      <c r="G86" s="157" t="s">
        <v>77</v>
      </c>
      <c r="H86" s="198" t="s">
        <v>44</v>
      </c>
      <c r="I86" s="155" t="s">
        <v>76</v>
      </c>
      <c r="J86" s="226" t="s">
        <v>75</v>
      </c>
      <c r="K86" s="134" t="s">
        <v>40</v>
      </c>
      <c r="L86" s="209">
        <v>8.6</v>
      </c>
      <c r="M86" s="225" t="s">
        <v>74</v>
      </c>
      <c r="N86" s="224" t="s">
        <v>67</v>
      </c>
      <c r="O86" s="223">
        <v>50</v>
      </c>
    </row>
    <row r="87" spans="1:20" ht="15.75" thickBot="1" x14ac:dyDescent="0.3">
      <c r="A87" s="180"/>
      <c r="B87" s="179"/>
      <c r="C87" s="222"/>
      <c r="D87" s="221"/>
      <c r="E87" s="125"/>
      <c r="F87" s="147"/>
      <c r="G87" s="123"/>
      <c r="H87" s="191"/>
      <c r="I87" s="121"/>
      <c r="J87" s="220"/>
      <c r="K87" s="119" t="s">
        <v>33</v>
      </c>
      <c r="L87" s="190">
        <f>SUM(L86:L86)</f>
        <v>8.6</v>
      </c>
      <c r="M87" s="219"/>
      <c r="N87" s="218"/>
      <c r="O87" s="217"/>
    </row>
    <row r="88" spans="1:20" ht="36.75" customHeight="1" x14ac:dyDescent="0.25">
      <c r="A88" s="186" t="s">
        <v>37</v>
      </c>
      <c r="B88" s="185" t="s">
        <v>39</v>
      </c>
      <c r="C88" s="173" t="s">
        <v>73</v>
      </c>
      <c r="D88" s="201"/>
      <c r="E88" s="200"/>
      <c r="F88" s="203" t="s">
        <v>72</v>
      </c>
      <c r="G88" s="157" t="s">
        <v>71</v>
      </c>
      <c r="H88" s="198" t="s">
        <v>44</v>
      </c>
      <c r="I88" s="155" t="s">
        <v>70</v>
      </c>
      <c r="J88" s="210" t="s">
        <v>69</v>
      </c>
      <c r="K88" s="134" t="s">
        <v>40</v>
      </c>
      <c r="L88" s="197">
        <v>0.3</v>
      </c>
      <c r="M88" s="216" t="s">
        <v>68</v>
      </c>
      <c r="N88" s="215" t="s">
        <v>67</v>
      </c>
      <c r="O88" s="214">
        <v>100</v>
      </c>
    </row>
    <row r="89" spans="1:20" ht="20.45" customHeight="1" thickBot="1" x14ac:dyDescent="0.3">
      <c r="A89" s="180"/>
      <c r="B89" s="179"/>
      <c r="C89" s="178"/>
      <c r="D89" s="193"/>
      <c r="E89" s="125"/>
      <c r="F89" s="202"/>
      <c r="G89" s="123"/>
      <c r="H89" s="191"/>
      <c r="I89" s="121"/>
      <c r="J89" s="205"/>
      <c r="K89" s="119" t="s">
        <v>33</v>
      </c>
      <c r="L89" s="190">
        <f>SUM(L88:L88)</f>
        <v>0.3</v>
      </c>
      <c r="M89" s="213"/>
      <c r="N89" s="212"/>
      <c r="O89" s="211"/>
    </row>
    <row r="90" spans="1:20" ht="24" customHeight="1" x14ac:dyDescent="0.25">
      <c r="A90" s="186" t="s">
        <v>37</v>
      </c>
      <c r="B90" s="185" t="s">
        <v>39</v>
      </c>
      <c r="C90" s="173" t="s">
        <v>66</v>
      </c>
      <c r="D90" s="201"/>
      <c r="E90" s="200"/>
      <c r="F90" s="203" t="s">
        <v>65</v>
      </c>
      <c r="G90" s="157" t="s">
        <v>64</v>
      </c>
      <c r="H90" s="198" t="s">
        <v>44</v>
      </c>
      <c r="I90" s="155" t="s">
        <v>63</v>
      </c>
      <c r="J90" s="210" t="s">
        <v>62</v>
      </c>
      <c r="K90" s="134" t="s">
        <v>40</v>
      </c>
      <c r="L90" s="209">
        <v>180.2</v>
      </c>
      <c r="M90" s="183"/>
      <c r="N90" s="208"/>
      <c r="O90" s="207"/>
      <c r="P90" s="167"/>
      <c r="Q90" s="167"/>
      <c r="R90" s="206"/>
      <c r="T90" s="167"/>
    </row>
    <row r="91" spans="1:20" ht="19.5" customHeight="1" thickBot="1" x14ac:dyDescent="0.3">
      <c r="A91" s="180"/>
      <c r="B91" s="179"/>
      <c r="C91" s="178"/>
      <c r="D91" s="193"/>
      <c r="E91" s="125"/>
      <c r="F91" s="202"/>
      <c r="G91" s="123"/>
      <c r="H91" s="191"/>
      <c r="I91" s="121"/>
      <c r="J91" s="205"/>
      <c r="K91" s="119" t="s">
        <v>33</v>
      </c>
      <c r="L91" s="190">
        <f>SUM(L90:L90)</f>
        <v>180.2</v>
      </c>
      <c r="M91" s="204"/>
      <c r="N91" s="188"/>
      <c r="O91" s="187"/>
    </row>
    <row r="92" spans="1:20" ht="17.25" customHeight="1" x14ac:dyDescent="0.25">
      <c r="A92" s="186" t="s">
        <v>37</v>
      </c>
      <c r="B92" s="185" t="s">
        <v>39</v>
      </c>
      <c r="C92" s="173" t="s">
        <v>61</v>
      </c>
      <c r="D92" s="201"/>
      <c r="E92" s="200"/>
      <c r="F92" s="203" t="s">
        <v>60</v>
      </c>
      <c r="G92" s="157" t="s">
        <v>59</v>
      </c>
      <c r="H92" s="198" t="s">
        <v>44</v>
      </c>
      <c r="I92" s="155" t="s">
        <v>54</v>
      </c>
      <c r="J92" s="154" t="s">
        <v>53</v>
      </c>
      <c r="K92" s="134" t="s">
        <v>40</v>
      </c>
      <c r="L92" s="197">
        <v>0</v>
      </c>
      <c r="M92" s="196" t="s">
        <v>58</v>
      </c>
      <c r="N92" s="195" t="s">
        <v>49</v>
      </c>
      <c r="O92" s="194">
        <v>1567</v>
      </c>
    </row>
    <row r="93" spans="1:20" ht="30.75" customHeight="1" thickBot="1" x14ac:dyDescent="0.3">
      <c r="A93" s="180"/>
      <c r="B93" s="179"/>
      <c r="C93" s="178"/>
      <c r="D93" s="193"/>
      <c r="E93" s="125"/>
      <c r="F93" s="202"/>
      <c r="G93" s="123"/>
      <c r="H93" s="191"/>
      <c r="I93" s="121"/>
      <c r="J93" s="120"/>
      <c r="K93" s="119" t="s">
        <v>33</v>
      </c>
      <c r="L93" s="190">
        <f>SUM(L92:L92)</f>
        <v>0</v>
      </c>
      <c r="M93" s="189"/>
      <c r="N93" s="188"/>
      <c r="O93" s="187"/>
    </row>
    <row r="94" spans="1:20" ht="19.5" customHeight="1" x14ac:dyDescent="0.25">
      <c r="A94" s="186" t="s">
        <v>37</v>
      </c>
      <c r="B94" s="185" t="s">
        <v>39</v>
      </c>
      <c r="C94" s="173" t="s">
        <v>57</v>
      </c>
      <c r="D94" s="201"/>
      <c r="E94" s="200"/>
      <c r="F94" s="199" t="s">
        <v>56</v>
      </c>
      <c r="G94" s="157" t="s">
        <v>55</v>
      </c>
      <c r="H94" s="198" t="s">
        <v>44</v>
      </c>
      <c r="I94" s="155" t="s">
        <v>54</v>
      </c>
      <c r="J94" s="154" t="s">
        <v>53</v>
      </c>
      <c r="K94" s="134" t="s">
        <v>40</v>
      </c>
      <c r="L94" s="197">
        <v>25.2</v>
      </c>
      <c r="M94" s="196" t="s">
        <v>52</v>
      </c>
      <c r="N94" s="195" t="s">
        <v>49</v>
      </c>
      <c r="O94" s="194">
        <v>1100</v>
      </c>
      <c r="Q94" s="167"/>
    </row>
    <row r="95" spans="1:20" ht="42.75" customHeight="1" thickBot="1" x14ac:dyDescent="0.3">
      <c r="A95" s="180"/>
      <c r="B95" s="179"/>
      <c r="C95" s="178"/>
      <c r="D95" s="193"/>
      <c r="E95" s="125"/>
      <c r="F95" s="192"/>
      <c r="G95" s="123"/>
      <c r="H95" s="191"/>
      <c r="I95" s="121"/>
      <c r="J95" s="120"/>
      <c r="K95" s="119" t="s">
        <v>33</v>
      </c>
      <c r="L95" s="190">
        <f>SUM(L94:L94)</f>
        <v>25.2</v>
      </c>
      <c r="M95" s="189"/>
      <c r="N95" s="188"/>
      <c r="O95" s="187"/>
    </row>
    <row r="96" spans="1:20" ht="22.5" customHeight="1" x14ac:dyDescent="0.25">
      <c r="A96" s="186" t="s">
        <v>37</v>
      </c>
      <c r="B96" s="185" t="s">
        <v>39</v>
      </c>
      <c r="C96" s="173" t="s">
        <v>48</v>
      </c>
      <c r="D96" s="160" t="s">
        <v>47</v>
      </c>
      <c r="E96" s="159"/>
      <c r="F96" s="158"/>
      <c r="G96" s="157" t="s">
        <v>51</v>
      </c>
      <c r="H96" s="156" t="s">
        <v>44</v>
      </c>
      <c r="I96" s="155" t="s">
        <v>43</v>
      </c>
      <c r="J96" s="154" t="s">
        <v>42</v>
      </c>
      <c r="K96" s="153" t="s">
        <v>40</v>
      </c>
      <c r="L96" s="184">
        <f>L98</f>
        <v>26.9</v>
      </c>
      <c r="M96" s="183"/>
      <c r="N96" s="182"/>
      <c r="O96" s="181"/>
    </row>
    <row r="97" spans="1:23" ht="24" customHeight="1" thickBot="1" x14ac:dyDescent="0.3">
      <c r="A97" s="180"/>
      <c r="B97" s="179"/>
      <c r="C97" s="178"/>
      <c r="D97" s="149"/>
      <c r="E97" s="148"/>
      <c r="F97" s="147"/>
      <c r="G97" s="138"/>
      <c r="H97" s="137"/>
      <c r="I97" s="136"/>
      <c r="J97" s="135"/>
      <c r="K97" s="146" t="s">
        <v>33</v>
      </c>
      <c r="L97" s="177">
        <f>SUM(L96:L96)</f>
        <v>26.9</v>
      </c>
      <c r="M97" s="176" t="s">
        <v>50</v>
      </c>
      <c r="N97" s="175" t="s">
        <v>49</v>
      </c>
      <c r="O97" s="174">
        <v>1</v>
      </c>
    </row>
    <row r="98" spans="1:23" ht="22.5" customHeight="1" thickBot="1" x14ac:dyDescent="0.3">
      <c r="A98" s="163" t="s">
        <v>37</v>
      </c>
      <c r="B98" s="162" t="s">
        <v>39</v>
      </c>
      <c r="C98" s="173" t="s">
        <v>48</v>
      </c>
      <c r="D98" s="172"/>
      <c r="E98" s="140" t="s">
        <v>37</v>
      </c>
      <c r="F98" s="139" t="s">
        <v>47</v>
      </c>
      <c r="G98" s="138"/>
      <c r="H98" s="137"/>
      <c r="I98" s="136"/>
      <c r="J98" s="135"/>
      <c r="K98" s="134" t="s">
        <v>40</v>
      </c>
      <c r="L98" s="171">
        <v>26.9</v>
      </c>
      <c r="M98" s="170"/>
      <c r="N98" s="169"/>
      <c r="O98" s="168"/>
      <c r="R98" s="167"/>
    </row>
    <row r="99" spans="1:23" ht="15" customHeight="1" thickBot="1" x14ac:dyDescent="0.3">
      <c r="A99" s="129"/>
      <c r="B99" s="128"/>
      <c r="C99" s="166"/>
      <c r="D99" s="165"/>
      <c r="E99" s="125"/>
      <c r="F99" s="124"/>
      <c r="G99" s="123"/>
      <c r="H99" s="122"/>
      <c r="I99" s="121"/>
      <c r="J99" s="120"/>
      <c r="K99" s="119" t="s">
        <v>33</v>
      </c>
      <c r="L99" s="118">
        <f>SUM(L98)</f>
        <v>26.9</v>
      </c>
      <c r="M99" s="164"/>
      <c r="N99" s="116"/>
      <c r="O99" s="115"/>
    </row>
    <row r="100" spans="1:23" ht="15" customHeight="1" thickBot="1" x14ac:dyDescent="0.3">
      <c r="A100" s="163" t="s">
        <v>37</v>
      </c>
      <c r="B100" s="162" t="s">
        <v>39</v>
      </c>
      <c r="C100" s="161" t="s">
        <v>46</v>
      </c>
      <c r="D100" s="160" t="s">
        <v>41</v>
      </c>
      <c r="E100" s="159"/>
      <c r="F100" s="158"/>
      <c r="G100" s="157" t="s">
        <v>45</v>
      </c>
      <c r="H100" s="156" t="s">
        <v>44</v>
      </c>
      <c r="I100" s="155" t="s">
        <v>43</v>
      </c>
      <c r="J100" s="154" t="s">
        <v>42</v>
      </c>
      <c r="K100" s="153" t="s">
        <v>40</v>
      </c>
      <c r="L100" s="145">
        <f>L102</f>
        <v>88.6</v>
      </c>
      <c r="M100" s="152"/>
      <c r="N100" s="151"/>
      <c r="O100" s="150"/>
    </row>
    <row r="101" spans="1:23" ht="22.5" customHeight="1" thickBot="1" x14ac:dyDescent="0.3">
      <c r="A101" s="144"/>
      <c r="B101" s="143"/>
      <c r="C101" s="142"/>
      <c r="D101" s="149"/>
      <c r="E101" s="148"/>
      <c r="F101" s="147"/>
      <c r="G101" s="138"/>
      <c r="H101" s="137"/>
      <c r="I101" s="136"/>
      <c r="J101" s="135"/>
      <c r="K101" s="146" t="s">
        <v>33</v>
      </c>
      <c r="L101" s="145">
        <f>SUM(L100)</f>
        <v>88.6</v>
      </c>
      <c r="M101" s="132"/>
      <c r="N101" s="131"/>
      <c r="O101" s="130"/>
    </row>
    <row r="102" spans="1:23" ht="27.75" customHeight="1" thickBot="1" x14ac:dyDescent="0.3">
      <c r="A102" s="144"/>
      <c r="B102" s="143"/>
      <c r="C102" s="142"/>
      <c r="D102" s="141"/>
      <c r="E102" s="140" t="s">
        <v>37</v>
      </c>
      <c r="F102" s="139" t="s">
        <v>41</v>
      </c>
      <c r="G102" s="138"/>
      <c r="H102" s="137"/>
      <c r="I102" s="136"/>
      <c r="J102" s="135"/>
      <c r="K102" s="134" t="s">
        <v>40</v>
      </c>
      <c r="L102" s="133">
        <v>88.6</v>
      </c>
      <c r="M102" s="132"/>
      <c r="N102" s="131"/>
      <c r="O102" s="130"/>
    </row>
    <row r="103" spans="1:23" ht="15" customHeight="1" thickBot="1" x14ac:dyDescent="0.3">
      <c r="A103" s="129"/>
      <c r="B103" s="128"/>
      <c r="C103" s="127"/>
      <c r="D103" s="126"/>
      <c r="E103" s="125"/>
      <c r="F103" s="124"/>
      <c r="G103" s="123"/>
      <c r="H103" s="122"/>
      <c r="I103" s="121"/>
      <c r="J103" s="120"/>
      <c r="K103" s="119" t="s">
        <v>33</v>
      </c>
      <c r="L103" s="118">
        <f>SUM(L102)</f>
        <v>88.6</v>
      </c>
      <c r="M103" s="117"/>
      <c r="N103" s="116"/>
      <c r="O103" s="115"/>
    </row>
    <row r="104" spans="1:23" ht="15.75" customHeight="1" thickBot="1" x14ac:dyDescent="0.3">
      <c r="A104" s="98" t="s">
        <v>37</v>
      </c>
      <c r="B104" s="114" t="s">
        <v>39</v>
      </c>
      <c r="C104" s="113" t="s">
        <v>38</v>
      </c>
      <c r="D104" s="112"/>
      <c r="E104" s="112"/>
      <c r="F104" s="112"/>
      <c r="G104" s="112"/>
      <c r="H104" s="112"/>
      <c r="I104" s="112"/>
      <c r="J104" s="111"/>
      <c r="K104" s="110" t="s">
        <v>33</v>
      </c>
      <c r="L104" s="109">
        <f>L63+L65+L67+L72+L74+L76+L78+L80+L85+L87+L89+L91+L93+L95+L97+L101</f>
        <v>721.6</v>
      </c>
      <c r="M104" s="108"/>
      <c r="N104" s="108"/>
      <c r="O104" s="107"/>
    </row>
    <row r="105" spans="1:23" ht="15.75" customHeight="1" thickBot="1" x14ac:dyDescent="0.3">
      <c r="A105" s="106" t="s">
        <v>37</v>
      </c>
      <c r="B105" s="106"/>
      <c r="C105" s="105" t="s">
        <v>36</v>
      </c>
      <c r="D105" s="104"/>
      <c r="E105" s="104"/>
      <c r="F105" s="104"/>
      <c r="G105" s="104"/>
      <c r="H105" s="104"/>
      <c r="I105" s="104"/>
      <c r="J105" s="103"/>
      <c r="K105" s="102" t="s">
        <v>33</v>
      </c>
      <c r="L105" s="101">
        <f>L104+L60</f>
        <v>13413.9</v>
      </c>
      <c r="M105" s="100"/>
      <c r="N105" s="100"/>
      <c r="O105" s="99"/>
    </row>
    <row r="106" spans="1:23" ht="15.75" hidden="1" thickBot="1" x14ac:dyDescent="0.3">
      <c r="A106" s="98"/>
      <c r="B106" s="97"/>
      <c r="C106" s="96" t="s">
        <v>35</v>
      </c>
      <c r="D106" s="96"/>
      <c r="E106" s="96"/>
      <c r="F106" s="96"/>
      <c r="G106" s="96"/>
      <c r="H106" s="96"/>
      <c r="I106" s="95"/>
      <c r="J106" s="94"/>
      <c r="K106" s="93" t="s">
        <v>33</v>
      </c>
      <c r="L106" s="92">
        <f>L107-L17-L33</f>
        <v>13413.9</v>
      </c>
      <c r="M106" s="91"/>
      <c r="N106" s="91"/>
      <c r="O106" s="90"/>
    </row>
    <row r="107" spans="1:23" ht="15.75" thickBot="1" x14ac:dyDescent="0.3">
      <c r="A107" s="89" t="s">
        <v>34</v>
      </c>
      <c r="B107" s="88"/>
      <c r="C107" s="88"/>
      <c r="D107" s="88"/>
      <c r="E107" s="88"/>
      <c r="F107" s="88"/>
      <c r="G107" s="88"/>
      <c r="H107" s="88"/>
      <c r="I107" s="88"/>
      <c r="J107" s="87"/>
      <c r="K107" s="86" t="s">
        <v>33</v>
      </c>
      <c r="L107" s="85">
        <f>L105*1</f>
        <v>13413.9</v>
      </c>
      <c r="M107" s="84"/>
      <c r="N107" s="83"/>
      <c r="O107" s="82"/>
    </row>
    <row r="108" spans="1:23" ht="33" customHeight="1" x14ac:dyDescent="0.25">
      <c r="A108" s="81" t="s">
        <v>32</v>
      </c>
      <c r="B108" s="79"/>
      <c r="C108" s="79"/>
      <c r="D108" s="79"/>
      <c r="E108" s="79"/>
      <c r="F108" s="79"/>
      <c r="G108" s="79"/>
      <c r="H108" s="80"/>
      <c r="I108" s="79"/>
      <c r="J108" s="79"/>
      <c r="K108" s="79"/>
      <c r="L108" s="79"/>
      <c r="M108" s="79"/>
      <c r="N108" s="78"/>
      <c r="O108" s="77"/>
    </row>
    <row r="109" spans="1:23" ht="20.25" customHeight="1" x14ac:dyDescent="0.25">
      <c r="A109" s="76" t="s">
        <v>31</v>
      </c>
      <c r="B109" s="76"/>
      <c r="C109" s="76"/>
      <c r="D109" s="76"/>
      <c r="E109" s="76"/>
      <c r="F109" s="76"/>
      <c r="G109" s="76"/>
      <c r="H109" s="76"/>
      <c r="I109" s="76"/>
      <c r="J109" s="76"/>
      <c r="K109" s="76"/>
      <c r="L109" s="76"/>
      <c r="M109" s="75"/>
      <c r="N109" s="75"/>
      <c r="O109" s="75"/>
      <c r="P109" s="62"/>
    </row>
    <row r="110" spans="1:23" ht="18.75" customHeight="1" thickBot="1" x14ac:dyDescent="0.3">
      <c r="A110" s="74"/>
      <c r="B110" s="72"/>
      <c r="C110" s="72"/>
      <c r="D110" s="72"/>
      <c r="E110" s="72"/>
      <c r="F110" s="72"/>
      <c r="G110" s="73"/>
      <c r="H110" s="72"/>
      <c r="I110" s="72"/>
      <c r="J110" s="71"/>
      <c r="K110" s="62"/>
      <c r="L110" s="70" t="s">
        <v>30</v>
      </c>
      <c r="M110" s="69"/>
      <c r="N110" s="69"/>
      <c r="O110" s="69"/>
      <c r="P110" s="62"/>
    </row>
    <row r="111" spans="1:23" ht="26.25" customHeight="1" thickBot="1" x14ac:dyDescent="0.3">
      <c r="A111" s="68"/>
      <c r="B111" s="67"/>
      <c r="C111" s="66" t="s">
        <v>29</v>
      </c>
      <c r="D111" s="66"/>
      <c r="E111" s="66"/>
      <c r="F111" s="66"/>
      <c r="G111" s="66"/>
      <c r="H111" s="66"/>
      <c r="I111" s="66"/>
      <c r="J111" s="66"/>
      <c r="K111" s="66"/>
      <c r="L111" s="65" t="s">
        <v>28</v>
      </c>
      <c r="M111" s="64"/>
      <c r="N111" s="63"/>
      <c r="O111" s="63"/>
      <c r="P111" s="62"/>
    </row>
    <row r="112" spans="1:23" ht="15.75" customHeight="1" thickBot="1" x14ac:dyDescent="0.3">
      <c r="A112" s="61" t="s">
        <v>27</v>
      </c>
      <c r="B112" s="60"/>
      <c r="C112" s="60"/>
      <c r="D112" s="60"/>
      <c r="E112" s="60"/>
      <c r="F112" s="60"/>
      <c r="G112" s="60"/>
      <c r="H112" s="60"/>
      <c r="I112" s="60"/>
      <c r="J112" s="60"/>
      <c r="K112" s="59"/>
      <c r="L112" s="58">
        <f>L113+L117+L124+L126+L127+L128</f>
        <v>13413.9</v>
      </c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</row>
    <row r="113" spans="1:16" ht="15.75" customHeight="1" x14ac:dyDescent="0.25">
      <c r="A113" s="37" t="s">
        <v>26</v>
      </c>
      <c r="B113" s="36"/>
      <c r="C113" s="36"/>
      <c r="D113" s="36"/>
      <c r="E113" s="36"/>
      <c r="F113" s="36"/>
      <c r="G113" s="36"/>
      <c r="H113" s="36"/>
      <c r="I113" s="36"/>
      <c r="J113" s="36"/>
      <c r="K113" s="56"/>
      <c r="L113" s="24">
        <f>L114+L115+L116</f>
        <v>12584.4</v>
      </c>
      <c r="M113" s="7"/>
      <c r="N113" s="55"/>
      <c r="O113" s="55"/>
      <c r="P113" s="4"/>
    </row>
    <row r="114" spans="1:16" ht="15.75" customHeight="1" x14ac:dyDescent="0.25">
      <c r="A114" s="49" t="s">
        <v>25</v>
      </c>
      <c r="B114" s="48"/>
      <c r="C114" s="48"/>
      <c r="D114" s="48"/>
      <c r="E114" s="48"/>
      <c r="F114" s="48"/>
      <c r="G114" s="48"/>
      <c r="H114" s="48"/>
      <c r="I114" s="48"/>
      <c r="J114" s="48"/>
      <c r="K114" s="47"/>
      <c r="L114" s="24">
        <f>L14+L32+L44+L52</f>
        <v>12584.4</v>
      </c>
      <c r="M114" s="7"/>
      <c r="N114" s="5"/>
      <c r="O114" s="5"/>
      <c r="P114" s="4"/>
    </row>
    <row r="115" spans="1:16" ht="15.75" customHeight="1" x14ac:dyDescent="0.25">
      <c r="A115" s="44" t="s">
        <v>24</v>
      </c>
      <c r="B115" s="43"/>
      <c r="C115" s="43"/>
      <c r="D115" s="43"/>
      <c r="E115" s="46"/>
      <c r="F115" s="46"/>
      <c r="G115" s="46"/>
      <c r="H115" s="46"/>
      <c r="I115" s="46"/>
      <c r="J115" s="46"/>
      <c r="K115" s="45"/>
      <c r="L115" s="24">
        <v>0</v>
      </c>
      <c r="M115" s="7"/>
      <c r="N115" s="5"/>
      <c r="O115" s="5"/>
      <c r="P115" s="4"/>
    </row>
    <row r="116" spans="1:16" ht="27.75" customHeight="1" x14ac:dyDescent="0.25">
      <c r="A116" s="44" t="s">
        <v>23</v>
      </c>
      <c r="B116" s="43"/>
      <c r="C116" s="43"/>
      <c r="D116" s="43"/>
      <c r="E116" s="43"/>
      <c r="F116" s="43"/>
      <c r="G116" s="43"/>
      <c r="H116" s="43"/>
      <c r="I116" s="43"/>
      <c r="J116" s="43"/>
      <c r="K116" s="42"/>
      <c r="L116" s="24">
        <v>0</v>
      </c>
      <c r="M116" s="7"/>
      <c r="N116" s="5"/>
      <c r="O116" s="5"/>
      <c r="P116" s="4"/>
    </row>
    <row r="117" spans="1:16" ht="15.75" customHeight="1" x14ac:dyDescent="0.25">
      <c r="A117" s="49" t="s">
        <v>22</v>
      </c>
      <c r="B117" s="48"/>
      <c r="C117" s="48"/>
      <c r="D117" s="48"/>
      <c r="E117" s="48"/>
      <c r="F117" s="48"/>
      <c r="G117" s="48"/>
      <c r="H117" s="48"/>
      <c r="I117" s="48"/>
      <c r="J117" s="48"/>
      <c r="K117" s="47"/>
      <c r="L117" s="24">
        <f>L118+L119</f>
        <v>829.5</v>
      </c>
      <c r="M117" s="7"/>
      <c r="N117" s="5"/>
      <c r="O117" s="5"/>
      <c r="P117" s="4"/>
    </row>
    <row r="118" spans="1:16" ht="15.75" customHeight="1" x14ac:dyDescent="0.25">
      <c r="A118" s="44" t="s">
        <v>21</v>
      </c>
      <c r="B118" s="43"/>
      <c r="C118" s="43"/>
      <c r="D118" s="43"/>
      <c r="E118" s="46"/>
      <c r="F118" s="46"/>
      <c r="G118" s="46"/>
      <c r="H118" s="46"/>
      <c r="I118" s="46"/>
      <c r="J118" s="46"/>
      <c r="K118" s="45"/>
      <c r="L118" s="24">
        <f>L16+L34</f>
        <v>82.1</v>
      </c>
      <c r="M118" s="7"/>
      <c r="N118" s="5"/>
      <c r="O118" s="5"/>
      <c r="P118" s="4"/>
    </row>
    <row r="119" spans="1:16" ht="15.75" customHeight="1" x14ac:dyDescent="0.25">
      <c r="A119" s="44" t="s">
        <v>20</v>
      </c>
      <c r="B119" s="43"/>
      <c r="C119" s="43"/>
      <c r="D119" s="43"/>
      <c r="E119" s="46"/>
      <c r="F119" s="46"/>
      <c r="G119" s="46"/>
      <c r="H119" s="46"/>
      <c r="I119" s="46"/>
      <c r="J119" s="46"/>
      <c r="K119" s="45"/>
      <c r="L119" s="24">
        <f>L18+L104</f>
        <v>747.4</v>
      </c>
      <c r="M119" s="7"/>
      <c r="N119" s="5"/>
      <c r="O119" s="5"/>
      <c r="P119" s="4"/>
    </row>
    <row r="120" spans="1:16" ht="15.75" customHeight="1" x14ac:dyDescent="0.25">
      <c r="A120" s="44" t="s">
        <v>19</v>
      </c>
      <c r="B120" s="43"/>
      <c r="C120" s="43"/>
      <c r="D120" s="43"/>
      <c r="E120" s="46"/>
      <c r="F120" s="46"/>
      <c r="G120" s="46"/>
      <c r="H120" s="46"/>
      <c r="I120" s="46"/>
      <c r="J120" s="46"/>
      <c r="K120" s="45"/>
      <c r="L120" s="24"/>
      <c r="M120" s="7"/>
      <c r="N120" s="5"/>
      <c r="O120" s="5"/>
      <c r="P120" s="4"/>
    </row>
    <row r="121" spans="1:16" ht="15.75" customHeight="1" x14ac:dyDescent="0.25">
      <c r="A121" s="44" t="s">
        <v>18</v>
      </c>
      <c r="B121" s="46"/>
      <c r="C121" s="46"/>
      <c r="D121" s="46"/>
      <c r="E121" s="46"/>
      <c r="F121" s="46"/>
      <c r="G121" s="46"/>
      <c r="H121" s="46"/>
      <c r="I121" s="46"/>
      <c r="J121" s="46"/>
      <c r="K121" s="45"/>
      <c r="L121" s="24"/>
      <c r="M121" s="7"/>
      <c r="N121" s="5"/>
      <c r="O121" s="5"/>
      <c r="P121" s="4"/>
    </row>
    <row r="122" spans="1:16" ht="15.75" customHeight="1" x14ac:dyDescent="0.25">
      <c r="A122" s="44" t="s">
        <v>17</v>
      </c>
      <c r="B122" s="43"/>
      <c r="C122" s="43"/>
      <c r="D122" s="43"/>
      <c r="E122" s="46"/>
      <c r="F122" s="46"/>
      <c r="G122" s="46"/>
      <c r="H122" s="46"/>
      <c r="I122" s="46"/>
      <c r="J122" s="46"/>
      <c r="K122" s="45"/>
      <c r="L122" s="24"/>
      <c r="M122" s="7"/>
      <c r="N122" s="5"/>
      <c r="O122" s="5"/>
      <c r="P122" s="4"/>
    </row>
    <row r="123" spans="1:16" ht="15.75" customHeight="1" x14ac:dyDescent="0.25">
      <c r="A123" s="54" t="s">
        <v>16</v>
      </c>
      <c r="B123" s="53"/>
      <c r="C123" s="53"/>
      <c r="D123" s="53"/>
      <c r="E123" s="46"/>
      <c r="F123" s="46"/>
      <c r="G123" s="46"/>
      <c r="H123" s="46"/>
      <c r="I123" s="46"/>
      <c r="J123" s="46"/>
      <c r="K123" s="45"/>
      <c r="L123" s="24"/>
      <c r="M123" s="7"/>
      <c r="N123" s="5"/>
      <c r="O123" s="5"/>
      <c r="P123" s="4"/>
    </row>
    <row r="124" spans="1:16" ht="15.75" customHeight="1" x14ac:dyDescent="0.25">
      <c r="A124" s="44" t="s">
        <v>15</v>
      </c>
      <c r="B124" s="46"/>
      <c r="C124" s="46"/>
      <c r="D124" s="46"/>
      <c r="E124" s="46"/>
      <c r="F124" s="46"/>
      <c r="G124" s="46"/>
      <c r="H124" s="46"/>
      <c r="I124" s="46"/>
      <c r="J124" s="46"/>
      <c r="K124" s="45"/>
      <c r="L124" s="24"/>
      <c r="M124" s="7"/>
      <c r="N124" s="5"/>
      <c r="O124" s="5"/>
      <c r="P124" s="4"/>
    </row>
    <row r="125" spans="1:16" ht="15.75" customHeight="1" x14ac:dyDescent="0.25">
      <c r="A125" s="44" t="s">
        <v>14</v>
      </c>
      <c r="B125" s="43"/>
      <c r="C125" s="43"/>
      <c r="D125" s="43"/>
      <c r="E125" s="43"/>
      <c r="F125" s="43"/>
      <c r="G125" s="43"/>
      <c r="H125" s="43"/>
      <c r="I125" s="43"/>
      <c r="J125" s="43"/>
      <c r="K125" s="42"/>
      <c r="L125" s="24"/>
      <c r="M125" s="7"/>
      <c r="N125" s="5"/>
      <c r="O125" s="5"/>
      <c r="P125" s="4"/>
    </row>
    <row r="126" spans="1:16" ht="15.75" customHeight="1" x14ac:dyDescent="0.25">
      <c r="A126" s="52" t="s">
        <v>13</v>
      </c>
      <c r="B126" s="51"/>
      <c r="C126" s="51"/>
      <c r="D126" s="51"/>
      <c r="E126" s="51"/>
      <c r="F126" s="51"/>
      <c r="G126" s="51"/>
      <c r="H126" s="51"/>
      <c r="I126" s="51"/>
      <c r="J126" s="51"/>
      <c r="K126" s="50"/>
      <c r="L126" s="24"/>
      <c r="M126" s="7"/>
      <c r="N126" s="5"/>
      <c r="O126" s="5"/>
      <c r="P126" s="4"/>
    </row>
    <row r="127" spans="1:16" ht="15.75" customHeight="1" x14ac:dyDescent="0.25">
      <c r="A127" s="49" t="s">
        <v>12</v>
      </c>
      <c r="B127" s="48"/>
      <c r="C127" s="48"/>
      <c r="D127" s="48"/>
      <c r="E127" s="48"/>
      <c r="F127" s="48"/>
      <c r="G127" s="48"/>
      <c r="H127" s="48"/>
      <c r="I127" s="48"/>
      <c r="J127" s="48"/>
      <c r="K127" s="47"/>
      <c r="L127" s="24"/>
      <c r="M127" s="7"/>
      <c r="N127" s="5"/>
      <c r="O127" s="5"/>
      <c r="P127" s="4"/>
    </row>
    <row r="128" spans="1:16" ht="15.75" customHeight="1" x14ac:dyDescent="0.25">
      <c r="A128" s="44" t="s">
        <v>11</v>
      </c>
      <c r="B128" s="43"/>
      <c r="C128" s="43"/>
      <c r="D128" s="43"/>
      <c r="E128" s="46"/>
      <c r="F128" s="46"/>
      <c r="G128" s="46"/>
      <c r="H128" s="46"/>
      <c r="I128" s="46"/>
      <c r="J128" s="46"/>
      <c r="K128" s="45"/>
      <c r="L128" s="24"/>
      <c r="M128" s="7"/>
      <c r="N128" s="5"/>
      <c r="O128" s="5"/>
      <c r="P128" s="4"/>
    </row>
    <row r="129" spans="1:16" ht="15.75" customHeight="1" x14ac:dyDescent="0.25">
      <c r="A129" s="44" t="s">
        <v>10</v>
      </c>
      <c r="B129" s="43"/>
      <c r="C129" s="43"/>
      <c r="D129" s="43"/>
      <c r="E129" s="46"/>
      <c r="F129" s="46"/>
      <c r="G129" s="46"/>
      <c r="H129" s="46"/>
      <c r="I129" s="46"/>
      <c r="J129" s="46"/>
      <c r="K129" s="45"/>
      <c r="L129" s="24"/>
      <c r="M129" s="7"/>
      <c r="N129" s="5"/>
      <c r="O129" s="5"/>
      <c r="P129" s="4"/>
    </row>
    <row r="130" spans="1:16" ht="33.75" customHeight="1" thickBot="1" x14ac:dyDescent="0.3">
      <c r="A130" s="44" t="s">
        <v>9</v>
      </c>
      <c r="B130" s="43"/>
      <c r="C130" s="43"/>
      <c r="D130" s="43"/>
      <c r="E130" s="43"/>
      <c r="F130" s="43"/>
      <c r="G130" s="43"/>
      <c r="H130" s="43"/>
      <c r="I130" s="43"/>
      <c r="J130" s="43"/>
      <c r="K130" s="42"/>
      <c r="L130" s="8"/>
      <c r="M130" s="7"/>
      <c r="N130" s="5"/>
      <c r="O130" s="5"/>
      <c r="P130" s="4"/>
    </row>
    <row r="131" spans="1:16" ht="28.5" customHeight="1" thickBot="1" x14ac:dyDescent="0.3">
      <c r="A131" s="41" t="s">
        <v>8</v>
      </c>
      <c r="B131" s="40"/>
      <c r="C131" s="40"/>
      <c r="D131" s="40"/>
      <c r="E131" s="40"/>
      <c r="F131" s="40"/>
      <c r="G131" s="40"/>
      <c r="H131" s="40"/>
      <c r="I131" s="40"/>
      <c r="J131" s="40"/>
      <c r="K131" s="39"/>
      <c r="L131" s="38">
        <v>0</v>
      </c>
      <c r="M131" s="7"/>
      <c r="N131" s="5"/>
      <c r="O131" s="5"/>
      <c r="P131" s="4"/>
    </row>
    <row r="132" spans="1:16" ht="15.75" customHeight="1" x14ac:dyDescent="0.25">
      <c r="A132" s="37" t="s">
        <v>7</v>
      </c>
      <c r="B132" s="36"/>
      <c r="C132" s="36"/>
      <c r="D132" s="36"/>
      <c r="E132" s="35"/>
      <c r="F132" s="35"/>
      <c r="G132" s="35"/>
      <c r="H132" s="35"/>
      <c r="I132" s="35"/>
      <c r="J132" s="35"/>
      <c r="K132" s="34"/>
      <c r="L132" s="12"/>
      <c r="M132" s="7"/>
      <c r="N132" s="5"/>
      <c r="O132" s="5"/>
      <c r="P132" s="4"/>
    </row>
    <row r="133" spans="1:16" ht="15.75" customHeight="1" x14ac:dyDescent="0.25">
      <c r="A133" s="33" t="s">
        <v>6</v>
      </c>
      <c r="B133" s="32"/>
      <c r="C133" s="32"/>
      <c r="D133" s="32"/>
      <c r="E133" s="32"/>
      <c r="F133" s="32"/>
      <c r="G133" s="32"/>
      <c r="H133" s="32"/>
      <c r="I133" s="32"/>
      <c r="J133" s="32"/>
      <c r="K133" s="31"/>
      <c r="L133" s="24"/>
      <c r="M133" s="7"/>
      <c r="N133" s="5"/>
      <c r="O133" s="5"/>
      <c r="P133" s="4"/>
    </row>
    <row r="134" spans="1:16" ht="15.75" customHeight="1" x14ac:dyDescent="0.25">
      <c r="A134" s="30" t="s">
        <v>5</v>
      </c>
      <c r="B134" s="29"/>
      <c r="C134" s="29"/>
      <c r="D134" s="29"/>
      <c r="E134" s="29"/>
      <c r="F134" s="29"/>
      <c r="G134" s="29"/>
      <c r="H134" s="29"/>
      <c r="I134" s="29"/>
      <c r="J134" s="29"/>
      <c r="K134" s="28"/>
      <c r="L134" s="24"/>
      <c r="M134" s="7"/>
      <c r="N134" s="5"/>
      <c r="O134" s="5"/>
      <c r="P134" s="4"/>
    </row>
    <row r="135" spans="1:16" ht="15.75" customHeight="1" x14ac:dyDescent="0.25">
      <c r="A135" s="27" t="s">
        <v>4</v>
      </c>
      <c r="B135" s="26"/>
      <c r="C135" s="26"/>
      <c r="D135" s="26"/>
      <c r="E135" s="26"/>
      <c r="F135" s="26"/>
      <c r="G135" s="26"/>
      <c r="H135" s="26"/>
      <c r="I135" s="26"/>
      <c r="J135" s="26"/>
      <c r="K135" s="25"/>
      <c r="L135" s="24"/>
      <c r="M135" s="7"/>
      <c r="N135" s="5"/>
      <c r="O135" s="5"/>
      <c r="P135" s="4"/>
    </row>
    <row r="136" spans="1:16" ht="15.75" customHeight="1" thickBot="1" x14ac:dyDescent="0.3">
      <c r="A136" s="23" t="s">
        <v>3</v>
      </c>
      <c r="B136" s="22"/>
      <c r="C136" s="22"/>
      <c r="D136" s="22"/>
      <c r="E136" s="22"/>
      <c r="F136" s="22"/>
      <c r="G136" s="22"/>
      <c r="H136" s="22"/>
      <c r="I136" s="22"/>
      <c r="J136" s="22"/>
      <c r="K136" s="21"/>
      <c r="L136" s="20"/>
      <c r="M136" s="7"/>
      <c r="N136" s="5"/>
      <c r="O136" s="5"/>
      <c r="P136" s="4"/>
    </row>
    <row r="137" spans="1:16" ht="15.75" customHeight="1" thickBot="1" x14ac:dyDescent="0.3">
      <c r="A137" s="19" t="s">
        <v>2</v>
      </c>
      <c r="B137" s="18"/>
      <c r="C137" s="18"/>
      <c r="D137" s="18"/>
      <c r="E137" s="18"/>
      <c r="F137" s="18"/>
      <c r="G137" s="18"/>
      <c r="H137" s="18"/>
      <c r="I137" s="18"/>
      <c r="J137" s="18"/>
      <c r="K137" s="17"/>
      <c r="L137" s="16">
        <f>L112+L131</f>
        <v>13413.9</v>
      </c>
      <c r="M137" s="7"/>
      <c r="N137" s="5"/>
      <c r="O137" s="5"/>
      <c r="P137" s="4"/>
    </row>
    <row r="138" spans="1:16" ht="15.75" customHeight="1" x14ac:dyDescent="0.25">
      <c r="A138" s="15" t="s">
        <v>1</v>
      </c>
      <c r="B138" s="14"/>
      <c r="C138" s="14"/>
      <c r="D138" s="14"/>
      <c r="E138" s="14"/>
      <c r="F138" s="14"/>
      <c r="G138" s="14"/>
      <c r="H138" s="14"/>
      <c r="I138" s="14"/>
      <c r="J138" s="14"/>
      <c r="K138" s="13"/>
      <c r="L138" s="12"/>
      <c r="M138" s="7"/>
      <c r="N138" s="5"/>
      <c r="O138" s="5"/>
      <c r="P138" s="4"/>
    </row>
    <row r="139" spans="1:16" ht="15.75" customHeight="1" thickBot="1" x14ac:dyDescent="0.3">
      <c r="A139" s="11" t="s">
        <v>0</v>
      </c>
      <c r="B139" s="10"/>
      <c r="C139" s="10"/>
      <c r="D139" s="10"/>
      <c r="E139" s="10"/>
      <c r="F139" s="10"/>
      <c r="G139" s="10"/>
      <c r="H139" s="10"/>
      <c r="I139" s="10"/>
      <c r="J139" s="10"/>
      <c r="K139" s="9"/>
      <c r="L139" s="8">
        <v>1444.8</v>
      </c>
      <c r="M139" s="7"/>
      <c r="N139" s="5"/>
      <c r="O139" s="5"/>
      <c r="P139" s="4"/>
    </row>
    <row r="140" spans="1:16" ht="0.75" customHeight="1" x14ac:dyDescent="0.25">
      <c r="A140" s="6"/>
      <c r="B140" s="5"/>
      <c r="C140" s="5"/>
      <c r="D140" s="4"/>
      <c r="J140"/>
    </row>
    <row r="145" spans="6:16" x14ac:dyDescent="0.25"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</sheetData>
  <mergeCells count="275">
    <mergeCell ref="B56:B57"/>
    <mergeCell ref="B58:B59"/>
    <mergeCell ref="A58:A59"/>
    <mergeCell ref="I77:I78"/>
    <mergeCell ref="M88:M89"/>
    <mergeCell ref="J56:J59"/>
    <mergeCell ref="G73:G74"/>
    <mergeCell ref="G79:G83"/>
    <mergeCell ref="H79:H83"/>
    <mergeCell ref="A2:O2"/>
    <mergeCell ref="A3:O3"/>
    <mergeCell ref="A6:A8"/>
    <mergeCell ref="B6:B8"/>
    <mergeCell ref="C6:C8"/>
    <mergeCell ref="C21:C24"/>
    <mergeCell ref="N66:N67"/>
    <mergeCell ref="O66:O67"/>
    <mergeCell ref="M84:M85"/>
    <mergeCell ref="M86:M87"/>
    <mergeCell ref="M64:M65"/>
    <mergeCell ref="M62:M63"/>
    <mergeCell ref="M66:M67"/>
    <mergeCell ref="N86:N87"/>
    <mergeCell ref="O86:O87"/>
    <mergeCell ref="N88:N89"/>
    <mergeCell ref="O88:O89"/>
    <mergeCell ref="O62:O63"/>
    <mergeCell ref="N62:N63"/>
    <mergeCell ref="M79:M80"/>
    <mergeCell ref="N79:N80"/>
    <mergeCell ref="O79:O80"/>
    <mergeCell ref="N73:N74"/>
    <mergeCell ref="M73:M74"/>
    <mergeCell ref="O73:O74"/>
    <mergeCell ref="A75:A76"/>
    <mergeCell ref="B75:B76"/>
    <mergeCell ref="C75:C76"/>
    <mergeCell ref="A73:A74"/>
    <mergeCell ref="B73:B74"/>
    <mergeCell ref="A66:A67"/>
    <mergeCell ref="A79:A80"/>
    <mergeCell ref="A71:A72"/>
    <mergeCell ref="B71:B72"/>
    <mergeCell ref="C71:C72"/>
    <mergeCell ref="C73:C74"/>
    <mergeCell ref="B79:B80"/>
    <mergeCell ref="C79:C80"/>
    <mergeCell ref="A77:A78"/>
    <mergeCell ref="B77:B78"/>
    <mergeCell ref="C77:C78"/>
    <mergeCell ref="H32:H43"/>
    <mergeCell ref="H44:H51"/>
    <mergeCell ref="I44:I51"/>
    <mergeCell ref="F58:F59"/>
    <mergeCell ref="H56:H59"/>
    <mergeCell ref="A14:A20"/>
    <mergeCell ref="B14:B20"/>
    <mergeCell ref="A32:A36"/>
    <mergeCell ref="B32:B36"/>
    <mergeCell ref="E21:E24"/>
    <mergeCell ref="I56:I59"/>
    <mergeCell ref="D56:F57"/>
    <mergeCell ref="B44:B45"/>
    <mergeCell ref="C44:C45"/>
    <mergeCell ref="G32:G43"/>
    <mergeCell ref="E39:E41"/>
    <mergeCell ref="F39:F41"/>
    <mergeCell ref="G44:G51"/>
    <mergeCell ref="I32:I43"/>
    <mergeCell ref="D32:F36"/>
    <mergeCell ref="A21:A24"/>
    <mergeCell ref="A30:A31"/>
    <mergeCell ref="G56:G59"/>
    <mergeCell ref="G14:G31"/>
    <mergeCell ref="A52:A53"/>
    <mergeCell ref="A44:A45"/>
    <mergeCell ref="A54:A55"/>
    <mergeCell ref="F21:F24"/>
    <mergeCell ref="B21:B24"/>
    <mergeCell ref="A56:A57"/>
    <mergeCell ref="G66:G70"/>
    <mergeCell ref="F64:F65"/>
    <mergeCell ref="G62:G63"/>
    <mergeCell ref="B54:B55"/>
    <mergeCell ref="B52:B53"/>
    <mergeCell ref="E58:E59"/>
    <mergeCell ref="B66:B67"/>
    <mergeCell ref="C64:C65"/>
    <mergeCell ref="B64:B65"/>
    <mergeCell ref="B62:B63"/>
    <mergeCell ref="A69:A70"/>
    <mergeCell ref="A64:A65"/>
    <mergeCell ref="A62:A63"/>
    <mergeCell ref="F69:F70"/>
    <mergeCell ref="E69:E70"/>
    <mergeCell ref="B69:B70"/>
    <mergeCell ref="C62:C63"/>
    <mergeCell ref="F62:F63"/>
    <mergeCell ref="D66:F67"/>
    <mergeCell ref="C66:C67"/>
    <mergeCell ref="N7:N8"/>
    <mergeCell ref="C12:L13"/>
    <mergeCell ref="J14:J20"/>
    <mergeCell ref="I14:I20"/>
    <mergeCell ref="B9:J9"/>
    <mergeCell ref="D14:F20"/>
    <mergeCell ref="D6:D8"/>
    <mergeCell ref="F6:F8"/>
    <mergeCell ref="H6:H8"/>
    <mergeCell ref="I6:I8"/>
    <mergeCell ref="C14:C20"/>
    <mergeCell ref="H14:H20"/>
    <mergeCell ref="B12:B13"/>
    <mergeCell ref="K6:K8"/>
    <mergeCell ref="L6:L8"/>
    <mergeCell ref="M7:M8"/>
    <mergeCell ref="C52:C53"/>
    <mergeCell ref="D44:F45"/>
    <mergeCell ref="D52:F53"/>
    <mergeCell ref="J66:J70"/>
    <mergeCell ref="F75:F76"/>
    <mergeCell ref="H75:H76"/>
    <mergeCell ref="I64:I65"/>
    <mergeCell ref="H64:H65"/>
    <mergeCell ref="H62:H63"/>
    <mergeCell ref="I62:I63"/>
    <mergeCell ref="N5:O5"/>
    <mergeCell ref="C11:O11"/>
    <mergeCell ref="O7:O8"/>
    <mergeCell ref="G71:G72"/>
    <mergeCell ref="G64:G65"/>
    <mergeCell ref="J32:J43"/>
    <mergeCell ref="M52:M53"/>
    <mergeCell ref="E54:E55"/>
    <mergeCell ref="J44:J51"/>
    <mergeCell ref="C54:C55"/>
    <mergeCell ref="H77:H78"/>
    <mergeCell ref="F73:F74"/>
    <mergeCell ref="G52:G55"/>
    <mergeCell ref="H71:H72"/>
    <mergeCell ref="G77:G78"/>
    <mergeCell ref="I71:I72"/>
    <mergeCell ref="I73:I74"/>
    <mergeCell ref="I66:I70"/>
    <mergeCell ref="H66:H70"/>
    <mergeCell ref="H52:H55"/>
    <mergeCell ref="G84:G85"/>
    <mergeCell ref="A84:A85"/>
    <mergeCell ref="B84:B85"/>
    <mergeCell ref="F84:F85"/>
    <mergeCell ref="H84:H85"/>
    <mergeCell ref="I84:I85"/>
    <mergeCell ref="H90:H91"/>
    <mergeCell ref="I90:I91"/>
    <mergeCell ref="A86:A87"/>
    <mergeCell ref="B86:B87"/>
    <mergeCell ref="C86:C87"/>
    <mergeCell ref="F86:F87"/>
    <mergeCell ref="H86:H87"/>
    <mergeCell ref="I86:I87"/>
    <mergeCell ref="H88:H89"/>
    <mergeCell ref="I75:I76"/>
    <mergeCell ref="G75:G76"/>
    <mergeCell ref="H73:H74"/>
    <mergeCell ref="F71:F72"/>
    <mergeCell ref="A125:K125"/>
    <mergeCell ref="C81:C83"/>
    <mergeCell ref="A90:A91"/>
    <mergeCell ref="B90:B91"/>
    <mergeCell ref="C90:C91"/>
    <mergeCell ref="A126:K126"/>
    <mergeCell ref="A127:K127"/>
    <mergeCell ref="A128:K128"/>
    <mergeCell ref="A129:K129"/>
    <mergeCell ref="C84:C85"/>
    <mergeCell ref="G86:G87"/>
    <mergeCell ref="B88:B89"/>
    <mergeCell ref="C88:C89"/>
    <mergeCell ref="C94:C95"/>
    <mergeCell ref="F94:F95"/>
    <mergeCell ref="A114:K114"/>
    <mergeCell ref="A113:K113"/>
    <mergeCell ref="A116:K116"/>
    <mergeCell ref="A122:K122"/>
    <mergeCell ref="A123:K123"/>
    <mergeCell ref="A124:K124"/>
    <mergeCell ref="I88:I89"/>
    <mergeCell ref="G88:G89"/>
    <mergeCell ref="F88:F89"/>
    <mergeCell ref="A130:K130"/>
    <mergeCell ref="A115:K115"/>
    <mergeCell ref="A117:K117"/>
    <mergeCell ref="A118:K118"/>
    <mergeCell ref="A119:K119"/>
    <mergeCell ref="A120:K120"/>
    <mergeCell ref="A121:K121"/>
    <mergeCell ref="M97:M98"/>
    <mergeCell ref="M92:M93"/>
    <mergeCell ref="M94:M95"/>
    <mergeCell ref="J94:J95"/>
    <mergeCell ref="H92:H93"/>
    <mergeCell ref="J92:J93"/>
    <mergeCell ref="E43:F43"/>
    <mergeCell ref="B30:B31"/>
    <mergeCell ref="C30:C31"/>
    <mergeCell ref="D21:D31"/>
    <mergeCell ref="E51:F51"/>
    <mergeCell ref="A94:A95"/>
    <mergeCell ref="B94:B95"/>
    <mergeCell ref="F92:F93"/>
    <mergeCell ref="F90:F91"/>
    <mergeCell ref="F77:F78"/>
    <mergeCell ref="A4:O4"/>
    <mergeCell ref="E6:E8"/>
    <mergeCell ref="G6:G8"/>
    <mergeCell ref="J6:J8"/>
    <mergeCell ref="M6:O6"/>
    <mergeCell ref="G90:G91"/>
    <mergeCell ref="A88:A89"/>
    <mergeCell ref="D79:F80"/>
    <mergeCell ref="C60:J60"/>
    <mergeCell ref="F54:F55"/>
    <mergeCell ref="I100:I103"/>
    <mergeCell ref="A100:A103"/>
    <mergeCell ref="B100:B103"/>
    <mergeCell ref="C100:C103"/>
    <mergeCell ref="D102:D103"/>
    <mergeCell ref="A96:A97"/>
    <mergeCell ref="D96:F97"/>
    <mergeCell ref="I94:I95"/>
    <mergeCell ref="G94:G95"/>
    <mergeCell ref="A92:A93"/>
    <mergeCell ref="B92:B93"/>
    <mergeCell ref="I92:I93"/>
    <mergeCell ref="C92:C93"/>
    <mergeCell ref="G92:G93"/>
    <mergeCell ref="M107:O107"/>
    <mergeCell ref="A109:L109"/>
    <mergeCell ref="J75:J76"/>
    <mergeCell ref="J86:J87"/>
    <mergeCell ref="J71:J72"/>
    <mergeCell ref="C104:J104"/>
    <mergeCell ref="C105:J105"/>
    <mergeCell ref="A107:J107"/>
    <mergeCell ref="C106:I106"/>
    <mergeCell ref="H94:H95"/>
    <mergeCell ref="A131:K131"/>
    <mergeCell ref="A132:K132"/>
    <mergeCell ref="A133:K133"/>
    <mergeCell ref="A137:K137"/>
    <mergeCell ref="A138:K138"/>
    <mergeCell ref="A139:K139"/>
    <mergeCell ref="A134:K134"/>
    <mergeCell ref="A135:K135"/>
    <mergeCell ref="A136:K136"/>
    <mergeCell ref="B96:B97"/>
    <mergeCell ref="C96:C97"/>
    <mergeCell ref="J96:J99"/>
    <mergeCell ref="I96:I99"/>
    <mergeCell ref="H96:H99"/>
    <mergeCell ref="G100:G103"/>
    <mergeCell ref="D100:F101"/>
    <mergeCell ref="F102:F103"/>
    <mergeCell ref="H100:H103"/>
    <mergeCell ref="J100:J103"/>
    <mergeCell ref="F145:P145"/>
    <mergeCell ref="M110:O110"/>
    <mergeCell ref="A112:K112"/>
    <mergeCell ref="A98:A99"/>
    <mergeCell ref="B98:B99"/>
    <mergeCell ref="C98:C99"/>
    <mergeCell ref="D98:D99"/>
    <mergeCell ref="F98:F99"/>
    <mergeCell ref="G96:G99"/>
    <mergeCell ref="C111:K111"/>
  </mergeCells>
  <pageMargins left="0.23622047244094491" right="0.23622047244094491" top="0.74803149606299213" bottom="0.74803149606299213" header="0.31496062992125984" footer="0.31496062992125984"/>
  <pageSetup paperSize="9" scale="74" firstPageNumber="2" fitToHeight="0" orientation="landscape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0B37A-334E-4FA0-AA1E-50FE9457FA7F}">
  <dimension ref="A1:AG1092"/>
  <sheetViews>
    <sheetView zoomScale="80" zoomScaleNormal="80" zoomScaleSheetLayoutView="100" workbookViewId="0">
      <selection activeCell="M2" sqref="M2"/>
    </sheetView>
  </sheetViews>
  <sheetFormatPr defaultColWidth="9.140625" defaultRowHeight="14.25" outlineLevelRow="3" x14ac:dyDescent="0.2"/>
  <cols>
    <col min="1" max="1" width="3.5703125" style="609" customWidth="1"/>
    <col min="2" max="2" width="3.140625" style="609" customWidth="1"/>
    <col min="3" max="3" width="3.7109375" style="609" customWidth="1"/>
    <col min="4" max="4" width="4" style="609" customWidth="1"/>
    <col min="5" max="5" width="3.5703125" style="611" customWidth="1"/>
    <col min="6" max="6" width="49" style="609" customWidth="1"/>
    <col min="7" max="7" width="5" style="609" customWidth="1"/>
    <col min="8" max="8" width="7.85546875" style="609" customWidth="1"/>
    <col min="9" max="9" width="6.140625" style="609" customWidth="1"/>
    <col min="10" max="10" width="41.42578125" style="609" customWidth="1"/>
    <col min="11" max="11" width="9.7109375" style="609" customWidth="1"/>
    <col min="12" max="12" width="18.140625" style="609" customWidth="1"/>
    <col min="13" max="13" width="42.85546875" style="610" customWidth="1"/>
    <col min="14" max="14" width="9.140625" style="610" customWidth="1"/>
    <col min="15" max="15" width="9.85546875" style="610" customWidth="1"/>
    <col min="16" max="16" width="3.5703125" style="609" hidden="1" customWidth="1"/>
    <col min="17" max="17" width="3" style="609" hidden="1" customWidth="1"/>
    <col min="18" max="19" width="8.85546875" style="609" hidden="1" customWidth="1"/>
    <col min="20" max="21" width="9.140625" style="609" hidden="1" customWidth="1"/>
    <col min="22" max="22" width="0.5703125" style="609" customWidth="1"/>
    <col min="23" max="23" width="0.140625" style="609" hidden="1" customWidth="1"/>
    <col min="24" max="24" width="9.140625" style="609" hidden="1" customWidth="1"/>
    <col min="25" max="25" width="8.28515625" style="609" hidden="1" customWidth="1"/>
    <col min="26" max="26" width="16.5703125" style="609" hidden="1" customWidth="1"/>
    <col min="27" max="16384" width="9.140625" style="609"/>
  </cols>
  <sheetData>
    <row r="1" spans="1:29" ht="12.75" customHeight="1" x14ac:dyDescent="0.2">
      <c r="L1" s="2044"/>
      <c r="M1" s="2044"/>
      <c r="N1" s="2044"/>
      <c r="O1" s="2044"/>
      <c r="Q1" s="2044"/>
      <c r="R1" s="2044"/>
      <c r="S1" s="2044"/>
    </row>
    <row r="2" spans="1:29" ht="68.25" customHeight="1" x14ac:dyDescent="0.2">
      <c r="L2" s="2044"/>
      <c r="M2" s="597" t="s">
        <v>1070</v>
      </c>
      <c r="N2" s="2044"/>
      <c r="O2" s="2044"/>
      <c r="Q2" s="2044"/>
      <c r="R2" s="2044"/>
      <c r="S2" s="2044"/>
      <c r="AC2" s="2040"/>
    </row>
    <row r="3" spans="1:29" ht="15.75" x14ac:dyDescent="0.2">
      <c r="A3" s="2043" t="s">
        <v>191</v>
      </c>
      <c r="B3" s="2043"/>
      <c r="C3" s="2043"/>
      <c r="D3" s="2043"/>
      <c r="E3" s="2043"/>
      <c r="F3" s="2043"/>
      <c r="G3" s="2043"/>
      <c r="H3" s="2043"/>
      <c r="I3" s="2043"/>
      <c r="J3" s="2043"/>
      <c r="K3" s="2043"/>
      <c r="L3" s="2043"/>
      <c r="M3" s="2043"/>
      <c r="N3" s="2043"/>
      <c r="O3" s="2043"/>
      <c r="P3" s="2043"/>
      <c r="Q3" s="2043"/>
      <c r="AC3" s="2040"/>
    </row>
    <row r="4" spans="1:29" ht="15.75" x14ac:dyDescent="0.2">
      <c r="A4" s="2042" t="s">
        <v>581</v>
      </c>
      <c r="B4" s="2042"/>
      <c r="C4" s="2042"/>
      <c r="D4" s="2042"/>
      <c r="E4" s="2042"/>
      <c r="F4" s="2042"/>
      <c r="G4" s="2042"/>
      <c r="H4" s="2042"/>
      <c r="I4" s="2042"/>
      <c r="J4" s="2042"/>
      <c r="K4" s="2042"/>
      <c r="L4" s="2042"/>
      <c r="M4" s="2042"/>
      <c r="N4" s="2042"/>
      <c r="O4" s="2042"/>
      <c r="P4" s="2041"/>
      <c r="Q4" s="2041"/>
      <c r="AC4" s="2040"/>
    </row>
    <row r="5" spans="1:29" ht="15.75" x14ac:dyDescent="0.25">
      <c r="A5" s="2039" t="s">
        <v>189</v>
      </c>
      <c r="B5" s="2039"/>
      <c r="C5" s="2039"/>
      <c r="D5" s="2039"/>
      <c r="E5" s="2039"/>
      <c r="F5" s="2039"/>
      <c r="G5" s="2039"/>
      <c r="H5" s="2039"/>
      <c r="I5" s="2039"/>
      <c r="J5" s="2039"/>
      <c r="K5" s="2039"/>
      <c r="L5" s="2039"/>
      <c r="M5" s="2039"/>
      <c r="N5" s="2039"/>
      <c r="O5" s="2039"/>
      <c r="P5" s="2038"/>
      <c r="Q5" s="2038"/>
      <c r="AC5" s="2037"/>
    </row>
    <row r="6" spans="1:29" ht="10.5" customHeight="1" thickBot="1" x14ac:dyDescent="0.25">
      <c r="A6" s="2036"/>
      <c r="B6" s="2036"/>
      <c r="C6" s="2036"/>
      <c r="D6" s="2036"/>
      <c r="E6" s="2036"/>
      <c r="F6" s="2036"/>
      <c r="G6" s="2036"/>
      <c r="H6" s="2036"/>
      <c r="I6" s="2036"/>
      <c r="J6" s="2036"/>
      <c r="K6" s="2036"/>
      <c r="L6" s="2036"/>
      <c r="M6" s="2035"/>
      <c r="N6" s="589" t="s">
        <v>30</v>
      </c>
      <c r="O6" s="589"/>
    </row>
    <row r="7" spans="1:29" ht="31.5" customHeight="1" thickBot="1" x14ac:dyDescent="0.25">
      <c r="A7" s="2034" t="s">
        <v>188</v>
      </c>
      <c r="B7" s="2033" t="s">
        <v>187</v>
      </c>
      <c r="C7" s="2032" t="s">
        <v>183</v>
      </c>
      <c r="D7" s="584" t="s">
        <v>185</v>
      </c>
      <c r="E7" s="2031" t="s">
        <v>186</v>
      </c>
      <c r="F7" s="2030" t="s">
        <v>184</v>
      </c>
      <c r="G7" s="582" t="s">
        <v>183</v>
      </c>
      <c r="H7" s="2027" t="s">
        <v>182</v>
      </c>
      <c r="I7" s="2029" t="s">
        <v>181</v>
      </c>
      <c r="J7" s="2028" t="s">
        <v>180</v>
      </c>
      <c r="K7" s="2027" t="s">
        <v>179</v>
      </c>
      <c r="L7" s="2026" t="s">
        <v>178</v>
      </c>
      <c r="M7" s="2025" t="s">
        <v>177</v>
      </c>
      <c r="N7" s="2024"/>
      <c r="O7" s="2023"/>
    </row>
    <row r="8" spans="1:29" ht="12.75" customHeight="1" x14ac:dyDescent="0.2">
      <c r="A8" s="2022"/>
      <c r="B8" s="2021"/>
      <c r="C8" s="2020"/>
      <c r="D8" s="570"/>
      <c r="E8" s="2019"/>
      <c r="F8" s="2018"/>
      <c r="G8" s="568"/>
      <c r="H8" s="2016"/>
      <c r="I8" s="2017"/>
      <c r="J8" s="2006"/>
      <c r="K8" s="2016"/>
      <c r="L8" s="2015"/>
      <c r="M8" s="2014" t="s">
        <v>176</v>
      </c>
      <c r="N8" s="2013" t="s">
        <v>175</v>
      </c>
      <c r="O8" s="562" t="s">
        <v>174</v>
      </c>
    </row>
    <row r="9" spans="1:29" ht="151.9" customHeight="1" thickBot="1" x14ac:dyDescent="0.25">
      <c r="A9" s="2012"/>
      <c r="B9" s="2011"/>
      <c r="C9" s="2010"/>
      <c r="D9" s="557"/>
      <c r="E9" s="2009"/>
      <c r="F9" s="2008"/>
      <c r="G9" s="555"/>
      <c r="H9" s="2005"/>
      <c r="I9" s="2007"/>
      <c r="J9" s="2006"/>
      <c r="K9" s="2005"/>
      <c r="L9" s="2004"/>
      <c r="M9" s="2003"/>
      <c r="N9" s="2002"/>
      <c r="O9" s="548"/>
      <c r="AA9" s="730"/>
    </row>
    <row r="10" spans="1:29" ht="15.75" thickBot="1" x14ac:dyDescent="0.25">
      <c r="A10" s="2001" t="s">
        <v>37</v>
      </c>
      <c r="B10" s="2000"/>
      <c r="C10" s="1539" t="s">
        <v>580</v>
      </c>
      <c r="D10" s="1864"/>
      <c r="E10" s="1864"/>
      <c r="F10" s="1866"/>
      <c r="G10" s="1865"/>
      <c r="H10" s="1864"/>
      <c r="I10" s="1864"/>
      <c r="J10" s="1080"/>
      <c r="K10" s="1864"/>
      <c r="L10" s="1864"/>
      <c r="M10" s="1079"/>
      <c r="N10" s="1079"/>
      <c r="O10" s="1863"/>
    </row>
    <row r="11" spans="1:29" ht="28.5" customHeight="1" thickBot="1" x14ac:dyDescent="0.25">
      <c r="A11" s="1275"/>
      <c r="B11" s="1274"/>
      <c r="C11" s="1065"/>
      <c r="D11" s="1065"/>
      <c r="E11" s="1065"/>
      <c r="F11" s="1075"/>
      <c r="G11" s="1075"/>
      <c r="H11" s="1065"/>
      <c r="I11" s="1065"/>
      <c r="J11" s="1065"/>
      <c r="K11" s="1065"/>
      <c r="L11" s="1065"/>
      <c r="M11" s="1999" t="s">
        <v>579</v>
      </c>
      <c r="N11" s="1061" t="s">
        <v>49</v>
      </c>
      <c r="O11" s="1060">
        <v>0</v>
      </c>
    </row>
    <row r="12" spans="1:29" ht="15" thickBot="1" x14ac:dyDescent="0.25">
      <c r="A12" s="1269" t="s">
        <v>37</v>
      </c>
      <c r="B12" s="1449" t="s">
        <v>37</v>
      </c>
      <c r="C12" s="1271" t="s">
        <v>578</v>
      </c>
      <c r="D12" s="1069"/>
      <c r="E12" s="1069"/>
      <c r="F12" s="1069"/>
      <c r="G12" s="1270"/>
      <c r="H12" s="1270"/>
      <c r="I12" s="1069"/>
      <c r="J12" s="1270"/>
      <c r="K12" s="1270"/>
      <c r="L12" s="1069"/>
      <c r="M12" s="1270"/>
      <c r="N12" s="1270"/>
      <c r="O12" s="1068"/>
    </row>
    <row r="13" spans="1:29" ht="45.75" thickBot="1" x14ac:dyDescent="0.25">
      <c r="A13" s="1269"/>
      <c r="B13" s="696"/>
      <c r="C13" s="1066"/>
      <c r="D13" s="1064"/>
      <c r="E13" s="1064"/>
      <c r="F13" s="1064"/>
      <c r="G13" s="1064"/>
      <c r="H13" s="1064"/>
      <c r="I13" s="1064"/>
      <c r="J13" s="1065"/>
      <c r="K13" s="1064"/>
      <c r="L13" s="1063"/>
      <c r="M13" s="1062" t="s">
        <v>577</v>
      </c>
      <c r="N13" s="1061" t="s">
        <v>49</v>
      </c>
      <c r="O13" s="1060"/>
    </row>
    <row r="14" spans="1:29" ht="19.5" customHeight="1" x14ac:dyDescent="0.2">
      <c r="A14" s="870" t="s">
        <v>37</v>
      </c>
      <c r="B14" s="1922" t="s">
        <v>37</v>
      </c>
      <c r="C14" s="1221" t="s">
        <v>37</v>
      </c>
      <c r="D14" s="1676"/>
      <c r="E14" s="1676"/>
      <c r="F14" s="874" t="s">
        <v>576</v>
      </c>
      <c r="G14" s="721" t="s">
        <v>164</v>
      </c>
      <c r="H14" s="720" t="s">
        <v>44</v>
      </c>
      <c r="I14" s="719" t="s">
        <v>43</v>
      </c>
      <c r="J14" s="1239" t="s">
        <v>42</v>
      </c>
      <c r="K14" s="770" t="s">
        <v>125</v>
      </c>
      <c r="L14" s="1357">
        <f>L22+L29+L35+L42+L50+L58</f>
        <v>367.9</v>
      </c>
      <c r="M14" s="1998" t="s">
        <v>225</v>
      </c>
      <c r="N14" s="768" t="s">
        <v>49</v>
      </c>
      <c r="O14" s="861"/>
    </row>
    <row r="15" spans="1:29" ht="15.75" customHeight="1" x14ac:dyDescent="0.2">
      <c r="A15" s="852"/>
      <c r="B15" s="1918"/>
      <c r="C15" s="1221"/>
      <c r="D15" s="1676"/>
      <c r="E15" s="1676"/>
      <c r="F15" s="874"/>
      <c r="G15" s="721"/>
      <c r="H15" s="720"/>
      <c r="I15" s="719"/>
      <c r="J15" s="1220"/>
      <c r="K15" s="770" t="s">
        <v>218</v>
      </c>
      <c r="L15" s="1357">
        <f>L23+L30+L36+L43+L51+L59</f>
        <v>0</v>
      </c>
      <c r="M15" s="1219"/>
      <c r="N15" s="994"/>
      <c r="O15" s="875"/>
    </row>
    <row r="16" spans="1:29" ht="24" customHeight="1" x14ac:dyDescent="0.2">
      <c r="A16" s="852"/>
      <c r="B16" s="1918"/>
      <c r="C16" s="1221"/>
      <c r="D16" s="1676"/>
      <c r="E16" s="1676"/>
      <c r="F16" s="1050"/>
      <c r="G16" s="721"/>
      <c r="H16" s="720"/>
      <c r="I16" s="719"/>
      <c r="J16" s="761"/>
      <c r="K16" s="765" t="s">
        <v>142</v>
      </c>
      <c r="L16" s="1357">
        <f>L24+L37+L44+L52+L60</f>
        <v>1815.6999999999998</v>
      </c>
      <c r="M16" s="1997" t="s">
        <v>575</v>
      </c>
      <c r="N16" s="1023" t="s">
        <v>425</v>
      </c>
      <c r="O16" s="875"/>
      <c r="AB16" s="665"/>
      <c r="AC16" s="665"/>
    </row>
    <row r="17" spans="1:29" ht="22.5" customHeight="1" x14ac:dyDescent="0.2">
      <c r="A17" s="852"/>
      <c r="B17" s="1918"/>
      <c r="C17" s="1221"/>
      <c r="D17" s="1676"/>
      <c r="E17" s="1676"/>
      <c r="F17" s="1050"/>
      <c r="G17" s="721"/>
      <c r="H17" s="720"/>
      <c r="I17" s="719"/>
      <c r="J17" s="761"/>
      <c r="K17" s="765" t="s">
        <v>217</v>
      </c>
      <c r="L17" s="1357">
        <f>L25+L38+L45+L53+L61</f>
        <v>0</v>
      </c>
      <c r="M17" s="1525"/>
      <c r="N17" s="1023"/>
      <c r="O17" s="1022"/>
    </row>
    <row r="18" spans="1:29" ht="21.75" customHeight="1" x14ac:dyDescent="0.2">
      <c r="A18" s="852"/>
      <c r="B18" s="1918"/>
      <c r="C18" s="1221"/>
      <c r="D18" s="1676"/>
      <c r="E18" s="1676"/>
      <c r="F18" s="1050"/>
      <c r="G18" s="721"/>
      <c r="H18" s="720"/>
      <c r="I18" s="719"/>
      <c r="J18" s="761"/>
      <c r="K18" s="765" t="s">
        <v>162</v>
      </c>
      <c r="L18" s="1357">
        <f>L26+L39+L46+L54+L62</f>
        <v>2450</v>
      </c>
      <c r="M18" s="995"/>
      <c r="N18" s="1023"/>
      <c r="O18" s="1022"/>
    </row>
    <row r="19" spans="1:29" ht="21.75" customHeight="1" x14ac:dyDescent="0.2">
      <c r="A19" s="852"/>
      <c r="B19" s="1918"/>
      <c r="C19" s="1221"/>
      <c r="D19" s="1676"/>
      <c r="E19" s="1676"/>
      <c r="F19" s="1050"/>
      <c r="G19" s="721"/>
      <c r="H19" s="720"/>
      <c r="I19" s="719"/>
      <c r="J19" s="761"/>
      <c r="K19" s="1356" t="s">
        <v>141</v>
      </c>
      <c r="L19" s="1357">
        <f>L47+L55+L63</f>
        <v>0</v>
      </c>
      <c r="M19" s="963"/>
      <c r="N19" s="962"/>
      <c r="O19" s="1035"/>
    </row>
    <row r="20" spans="1:29" ht="15.75" thickBot="1" x14ac:dyDescent="0.25">
      <c r="A20" s="852"/>
      <c r="B20" s="1918"/>
      <c r="C20" s="1221"/>
      <c r="D20" s="1676"/>
      <c r="E20" s="1676"/>
      <c r="F20" s="1050"/>
      <c r="G20" s="721"/>
      <c r="H20" s="720"/>
      <c r="I20" s="719"/>
      <c r="J20" s="761"/>
      <c r="K20" s="1356" t="s">
        <v>216</v>
      </c>
      <c r="L20" s="1357">
        <f>L27+L48+L56+L64</f>
        <v>1015</v>
      </c>
      <c r="M20" s="963"/>
      <c r="N20" s="962"/>
      <c r="O20" s="1035"/>
    </row>
    <row r="21" spans="1:29" ht="15.75" thickBot="1" x14ac:dyDescent="0.25">
      <c r="A21" s="794"/>
      <c r="B21" s="1916"/>
      <c r="C21" s="757"/>
      <c r="D21" s="1675"/>
      <c r="E21" s="763"/>
      <c r="F21" s="1047"/>
      <c r="G21" s="706"/>
      <c r="H21" s="705"/>
      <c r="I21" s="704"/>
      <c r="J21" s="1015"/>
      <c r="K21" s="799" t="s">
        <v>33</v>
      </c>
      <c r="L21" s="903">
        <f>SUM(L14:L20)</f>
        <v>5648.6</v>
      </c>
      <c r="M21" s="985"/>
      <c r="N21" s="901"/>
      <c r="O21" s="996"/>
    </row>
    <row r="22" spans="1:29" ht="15" hidden="1" customHeight="1" x14ac:dyDescent="0.2">
      <c r="A22" s="1955" t="s">
        <v>37</v>
      </c>
      <c r="B22" s="1980" t="s">
        <v>37</v>
      </c>
      <c r="C22" s="1726" t="s">
        <v>37</v>
      </c>
      <c r="D22" s="1223" t="s">
        <v>37</v>
      </c>
      <c r="E22" s="1880"/>
      <c r="F22" s="1222" t="s">
        <v>574</v>
      </c>
      <c r="G22" s="742" t="s">
        <v>164</v>
      </c>
      <c r="H22" s="1996" t="s">
        <v>573</v>
      </c>
      <c r="I22" s="740"/>
      <c r="J22" s="739" t="s">
        <v>572</v>
      </c>
      <c r="K22" s="923" t="s">
        <v>125</v>
      </c>
      <c r="L22" s="737"/>
      <c r="M22" s="769" t="s">
        <v>228</v>
      </c>
      <c r="N22" s="768" t="s">
        <v>49</v>
      </c>
      <c r="O22" s="825">
        <v>1</v>
      </c>
      <c r="AA22" s="730"/>
      <c r="AB22" s="730"/>
      <c r="AC22" s="730"/>
    </row>
    <row r="23" spans="1:29" ht="15" hidden="1" customHeight="1" x14ac:dyDescent="0.2">
      <c r="A23" s="1003"/>
      <c r="B23" s="1002"/>
      <c r="C23" s="1214"/>
      <c r="D23" s="1213"/>
      <c r="E23" s="1006"/>
      <c r="F23" s="1212"/>
      <c r="G23" s="721"/>
      <c r="H23" s="1994"/>
      <c r="I23" s="719"/>
      <c r="J23" s="718"/>
      <c r="K23" s="946" t="s">
        <v>244</v>
      </c>
      <c r="L23" s="945">
        <v>0</v>
      </c>
      <c r="M23" s="995"/>
      <c r="N23" s="994"/>
      <c r="O23" s="1022"/>
      <c r="AA23" s="730"/>
      <c r="AB23" s="730"/>
      <c r="AC23" s="730"/>
    </row>
    <row r="24" spans="1:29" ht="15.75" hidden="1" thickBot="1" x14ac:dyDescent="0.3">
      <c r="A24" s="1003"/>
      <c r="B24" s="1002"/>
      <c r="C24" s="1214"/>
      <c r="D24" s="1213"/>
      <c r="E24" s="1006"/>
      <c r="F24" s="1212"/>
      <c r="G24" s="721"/>
      <c r="H24" s="1994"/>
      <c r="I24" s="719"/>
      <c r="J24" s="718"/>
      <c r="K24" s="921" t="s">
        <v>142</v>
      </c>
      <c r="L24" s="731">
        <v>0</v>
      </c>
      <c r="M24" s="993" t="s">
        <v>571</v>
      </c>
      <c r="N24" s="992" t="s">
        <v>49</v>
      </c>
      <c r="O24" s="1022">
        <v>1</v>
      </c>
      <c r="P24" s="1034" t="s">
        <v>570</v>
      </c>
      <c r="Q24" s="609">
        <v>12</v>
      </c>
      <c r="AA24" s="1432"/>
      <c r="AB24" s="665"/>
    </row>
    <row r="25" spans="1:29" ht="12.75" hidden="1" customHeight="1" x14ac:dyDescent="0.2">
      <c r="A25" s="1003"/>
      <c r="B25" s="1002"/>
      <c r="C25" s="1214"/>
      <c r="D25" s="1213"/>
      <c r="E25" s="1006"/>
      <c r="F25" s="1212"/>
      <c r="G25" s="721"/>
      <c r="H25" s="1994"/>
      <c r="I25" s="719"/>
      <c r="J25" s="761"/>
      <c r="K25" s="921" t="s">
        <v>217</v>
      </c>
      <c r="L25" s="976"/>
      <c r="M25" s="1995" t="s">
        <v>569</v>
      </c>
      <c r="N25" s="1023"/>
      <c r="O25" s="1022"/>
    </row>
    <row r="26" spans="1:29" ht="15.75" hidden="1" thickBot="1" x14ac:dyDescent="0.25">
      <c r="A26" s="1003"/>
      <c r="B26" s="1002"/>
      <c r="C26" s="1214"/>
      <c r="D26" s="1213"/>
      <c r="E26" s="1006"/>
      <c r="F26" s="1212"/>
      <c r="G26" s="721"/>
      <c r="H26" s="1994"/>
      <c r="I26" s="719"/>
      <c r="J26" s="1220"/>
      <c r="K26" s="921" t="s">
        <v>162</v>
      </c>
      <c r="L26" s="731"/>
      <c r="M26" s="995"/>
      <c r="N26" s="1023"/>
      <c r="O26" s="1022"/>
    </row>
    <row r="27" spans="1:29" ht="15.75" hidden="1" thickBot="1" x14ac:dyDescent="0.25">
      <c r="A27" s="1003"/>
      <c r="B27" s="1002"/>
      <c r="C27" s="1214"/>
      <c r="D27" s="1213"/>
      <c r="E27" s="1006"/>
      <c r="F27" s="1212"/>
      <c r="G27" s="721"/>
      <c r="H27" s="1994"/>
      <c r="I27" s="719"/>
      <c r="J27" s="761"/>
      <c r="K27" s="955" t="s">
        <v>568</v>
      </c>
      <c r="L27" s="1020">
        <v>0</v>
      </c>
      <c r="M27" s="1352"/>
      <c r="N27" s="1018"/>
      <c r="O27" s="1017"/>
    </row>
    <row r="28" spans="1:29" ht="15.75" hidden="1" thickBot="1" x14ac:dyDescent="0.25">
      <c r="A28" s="794"/>
      <c r="B28" s="793"/>
      <c r="C28" s="1208"/>
      <c r="D28" s="843"/>
      <c r="E28" s="999"/>
      <c r="F28" s="1207"/>
      <c r="G28" s="706"/>
      <c r="H28" s="1993"/>
      <c r="I28" s="704"/>
      <c r="J28" s="1015"/>
      <c r="K28" s="799" t="s">
        <v>33</v>
      </c>
      <c r="L28" s="903">
        <f>SUM(L22:L27)</f>
        <v>0</v>
      </c>
      <c r="M28" s="985"/>
      <c r="N28" s="901"/>
      <c r="O28" s="996"/>
    </row>
    <row r="29" spans="1:29" ht="15" hidden="1" customHeight="1" x14ac:dyDescent="0.2">
      <c r="A29" s="1955" t="s">
        <v>37</v>
      </c>
      <c r="B29" s="1980" t="s">
        <v>37</v>
      </c>
      <c r="C29" s="1726" t="s">
        <v>37</v>
      </c>
      <c r="D29" s="1223" t="s">
        <v>39</v>
      </c>
      <c r="E29" s="1880"/>
      <c r="F29" s="1222" t="s">
        <v>567</v>
      </c>
      <c r="G29" s="742" t="s">
        <v>164</v>
      </c>
      <c r="H29" s="741" t="s">
        <v>44</v>
      </c>
      <c r="I29" s="1992" t="s">
        <v>566</v>
      </c>
      <c r="J29" s="739" t="s">
        <v>53</v>
      </c>
      <c r="K29" s="923" t="s">
        <v>125</v>
      </c>
      <c r="L29" s="979"/>
      <c r="M29" s="1041"/>
      <c r="N29" s="1204"/>
      <c r="O29" s="825"/>
      <c r="Y29" s="665"/>
    </row>
    <row r="30" spans="1:29" ht="15.75" hidden="1" thickBot="1" x14ac:dyDescent="0.3">
      <c r="A30" s="1003"/>
      <c r="B30" s="1002"/>
      <c r="C30" s="1214"/>
      <c r="D30" s="1213"/>
      <c r="E30" s="1006"/>
      <c r="F30" s="1212"/>
      <c r="G30" s="721"/>
      <c r="H30" s="720"/>
      <c r="I30" s="1991"/>
      <c r="J30" s="718"/>
      <c r="K30" s="921" t="s">
        <v>142</v>
      </c>
      <c r="L30" s="731">
        <v>0</v>
      </c>
      <c r="M30" s="1238"/>
      <c r="N30" s="1237"/>
      <c r="O30" s="1022"/>
      <c r="Y30" s="665"/>
      <c r="AA30" s="665"/>
      <c r="AB30" s="665"/>
    </row>
    <row r="31" spans="1:29" ht="15.75" hidden="1" thickBot="1" x14ac:dyDescent="0.25">
      <c r="A31" s="1003"/>
      <c r="B31" s="1002"/>
      <c r="C31" s="1214"/>
      <c r="D31" s="1213"/>
      <c r="E31" s="1006"/>
      <c r="F31" s="1212"/>
      <c r="G31" s="721"/>
      <c r="H31" s="720"/>
      <c r="I31" s="1991"/>
      <c r="J31" s="761"/>
      <c r="K31" s="921" t="s">
        <v>217</v>
      </c>
      <c r="L31" s="976"/>
      <c r="M31" s="995" t="s">
        <v>565</v>
      </c>
      <c r="N31" s="1023" t="s">
        <v>49</v>
      </c>
      <c r="O31" s="1022">
        <v>1</v>
      </c>
    </row>
    <row r="32" spans="1:29" ht="15.75" hidden="1" thickBot="1" x14ac:dyDescent="0.25">
      <c r="A32" s="1003"/>
      <c r="B32" s="1002"/>
      <c r="C32" s="1214"/>
      <c r="D32" s="1213"/>
      <c r="E32" s="1006"/>
      <c r="F32" s="1212"/>
      <c r="G32" s="721"/>
      <c r="H32" s="720"/>
      <c r="I32" s="1991"/>
      <c r="J32" s="761"/>
      <c r="K32" s="921" t="s">
        <v>162</v>
      </c>
      <c r="L32" s="976"/>
      <c r="M32" s="995"/>
      <c r="N32" s="1023"/>
      <c r="O32" s="1022"/>
    </row>
    <row r="33" spans="1:30" ht="15.75" hidden="1" thickBot="1" x14ac:dyDescent="0.25">
      <c r="A33" s="1003"/>
      <c r="B33" s="1002"/>
      <c r="C33" s="1214"/>
      <c r="D33" s="1213"/>
      <c r="E33" s="1006"/>
      <c r="F33" s="1212"/>
      <c r="G33" s="721"/>
      <c r="H33" s="720"/>
      <c r="I33" s="1991"/>
      <c r="J33" s="977" t="s">
        <v>416</v>
      </c>
      <c r="K33" s="955" t="s">
        <v>141</v>
      </c>
      <c r="L33" s="1211"/>
      <c r="M33" s="1019"/>
      <c r="N33" s="1018"/>
      <c r="O33" s="1017"/>
    </row>
    <row r="34" spans="1:30" ht="15.75" hidden="1" thickBot="1" x14ac:dyDescent="0.25">
      <c r="A34" s="794"/>
      <c r="B34" s="793"/>
      <c r="C34" s="1208"/>
      <c r="D34" s="843"/>
      <c r="E34" s="999"/>
      <c r="F34" s="1207"/>
      <c r="G34" s="706"/>
      <c r="H34" s="705"/>
      <c r="I34" s="1990"/>
      <c r="J34" s="1015"/>
      <c r="K34" s="799" t="s">
        <v>33</v>
      </c>
      <c r="L34" s="903">
        <f>SUM(L29:L33)</f>
        <v>0</v>
      </c>
      <c r="M34" s="985"/>
      <c r="N34" s="901"/>
      <c r="O34" s="996"/>
    </row>
    <row r="35" spans="1:30" ht="15" hidden="1" customHeight="1" x14ac:dyDescent="0.2">
      <c r="A35" s="1955" t="s">
        <v>37</v>
      </c>
      <c r="B35" s="1980" t="s">
        <v>37</v>
      </c>
      <c r="C35" s="1726" t="s">
        <v>37</v>
      </c>
      <c r="D35" s="1223" t="s">
        <v>110</v>
      </c>
      <c r="E35" s="1880"/>
      <c r="F35" s="1222" t="s">
        <v>564</v>
      </c>
      <c r="G35" s="742" t="s">
        <v>164</v>
      </c>
      <c r="H35" s="741" t="s">
        <v>44</v>
      </c>
      <c r="I35" s="740" t="s">
        <v>54</v>
      </c>
      <c r="J35" s="739" t="s">
        <v>342</v>
      </c>
      <c r="K35" s="923" t="s">
        <v>125</v>
      </c>
      <c r="L35" s="737">
        <v>0</v>
      </c>
      <c r="M35" s="769" t="s">
        <v>561</v>
      </c>
      <c r="N35" s="768" t="s">
        <v>49</v>
      </c>
      <c r="O35" s="1989">
        <v>0</v>
      </c>
      <c r="Y35" s="635"/>
    </row>
    <row r="36" spans="1:30" ht="15" hidden="1" customHeight="1" x14ac:dyDescent="0.2">
      <c r="A36" s="1003"/>
      <c r="B36" s="1002"/>
      <c r="C36" s="1214"/>
      <c r="D36" s="1213"/>
      <c r="E36" s="1006"/>
      <c r="F36" s="1212"/>
      <c r="G36" s="721"/>
      <c r="H36" s="720"/>
      <c r="I36" s="719"/>
      <c r="J36" s="718"/>
      <c r="K36" s="946" t="s">
        <v>244</v>
      </c>
      <c r="L36" s="731"/>
      <c r="M36" s="995"/>
      <c r="N36" s="994"/>
      <c r="O36" s="1988"/>
      <c r="Y36" s="635"/>
    </row>
    <row r="37" spans="1:30" ht="15.75" hidden="1" thickBot="1" x14ac:dyDescent="0.3">
      <c r="A37" s="1003"/>
      <c r="B37" s="1002"/>
      <c r="C37" s="1214"/>
      <c r="D37" s="1213"/>
      <c r="E37" s="1006"/>
      <c r="F37" s="1212"/>
      <c r="G37" s="721"/>
      <c r="H37" s="720"/>
      <c r="I37" s="719"/>
      <c r="J37" s="718"/>
      <c r="K37" s="921" t="s">
        <v>142</v>
      </c>
      <c r="L37" s="731">
        <v>0</v>
      </c>
      <c r="M37" s="993" t="s">
        <v>563</v>
      </c>
      <c r="N37" s="971" t="s">
        <v>49</v>
      </c>
      <c r="O37" s="1987">
        <v>0</v>
      </c>
      <c r="Y37" s="635"/>
    </row>
    <row r="38" spans="1:30" ht="15.75" hidden="1" thickBot="1" x14ac:dyDescent="0.3">
      <c r="A38" s="1003"/>
      <c r="B38" s="1002"/>
      <c r="C38" s="1214"/>
      <c r="D38" s="1213"/>
      <c r="E38" s="1006"/>
      <c r="F38" s="1212"/>
      <c r="G38" s="721"/>
      <c r="H38" s="720"/>
      <c r="I38" s="719"/>
      <c r="J38" s="761"/>
      <c r="K38" s="921" t="s">
        <v>217</v>
      </c>
      <c r="L38" s="731"/>
      <c r="M38" s="1986"/>
      <c r="N38" s="1985"/>
      <c r="O38" s="1984"/>
      <c r="Y38" s="635"/>
      <c r="AA38" s="730"/>
    </row>
    <row r="39" spans="1:30" ht="15.75" hidden="1" thickBot="1" x14ac:dyDescent="0.25">
      <c r="A39" s="1003"/>
      <c r="B39" s="1002"/>
      <c r="C39" s="1214"/>
      <c r="D39" s="1213"/>
      <c r="E39" s="1006"/>
      <c r="F39" s="1212"/>
      <c r="G39" s="721"/>
      <c r="H39" s="720"/>
      <c r="I39" s="719"/>
      <c r="J39" s="977"/>
      <c r="K39" s="921" t="s">
        <v>162</v>
      </c>
      <c r="L39" s="731">
        <v>0</v>
      </c>
      <c r="M39" s="1666"/>
      <c r="N39" s="1983"/>
      <c r="O39" s="1982"/>
      <c r="Y39" s="635"/>
    </row>
    <row r="40" spans="1:30" ht="15.75" hidden="1" thickBot="1" x14ac:dyDescent="0.25">
      <c r="A40" s="1003"/>
      <c r="B40" s="1002"/>
      <c r="C40" s="1214"/>
      <c r="D40" s="1213"/>
      <c r="E40" s="1006"/>
      <c r="F40" s="1212"/>
      <c r="G40" s="721"/>
      <c r="H40" s="720"/>
      <c r="I40" s="719"/>
      <c r="J40" s="761"/>
      <c r="K40" s="955" t="s">
        <v>141</v>
      </c>
      <c r="L40" s="1211"/>
      <c r="M40" s="1019"/>
      <c r="N40" s="1018"/>
      <c r="O40" s="1017"/>
    </row>
    <row r="41" spans="1:30" ht="13.9" hidden="1" customHeight="1" thickBot="1" x14ac:dyDescent="0.25">
      <c r="A41" s="794"/>
      <c r="B41" s="793"/>
      <c r="C41" s="1208"/>
      <c r="D41" s="843"/>
      <c r="E41" s="999"/>
      <c r="F41" s="1207"/>
      <c r="G41" s="706"/>
      <c r="H41" s="705"/>
      <c r="I41" s="704"/>
      <c r="J41" s="1015"/>
      <c r="K41" s="799" t="s">
        <v>33</v>
      </c>
      <c r="L41" s="903">
        <f>SUM(L35:L40)</f>
        <v>0</v>
      </c>
      <c r="M41" s="985"/>
      <c r="N41" s="901"/>
      <c r="O41" s="957"/>
    </row>
    <row r="42" spans="1:30" ht="15" customHeight="1" x14ac:dyDescent="0.2">
      <c r="A42" s="1955" t="s">
        <v>37</v>
      </c>
      <c r="B42" s="1980" t="s">
        <v>37</v>
      </c>
      <c r="C42" s="1726" t="s">
        <v>37</v>
      </c>
      <c r="D42" s="1223" t="s">
        <v>108</v>
      </c>
      <c r="E42" s="1880"/>
      <c r="F42" s="743" t="s">
        <v>562</v>
      </c>
      <c r="G42" s="742" t="s">
        <v>164</v>
      </c>
      <c r="H42" s="741" t="s">
        <v>44</v>
      </c>
      <c r="I42" s="740" t="s">
        <v>43</v>
      </c>
      <c r="J42" s="856" t="s">
        <v>42</v>
      </c>
      <c r="K42" s="923" t="s">
        <v>125</v>
      </c>
      <c r="L42" s="737">
        <v>367.9</v>
      </c>
      <c r="M42" s="769" t="s">
        <v>561</v>
      </c>
      <c r="N42" s="768" t="s">
        <v>49</v>
      </c>
      <c r="O42" s="978"/>
      <c r="AB42" s="665"/>
    </row>
    <row r="43" spans="1:30" ht="15" customHeight="1" x14ac:dyDescent="0.2">
      <c r="A43" s="1003"/>
      <c r="B43" s="1002"/>
      <c r="C43" s="1214"/>
      <c r="D43" s="1213"/>
      <c r="E43" s="1006"/>
      <c r="F43" s="722"/>
      <c r="G43" s="721"/>
      <c r="H43" s="720"/>
      <c r="I43" s="719"/>
      <c r="J43" s="856" t="s">
        <v>557</v>
      </c>
      <c r="K43" s="824" t="s">
        <v>218</v>
      </c>
      <c r="L43" s="976"/>
      <c r="M43" s="995"/>
      <c r="N43" s="994"/>
      <c r="O43" s="973"/>
    </row>
    <row r="44" spans="1:30" ht="15" x14ac:dyDescent="0.25">
      <c r="A44" s="1003"/>
      <c r="B44" s="1002"/>
      <c r="C44" s="1214"/>
      <c r="D44" s="1213"/>
      <c r="E44" s="1006"/>
      <c r="F44" s="722"/>
      <c r="G44" s="721"/>
      <c r="H44" s="720"/>
      <c r="I44" s="719"/>
      <c r="J44" s="977"/>
      <c r="K44" s="921" t="s">
        <v>142</v>
      </c>
      <c r="L44" s="976">
        <v>1632.1</v>
      </c>
      <c r="M44" s="993"/>
      <c r="N44" s="992"/>
      <c r="O44" s="1022"/>
      <c r="AA44" s="730"/>
    </row>
    <row r="45" spans="1:30" ht="15" x14ac:dyDescent="0.25">
      <c r="A45" s="1003"/>
      <c r="B45" s="1002"/>
      <c r="C45" s="1214"/>
      <c r="D45" s="1213"/>
      <c r="E45" s="1006"/>
      <c r="F45" s="722"/>
      <c r="G45" s="721"/>
      <c r="H45" s="720"/>
      <c r="I45" s="719"/>
      <c r="J45" s="761"/>
      <c r="K45" s="921" t="s">
        <v>217</v>
      </c>
      <c r="L45" s="976"/>
      <c r="M45" s="993"/>
      <c r="N45" s="1023"/>
      <c r="O45" s="970"/>
      <c r="AA45" s="730"/>
    </row>
    <row r="46" spans="1:30" ht="15" x14ac:dyDescent="0.2">
      <c r="A46" s="1003"/>
      <c r="B46" s="1002"/>
      <c r="C46" s="1214"/>
      <c r="D46" s="1213"/>
      <c r="E46" s="1006"/>
      <c r="F46" s="722"/>
      <c r="G46" s="721"/>
      <c r="H46" s="720"/>
      <c r="I46" s="719"/>
      <c r="J46" s="761"/>
      <c r="K46" s="921" t="s">
        <v>162</v>
      </c>
      <c r="L46" s="976">
        <v>200</v>
      </c>
      <c r="M46" s="995"/>
      <c r="N46" s="1023"/>
      <c r="O46" s="970"/>
      <c r="AA46" s="730"/>
    </row>
    <row r="47" spans="1:30" ht="15" x14ac:dyDescent="0.2">
      <c r="A47" s="1003"/>
      <c r="B47" s="1002"/>
      <c r="C47" s="1214"/>
      <c r="D47" s="1213"/>
      <c r="E47" s="1006"/>
      <c r="F47" s="722"/>
      <c r="G47" s="721"/>
      <c r="H47" s="720"/>
      <c r="I47" s="719"/>
      <c r="J47" s="761"/>
      <c r="K47" s="921" t="s">
        <v>141</v>
      </c>
      <c r="L47" s="822"/>
      <c r="M47" s="1019"/>
      <c r="N47" s="1018"/>
      <c r="O47" s="1017"/>
      <c r="AA47" s="730"/>
    </row>
    <row r="48" spans="1:30" ht="15.75" thickBot="1" x14ac:dyDescent="0.25">
      <c r="A48" s="1003"/>
      <c r="B48" s="1002"/>
      <c r="C48" s="1214"/>
      <c r="D48" s="1213"/>
      <c r="E48" s="1006"/>
      <c r="F48" s="722"/>
      <c r="G48" s="721"/>
      <c r="H48" s="720"/>
      <c r="I48" s="719"/>
      <c r="J48" s="932"/>
      <c r="K48" s="938" t="s">
        <v>216</v>
      </c>
      <c r="L48" s="989">
        <v>1015</v>
      </c>
      <c r="M48" s="1981"/>
      <c r="N48" s="962"/>
      <c r="O48" s="1035"/>
      <c r="AA48" s="730"/>
      <c r="AD48" s="635"/>
    </row>
    <row r="49" spans="1:27" ht="14.25" customHeight="1" thickBot="1" x14ac:dyDescent="0.25">
      <c r="A49" s="794"/>
      <c r="B49" s="793"/>
      <c r="C49" s="1208"/>
      <c r="D49" s="843"/>
      <c r="E49" s="999"/>
      <c r="F49" s="707"/>
      <c r="G49" s="706"/>
      <c r="H49" s="705"/>
      <c r="I49" s="704"/>
      <c r="J49" s="1015"/>
      <c r="K49" s="799" t="s">
        <v>33</v>
      </c>
      <c r="L49" s="903">
        <f>SUM(L42:L48)</f>
        <v>3215</v>
      </c>
      <c r="M49" s="797"/>
      <c r="N49" s="997"/>
      <c r="O49" s="957"/>
    </row>
    <row r="50" spans="1:27" ht="14.25" customHeight="1" x14ac:dyDescent="0.2">
      <c r="A50" s="1955" t="s">
        <v>37</v>
      </c>
      <c r="B50" s="1980" t="s">
        <v>37</v>
      </c>
      <c r="C50" s="1726" t="s">
        <v>37</v>
      </c>
      <c r="D50" s="1223" t="s">
        <v>103</v>
      </c>
      <c r="E50" s="1926" t="s">
        <v>224</v>
      </c>
      <c r="F50" s="1222" t="s">
        <v>560</v>
      </c>
      <c r="G50" s="742" t="s">
        <v>164</v>
      </c>
      <c r="H50" s="741" t="s">
        <v>44</v>
      </c>
      <c r="I50" s="1377" t="s">
        <v>54</v>
      </c>
      <c r="J50" s="1711" t="s">
        <v>559</v>
      </c>
      <c r="K50" s="923" t="s">
        <v>125</v>
      </c>
      <c r="L50" s="949"/>
      <c r="M50" s="771" t="s">
        <v>228</v>
      </c>
      <c r="N50" s="1690" t="s">
        <v>49</v>
      </c>
      <c r="O50" s="1763"/>
      <c r="AA50" s="730"/>
    </row>
    <row r="51" spans="1:27" ht="14.25" customHeight="1" x14ac:dyDescent="0.2">
      <c r="A51" s="1003"/>
      <c r="B51" s="1002"/>
      <c r="C51" s="1676"/>
      <c r="D51" s="850"/>
      <c r="E51" s="1670"/>
      <c r="F51" s="1212"/>
      <c r="G51" s="721"/>
      <c r="H51" s="720"/>
      <c r="I51" s="1372"/>
      <c r="J51" s="1704"/>
      <c r="K51" s="824" t="s">
        <v>218</v>
      </c>
      <c r="L51" s="728">
        <v>0</v>
      </c>
      <c r="M51" s="1175"/>
      <c r="N51" s="941"/>
      <c r="O51" s="917"/>
      <c r="AA51" s="635"/>
    </row>
    <row r="52" spans="1:27" ht="14.25" customHeight="1" x14ac:dyDescent="0.2">
      <c r="A52" s="1003"/>
      <c r="B52" s="1002"/>
      <c r="C52" s="1676"/>
      <c r="D52" s="850"/>
      <c r="E52" s="1670"/>
      <c r="F52" s="1212"/>
      <c r="G52" s="721"/>
      <c r="H52" s="720"/>
      <c r="I52" s="1372"/>
      <c r="J52" s="1704"/>
      <c r="K52" s="921" t="s">
        <v>142</v>
      </c>
      <c r="L52" s="728">
        <v>0</v>
      </c>
      <c r="M52" s="1175"/>
      <c r="N52" s="941"/>
      <c r="O52" s="917"/>
      <c r="AA52" s="730"/>
    </row>
    <row r="53" spans="1:27" ht="14.25" customHeight="1" x14ac:dyDescent="0.2">
      <c r="A53" s="1003"/>
      <c r="B53" s="1002"/>
      <c r="C53" s="1676"/>
      <c r="D53" s="850"/>
      <c r="E53" s="1670"/>
      <c r="F53" s="1212"/>
      <c r="G53" s="721"/>
      <c r="H53" s="720"/>
      <c r="I53" s="1372"/>
      <c r="J53" s="1704"/>
      <c r="K53" s="921" t="s">
        <v>217</v>
      </c>
      <c r="L53" s="728"/>
      <c r="M53" s="1175"/>
      <c r="N53" s="941"/>
      <c r="O53" s="917"/>
    </row>
    <row r="54" spans="1:27" ht="14.25" customHeight="1" x14ac:dyDescent="0.2">
      <c r="A54" s="1003"/>
      <c r="B54" s="1002"/>
      <c r="C54" s="1676"/>
      <c r="D54" s="850"/>
      <c r="E54" s="1670"/>
      <c r="F54" s="1212"/>
      <c r="G54" s="721"/>
      <c r="H54" s="720"/>
      <c r="I54" s="1372"/>
      <c r="J54" s="1704"/>
      <c r="K54" s="920" t="s">
        <v>162</v>
      </c>
      <c r="L54" s="728">
        <v>2000</v>
      </c>
      <c r="M54" s="1175"/>
      <c r="N54" s="941"/>
      <c r="O54" s="917"/>
    </row>
    <row r="55" spans="1:27" ht="14.25" customHeight="1" x14ac:dyDescent="0.2">
      <c r="A55" s="1003"/>
      <c r="B55" s="1002"/>
      <c r="C55" s="1676"/>
      <c r="D55" s="850"/>
      <c r="E55" s="1670"/>
      <c r="F55" s="1212"/>
      <c r="G55" s="721"/>
      <c r="H55" s="720"/>
      <c r="I55" s="1372"/>
      <c r="J55" s="1704"/>
      <c r="K55" s="920" t="s">
        <v>141</v>
      </c>
      <c r="L55" s="919"/>
      <c r="M55" s="1175"/>
      <c r="N55" s="941"/>
      <c r="O55" s="917"/>
    </row>
    <row r="56" spans="1:27" ht="14.25" customHeight="1" thickBot="1" x14ac:dyDescent="0.25">
      <c r="A56" s="1003"/>
      <c r="B56" s="1002"/>
      <c r="C56" s="1676"/>
      <c r="D56" s="850"/>
      <c r="E56" s="1670"/>
      <c r="F56" s="1212"/>
      <c r="G56" s="721"/>
      <c r="H56" s="720"/>
      <c r="I56" s="1372"/>
      <c r="J56" s="1704"/>
      <c r="K56" s="938" t="s">
        <v>216</v>
      </c>
      <c r="L56" s="937"/>
      <c r="M56" s="1978"/>
      <c r="N56" s="936"/>
      <c r="O56" s="1756"/>
    </row>
    <row r="57" spans="1:27" ht="28.5" customHeight="1" thickBot="1" x14ac:dyDescent="0.25">
      <c r="A57" s="794"/>
      <c r="B57" s="793"/>
      <c r="C57" s="1979"/>
      <c r="D57" s="843"/>
      <c r="E57" s="1925"/>
      <c r="F57" s="1207"/>
      <c r="G57" s="706"/>
      <c r="H57" s="705"/>
      <c r="I57" s="1369"/>
      <c r="J57" s="1015"/>
      <c r="K57" s="799" t="s">
        <v>33</v>
      </c>
      <c r="L57" s="903">
        <f>SUM(L50:L56)</f>
        <v>2000</v>
      </c>
      <c r="M57" s="1586"/>
      <c r="N57" s="901"/>
      <c r="O57" s="957"/>
    </row>
    <row r="58" spans="1:27" ht="14.25" customHeight="1" x14ac:dyDescent="0.2">
      <c r="A58" s="1003" t="s">
        <v>37</v>
      </c>
      <c r="B58" s="1002" t="s">
        <v>37</v>
      </c>
      <c r="C58" s="1214" t="s">
        <v>37</v>
      </c>
      <c r="D58" s="860" t="s">
        <v>97</v>
      </c>
      <c r="E58" s="1006"/>
      <c r="F58" s="965" t="s">
        <v>558</v>
      </c>
      <c r="G58" s="742" t="s">
        <v>164</v>
      </c>
      <c r="H58" s="741" t="s">
        <v>44</v>
      </c>
      <c r="I58" s="956" t="s">
        <v>43</v>
      </c>
      <c r="J58" s="856" t="s">
        <v>42</v>
      </c>
      <c r="K58" s="1376" t="s">
        <v>125</v>
      </c>
      <c r="L58" s="945"/>
      <c r="M58" s="1595" t="s">
        <v>228</v>
      </c>
      <c r="N58" s="1652" t="s">
        <v>49</v>
      </c>
      <c r="O58" s="1193"/>
    </row>
    <row r="59" spans="1:27" ht="14.25" customHeight="1" x14ac:dyDescent="0.2">
      <c r="A59" s="1003"/>
      <c r="B59" s="1002"/>
      <c r="C59" s="1676"/>
      <c r="D59" s="860"/>
      <c r="E59" s="1006"/>
      <c r="F59" s="965"/>
      <c r="G59" s="721"/>
      <c r="H59" s="720"/>
      <c r="I59" s="954"/>
      <c r="J59" s="856" t="s">
        <v>557</v>
      </c>
      <c r="K59" s="824" t="s">
        <v>218</v>
      </c>
      <c r="L59" s="919"/>
      <c r="M59" s="1470"/>
      <c r="N59" s="941"/>
      <c r="O59" s="917"/>
    </row>
    <row r="60" spans="1:27" ht="14.25" customHeight="1" x14ac:dyDescent="0.2">
      <c r="A60" s="1003"/>
      <c r="B60" s="1002"/>
      <c r="C60" s="1676"/>
      <c r="D60" s="860"/>
      <c r="E60" s="1006"/>
      <c r="F60" s="965"/>
      <c r="G60" s="721"/>
      <c r="H60" s="720"/>
      <c r="I60" s="954"/>
      <c r="J60" s="932"/>
      <c r="K60" s="921" t="s">
        <v>142</v>
      </c>
      <c r="L60" s="728">
        <v>183.6</v>
      </c>
      <c r="M60" s="1470"/>
      <c r="N60" s="941"/>
      <c r="O60" s="917"/>
    </row>
    <row r="61" spans="1:27" ht="14.25" customHeight="1" x14ac:dyDescent="0.2">
      <c r="A61" s="1003"/>
      <c r="B61" s="1002"/>
      <c r="C61" s="1676"/>
      <c r="D61" s="860"/>
      <c r="E61" s="1006"/>
      <c r="F61" s="965"/>
      <c r="G61" s="721"/>
      <c r="H61" s="720"/>
      <c r="I61" s="954"/>
      <c r="J61" s="932"/>
      <c r="K61" s="921" t="s">
        <v>217</v>
      </c>
      <c r="L61" s="919"/>
      <c r="M61" s="1470"/>
      <c r="N61" s="941"/>
      <c r="O61" s="917"/>
    </row>
    <row r="62" spans="1:27" ht="14.25" customHeight="1" x14ac:dyDescent="0.2">
      <c r="A62" s="1003"/>
      <c r="B62" s="1002"/>
      <c r="C62" s="1676"/>
      <c r="D62" s="860"/>
      <c r="E62" s="1006"/>
      <c r="F62" s="965"/>
      <c r="G62" s="721"/>
      <c r="H62" s="720"/>
      <c r="I62" s="954"/>
      <c r="J62" s="932"/>
      <c r="K62" s="920" t="s">
        <v>162</v>
      </c>
      <c r="L62" s="919">
        <v>250</v>
      </c>
      <c r="M62" s="1470"/>
      <c r="N62" s="941"/>
      <c r="O62" s="917"/>
    </row>
    <row r="63" spans="1:27" ht="14.25" customHeight="1" x14ac:dyDescent="0.2">
      <c r="A63" s="1003"/>
      <c r="B63" s="1002"/>
      <c r="C63" s="1676"/>
      <c r="D63" s="860"/>
      <c r="E63" s="1006"/>
      <c r="F63" s="965"/>
      <c r="G63" s="721"/>
      <c r="H63" s="720"/>
      <c r="I63" s="954"/>
      <c r="J63" s="932"/>
      <c r="K63" s="920" t="s">
        <v>141</v>
      </c>
      <c r="L63" s="919"/>
      <c r="M63" s="1470"/>
      <c r="N63" s="941"/>
      <c r="O63" s="917"/>
    </row>
    <row r="64" spans="1:27" ht="14.25" customHeight="1" thickBot="1" x14ac:dyDescent="0.25">
      <c r="A64" s="1003"/>
      <c r="B64" s="1002"/>
      <c r="C64" s="1676"/>
      <c r="D64" s="860"/>
      <c r="E64" s="1006"/>
      <c r="F64" s="965"/>
      <c r="G64" s="721"/>
      <c r="H64" s="720"/>
      <c r="I64" s="954"/>
      <c r="J64" s="932"/>
      <c r="K64" s="938" t="s">
        <v>216</v>
      </c>
      <c r="L64" s="937"/>
      <c r="M64" s="1978"/>
      <c r="N64" s="936"/>
      <c r="O64" s="1756"/>
    </row>
    <row r="65" spans="1:28" ht="14.25" customHeight="1" thickBot="1" x14ac:dyDescent="0.25">
      <c r="A65" s="1003"/>
      <c r="B65" s="1002"/>
      <c r="C65" s="1676"/>
      <c r="D65" s="1977"/>
      <c r="E65" s="999"/>
      <c r="F65" s="959"/>
      <c r="G65" s="706"/>
      <c r="H65" s="705"/>
      <c r="I65" s="952"/>
      <c r="J65" s="932"/>
      <c r="K65" s="799" t="s">
        <v>33</v>
      </c>
      <c r="L65" s="931">
        <f>SUM(L58:L64)</f>
        <v>433.6</v>
      </c>
      <c r="M65" s="1474"/>
      <c r="N65" s="929"/>
      <c r="O65" s="1120"/>
    </row>
    <row r="66" spans="1:28" ht="15" customHeight="1" thickBot="1" x14ac:dyDescent="0.25">
      <c r="A66" s="870" t="s">
        <v>37</v>
      </c>
      <c r="B66" s="747" t="s">
        <v>37</v>
      </c>
      <c r="C66" s="1224" t="s">
        <v>39</v>
      </c>
      <c r="D66" s="1680"/>
      <c r="E66" s="1680"/>
      <c r="F66" s="876" t="s">
        <v>556</v>
      </c>
      <c r="G66" s="742" t="s">
        <v>148</v>
      </c>
      <c r="H66" s="741" t="s">
        <v>44</v>
      </c>
      <c r="I66" s="719" t="s">
        <v>43</v>
      </c>
      <c r="J66" s="739" t="s">
        <v>42</v>
      </c>
      <c r="K66" s="772" t="s">
        <v>125</v>
      </c>
      <c r="L66" s="759">
        <f>+L73+L80</f>
        <v>0</v>
      </c>
      <c r="M66" s="1976" t="s">
        <v>225</v>
      </c>
      <c r="N66" s="1780" t="s">
        <v>49</v>
      </c>
      <c r="O66" s="1975">
        <v>1</v>
      </c>
    </row>
    <row r="67" spans="1:28" ht="15.75" thickBot="1" x14ac:dyDescent="0.25">
      <c r="A67" s="852"/>
      <c r="B67" s="726"/>
      <c r="C67" s="1221"/>
      <c r="D67" s="1676"/>
      <c r="E67" s="1676"/>
      <c r="F67" s="874"/>
      <c r="G67" s="721"/>
      <c r="H67" s="720"/>
      <c r="I67" s="719"/>
      <c r="J67" s="718"/>
      <c r="K67" s="770" t="s">
        <v>218</v>
      </c>
      <c r="L67" s="759">
        <f>M77+L74+L81</f>
        <v>0</v>
      </c>
      <c r="M67" s="1974"/>
      <c r="N67" s="994"/>
      <c r="O67" s="1022"/>
    </row>
    <row r="68" spans="1:28" ht="15.75" thickBot="1" x14ac:dyDescent="0.25">
      <c r="A68" s="852"/>
      <c r="B68" s="726"/>
      <c r="C68" s="1221"/>
      <c r="D68" s="1676"/>
      <c r="E68" s="1676"/>
      <c r="F68" s="1050"/>
      <c r="G68" s="721"/>
      <c r="H68" s="720"/>
      <c r="I68" s="719"/>
      <c r="J68" s="718"/>
      <c r="K68" s="765" t="s">
        <v>142</v>
      </c>
      <c r="L68" s="759">
        <f>M78+L75+L82</f>
        <v>0</v>
      </c>
      <c r="M68" s="1219"/>
      <c r="N68" s="1023"/>
      <c r="O68" s="1022"/>
    </row>
    <row r="69" spans="1:28" ht="15.75" thickBot="1" x14ac:dyDescent="0.25">
      <c r="A69" s="852"/>
      <c r="B69" s="726"/>
      <c r="C69" s="1221"/>
      <c r="D69" s="1676"/>
      <c r="E69" s="1676"/>
      <c r="F69" s="1050"/>
      <c r="G69" s="721"/>
      <c r="H69" s="720"/>
      <c r="I69" s="719"/>
      <c r="J69" s="761"/>
      <c r="K69" s="765" t="s">
        <v>217</v>
      </c>
      <c r="L69" s="759">
        <f>M79+L76+L83</f>
        <v>0</v>
      </c>
      <c r="M69" s="1217"/>
      <c r="N69" s="1023"/>
      <c r="O69" s="970"/>
    </row>
    <row r="70" spans="1:28" ht="15.75" thickBot="1" x14ac:dyDescent="0.25">
      <c r="A70" s="852"/>
      <c r="B70" s="726"/>
      <c r="C70" s="1221"/>
      <c r="D70" s="1676"/>
      <c r="E70" s="1676"/>
      <c r="F70" s="1050"/>
      <c r="G70" s="721"/>
      <c r="H70" s="720"/>
      <c r="I70" s="719"/>
      <c r="J70" s="761"/>
      <c r="K70" s="765" t="s">
        <v>162</v>
      </c>
      <c r="L70" s="759">
        <f>L77+L84</f>
        <v>0</v>
      </c>
      <c r="M70" s="995"/>
      <c r="N70" s="1023"/>
      <c r="O70" s="970"/>
    </row>
    <row r="71" spans="1:28" ht="15.75" thickBot="1" x14ac:dyDescent="0.25">
      <c r="A71" s="852"/>
      <c r="B71" s="726"/>
      <c r="C71" s="1221"/>
      <c r="D71" s="1676"/>
      <c r="E71" s="1676"/>
      <c r="F71" s="1050"/>
      <c r="G71" s="721"/>
      <c r="H71" s="720"/>
      <c r="I71" s="719"/>
      <c r="J71" s="761"/>
      <c r="K71" s="1356" t="s">
        <v>141</v>
      </c>
      <c r="L71" s="759">
        <f>M81+L78+L85</f>
        <v>0</v>
      </c>
      <c r="M71" s="858"/>
      <c r="N71" s="992"/>
      <c r="O71" s="1037"/>
    </row>
    <row r="72" spans="1:28" ht="25.5" customHeight="1" thickBot="1" x14ac:dyDescent="0.25">
      <c r="A72" s="794"/>
      <c r="B72" s="711"/>
      <c r="C72" s="757"/>
      <c r="D72" s="1675"/>
      <c r="E72" s="756"/>
      <c r="F72" s="1047"/>
      <c r="G72" s="706"/>
      <c r="H72" s="705"/>
      <c r="I72" s="704"/>
      <c r="J72" s="1015"/>
      <c r="K72" s="904" t="s">
        <v>33</v>
      </c>
      <c r="L72" s="1414">
        <f>SUM(L66:L71)</f>
        <v>0</v>
      </c>
      <c r="M72" s="1851"/>
      <c r="N72" s="1850"/>
      <c r="O72" s="1849"/>
    </row>
    <row r="73" spans="1:28" ht="16.5" customHeight="1" x14ac:dyDescent="0.2">
      <c r="A73" s="748" t="s">
        <v>37</v>
      </c>
      <c r="B73" s="747" t="s">
        <v>37</v>
      </c>
      <c r="C73" s="836" t="s">
        <v>39</v>
      </c>
      <c r="D73" s="835" t="s">
        <v>110</v>
      </c>
      <c r="E73" s="1880"/>
      <c r="F73" s="1973" t="s">
        <v>555</v>
      </c>
      <c r="G73" s="742" t="s">
        <v>148</v>
      </c>
      <c r="H73" s="1838" t="s">
        <v>44</v>
      </c>
      <c r="I73" s="1038" t="s">
        <v>43</v>
      </c>
      <c r="J73" s="739" t="s">
        <v>284</v>
      </c>
      <c r="K73" s="923" t="s">
        <v>125</v>
      </c>
      <c r="L73" s="737">
        <v>0</v>
      </c>
      <c r="M73" s="771" t="s">
        <v>228</v>
      </c>
      <c r="N73" s="735" t="s">
        <v>49</v>
      </c>
      <c r="O73" s="1503">
        <v>1</v>
      </c>
      <c r="AA73" s="635"/>
    </row>
    <row r="74" spans="1:28" ht="15.75" customHeight="1" x14ac:dyDescent="0.2">
      <c r="A74" s="727"/>
      <c r="B74" s="726"/>
      <c r="C74" s="818"/>
      <c r="D74" s="817"/>
      <c r="E74" s="1006"/>
      <c r="F74" s="1972"/>
      <c r="G74" s="721"/>
      <c r="H74" s="1829"/>
      <c r="I74" s="1036"/>
      <c r="J74" s="718"/>
      <c r="K74" s="824" t="s">
        <v>218</v>
      </c>
      <c r="L74" s="731"/>
      <c r="M74" s="1664"/>
      <c r="N74" s="1663"/>
      <c r="O74" s="942"/>
      <c r="AA74" s="635"/>
    </row>
    <row r="75" spans="1:28" ht="12.75" customHeight="1" x14ac:dyDescent="0.2">
      <c r="A75" s="727"/>
      <c r="B75" s="726"/>
      <c r="C75" s="818"/>
      <c r="D75" s="817"/>
      <c r="E75" s="1006"/>
      <c r="F75" s="1972"/>
      <c r="G75" s="721"/>
      <c r="H75" s="1829"/>
      <c r="I75" s="1036"/>
      <c r="J75" s="718"/>
      <c r="K75" s="921" t="s">
        <v>142</v>
      </c>
      <c r="L75" s="728">
        <v>0</v>
      </c>
      <c r="M75" s="1175"/>
      <c r="N75" s="918"/>
      <c r="O75" s="940"/>
      <c r="AA75" s="730"/>
    </row>
    <row r="76" spans="1:28" ht="15.75" customHeight="1" x14ac:dyDescent="0.2">
      <c r="A76" s="727"/>
      <c r="B76" s="726"/>
      <c r="C76" s="818"/>
      <c r="D76" s="817"/>
      <c r="E76" s="1006"/>
      <c r="F76" s="1972"/>
      <c r="G76" s="721"/>
      <c r="H76" s="1829"/>
      <c r="I76" s="1036"/>
      <c r="J76" s="761"/>
      <c r="K76" s="921" t="s">
        <v>217</v>
      </c>
      <c r="L76" s="728"/>
      <c r="M76" s="1175"/>
      <c r="N76" s="918"/>
      <c r="O76" s="940"/>
    </row>
    <row r="77" spans="1:28" ht="15" customHeight="1" x14ac:dyDescent="0.2">
      <c r="A77" s="727"/>
      <c r="B77" s="726"/>
      <c r="C77" s="818"/>
      <c r="D77" s="817"/>
      <c r="E77" s="1006"/>
      <c r="F77" s="1972"/>
      <c r="G77" s="721"/>
      <c r="H77" s="1829"/>
      <c r="I77" s="1036"/>
      <c r="J77" s="761"/>
      <c r="K77" s="921" t="s">
        <v>162</v>
      </c>
      <c r="L77" s="728"/>
      <c r="M77" s="1175"/>
      <c r="N77" s="918"/>
      <c r="O77" s="940"/>
    </row>
    <row r="78" spans="1:28" ht="15" customHeight="1" thickBot="1" x14ac:dyDescent="0.25">
      <c r="A78" s="727"/>
      <c r="B78" s="726"/>
      <c r="C78" s="818"/>
      <c r="D78" s="817"/>
      <c r="E78" s="1006"/>
      <c r="F78" s="1972"/>
      <c r="G78" s="721"/>
      <c r="H78" s="1829"/>
      <c r="I78" s="1036"/>
      <c r="J78" s="761"/>
      <c r="K78" s="955" t="s">
        <v>141</v>
      </c>
      <c r="L78" s="1101"/>
      <c r="M78" s="1171"/>
      <c r="N78" s="1463"/>
      <c r="O78" s="1147"/>
    </row>
    <row r="79" spans="1:28" ht="23.25" customHeight="1" thickBot="1" x14ac:dyDescent="0.25">
      <c r="A79" s="712"/>
      <c r="B79" s="711"/>
      <c r="C79" s="806"/>
      <c r="D79" s="805"/>
      <c r="E79" s="999"/>
      <c r="F79" s="1971"/>
      <c r="G79" s="706"/>
      <c r="H79" s="1827"/>
      <c r="I79" s="1032"/>
      <c r="J79" s="1015"/>
      <c r="K79" s="799" t="s">
        <v>33</v>
      </c>
      <c r="L79" s="798">
        <f>SUM(L73:L78)</f>
        <v>0</v>
      </c>
      <c r="M79" s="1458"/>
      <c r="N79" s="1457"/>
      <c r="O79" s="1456"/>
    </row>
    <row r="80" spans="1:28" ht="29.45" hidden="1" customHeight="1" outlineLevel="1" x14ac:dyDescent="0.2">
      <c r="A80" s="748" t="s">
        <v>37</v>
      </c>
      <c r="B80" s="747" t="s">
        <v>37</v>
      </c>
      <c r="C80" s="836" t="s">
        <v>39</v>
      </c>
      <c r="D80" s="835" t="s">
        <v>108</v>
      </c>
      <c r="E80" s="1880"/>
      <c r="F80" s="1811" t="s">
        <v>554</v>
      </c>
      <c r="G80" s="742" t="s">
        <v>148</v>
      </c>
      <c r="H80" s="1970" t="s">
        <v>44</v>
      </c>
      <c r="I80" s="1038" t="s">
        <v>352</v>
      </c>
      <c r="J80" s="1969" t="s">
        <v>553</v>
      </c>
      <c r="K80" s="923" t="s">
        <v>125</v>
      </c>
      <c r="L80" s="737"/>
      <c r="M80" s="1154" t="s">
        <v>283</v>
      </c>
      <c r="N80" s="1153" t="s">
        <v>49</v>
      </c>
      <c r="O80" s="1968"/>
      <c r="AB80" s="665"/>
    </row>
    <row r="81" spans="1:27" ht="24" hidden="1" customHeight="1" outlineLevel="1" x14ac:dyDescent="0.2">
      <c r="A81" s="727"/>
      <c r="B81" s="726"/>
      <c r="C81" s="818"/>
      <c r="D81" s="817"/>
      <c r="E81" s="1006"/>
      <c r="F81" s="1810"/>
      <c r="G81" s="721"/>
      <c r="H81" s="1964"/>
      <c r="I81" s="1036"/>
      <c r="J81" s="1967"/>
      <c r="K81" s="824" t="s">
        <v>218</v>
      </c>
      <c r="L81" s="728">
        <v>0</v>
      </c>
      <c r="M81" s="1163"/>
      <c r="N81" s="1151"/>
      <c r="O81" s="940"/>
      <c r="AA81" s="635"/>
    </row>
    <row r="82" spans="1:27" ht="13.5" hidden="1" customHeight="1" outlineLevel="1" x14ac:dyDescent="0.2">
      <c r="A82" s="727"/>
      <c r="B82" s="726"/>
      <c r="C82" s="818"/>
      <c r="D82" s="817"/>
      <c r="E82" s="1006"/>
      <c r="F82" s="1810"/>
      <c r="G82" s="721"/>
      <c r="H82" s="1964"/>
      <c r="I82" s="1036"/>
      <c r="J82" s="977"/>
      <c r="K82" s="921" t="s">
        <v>142</v>
      </c>
      <c r="L82" s="728">
        <v>0</v>
      </c>
      <c r="M82" s="1966"/>
      <c r="N82" s="1965"/>
      <c r="O82" s="942"/>
      <c r="AA82" s="730"/>
    </row>
    <row r="83" spans="1:27" ht="15" hidden="1" customHeight="1" outlineLevel="1" x14ac:dyDescent="0.2">
      <c r="A83" s="727"/>
      <c r="B83" s="726"/>
      <c r="C83" s="818"/>
      <c r="D83" s="817"/>
      <c r="E83" s="1006"/>
      <c r="F83" s="1810"/>
      <c r="G83" s="721"/>
      <c r="H83" s="1964"/>
      <c r="I83" s="1036"/>
      <c r="J83" s="977"/>
      <c r="K83" s="921" t="s">
        <v>217</v>
      </c>
      <c r="L83" s="728"/>
      <c r="M83" s="1163"/>
      <c r="N83" s="1151"/>
      <c r="O83" s="940"/>
    </row>
    <row r="84" spans="1:27" ht="16.5" hidden="1" customHeight="1" outlineLevel="1" x14ac:dyDescent="0.2">
      <c r="A84" s="727"/>
      <c r="B84" s="726"/>
      <c r="C84" s="818"/>
      <c r="D84" s="817"/>
      <c r="E84" s="1006"/>
      <c r="F84" s="1810"/>
      <c r="G84" s="721"/>
      <c r="H84" s="1964"/>
      <c r="I84" s="1036"/>
      <c r="J84" s="977"/>
      <c r="K84" s="921" t="s">
        <v>162</v>
      </c>
      <c r="L84" s="728">
        <v>0</v>
      </c>
      <c r="M84" s="1163"/>
      <c r="N84" s="1151"/>
      <c r="O84" s="940"/>
      <c r="AA84" s="730"/>
    </row>
    <row r="85" spans="1:27" ht="14.25" hidden="1" customHeight="1" outlineLevel="1" thickBot="1" x14ac:dyDescent="0.25">
      <c r="A85" s="727"/>
      <c r="B85" s="726"/>
      <c r="C85" s="818"/>
      <c r="D85" s="817"/>
      <c r="E85" s="1006"/>
      <c r="F85" s="1810"/>
      <c r="G85" s="721"/>
      <c r="H85" s="1964"/>
      <c r="I85" s="1036"/>
      <c r="J85" s="977"/>
      <c r="K85" s="955" t="s">
        <v>141</v>
      </c>
      <c r="L85" s="1172"/>
      <c r="M85" s="1159"/>
      <c r="N85" s="1148"/>
      <c r="O85" s="1147"/>
    </row>
    <row r="86" spans="1:27" ht="24" hidden="1" customHeight="1" outlineLevel="1" thickBot="1" x14ac:dyDescent="0.25">
      <c r="A86" s="794"/>
      <c r="B86" s="793"/>
      <c r="C86" s="1963"/>
      <c r="D86" s="1809"/>
      <c r="E86" s="999"/>
      <c r="F86" s="1808"/>
      <c r="G86" s="706"/>
      <c r="H86" s="1962"/>
      <c r="I86" s="1032"/>
      <c r="J86" s="1924"/>
      <c r="K86" s="799" t="s">
        <v>33</v>
      </c>
      <c r="L86" s="798">
        <f>SUM(L80:L85)</f>
        <v>0</v>
      </c>
      <c r="M86" s="1961"/>
      <c r="N86" s="1960"/>
      <c r="O86" s="1456"/>
    </row>
    <row r="87" spans="1:27" ht="21" customHeight="1" collapsed="1" thickBot="1" x14ac:dyDescent="0.25">
      <c r="A87" s="794" t="s">
        <v>37</v>
      </c>
      <c r="B87" s="1639" t="s">
        <v>37</v>
      </c>
      <c r="C87" s="1638" t="s">
        <v>38</v>
      </c>
      <c r="D87" s="1638"/>
      <c r="E87" s="1638"/>
      <c r="F87" s="1638"/>
      <c r="G87" s="1638"/>
      <c r="H87" s="1638"/>
      <c r="I87" s="1637"/>
      <c r="J87" s="1493"/>
      <c r="K87" s="1636" t="s">
        <v>33</v>
      </c>
      <c r="L87" s="691">
        <f>L21+L72</f>
        <v>5648.6</v>
      </c>
      <c r="M87" s="690"/>
      <c r="N87" s="690"/>
      <c r="O87" s="689"/>
    </row>
    <row r="88" spans="1:27" ht="15" thickBot="1" x14ac:dyDescent="0.25">
      <c r="A88" s="1089" t="s">
        <v>37</v>
      </c>
      <c r="B88" s="1089"/>
      <c r="C88" s="891" t="s">
        <v>36</v>
      </c>
      <c r="D88" s="891"/>
      <c r="E88" s="891"/>
      <c r="F88" s="891"/>
      <c r="G88" s="891"/>
      <c r="H88" s="891"/>
      <c r="I88" s="890"/>
      <c r="J88" s="1088"/>
      <c r="K88" s="888" t="s">
        <v>33</v>
      </c>
      <c r="L88" s="1087">
        <f>L87*1</f>
        <v>5648.6</v>
      </c>
      <c r="M88" s="1086"/>
      <c r="N88" s="1086"/>
      <c r="O88" s="1361"/>
    </row>
    <row r="89" spans="1:27" ht="15.75" thickBot="1" x14ac:dyDescent="0.25">
      <c r="A89" s="1083" t="s">
        <v>39</v>
      </c>
      <c r="B89" s="1959"/>
      <c r="C89" s="1278" t="s">
        <v>552</v>
      </c>
      <c r="D89" s="1957"/>
      <c r="E89" s="1957"/>
      <c r="F89" s="1958"/>
      <c r="G89" s="1958"/>
      <c r="H89" s="1957"/>
      <c r="I89" s="1957"/>
      <c r="J89" s="1278"/>
      <c r="K89" s="1957"/>
      <c r="L89" s="1957"/>
      <c r="M89" s="1277"/>
      <c r="N89" s="1277"/>
      <c r="O89" s="1956"/>
    </row>
    <row r="90" spans="1:27" ht="33.75" customHeight="1" thickBot="1" x14ac:dyDescent="0.25">
      <c r="A90" s="1275"/>
      <c r="B90" s="1274"/>
      <c r="C90" s="1065"/>
      <c r="D90" s="1065"/>
      <c r="E90" s="1065"/>
      <c r="F90" s="1075"/>
      <c r="G90" s="1075"/>
      <c r="H90" s="1065"/>
      <c r="I90" s="1065"/>
      <c r="J90" s="1065"/>
      <c r="K90" s="1065"/>
      <c r="L90" s="1360"/>
      <c r="M90" s="1062" t="s">
        <v>551</v>
      </c>
      <c r="N90" s="1061" t="s">
        <v>49</v>
      </c>
      <c r="O90" s="1060"/>
      <c r="Y90" s="635"/>
      <c r="AA90" s="1847"/>
    </row>
    <row r="91" spans="1:27" ht="21" customHeight="1" thickBot="1" x14ac:dyDescent="0.25">
      <c r="A91" s="1269" t="s">
        <v>39</v>
      </c>
      <c r="B91" s="1449" t="s">
        <v>37</v>
      </c>
      <c r="C91" s="1070" t="s">
        <v>550</v>
      </c>
      <c r="D91" s="1069"/>
      <c r="E91" s="1069"/>
      <c r="F91" s="1069"/>
      <c r="G91" s="1069"/>
      <c r="H91" s="1069"/>
      <c r="I91" s="1069"/>
      <c r="J91" s="1069"/>
      <c r="K91" s="1069"/>
      <c r="L91" s="1069"/>
      <c r="M91" s="1270"/>
      <c r="N91" s="1270"/>
      <c r="O91" s="1358"/>
    </row>
    <row r="92" spans="1:27" ht="36.75" customHeight="1" thickBot="1" x14ac:dyDescent="0.25">
      <c r="A92" s="1955"/>
      <c r="B92" s="1954"/>
      <c r="C92" s="1953"/>
      <c r="D92" s="1952"/>
      <c r="E92" s="1952"/>
      <c r="F92" s="1952"/>
      <c r="G92" s="1952"/>
      <c r="H92" s="1952"/>
      <c r="I92" s="1952"/>
      <c r="J92" s="1952"/>
      <c r="K92" s="1952"/>
      <c r="L92" s="1951"/>
      <c r="M92" s="1950" t="s">
        <v>549</v>
      </c>
      <c r="N92" s="1949" t="s">
        <v>49</v>
      </c>
      <c r="O92" s="1948"/>
      <c r="R92" s="1947"/>
    </row>
    <row r="93" spans="1:27" ht="19.5" customHeight="1" x14ac:dyDescent="0.2">
      <c r="A93" s="870" t="s">
        <v>39</v>
      </c>
      <c r="B93" s="747" t="s">
        <v>37</v>
      </c>
      <c r="C93" s="746" t="s">
        <v>37</v>
      </c>
      <c r="D93" s="1726"/>
      <c r="E93" s="1680"/>
      <c r="F93" s="1057" t="s">
        <v>548</v>
      </c>
      <c r="G93" s="742" t="s">
        <v>538</v>
      </c>
      <c r="H93" s="741" t="s">
        <v>44</v>
      </c>
      <c r="I93" s="740" t="s">
        <v>276</v>
      </c>
      <c r="J93" s="739" t="s">
        <v>42</v>
      </c>
      <c r="K93" s="772" t="s">
        <v>125</v>
      </c>
      <c r="L93" s="759">
        <f>+L121</f>
        <v>0</v>
      </c>
      <c r="M93" s="769" t="s">
        <v>225</v>
      </c>
      <c r="N93" s="768" t="s">
        <v>49</v>
      </c>
      <c r="O93" s="861">
        <v>1</v>
      </c>
    </row>
    <row r="94" spans="1:27" ht="19.5" customHeight="1" x14ac:dyDescent="0.2">
      <c r="A94" s="852"/>
      <c r="B94" s="726"/>
      <c r="C94" s="725"/>
      <c r="D94" s="1214"/>
      <c r="E94" s="1676"/>
      <c r="F94" s="1050"/>
      <c r="G94" s="721"/>
      <c r="H94" s="720"/>
      <c r="I94" s="719"/>
      <c r="J94" s="718"/>
      <c r="K94" s="770" t="s">
        <v>218</v>
      </c>
      <c r="L94" s="1357">
        <f>L101+L108+L115+L122</f>
        <v>0</v>
      </c>
      <c r="M94" s="995"/>
      <c r="N94" s="994"/>
      <c r="O94" s="1022"/>
    </row>
    <row r="95" spans="1:27" ht="15" x14ac:dyDescent="0.2">
      <c r="A95" s="852"/>
      <c r="B95" s="726"/>
      <c r="C95" s="725"/>
      <c r="D95" s="1214"/>
      <c r="E95" s="1676"/>
      <c r="F95" s="1050"/>
      <c r="G95" s="721"/>
      <c r="H95" s="720"/>
      <c r="I95" s="719"/>
      <c r="J95" s="718"/>
      <c r="K95" s="765" t="s">
        <v>142</v>
      </c>
      <c r="L95" s="1357">
        <f>L102+L109+L116+L123</f>
        <v>318.29999999999995</v>
      </c>
      <c r="M95" s="995"/>
      <c r="N95" s="1023"/>
      <c r="O95" s="1022"/>
      <c r="AA95" s="665"/>
    </row>
    <row r="96" spans="1:27" ht="15" x14ac:dyDescent="0.2">
      <c r="A96" s="852"/>
      <c r="B96" s="726"/>
      <c r="C96" s="725"/>
      <c r="D96" s="1214"/>
      <c r="E96" s="1676"/>
      <c r="F96" s="1050"/>
      <c r="G96" s="721"/>
      <c r="H96" s="720"/>
      <c r="I96" s="719"/>
      <c r="J96" s="761"/>
      <c r="K96" s="765" t="s">
        <v>217</v>
      </c>
      <c r="L96" s="1357">
        <f>L103+L110+L117+L124</f>
        <v>0</v>
      </c>
      <c r="M96" s="995"/>
      <c r="N96" s="1023"/>
      <c r="O96" s="970"/>
    </row>
    <row r="97" spans="1:28" ht="15" x14ac:dyDescent="0.2">
      <c r="A97" s="852"/>
      <c r="B97" s="726"/>
      <c r="C97" s="725"/>
      <c r="D97" s="1214"/>
      <c r="E97" s="1676"/>
      <c r="F97" s="1050"/>
      <c r="G97" s="721"/>
      <c r="H97" s="720"/>
      <c r="I97" s="719"/>
      <c r="J97" s="761"/>
      <c r="K97" s="765" t="s">
        <v>162</v>
      </c>
      <c r="L97" s="1357">
        <f>L104+L111+L118+L125+L132+L139</f>
        <v>1802.3</v>
      </c>
      <c r="M97" s="995"/>
      <c r="N97" s="1023"/>
      <c r="O97" s="970"/>
    </row>
    <row r="98" spans="1:28" ht="15.75" thickBot="1" x14ac:dyDescent="0.25">
      <c r="A98" s="852"/>
      <c r="B98" s="726"/>
      <c r="C98" s="725"/>
      <c r="D98" s="1214"/>
      <c r="E98" s="1676"/>
      <c r="F98" s="1050"/>
      <c r="G98" s="721"/>
      <c r="H98" s="720"/>
      <c r="I98" s="719"/>
      <c r="J98" s="761"/>
      <c r="K98" s="1356" t="s">
        <v>141</v>
      </c>
      <c r="L98" s="1357">
        <f>L105+L112+L119+L126</f>
        <v>0</v>
      </c>
      <c r="M98" s="1019"/>
      <c r="N98" s="1018"/>
      <c r="O98" s="1017"/>
    </row>
    <row r="99" spans="1:28" ht="22.5" customHeight="1" thickBot="1" x14ac:dyDescent="0.25">
      <c r="A99" s="794"/>
      <c r="B99" s="711"/>
      <c r="C99" s="1244"/>
      <c r="D99" s="757"/>
      <c r="E99" s="756"/>
      <c r="F99" s="1047"/>
      <c r="G99" s="706"/>
      <c r="H99" s="705"/>
      <c r="I99" s="704"/>
      <c r="J99" s="1015"/>
      <c r="K99" s="799" t="s">
        <v>33</v>
      </c>
      <c r="L99" s="903">
        <f>SUM(L93:L98)</f>
        <v>2120.6</v>
      </c>
      <c r="M99" s="985"/>
      <c r="N99" s="901"/>
      <c r="O99" s="957"/>
    </row>
    <row r="100" spans="1:28" ht="15.75" customHeight="1" x14ac:dyDescent="0.2">
      <c r="A100" s="870" t="s">
        <v>39</v>
      </c>
      <c r="B100" s="747" t="s">
        <v>37</v>
      </c>
      <c r="C100" s="746" t="s">
        <v>37</v>
      </c>
      <c r="D100" s="1223" t="s">
        <v>108</v>
      </c>
      <c r="E100" s="1926"/>
      <c r="F100" s="743" t="s">
        <v>547</v>
      </c>
      <c r="G100" s="742" t="s">
        <v>538</v>
      </c>
      <c r="H100" s="741" t="s">
        <v>44</v>
      </c>
      <c r="I100" s="1946" t="s">
        <v>43</v>
      </c>
      <c r="J100" s="856" t="s">
        <v>42</v>
      </c>
      <c r="K100" s="923" t="s">
        <v>125</v>
      </c>
      <c r="L100" s="737"/>
      <c r="M100" s="771" t="s">
        <v>283</v>
      </c>
      <c r="N100" s="1945"/>
      <c r="O100" s="947"/>
    </row>
    <row r="101" spans="1:28" ht="15.75" customHeight="1" x14ac:dyDescent="0.2">
      <c r="A101" s="852"/>
      <c r="B101" s="726"/>
      <c r="C101" s="725"/>
      <c r="D101" s="1213"/>
      <c r="E101" s="1670"/>
      <c r="F101" s="722"/>
      <c r="G101" s="721"/>
      <c r="H101" s="720"/>
      <c r="I101" s="954"/>
      <c r="J101" s="856" t="s">
        <v>546</v>
      </c>
      <c r="K101" s="824" t="s">
        <v>218</v>
      </c>
      <c r="L101" s="731"/>
      <c r="M101" s="1944"/>
      <c r="N101" s="1943"/>
      <c r="O101" s="942"/>
      <c r="AA101" s="730"/>
    </row>
    <row r="102" spans="1:28" ht="15" x14ac:dyDescent="0.2">
      <c r="A102" s="852"/>
      <c r="B102" s="726"/>
      <c r="C102" s="725"/>
      <c r="D102" s="1213"/>
      <c r="E102" s="1670"/>
      <c r="F102" s="722"/>
      <c r="G102" s="721"/>
      <c r="H102" s="720"/>
      <c r="I102" s="954"/>
      <c r="J102" s="856"/>
      <c r="K102" s="921" t="s">
        <v>142</v>
      </c>
      <c r="L102" s="728">
        <v>29.1</v>
      </c>
      <c r="M102" s="1664"/>
      <c r="N102" s="1663"/>
      <c r="O102" s="940"/>
      <c r="AA102" s="730"/>
    </row>
    <row r="103" spans="1:28" ht="15" x14ac:dyDescent="0.2">
      <c r="A103" s="852"/>
      <c r="B103" s="726"/>
      <c r="C103" s="725"/>
      <c r="D103" s="1213"/>
      <c r="E103" s="1670"/>
      <c r="F103" s="722"/>
      <c r="G103" s="721"/>
      <c r="H103" s="720"/>
      <c r="I103" s="954"/>
      <c r="J103" s="856"/>
      <c r="K103" s="921" t="s">
        <v>217</v>
      </c>
      <c r="L103" s="728"/>
      <c r="M103" s="1175"/>
      <c r="N103" s="918"/>
      <c r="O103" s="940"/>
    </row>
    <row r="104" spans="1:28" ht="15" x14ac:dyDescent="0.2">
      <c r="A104" s="852"/>
      <c r="B104" s="726"/>
      <c r="C104" s="725"/>
      <c r="D104" s="1213"/>
      <c r="E104" s="1670"/>
      <c r="F104" s="722"/>
      <c r="G104" s="721"/>
      <c r="H104" s="720"/>
      <c r="I104" s="954"/>
      <c r="J104" s="856"/>
      <c r="K104" s="921" t="s">
        <v>162</v>
      </c>
      <c r="L104" s="728">
        <v>0</v>
      </c>
      <c r="M104" s="1175"/>
      <c r="N104" s="918"/>
      <c r="O104" s="940"/>
    </row>
    <row r="105" spans="1:28" ht="15.75" thickBot="1" x14ac:dyDescent="0.25">
      <c r="A105" s="852"/>
      <c r="B105" s="726"/>
      <c r="C105" s="725"/>
      <c r="D105" s="1213"/>
      <c r="E105" s="1670"/>
      <c r="F105" s="722"/>
      <c r="G105" s="721"/>
      <c r="H105" s="720"/>
      <c r="I105" s="954"/>
      <c r="J105" s="856"/>
      <c r="K105" s="955" t="s">
        <v>141</v>
      </c>
      <c r="L105" s="937"/>
      <c r="M105" s="1171"/>
      <c r="N105" s="1463"/>
      <c r="O105" s="935"/>
    </row>
    <row r="106" spans="1:28" ht="15.75" thickBot="1" x14ac:dyDescent="0.25">
      <c r="A106" s="794"/>
      <c r="B106" s="711"/>
      <c r="C106" s="1244"/>
      <c r="D106" s="843"/>
      <c r="E106" s="1925"/>
      <c r="F106" s="707"/>
      <c r="G106" s="706"/>
      <c r="H106" s="705"/>
      <c r="I106" s="952"/>
      <c r="J106" s="856"/>
      <c r="K106" s="799" t="s">
        <v>33</v>
      </c>
      <c r="L106" s="931">
        <f>SUM(L100:L105)</f>
        <v>29.1</v>
      </c>
      <c r="M106" s="1166"/>
      <c r="N106" s="929"/>
      <c r="O106" s="1120"/>
    </row>
    <row r="107" spans="1:28" ht="15" customHeight="1" x14ac:dyDescent="0.2">
      <c r="A107" s="870" t="s">
        <v>39</v>
      </c>
      <c r="B107" s="747" t="s">
        <v>37</v>
      </c>
      <c r="C107" s="746" t="s">
        <v>37</v>
      </c>
      <c r="D107" s="1223" t="s">
        <v>103</v>
      </c>
      <c r="E107" s="1880" t="s">
        <v>224</v>
      </c>
      <c r="F107" s="743" t="s">
        <v>545</v>
      </c>
      <c r="G107" s="742" t="s">
        <v>538</v>
      </c>
      <c r="H107" s="741" t="s">
        <v>44</v>
      </c>
      <c r="I107" s="719" t="s">
        <v>43</v>
      </c>
      <c r="J107" s="739" t="s">
        <v>42</v>
      </c>
      <c r="K107" s="923" t="s">
        <v>125</v>
      </c>
      <c r="L107" s="737">
        <v>0</v>
      </c>
      <c r="M107" s="1806" t="s">
        <v>228</v>
      </c>
      <c r="N107" s="1805" t="s">
        <v>49</v>
      </c>
      <c r="O107" s="1763"/>
      <c r="AA107" s="730"/>
    </row>
    <row r="108" spans="1:28" ht="15" x14ac:dyDescent="0.2">
      <c r="A108" s="852"/>
      <c r="B108" s="726"/>
      <c r="C108" s="725"/>
      <c r="D108" s="1213"/>
      <c r="E108" s="1006"/>
      <c r="F108" s="722"/>
      <c r="G108" s="721"/>
      <c r="H108" s="720"/>
      <c r="I108" s="719"/>
      <c r="J108" s="718"/>
      <c r="K108" s="824" t="s">
        <v>218</v>
      </c>
      <c r="L108" s="731"/>
      <c r="M108" s="1664"/>
      <c r="N108" s="943"/>
      <c r="O108" s="1193"/>
    </row>
    <row r="109" spans="1:28" ht="15" x14ac:dyDescent="0.2">
      <c r="A109" s="852"/>
      <c r="B109" s="726"/>
      <c r="C109" s="725"/>
      <c r="D109" s="1213"/>
      <c r="E109" s="1006"/>
      <c r="F109" s="722"/>
      <c r="G109" s="721"/>
      <c r="H109" s="720"/>
      <c r="I109" s="719"/>
      <c r="J109" s="718"/>
      <c r="K109" s="921" t="s">
        <v>142</v>
      </c>
      <c r="L109" s="728">
        <v>44</v>
      </c>
      <c r="M109" s="1175"/>
      <c r="N109" s="941"/>
      <c r="O109" s="917"/>
      <c r="AA109" s="730"/>
    </row>
    <row r="110" spans="1:28" ht="15" x14ac:dyDescent="0.2">
      <c r="A110" s="852"/>
      <c r="B110" s="726"/>
      <c r="C110" s="725"/>
      <c r="D110" s="1213"/>
      <c r="E110" s="1006"/>
      <c r="F110" s="722"/>
      <c r="G110" s="721"/>
      <c r="H110" s="720"/>
      <c r="I110" s="719"/>
      <c r="J110" s="977"/>
      <c r="K110" s="921" t="s">
        <v>217</v>
      </c>
      <c r="L110" s="728"/>
      <c r="M110" s="1175"/>
      <c r="N110" s="941"/>
      <c r="O110" s="917"/>
    </row>
    <row r="111" spans="1:28" ht="15" x14ac:dyDescent="0.2">
      <c r="A111" s="852"/>
      <c r="B111" s="726"/>
      <c r="C111" s="725"/>
      <c r="D111" s="1213"/>
      <c r="E111" s="1006"/>
      <c r="F111" s="722"/>
      <c r="G111" s="721"/>
      <c r="H111" s="720"/>
      <c r="I111" s="719"/>
      <c r="J111" s="761"/>
      <c r="K111" s="920" t="s">
        <v>162</v>
      </c>
      <c r="L111" s="728">
        <v>0</v>
      </c>
      <c r="M111" s="1175"/>
      <c r="N111" s="941"/>
      <c r="O111" s="917"/>
      <c r="AA111" s="730"/>
      <c r="AB111" s="665"/>
    </row>
    <row r="112" spans="1:28" ht="15.75" thickBot="1" x14ac:dyDescent="0.25">
      <c r="A112" s="852"/>
      <c r="B112" s="726"/>
      <c r="C112" s="725"/>
      <c r="D112" s="1213"/>
      <c r="E112" s="1006"/>
      <c r="F112" s="722"/>
      <c r="G112" s="721"/>
      <c r="H112" s="720"/>
      <c r="I112" s="719"/>
      <c r="J112" s="761"/>
      <c r="K112" s="913" t="s">
        <v>141</v>
      </c>
      <c r="L112" s="716"/>
      <c r="M112" s="1757"/>
      <c r="N112" s="936"/>
      <c r="O112" s="1756"/>
    </row>
    <row r="113" spans="1:27" ht="15.75" thickBot="1" x14ac:dyDescent="0.25">
      <c r="A113" s="794"/>
      <c r="B113" s="711"/>
      <c r="C113" s="1244"/>
      <c r="D113" s="843"/>
      <c r="E113" s="999"/>
      <c r="F113" s="707"/>
      <c r="G113" s="706"/>
      <c r="H113" s="705"/>
      <c r="I113" s="704"/>
      <c r="J113" s="1015"/>
      <c r="K113" s="799" t="s">
        <v>33</v>
      </c>
      <c r="L113" s="931">
        <f>SUM(L107:L112)</f>
        <v>44</v>
      </c>
      <c r="M113" s="1166"/>
      <c r="N113" s="929"/>
      <c r="O113" s="1120"/>
    </row>
    <row r="114" spans="1:27" ht="15" x14ac:dyDescent="0.2">
      <c r="A114" s="1923" t="s">
        <v>39</v>
      </c>
      <c r="B114" s="1922" t="s">
        <v>37</v>
      </c>
      <c r="C114" s="746" t="s">
        <v>37</v>
      </c>
      <c r="D114" s="1223" t="s">
        <v>97</v>
      </c>
      <c r="E114" s="1880"/>
      <c r="F114" s="743" t="s">
        <v>544</v>
      </c>
      <c r="G114" s="742" t="s">
        <v>538</v>
      </c>
      <c r="H114" s="741" t="s">
        <v>44</v>
      </c>
      <c r="I114" s="719" t="s">
        <v>537</v>
      </c>
      <c r="J114" s="739" t="s">
        <v>543</v>
      </c>
      <c r="K114" s="923" t="s">
        <v>125</v>
      </c>
      <c r="L114" s="737">
        <v>0</v>
      </c>
      <c r="M114" s="1806" t="s">
        <v>228</v>
      </c>
      <c r="N114" s="1805" t="s">
        <v>49</v>
      </c>
      <c r="O114" s="861">
        <v>1</v>
      </c>
    </row>
    <row r="115" spans="1:27" ht="14.45" customHeight="1" x14ac:dyDescent="0.2">
      <c r="A115" s="1919"/>
      <c r="B115" s="1918"/>
      <c r="C115" s="725"/>
      <c r="D115" s="1213"/>
      <c r="E115" s="1006"/>
      <c r="F115" s="722"/>
      <c r="G115" s="721"/>
      <c r="H115" s="720"/>
      <c r="I115" s="719"/>
      <c r="J115" s="718"/>
      <c r="K115" s="824" t="s">
        <v>218</v>
      </c>
      <c r="L115" s="945"/>
      <c r="M115" s="1664"/>
      <c r="N115" s="943"/>
      <c r="O115" s="1193"/>
    </row>
    <row r="116" spans="1:27" ht="14.45" customHeight="1" x14ac:dyDescent="0.2">
      <c r="A116" s="1919"/>
      <c r="B116" s="1918"/>
      <c r="C116" s="725"/>
      <c r="D116" s="1213"/>
      <c r="E116" s="1006"/>
      <c r="F116" s="722"/>
      <c r="G116" s="721"/>
      <c r="H116" s="720"/>
      <c r="I116" s="719"/>
      <c r="J116" s="718"/>
      <c r="K116" s="921" t="s">
        <v>142</v>
      </c>
      <c r="L116" s="728">
        <v>0</v>
      </c>
      <c r="M116" s="1175"/>
      <c r="N116" s="941"/>
      <c r="O116" s="917"/>
    </row>
    <row r="117" spans="1:27" ht="14.45" customHeight="1" x14ac:dyDescent="0.2">
      <c r="A117" s="1919"/>
      <c r="B117" s="1918"/>
      <c r="C117" s="725"/>
      <c r="D117" s="1213"/>
      <c r="E117" s="1006"/>
      <c r="F117" s="722"/>
      <c r="G117" s="721"/>
      <c r="H117" s="720"/>
      <c r="I117" s="719"/>
      <c r="J117" s="761"/>
      <c r="K117" s="921" t="s">
        <v>217</v>
      </c>
      <c r="L117" s="728"/>
      <c r="M117" s="1175"/>
      <c r="N117" s="941"/>
      <c r="O117" s="917"/>
    </row>
    <row r="118" spans="1:27" ht="14.45" customHeight="1" x14ac:dyDescent="0.2">
      <c r="A118" s="1919"/>
      <c r="B118" s="1918"/>
      <c r="C118" s="725"/>
      <c r="D118" s="1213"/>
      <c r="E118" s="1006"/>
      <c r="F118" s="722"/>
      <c r="G118" s="721"/>
      <c r="H118" s="720"/>
      <c r="I118" s="719"/>
      <c r="J118" s="761"/>
      <c r="K118" s="921" t="s">
        <v>162</v>
      </c>
      <c r="L118" s="728">
        <v>1312.1</v>
      </c>
      <c r="M118" s="1175"/>
      <c r="N118" s="941"/>
      <c r="O118" s="917"/>
      <c r="AA118" s="730"/>
    </row>
    <row r="119" spans="1:27" ht="15" customHeight="1" thickBot="1" x14ac:dyDescent="0.25">
      <c r="A119" s="1919"/>
      <c r="B119" s="1918"/>
      <c r="C119" s="725"/>
      <c r="D119" s="1213"/>
      <c r="E119" s="1006"/>
      <c r="F119" s="722"/>
      <c r="G119" s="721"/>
      <c r="H119" s="720"/>
      <c r="I119" s="719"/>
      <c r="J119" s="761"/>
      <c r="K119" s="955" t="s">
        <v>141</v>
      </c>
      <c r="L119" s="716"/>
      <c r="M119" s="1757"/>
      <c r="N119" s="936"/>
      <c r="O119" s="1756"/>
    </row>
    <row r="120" spans="1:27" ht="15" customHeight="1" thickBot="1" x14ac:dyDescent="0.25">
      <c r="A120" s="1089"/>
      <c r="B120" s="1916"/>
      <c r="C120" s="1915"/>
      <c r="D120" s="843"/>
      <c r="E120" s="999"/>
      <c r="F120" s="707"/>
      <c r="G120" s="706"/>
      <c r="H120" s="705"/>
      <c r="I120" s="704"/>
      <c r="J120" s="1015"/>
      <c r="K120" s="799" t="s">
        <v>33</v>
      </c>
      <c r="L120" s="903">
        <f>SUM(L114:L119)</f>
        <v>1312.1</v>
      </c>
      <c r="M120" s="985"/>
      <c r="N120" s="901"/>
      <c r="O120" s="957"/>
    </row>
    <row r="121" spans="1:27" ht="30" x14ac:dyDescent="0.2">
      <c r="A121" s="1923" t="s">
        <v>39</v>
      </c>
      <c r="B121" s="1922" t="s">
        <v>37</v>
      </c>
      <c r="C121" s="746" t="s">
        <v>37</v>
      </c>
      <c r="D121" s="1223" t="s">
        <v>93</v>
      </c>
      <c r="E121" s="1880" t="s">
        <v>224</v>
      </c>
      <c r="F121" s="1942" t="s">
        <v>542</v>
      </c>
      <c r="G121" s="742" t="s">
        <v>538</v>
      </c>
      <c r="H121" s="741" t="s">
        <v>44</v>
      </c>
      <c r="I121" s="956" t="s">
        <v>43</v>
      </c>
      <c r="J121" s="1711" t="s">
        <v>541</v>
      </c>
      <c r="K121" s="829" t="s">
        <v>125</v>
      </c>
      <c r="L121" s="1941"/>
      <c r="M121" s="1940" t="s">
        <v>228</v>
      </c>
      <c r="N121" s="1939" t="s">
        <v>49</v>
      </c>
      <c r="O121" s="1938"/>
      <c r="AA121" s="730"/>
    </row>
    <row r="122" spans="1:27" ht="15" x14ac:dyDescent="0.2">
      <c r="A122" s="1919"/>
      <c r="B122" s="1918"/>
      <c r="C122" s="725"/>
      <c r="D122" s="1213"/>
      <c r="E122" s="1006"/>
      <c r="F122" s="1934"/>
      <c r="G122" s="721"/>
      <c r="H122" s="720"/>
      <c r="I122" s="954"/>
      <c r="J122" s="1704"/>
      <c r="K122" s="824" t="s">
        <v>218</v>
      </c>
      <c r="L122" s="1127"/>
      <c r="M122" s="1937"/>
      <c r="N122" s="1936"/>
      <c r="O122" s="1935"/>
      <c r="AA122" s="730"/>
    </row>
    <row r="123" spans="1:27" ht="15" x14ac:dyDescent="0.2">
      <c r="A123" s="1919"/>
      <c r="B123" s="1918"/>
      <c r="C123" s="725"/>
      <c r="D123" s="1213"/>
      <c r="E123" s="1006"/>
      <c r="F123" s="1934"/>
      <c r="G123" s="721"/>
      <c r="H123" s="720"/>
      <c r="I123" s="954"/>
      <c r="J123" s="1704"/>
      <c r="K123" s="823" t="s">
        <v>142</v>
      </c>
      <c r="L123" s="822">
        <v>245.2</v>
      </c>
      <c r="M123" s="821"/>
      <c r="N123" s="820"/>
      <c r="O123" s="819"/>
      <c r="AA123" s="730"/>
    </row>
    <row r="124" spans="1:27" ht="15" x14ac:dyDescent="0.2">
      <c r="A124" s="1919"/>
      <c r="B124" s="1918"/>
      <c r="C124" s="725"/>
      <c r="D124" s="1213"/>
      <c r="E124" s="1006"/>
      <c r="F124" s="1934"/>
      <c r="G124" s="721"/>
      <c r="H124" s="720"/>
      <c r="I124" s="954"/>
      <c r="J124" s="1704"/>
      <c r="K124" s="823" t="s">
        <v>217</v>
      </c>
      <c r="L124" s="1127"/>
      <c r="M124" s="821"/>
      <c r="N124" s="820"/>
      <c r="O124" s="819"/>
    </row>
    <row r="125" spans="1:27" ht="15" x14ac:dyDescent="0.2">
      <c r="A125" s="1919"/>
      <c r="B125" s="1918"/>
      <c r="C125" s="725"/>
      <c r="D125" s="1213"/>
      <c r="E125" s="1006"/>
      <c r="F125" s="1934"/>
      <c r="G125" s="721"/>
      <c r="H125" s="720"/>
      <c r="I125" s="954"/>
      <c r="J125" s="1704"/>
      <c r="K125" s="733" t="s">
        <v>162</v>
      </c>
      <c r="L125" s="1127"/>
      <c r="M125" s="821"/>
      <c r="N125" s="820"/>
      <c r="O125" s="819"/>
    </row>
    <row r="126" spans="1:27" ht="15.75" thickBot="1" x14ac:dyDescent="0.25">
      <c r="A126" s="1919"/>
      <c r="B126" s="1918"/>
      <c r="C126" s="725"/>
      <c r="D126" s="1213"/>
      <c r="E126" s="1006"/>
      <c r="F126" s="1934"/>
      <c r="G126" s="721"/>
      <c r="H126" s="720"/>
      <c r="I126" s="954"/>
      <c r="J126" s="1704"/>
      <c r="K126" s="1150" t="s">
        <v>141</v>
      </c>
      <c r="L126" s="810"/>
      <c r="M126" s="1933"/>
      <c r="N126" s="1932"/>
      <c r="O126" s="1931"/>
    </row>
    <row r="127" spans="1:27" ht="15.75" thickBot="1" x14ac:dyDescent="0.25">
      <c r="A127" s="1089"/>
      <c r="B127" s="1916"/>
      <c r="C127" s="1915"/>
      <c r="D127" s="843"/>
      <c r="E127" s="999"/>
      <c r="F127" s="1930"/>
      <c r="G127" s="706"/>
      <c r="H127" s="705"/>
      <c r="I127" s="952"/>
      <c r="J127" s="800"/>
      <c r="K127" s="799" t="s">
        <v>33</v>
      </c>
      <c r="L127" s="931">
        <f>SUM(L121:L126)</f>
        <v>245.2</v>
      </c>
      <c r="M127" s="1929"/>
      <c r="N127" s="1928"/>
      <c r="O127" s="1927"/>
    </row>
    <row r="128" spans="1:27" ht="15" customHeight="1" x14ac:dyDescent="0.2">
      <c r="A128" s="1923" t="s">
        <v>39</v>
      </c>
      <c r="B128" s="1922" t="s">
        <v>37</v>
      </c>
      <c r="C128" s="746" t="s">
        <v>37</v>
      </c>
      <c r="D128" s="1223" t="s">
        <v>88</v>
      </c>
      <c r="E128" s="1926"/>
      <c r="F128" s="743" t="s">
        <v>540</v>
      </c>
      <c r="G128" s="742" t="s">
        <v>538</v>
      </c>
      <c r="H128" s="741" t="s">
        <v>44</v>
      </c>
      <c r="I128" s="719" t="s">
        <v>537</v>
      </c>
      <c r="J128" s="980" t="s">
        <v>42</v>
      </c>
      <c r="K128" s="1921" t="s">
        <v>125</v>
      </c>
      <c r="L128" s="949"/>
      <c r="M128" s="771" t="s">
        <v>228</v>
      </c>
      <c r="N128" s="735" t="s">
        <v>425</v>
      </c>
      <c r="O128" s="734"/>
    </row>
    <row r="129" spans="1:15" ht="15" x14ac:dyDescent="0.2">
      <c r="A129" s="1919"/>
      <c r="B129" s="1918"/>
      <c r="C129" s="725"/>
      <c r="D129" s="1213"/>
      <c r="E129" s="1670"/>
      <c r="F129" s="722"/>
      <c r="G129" s="721"/>
      <c r="H129" s="720"/>
      <c r="I129" s="719"/>
      <c r="J129" s="977" t="s">
        <v>536</v>
      </c>
      <c r="K129" s="1643" t="s">
        <v>218</v>
      </c>
      <c r="L129" s="919"/>
      <c r="M129" s="758"/>
      <c r="N129" s="714"/>
      <c r="O129" s="713"/>
    </row>
    <row r="130" spans="1:15" ht="15" x14ac:dyDescent="0.2">
      <c r="A130" s="1919"/>
      <c r="B130" s="1918"/>
      <c r="C130" s="725"/>
      <c r="D130" s="1213"/>
      <c r="E130" s="1670"/>
      <c r="F130" s="722"/>
      <c r="G130" s="721"/>
      <c r="H130" s="720"/>
      <c r="I130" s="719"/>
      <c r="J130" s="761"/>
      <c r="K130" s="1920" t="s">
        <v>142</v>
      </c>
      <c r="L130" s="919"/>
      <c r="M130" s="758"/>
      <c r="N130" s="714"/>
      <c r="O130" s="713"/>
    </row>
    <row r="131" spans="1:15" ht="15" x14ac:dyDescent="0.2">
      <c r="A131" s="1919"/>
      <c r="B131" s="1918"/>
      <c r="C131" s="725"/>
      <c r="D131" s="1213"/>
      <c r="E131" s="1670"/>
      <c r="F131" s="722"/>
      <c r="G131" s="721"/>
      <c r="H131" s="720"/>
      <c r="I131" s="719"/>
      <c r="J131" s="761"/>
      <c r="K131" s="1920" t="s">
        <v>217</v>
      </c>
      <c r="L131" s="919"/>
      <c r="M131" s="758"/>
      <c r="N131" s="714"/>
      <c r="O131" s="713"/>
    </row>
    <row r="132" spans="1:15" ht="15" x14ac:dyDescent="0.2">
      <c r="A132" s="1919"/>
      <c r="B132" s="1918"/>
      <c r="C132" s="725"/>
      <c r="D132" s="1213"/>
      <c r="E132" s="1670"/>
      <c r="F132" s="722"/>
      <c r="G132" s="721"/>
      <c r="H132" s="720"/>
      <c r="I132" s="719"/>
      <c r="J132" s="761"/>
      <c r="K132" s="729" t="s">
        <v>162</v>
      </c>
      <c r="L132" s="728">
        <v>400</v>
      </c>
      <c r="M132" s="758"/>
      <c r="N132" s="714"/>
      <c r="O132" s="713"/>
    </row>
    <row r="133" spans="1:15" ht="15.75" thickBot="1" x14ac:dyDescent="0.25">
      <c r="A133" s="1919"/>
      <c r="B133" s="1918"/>
      <c r="C133" s="725"/>
      <c r="D133" s="1213"/>
      <c r="E133" s="1670"/>
      <c r="F133" s="722"/>
      <c r="G133" s="721"/>
      <c r="H133" s="720"/>
      <c r="I133" s="719"/>
      <c r="J133" s="761"/>
      <c r="K133" s="1917" t="s">
        <v>141</v>
      </c>
      <c r="L133" s="912"/>
      <c r="M133" s="751"/>
      <c r="N133" s="750"/>
      <c r="O133" s="749"/>
    </row>
    <row r="134" spans="1:15" ht="15.75" thickBot="1" x14ac:dyDescent="0.25">
      <c r="A134" s="1089"/>
      <c r="B134" s="1916"/>
      <c r="C134" s="1915"/>
      <c r="D134" s="843"/>
      <c r="E134" s="1925"/>
      <c r="F134" s="707"/>
      <c r="G134" s="706"/>
      <c r="H134" s="705"/>
      <c r="I134" s="704"/>
      <c r="J134" s="1924"/>
      <c r="K134" s="799" t="s">
        <v>33</v>
      </c>
      <c r="L134" s="903">
        <f>SUM(L128:L133)</f>
        <v>400</v>
      </c>
      <c r="M134" s="797"/>
      <c r="N134" s="796"/>
      <c r="O134" s="996"/>
    </row>
    <row r="135" spans="1:15" ht="18.600000000000001" customHeight="1" x14ac:dyDescent="0.2">
      <c r="A135" s="1923" t="s">
        <v>39</v>
      </c>
      <c r="B135" s="1922" t="s">
        <v>37</v>
      </c>
      <c r="C135" s="746" t="s">
        <v>37</v>
      </c>
      <c r="D135" s="1223" t="s">
        <v>85</v>
      </c>
      <c r="E135" s="1914"/>
      <c r="F135" s="743" t="s">
        <v>539</v>
      </c>
      <c r="G135" s="742" t="s">
        <v>538</v>
      </c>
      <c r="H135" s="741" t="s">
        <v>44</v>
      </c>
      <c r="I135" s="719" t="s">
        <v>537</v>
      </c>
      <c r="J135" s="856" t="s">
        <v>42</v>
      </c>
      <c r="K135" s="1921" t="s">
        <v>125</v>
      </c>
      <c r="L135" s="945"/>
      <c r="M135" s="771" t="s">
        <v>228</v>
      </c>
      <c r="N135" s="735" t="s">
        <v>425</v>
      </c>
      <c r="O135" s="767"/>
    </row>
    <row r="136" spans="1:15" ht="15" x14ac:dyDescent="0.2">
      <c r="A136" s="1919"/>
      <c r="B136" s="1918"/>
      <c r="C136" s="725"/>
      <c r="D136" s="1213"/>
      <c r="E136" s="1914"/>
      <c r="F136" s="722"/>
      <c r="G136" s="721"/>
      <c r="H136" s="720"/>
      <c r="I136" s="719"/>
      <c r="J136" s="856" t="s">
        <v>536</v>
      </c>
      <c r="K136" s="1643" t="s">
        <v>218</v>
      </c>
      <c r="L136" s="919"/>
      <c r="M136" s="758"/>
      <c r="N136" s="714"/>
      <c r="O136" s="713"/>
    </row>
    <row r="137" spans="1:15" ht="15" x14ac:dyDescent="0.2">
      <c r="A137" s="1919"/>
      <c r="B137" s="1918"/>
      <c r="C137" s="725"/>
      <c r="D137" s="1213"/>
      <c r="E137" s="1914"/>
      <c r="F137" s="722"/>
      <c r="G137" s="721"/>
      <c r="H137" s="720"/>
      <c r="I137" s="719"/>
      <c r="J137" s="847"/>
      <c r="K137" s="1920" t="s">
        <v>142</v>
      </c>
      <c r="L137" s="919"/>
      <c r="M137" s="758"/>
      <c r="N137" s="714"/>
      <c r="O137" s="713"/>
    </row>
    <row r="138" spans="1:15" ht="15" x14ac:dyDescent="0.2">
      <c r="A138" s="1919"/>
      <c r="B138" s="1918"/>
      <c r="C138" s="725"/>
      <c r="D138" s="1213"/>
      <c r="E138" s="1914"/>
      <c r="F138" s="722"/>
      <c r="G138" s="721"/>
      <c r="H138" s="720"/>
      <c r="I138" s="719"/>
      <c r="J138" s="847"/>
      <c r="K138" s="1920" t="s">
        <v>217</v>
      </c>
      <c r="L138" s="919"/>
      <c r="M138" s="758"/>
      <c r="N138" s="714"/>
      <c r="O138" s="713"/>
    </row>
    <row r="139" spans="1:15" ht="15" x14ac:dyDescent="0.2">
      <c r="A139" s="1919"/>
      <c r="B139" s="1918"/>
      <c r="C139" s="725"/>
      <c r="D139" s="1213"/>
      <c r="E139" s="1914"/>
      <c r="F139" s="722"/>
      <c r="G139" s="721"/>
      <c r="H139" s="720"/>
      <c r="I139" s="719"/>
      <c r="J139" s="847"/>
      <c r="K139" s="729" t="s">
        <v>162</v>
      </c>
      <c r="L139" s="728">
        <v>90.2</v>
      </c>
      <c r="M139" s="1175"/>
      <c r="N139" s="918"/>
      <c r="O139" s="917"/>
    </row>
    <row r="140" spans="1:15" ht="15.75" thickBot="1" x14ac:dyDescent="0.25">
      <c r="A140" s="1919"/>
      <c r="B140" s="1918"/>
      <c r="C140" s="725"/>
      <c r="D140" s="1213"/>
      <c r="E140" s="1914"/>
      <c r="F140" s="722"/>
      <c r="G140" s="721"/>
      <c r="H140" s="720"/>
      <c r="I140" s="719"/>
      <c r="J140" s="847"/>
      <c r="K140" s="1917" t="s">
        <v>141</v>
      </c>
      <c r="L140" s="1113"/>
      <c r="M140" s="1201"/>
      <c r="N140" s="1840"/>
      <c r="O140" s="1794"/>
    </row>
    <row r="141" spans="1:15" ht="15.75" thickBot="1" x14ac:dyDescent="0.25">
      <c r="A141" s="1089"/>
      <c r="B141" s="1916"/>
      <c r="C141" s="1915"/>
      <c r="D141" s="843"/>
      <c r="E141" s="1914"/>
      <c r="F141" s="707"/>
      <c r="G141" s="706"/>
      <c r="H141" s="705"/>
      <c r="I141" s="704"/>
      <c r="J141" s="847"/>
      <c r="K141" s="799" t="s">
        <v>33</v>
      </c>
      <c r="L141" s="1167">
        <f>SUM(L135:L140)</f>
        <v>90.2</v>
      </c>
      <c r="M141" s="1913"/>
      <c r="N141" s="1912"/>
      <c r="O141" s="1911"/>
    </row>
    <row r="142" spans="1:15" ht="15" x14ac:dyDescent="0.2">
      <c r="A142" s="870" t="s">
        <v>39</v>
      </c>
      <c r="B142" s="747" t="s">
        <v>37</v>
      </c>
      <c r="C142" s="1224" t="s">
        <v>39</v>
      </c>
      <c r="D142" s="1726"/>
      <c r="E142" s="1680"/>
      <c r="F142" s="876" t="s">
        <v>535</v>
      </c>
      <c r="G142" s="742" t="s">
        <v>521</v>
      </c>
      <c r="H142" s="741" t="s">
        <v>44</v>
      </c>
      <c r="I142" s="740" t="s">
        <v>43</v>
      </c>
      <c r="J142" s="1239" t="s">
        <v>42</v>
      </c>
      <c r="K142" s="772" t="s">
        <v>125</v>
      </c>
      <c r="L142" s="759">
        <f>L150+L157+L164+L172+L179</f>
        <v>1995.7</v>
      </c>
      <c r="M142" s="769" t="s">
        <v>225</v>
      </c>
      <c r="N142" s="768" t="s">
        <v>49</v>
      </c>
      <c r="O142" s="861">
        <v>3</v>
      </c>
    </row>
    <row r="143" spans="1:15" ht="15" x14ac:dyDescent="0.2">
      <c r="A143" s="852"/>
      <c r="B143" s="726"/>
      <c r="C143" s="1221"/>
      <c r="D143" s="1214"/>
      <c r="E143" s="1676"/>
      <c r="F143" s="874"/>
      <c r="G143" s="721"/>
      <c r="H143" s="720"/>
      <c r="I143" s="719"/>
      <c r="J143" s="1220"/>
      <c r="K143" s="770" t="s">
        <v>218</v>
      </c>
      <c r="L143" s="1357">
        <f>L151+L158+L165+L173+L180</f>
        <v>0</v>
      </c>
      <c r="M143" s="995"/>
      <c r="N143" s="994"/>
      <c r="O143" s="1022"/>
    </row>
    <row r="144" spans="1:15" ht="30" x14ac:dyDescent="0.2">
      <c r="A144" s="852"/>
      <c r="B144" s="726"/>
      <c r="C144" s="1221"/>
      <c r="D144" s="1214"/>
      <c r="E144" s="1676"/>
      <c r="F144" s="1050"/>
      <c r="G144" s="721"/>
      <c r="H144" s="720"/>
      <c r="I144" s="719"/>
      <c r="J144" s="761"/>
      <c r="K144" s="765" t="s">
        <v>142</v>
      </c>
      <c r="L144" s="1357">
        <f>L152+L159+L166+L174+L181</f>
        <v>41</v>
      </c>
      <c r="M144" s="1666" t="s">
        <v>534</v>
      </c>
      <c r="N144" s="1023" t="s">
        <v>49</v>
      </c>
      <c r="O144" s="1022">
        <v>2</v>
      </c>
    </row>
    <row r="145" spans="1:29" ht="15" x14ac:dyDescent="0.2">
      <c r="A145" s="852"/>
      <c r="B145" s="726"/>
      <c r="C145" s="1221"/>
      <c r="D145" s="1214"/>
      <c r="E145" s="1676"/>
      <c r="F145" s="1050"/>
      <c r="G145" s="721"/>
      <c r="H145" s="720"/>
      <c r="I145" s="719"/>
      <c r="J145" s="761"/>
      <c r="K145" s="765" t="s">
        <v>217</v>
      </c>
      <c r="L145" s="1357">
        <f>L153+L160+L167+L175+L182</f>
        <v>4927.3</v>
      </c>
      <c r="M145" s="995"/>
      <c r="N145" s="1023"/>
      <c r="O145" s="970"/>
    </row>
    <row r="146" spans="1:29" ht="15" x14ac:dyDescent="0.2">
      <c r="A146" s="852"/>
      <c r="B146" s="726"/>
      <c r="C146" s="1221"/>
      <c r="D146" s="1214"/>
      <c r="E146" s="1676"/>
      <c r="F146" s="1050"/>
      <c r="G146" s="721"/>
      <c r="H146" s="720"/>
      <c r="I146" s="719"/>
      <c r="J146" s="761"/>
      <c r="K146" s="765" t="s">
        <v>162</v>
      </c>
      <c r="L146" s="1357">
        <f>L154+L161+L168+L176+L183</f>
        <v>343</v>
      </c>
      <c r="M146" s="995"/>
      <c r="N146" s="1023"/>
      <c r="O146" s="970"/>
    </row>
    <row r="147" spans="1:29" ht="15" x14ac:dyDescent="0.2">
      <c r="A147" s="852"/>
      <c r="B147" s="726"/>
      <c r="C147" s="1221"/>
      <c r="D147" s="1214"/>
      <c r="E147" s="1676"/>
      <c r="F147" s="1050"/>
      <c r="G147" s="721"/>
      <c r="H147" s="720"/>
      <c r="I147" s="719"/>
      <c r="J147" s="761"/>
      <c r="K147" s="765" t="s">
        <v>532</v>
      </c>
      <c r="L147" s="1910">
        <f>L155+L162+L169</f>
        <v>0</v>
      </c>
      <c r="M147" s="1019"/>
      <c r="N147" s="1018"/>
      <c r="O147" s="1017"/>
    </row>
    <row r="148" spans="1:29" ht="15.75" thickBot="1" x14ac:dyDescent="0.25">
      <c r="A148" s="852"/>
      <c r="B148" s="726"/>
      <c r="C148" s="1221"/>
      <c r="D148" s="1214"/>
      <c r="E148" s="1676"/>
      <c r="F148" s="1050"/>
      <c r="G148" s="721"/>
      <c r="H148" s="720"/>
      <c r="I148" s="719"/>
      <c r="J148" s="932"/>
      <c r="K148" s="760" t="s">
        <v>479</v>
      </c>
      <c r="L148" s="1522">
        <f>L170</f>
        <v>0</v>
      </c>
      <c r="M148" s="963"/>
      <c r="N148" s="962"/>
      <c r="O148" s="1035"/>
    </row>
    <row r="149" spans="1:29" ht="15.75" thickBot="1" x14ac:dyDescent="0.25">
      <c r="A149" s="794"/>
      <c r="B149" s="711"/>
      <c r="C149" s="757"/>
      <c r="D149" s="757"/>
      <c r="E149" s="756"/>
      <c r="F149" s="1047"/>
      <c r="G149" s="706"/>
      <c r="H149" s="705"/>
      <c r="I149" s="704"/>
      <c r="J149" s="1015"/>
      <c r="K149" s="799" t="s">
        <v>33</v>
      </c>
      <c r="L149" s="903">
        <f>SUM(L142:L148)</f>
        <v>7307</v>
      </c>
      <c r="M149" s="985"/>
      <c r="N149" s="901"/>
      <c r="O149" s="957"/>
    </row>
    <row r="150" spans="1:29" ht="15" x14ac:dyDescent="0.2">
      <c r="A150" s="870" t="s">
        <v>39</v>
      </c>
      <c r="B150" s="747" t="s">
        <v>37</v>
      </c>
      <c r="C150" s="1224" t="s">
        <v>39</v>
      </c>
      <c r="D150" s="1223" t="s">
        <v>37</v>
      </c>
      <c r="E150" s="1880"/>
      <c r="F150" s="1222" t="s">
        <v>533</v>
      </c>
      <c r="G150" s="742" t="s">
        <v>521</v>
      </c>
      <c r="H150" s="1838" t="s">
        <v>44</v>
      </c>
      <c r="I150" s="740" t="s">
        <v>43</v>
      </c>
      <c r="J150" s="1239" t="s">
        <v>42</v>
      </c>
      <c r="K150" s="923" t="s">
        <v>125</v>
      </c>
      <c r="L150" s="737">
        <v>1995.7</v>
      </c>
      <c r="M150" s="769" t="s">
        <v>228</v>
      </c>
      <c r="N150" s="768" t="s">
        <v>49</v>
      </c>
      <c r="O150" s="978">
        <v>1</v>
      </c>
      <c r="AA150" s="665"/>
      <c r="AB150" s="665"/>
    </row>
    <row r="151" spans="1:29" ht="15" x14ac:dyDescent="0.2">
      <c r="A151" s="852"/>
      <c r="B151" s="726"/>
      <c r="C151" s="1221"/>
      <c r="D151" s="1213"/>
      <c r="E151" s="1006"/>
      <c r="F151" s="1212"/>
      <c r="G151" s="721"/>
      <c r="H151" s="1829"/>
      <c r="I151" s="719"/>
      <c r="J151" s="1220" t="s">
        <v>360</v>
      </c>
      <c r="K151" s="824" t="s">
        <v>218</v>
      </c>
      <c r="L151" s="731"/>
      <c r="M151" s="995"/>
      <c r="N151" s="994"/>
      <c r="O151" s="973"/>
    </row>
    <row r="152" spans="1:29" ht="15" x14ac:dyDescent="0.25">
      <c r="A152" s="852"/>
      <c r="B152" s="726"/>
      <c r="C152" s="1221"/>
      <c r="D152" s="1213"/>
      <c r="E152" s="1006"/>
      <c r="F152" s="1212"/>
      <c r="G152" s="721"/>
      <c r="H152" s="1829"/>
      <c r="I152" s="719"/>
      <c r="J152" s="977"/>
      <c r="K152" s="921" t="s">
        <v>142</v>
      </c>
      <c r="L152" s="731">
        <v>0</v>
      </c>
      <c r="M152" s="993" t="s">
        <v>529</v>
      </c>
      <c r="N152" s="992" t="s">
        <v>49</v>
      </c>
      <c r="O152" s="1909">
        <v>1</v>
      </c>
      <c r="Y152" s="1908"/>
      <c r="Z152" s="1908"/>
      <c r="AC152" s="665"/>
    </row>
    <row r="153" spans="1:29" ht="15" x14ac:dyDescent="0.2">
      <c r="A153" s="852"/>
      <c r="B153" s="726"/>
      <c r="C153" s="1221"/>
      <c r="D153" s="1213"/>
      <c r="E153" s="1006"/>
      <c r="F153" s="1212"/>
      <c r="G153" s="721"/>
      <c r="H153" s="1829"/>
      <c r="I153" s="719"/>
      <c r="J153" s="761"/>
      <c r="K153" s="921" t="s">
        <v>217</v>
      </c>
      <c r="L153" s="731">
        <v>4927.3</v>
      </c>
      <c r="M153" s="995"/>
      <c r="N153" s="1023"/>
      <c r="O153" s="970"/>
      <c r="Y153" s="1908"/>
      <c r="Z153" s="1908"/>
      <c r="AA153" s="730"/>
    </row>
    <row r="154" spans="1:29" ht="15" x14ac:dyDescent="0.2">
      <c r="A154" s="852"/>
      <c r="B154" s="726"/>
      <c r="C154" s="1221"/>
      <c r="D154" s="1213"/>
      <c r="E154" s="1006"/>
      <c r="F154" s="1212"/>
      <c r="G154" s="721"/>
      <c r="H154" s="1829"/>
      <c r="I154" s="719"/>
      <c r="J154" s="761"/>
      <c r="K154" s="921" t="s">
        <v>162</v>
      </c>
      <c r="L154" s="731"/>
      <c r="M154" s="995"/>
      <c r="N154" s="1023"/>
      <c r="O154" s="970"/>
      <c r="Y154" s="1908"/>
      <c r="Z154" s="1908"/>
    </row>
    <row r="155" spans="1:29" ht="23.25" customHeight="1" thickBot="1" x14ac:dyDescent="0.25">
      <c r="A155" s="852"/>
      <c r="B155" s="726"/>
      <c r="C155" s="1221"/>
      <c r="D155" s="1213"/>
      <c r="E155" s="1006"/>
      <c r="F155" s="1212"/>
      <c r="G155" s="721"/>
      <c r="H155" s="1829"/>
      <c r="I155" s="719"/>
      <c r="J155" s="761"/>
      <c r="K155" s="1102" t="s">
        <v>532</v>
      </c>
      <c r="L155" s="1020">
        <v>0</v>
      </c>
      <c r="M155" s="1352"/>
      <c r="N155" s="1018"/>
      <c r="O155" s="1017"/>
      <c r="AA155" s="730"/>
      <c r="AC155" s="665"/>
    </row>
    <row r="156" spans="1:29" ht="14.25" customHeight="1" thickBot="1" x14ac:dyDescent="0.25">
      <c r="A156" s="794"/>
      <c r="B156" s="711"/>
      <c r="C156" s="757"/>
      <c r="D156" s="843"/>
      <c r="E156" s="999"/>
      <c r="F156" s="1907"/>
      <c r="G156" s="706"/>
      <c r="H156" s="1827"/>
      <c r="I156" s="704"/>
      <c r="J156" s="1015"/>
      <c r="K156" s="799" t="s">
        <v>33</v>
      </c>
      <c r="L156" s="903">
        <f>SUM(L150:L155)</f>
        <v>6923</v>
      </c>
      <c r="M156" s="985"/>
      <c r="N156" s="901"/>
      <c r="O156" s="957"/>
    </row>
    <row r="157" spans="1:29" ht="21" hidden="1" customHeight="1" outlineLevel="1" x14ac:dyDescent="0.2">
      <c r="A157" s="870" t="s">
        <v>39</v>
      </c>
      <c r="B157" s="747" t="s">
        <v>37</v>
      </c>
      <c r="C157" s="836" t="s">
        <v>39</v>
      </c>
      <c r="D157" s="835" t="s">
        <v>110</v>
      </c>
      <c r="E157" s="1880"/>
      <c r="F157" s="743" t="s">
        <v>531</v>
      </c>
      <c r="G157" s="742" t="s">
        <v>521</v>
      </c>
      <c r="H157" s="1838" t="s">
        <v>44</v>
      </c>
      <c r="I157" s="740" t="s">
        <v>43</v>
      </c>
      <c r="J157" s="739" t="s">
        <v>530</v>
      </c>
      <c r="K157" s="1878" t="s">
        <v>125</v>
      </c>
      <c r="L157" s="949">
        <v>0</v>
      </c>
      <c r="M157" s="1906" t="s">
        <v>228</v>
      </c>
      <c r="N157" s="1905" t="s">
        <v>49</v>
      </c>
      <c r="O157" s="1698"/>
      <c r="AA157" s="730"/>
    </row>
    <row r="158" spans="1:29" ht="40.5" hidden="1" customHeight="1" outlineLevel="1" x14ac:dyDescent="0.2">
      <c r="A158" s="852"/>
      <c r="B158" s="726"/>
      <c r="C158" s="818"/>
      <c r="D158" s="817"/>
      <c r="E158" s="1006"/>
      <c r="F158" s="722"/>
      <c r="G158" s="721"/>
      <c r="H158" s="1829"/>
      <c r="I158" s="719"/>
      <c r="J158" s="718"/>
      <c r="K158" s="946" t="s">
        <v>244</v>
      </c>
      <c r="L158" s="945"/>
      <c r="M158" s="1904"/>
      <c r="N158" s="1903"/>
      <c r="O158" s="1107"/>
    </row>
    <row r="159" spans="1:29" ht="25.5" hidden="1" customHeight="1" outlineLevel="1" x14ac:dyDescent="0.2">
      <c r="A159" s="852"/>
      <c r="B159" s="726"/>
      <c r="C159" s="818"/>
      <c r="D159" s="817"/>
      <c r="E159" s="1006"/>
      <c r="F159" s="722"/>
      <c r="G159" s="721"/>
      <c r="H159" s="1829"/>
      <c r="I159" s="719"/>
      <c r="J159" s="718"/>
      <c r="K159" s="1876" t="s">
        <v>142</v>
      </c>
      <c r="L159" s="919"/>
      <c r="M159" s="1902" t="s">
        <v>529</v>
      </c>
      <c r="N159" s="1901" t="s">
        <v>49</v>
      </c>
      <c r="O159" s="1697"/>
    </row>
    <row r="160" spans="1:29" ht="37.5" hidden="1" customHeight="1" outlineLevel="1" x14ac:dyDescent="0.2">
      <c r="A160" s="852"/>
      <c r="B160" s="726"/>
      <c r="C160" s="818"/>
      <c r="D160" s="817"/>
      <c r="E160" s="1006"/>
      <c r="F160" s="722"/>
      <c r="G160" s="721"/>
      <c r="H160" s="1829"/>
      <c r="I160" s="719"/>
      <c r="J160" s="718"/>
      <c r="K160" s="1876" t="s">
        <v>217</v>
      </c>
      <c r="L160" s="919"/>
      <c r="M160" s="715"/>
      <c r="N160" s="714"/>
      <c r="O160" s="1107"/>
    </row>
    <row r="161" spans="1:30" ht="35.25" hidden="1" customHeight="1" outlineLevel="1" thickBot="1" x14ac:dyDescent="0.25">
      <c r="A161" s="852"/>
      <c r="B161" s="726"/>
      <c r="C161" s="818"/>
      <c r="D161" s="817"/>
      <c r="E161" s="1006"/>
      <c r="F161" s="722"/>
      <c r="G161" s="721"/>
      <c r="H161" s="1829"/>
      <c r="I161" s="719"/>
      <c r="J161" s="718"/>
      <c r="K161" s="1873" t="s">
        <v>162</v>
      </c>
      <c r="L161" s="912"/>
      <c r="M161" s="911"/>
      <c r="N161" s="750"/>
      <c r="O161" s="1900"/>
    </row>
    <row r="162" spans="1:30" ht="49.5" hidden="1" customHeight="1" outlineLevel="1" thickBot="1" x14ac:dyDescent="0.25">
      <c r="A162" s="852"/>
      <c r="B162" s="726"/>
      <c r="C162" s="818"/>
      <c r="D162" s="817"/>
      <c r="E162" s="1006"/>
      <c r="F162" s="722"/>
      <c r="G162" s="721"/>
      <c r="H162" s="1829"/>
      <c r="I162" s="719"/>
      <c r="J162" s="718"/>
      <c r="K162" s="1899" t="s">
        <v>216</v>
      </c>
      <c r="L162" s="1898"/>
      <c r="M162" s="1897"/>
      <c r="N162" s="1896"/>
      <c r="O162" s="1895"/>
    </row>
    <row r="163" spans="1:30" ht="34.5" hidden="1" customHeight="1" outlineLevel="1" thickBot="1" x14ac:dyDescent="0.25">
      <c r="A163" s="794"/>
      <c r="B163" s="711"/>
      <c r="C163" s="806"/>
      <c r="D163" s="805"/>
      <c r="E163" s="999"/>
      <c r="F163" s="707"/>
      <c r="G163" s="706"/>
      <c r="H163" s="1827"/>
      <c r="I163" s="704"/>
      <c r="J163" s="703"/>
      <c r="K163" s="1894" t="s">
        <v>33</v>
      </c>
      <c r="L163" s="798">
        <f>SUM(L157:L162)</f>
        <v>0</v>
      </c>
      <c r="M163" s="1893"/>
      <c r="N163" s="1892"/>
      <c r="O163" s="1699"/>
    </row>
    <row r="164" spans="1:30" ht="15.75" customHeight="1" collapsed="1" x14ac:dyDescent="0.2">
      <c r="A164" s="748" t="s">
        <v>39</v>
      </c>
      <c r="B164" s="747" t="s">
        <v>37</v>
      </c>
      <c r="C164" s="836" t="s">
        <v>39</v>
      </c>
      <c r="D164" s="1881" t="s">
        <v>108</v>
      </c>
      <c r="E164" s="1880"/>
      <c r="F164" s="1811" t="s">
        <v>528</v>
      </c>
      <c r="G164" s="742" t="s">
        <v>521</v>
      </c>
      <c r="H164" s="1838" t="s">
        <v>44</v>
      </c>
      <c r="I164" s="1181" t="s">
        <v>43</v>
      </c>
      <c r="J164" s="739" t="s">
        <v>339</v>
      </c>
      <c r="K164" s="1891" t="s">
        <v>125</v>
      </c>
      <c r="L164" s="949"/>
      <c r="M164" s="771" t="s">
        <v>283</v>
      </c>
      <c r="N164" s="1690" t="s">
        <v>49</v>
      </c>
      <c r="O164" s="1890"/>
    </row>
    <row r="165" spans="1:30" ht="15.75" customHeight="1" x14ac:dyDescent="0.2">
      <c r="A165" s="727"/>
      <c r="B165" s="726"/>
      <c r="C165" s="818"/>
      <c r="D165" s="1875"/>
      <c r="E165" s="1006"/>
      <c r="F165" s="1810"/>
      <c r="G165" s="721"/>
      <c r="H165" s="1829"/>
      <c r="I165" s="1174"/>
      <c r="J165" s="718"/>
      <c r="K165" s="824" t="s">
        <v>218</v>
      </c>
      <c r="L165" s="937"/>
      <c r="M165" s="1889"/>
      <c r="N165" s="1888"/>
      <c r="O165" s="1887"/>
    </row>
    <row r="166" spans="1:30" ht="15.75" customHeight="1" x14ac:dyDescent="0.2">
      <c r="A166" s="727"/>
      <c r="B166" s="726"/>
      <c r="C166" s="818"/>
      <c r="D166" s="1875"/>
      <c r="E166" s="1006"/>
      <c r="F166" s="1810"/>
      <c r="G166" s="721"/>
      <c r="H166" s="1829"/>
      <c r="I166" s="1174"/>
      <c r="J166" s="718"/>
      <c r="K166" s="1885" t="s">
        <v>142</v>
      </c>
      <c r="L166" s="728">
        <v>41</v>
      </c>
      <c r="M166" s="758" t="s">
        <v>527</v>
      </c>
      <c r="N166" s="1007" t="s">
        <v>49</v>
      </c>
      <c r="O166" s="1886"/>
      <c r="AA166" s="730"/>
    </row>
    <row r="167" spans="1:30" ht="15.75" customHeight="1" x14ac:dyDescent="0.2">
      <c r="A167" s="727"/>
      <c r="B167" s="726"/>
      <c r="C167" s="818"/>
      <c r="D167" s="1875"/>
      <c r="E167" s="1006"/>
      <c r="F167" s="1810"/>
      <c r="G167" s="721"/>
      <c r="H167" s="1829"/>
      <c r="I167" s="1174"/>
      <c r="J167" s="718"/>
      <c r="K167" s="1885" t="s">
        <v>217</v>
      </c>
      <c r="L167" s="728"/>
      <c r="M167" s="758"/>
      <c r="N167" s="1007"/>
      <c r="O167" s="713"/>
      <c r="AA167" s="665"/>
      <c r="AB167" s="665"/>
      <c r="AC167" s="665"/>
      <c r="AD167" s="665"/>
    </row>
    <row r="168" spans="1:30" ht="15.75" customHeight="1" x14ac:dyDescent="0.2">
      <c r="A168" s="727"/>
      <c r="B168" s="726"/>
      <c r="C168" s="818"/>
      <c r="D168" s="1875"/>
      <c r="E168" s="1006"/>
      <c r="F168" s="1810"/>
      <c r="G168" s="721"/>
      <c r="H168" s="1829"/>
      <c r="I168" s="1174"/>
      <c r="J168" s="718"/>
      <c r="K168" s="1885" t="s">
        <v>162</v>
      </c>
      <c r="L168" s="728"/>
      <c r="M168" s="758"/>
      <c r="N168" s="1007"/>
      <c r="O168" s="713"/>
      <c r="AA168" s="665"/>
      <c r="AB168" s="665"/>
      <c r="AC168" s="665"/>
      <c r="AD168" s="665"/>
    </row>
    <row r="169" spans="1:30" ht="15.75" customHeight="1" x14ac:dyDescent="0.2">
      <c r="A169" s="727"/>
      <c r="B169" s="726"/>
      <c r="C169" s="818"/>
      <c r="D169" s="1875"/>
      <c r="E169" s="1006"/>
      <c r="F169" s="1810"/>
      <c r="G169" s="721"/>
      <c r="H169" s="1829"/>
      <c r="I169" s="1174"/>
      <c r="J169" s="718"/>
      <c r="K169" s="1876" t="s">
        <v>216</v>
      </c>
      <c r="L169" s="728">
        <v>0</v>
      </c>
      <c r="M169" s="758"/>
      <c r="N169" s="1007"/>
      <c r="O169" s="1697"/>
      <c r="AA169" s="665"/>
      <c r="AB169" s="665"/>
      <c r="AC169" s="665"/>
      <c r="AD169" s="665"/>
    </row>
    <row r="170" spans="1:30" ht="15.75" customHeight="1" thickBot="1" x14ac:dyDescent="0.25">
      <c r="A170" s="727"/>
      <c r="B170" s="726"/>
      <c r="C170" s="818"/>
      <c r="D170" s="1875"/>
      <c r="E170" s="1006"/>
      <c r="F170" s="1810"/>
      <c r="G170" s="721"/>
      <c r="H170" s="1829"/>
      <c r="I170" s="1174"/>
      <c r="J170" s="718"/>
      <c r="K170" s="1884" t="s">
        <v>479</v>
      </c>
      <c r="L170" s="1172">
        <v>0</v>
      </c>
      <c r="M170" s="1100"/>
      <c r="N170" s="1651"/>
      <c r="O170" s="1696"/>
      <c r="AA170" s="665"/>
      <c r="AB170" s="665"/>
      <c r="AC170" s="665"/>
      <c r="AD170" s="665"/>
    </row>
    <row r="171" spans="1:30" ht="18.75" customHeight="1" thickBot="1" x14ac:dyDescent="0.25">
      <c r="A171" s="712"/>
      <c r="B171" s="711"/>
      <c r="C171" s="806"/>
      <c r="D171" s="1872"/>
      <c r="E171" s="999"/>
      <c r="F171" s="1808"/>
      <c r="G171" s="706"/>
      <c r="H171" s="1827"/>
      <c r="I171" s="1169"/>
      <c r="J171" s="703"/>
      <c r="K171" s="1883" t="s">
        <v>33</v>
      </c>
      <c r="L171" s="798">
        <f>SUM(L164:L170)</f>
        <v>41</v>
      </c>
      <c r="M171" s="797"/>
      <c r="N171" s="997"/>
      <c r="O171" s="1699"/>
      <c r="AA171" s="665"/>
      <c r="AB171" s="665"/>
      <c r="AC171" s="665"/>
      <c r="AD171" s="665"/>
    </row>
    <row r="172" spans="1:30" ht="15.75" customHeight="1" x14ac:dyDescent="0.2">
      <c r="A172" s="748" t="s">
        <v>39</v>
      </c>
      <c r="B172" s="747" t="s">
        <v>37</v>
      </c>
      <c r="C172" s="836" t="s">
        <v>39</v>
      </c>
      <c r="D172" s="1881" t="s">
        <v>103</v>
      </c>
      <c r="E172" s="1880"/>
      <c r="F172" s="722" t="s">
        <v>526</v>
      </c>
      <c r="G172" s="742" t="s">
        <v>521</v>
      </c>
      <c r="H172" s="1838" t="s">
        <v>44</v>
      </c>
      <c r="I172" s="1879" t="s">
        <v>525</v>
      </c>
      <c r="J172" s="739" t="s">
        <v>524</v>
      </c>
      <c r="K172" s="1878" t="s">
        <v>125</v>
      </c>
      <c r="L172" s="737">
        <v>0</v>
      </c>
      <c r="M172" s="771" t="s">
        <v>228</v>
      </c>
      <c r="N172" s="1690" t="s">
        <v>49</v>
      </c>
      <c r="O172" s="1877">
        <v>1</v>
      </c>
    </row>
    <row r="173" spans="1:30" ht="15.75" customHeight="1" x14ac:dyDescent="0.2">
      <c r="A173" s="727"/>
      <c r="B173" s="726"/>
      <c r="C173" s="818"/>
      <c r="D173" s="1875"/>
      <c r="E173" s="1006"/>
      <c r="F173" s="722"/>
      <c r="G173" s="721"/>
      <c r="H173" s="1829"/>
      <c r="I173" s="1874"/>
      <c r="J173" s="718"/>
      <c r="K173" s="824" t="s">
        <v>218</v>
      </c>
      <c r="L173" s="731"/>
      <c r="M173" s="944"/>
      <c r="N173" s="1652"/>
      <c r="O173" s="1107"/>
    </row>
    <row r="174" spans="1:30" ht="15.75" customHeight="1" x14ac:dyDescent="0.2">
      <c r="A174" s="727"/>
      <c r="B174" s="726"/>
      <c r="C174" s="818"/>
      <c r="D174" s="1875"/>
      <c r="E174" s="1006"/>
      <c r="F174" s="722"/>
      <c r="G174" s="721"/>
      <c r="H174" s="1829"/>
      <c r="I174" s="1874"/>
      <c r="J174" s="718"/>
      <c r="K174" s="1876" t="s">
        <v>142</v>
      </c>
      <c r="L174" s="731">
        <v>0</v>
      </c>
      <c r="M174" s="944" t="s">
        <v>523</v>
      </c>
      <c r="N174" s="1652" t="s">
        <v>49</v>
      </c>
      <c r="O174" s="1882">
        <v>1</v>
      </c>
      <c r="AA174" s="730"/>
    </row>
    <row r="175" spans="1:30" ht="15.75" customHeight="1" x14ac:dyDescent="0.2">
      <c r="A175" s="727"/>
      <c r="B175" s="726"/>
      <c r="C175" s="818"/>
      <c r="D175" s="1875"/>
      <c r="E175" s="1006"/>
      <c r="F175" s="722"/>
      <c r="G175" s="721"/>
      <c r="H175" s="1829"/>
      <c r="I175" s="1874"/>
      <c r="J175" s="718"/>
      <c r="K175" s="1876" t="s">
        <v>217</v>
      </c>
      <c r="L175" s="919"/>
      <c r="M175" s="758"/>
      <c r="N175" s="1007"/>
      <c r="O175" s="1697"/>
    </row>
    <row r="176" spans="1:30" ht="15.75" customHeight="1" x14ac:dyDescent="0.2">
      <c r="A176" s="727"/>
      <c r="B176" s="726"/>
      <c r="C176" s="818"/>
      <c r="D176" s="1875"/>
      <c r="E176" s="1006"/>
      <c r="F176" s="722"/>
      <c r="G176" s="721"/>
      <c r="H176" s="1829"/>
      <c r="I176" s="1874"/>
      <c r="J176" s="718"/>
      <c r="K176" s="1876" t="s">
        <v>162</v>
      </c>
      <c r="L176" s="728">
        <v>338</v>
      </c>
      <c r="M176" s="758"/>
      <c r="N176" s="1007"/>
      <c r="O176" s="1697"/>
      <c r="AA176" s="730"/>
    </row>
    <row r="177" spans="1:27" ht="15.75" customHeight="1" thickBot="1" x14ac:dyDescent="0.25">
      <c r="A177" s="727"/>
      <c r="B177" s="726"/>
      <c r="C177" s="818"/>
      <c r="D177" s="1875"/>
      <c r="E177" s="1006"/>
      <c r="F177" s="722"/>
      <c r="G177" s="721"/>
      <c r="H177" s="1829"/>
      <c r="I177" s="1874"/>
      <c r="J177" s="718"/>
      <c r="K177" s="1873" t="s">
        <v>216</v>
      </c>
      <c r="L177" s="1101"/>
      <c r="M177" s="1100"/>
      <c r="N177" s="1651"/>
      <c r="O177" s="1696"/>
    </row>
    <row r="178" spans="1:27" ht="15.75" customHeight="1" thickBot="1" x14ac:dyDescent="0.25">
      <c r="A178" s="712"/>
      <c r="B178" s="711"/>
      <c r="C178" s="806"/>
      <c r="D178" s="1872"/>
      <c r="E178" s="999"/>
      <c r="F178" s="707"/>
      <c r="G178" s="706"/>
      <c r="H178" s="1827"/>
      <c r="I178" s="1871"/>
      <c r="J178" s="703"/>
      <c r="K178" s="1870" t="s">
        <v>33</v>
      </c>
      <c r="L178" s="798">
        <f>SUM(L172:L177)</f>
        <v>338</v>
      </c>
      <c r="M178" s="1095"/>
      <c r="N178" s="1703"/>
      <c r="O178" s="1699"/>
    </row>
    <row r="179" spans="1:27" ht="15.75" customHeight="1" x14ac:dyDescent="0.2">
      <c r="A179" s="748" t="s">
        <v>39</v>
      </c>
      <c r="B179" s="747" t="s">
        <v>37</v>
      </c>
      <c r="C179" s="836" t="s">
        <v>39</v>
      </c>
      <c r="D179" s="1881" t="s">
        <v>97</v>
      </c>
      <c r="E179" s="1880"/>
      <c r="F179" s="722" t="s">
        <v>522</v>
      </c>
      <c r="G179" s="742" t="s">
        <v>521</v>
      </c>
      <c r="H179" s="1838" t="s">
        <v>44</v>
      </c>
      <c r="I179" s="1879" t="s">
        <v>520</v>
      </c>
      <c r="J179" s="739" t="s">
        <v>519</v>
      </c>
      <c r="K179" s="1878" t="s">
        <v>125</v>
      </c>
      <c r="L179" s="737"/>
      <c r="M179" s="771" t="s">
        <v>228</v>
      </c>
      <c r="N179" s="1690" t="s">
        <v>49</v>
      </c>
      <c r="O179" s="1877">
        <v>1</v>
      </c>
      <c r="AA179" s="730"/>
    </row>
    <row r="180" spans="1:27" ht="15.75" customHeight="1" x14ac:dyDescent="0.2">
      <c r="A180" s="727"/>
      <c r="B180" s="726"/>
      <c r="C180" s="818"/>
      <c r="D180" s="1875"/>
      <c r="E180" s="1006"/>
      <c r="F180" s="722"/>
      <c r="G180" s="721"/>
      <c r="H180" s="1829"/>
      <c r="I180" s="1874"/>
      <c r="J180" s="718"/>
      <c r="K180" s="824" t="s">
        <v>218</v>
      </c>
      <c r="L180" s="731"/>
      <c r="M180" s="944"/>
      <c r="N180" s="1652"/>
      <c r="O180" s="1107"/>
    </row>
    <row r="181" spans="1:27" ht="15.75" customHeight="1" x14ac:dyDescent="0.2">
      <c r="A181" s="727"/>
      <c r="B181" s="726"/>
      <c r="C181" s="818"/>
      <c r="D181" s="1875"/>
      <c r="E181" s="1006"/>
      <c r="F181" s="722"/>
      <c r="G181" s="721"/>
      <c r="H181" s="1829"/>
      <c r="I181" s="1874"/>
      <c r="J181" s="718"/>
      <c r="K181" s="1876" t="s">
        <v>142</v>
      </c>
      <c r="L181" s="728">
        <v>0</v>
      </c>
      <c r="M181" s="758"/>
      <c r="N181" s="1007"/>
      <c r="O181" s="1697"/>
      <c r="AA181" s="730"/>
    </row>
    <row r="182" spans="1:27" ht="15.75" customHeight="1" x14ac:dyDescent="0.2">
      <c r="A182" s="727"/>
      <c r="B182" s="726"/>
      <c r="C182" s="818"/>
      <c r="D182" s="1875"/>
      <c r="E182" s="1006"/>
      <c r="F182" s="722"/>
      <c r="G182" s="721"/>
      <c r="H182" s="1829"/>
      <c r="I182" s="1874"/>
      <c r="J182" s="718"/>
      <c r="K182" s="1876" t="s">
        <v>217</v>
      </c>
      <c r="L182" s="728"/>
      <c r="M182" s="758"/>
      <c r="N182" s="1007"/>
      <c r="O182" s="1697"/>
    </row>
    <row r="183" spans="1:27" ht="15.75" customHeight="1" x14ac:dyDescent="0.2">
      <c r="A183" s="727"/>
      <c r="B183" s="726"/>
      <c r="C183" s="818"/>
      <c r="D183" s="1875"/>
      <c r="E183" s="1006"/>
      <c r="F183" s="722"/>
      <c r="G183" s="721"/>
      <c r="H183" s="1829"/>
      <c r="I183" s="1874"/>
      <c r="J183" s="718"/>
      <c r="K183" s="1876" t="s">
        <v>162</v>
      </c>
      <c r="L183" s="728">
        <v>5</v>
      </c>
      <c r="M183" s="758"/>
      <c r="N183" s="1007"/>
      <c r="O183" s="1697"/>
    </row>
    <row r="184" spans="1:27" ht="15.75" customHeight="1" thickBot="1" x14ac:dyDescent="0.25">
      <c r="A184" s="727"/>
      <c r="B184" s="726"/>
      <c r="C184" s="818"/>
      <c r="D184" s="1875"/>
      <c r="E184" s="1006"/>
      <c r="F184" s="722"/>
      <c r="G184" s="721"/>
      <c r="H184" s="1829"/>
      <c r="I184" s="1874"/>
      <c r="J184" s="718"/>
      <c r="K184" s="1873" t="s">
        <v>216</v>
      </c>
      <c r="L184" s="1101"/>
      <c r="M184" s="1100"/>
      <c r="N184" s="1651"/>
      <c r="O184" s="1696"/>
    </row>
    <row r="185" spans="1:27" ht="15.75" customHeight="1" thickBot="1" x14ac:dyDescent="0.25">
      <c r="A185" s="712"/>
      <c r="B185" s="711"/>
      <c r="C185" s="806"/>
      <c r="D185" s="1872"/>
      <c r="E185" s="999"/>
      <c r="F185" s="707"/>
      <c r="G185" s="706"/>
      <c r="H185" s="1827"/>
      <c r="I185" s="1871"/>
      <c r="J185" s="703"/>
      <c r="K185" s="1870" t="s">
        <v>33</v>
      </c>
      <c r="L185" s="798">
        <f>SUM(L179:L184)</f>
        <v>5</v>
      </c>
      <c r="M185" s="1095"/>
      <c r="N185" s="1703"/>
      <c r="O185" s="1699"/>
    </row>
    <row r="186" spans="1:27" ht="15" thickBot="1" x14ac:dyDescent="0.25">
      <c r="A186" s="1308" t="s">
        <v>39</v>
      </c>
      <c r="B186" s="1793" t="s">
        <v>37</v>
      </c>
      <c r="C186" s="1585" t="s">
        <v>38</v>
      </c>
      <c r="D186" s="1585"/>
      <c r="E186" s="1585"/>
      <c r="F186" s="1585"/>
      <c r="G186" s="1585"/>
      <c r="H186" s="1585"/>
      <c r="I186" s="1584"/>
      <c r="J186" s="1869"/>
      <c r="K186" s="1868" t="s">
        <v>33</v>
      </c>
      <c r="L186" s="1581">
        <f>L99+L149</f>
        <v>9427.6</v>
      </c>
      <c r="M186" s="690"/>
      <c r="N186" s="690"/>
      <c r="O186" s="689"/>
    </row>
    <row r="187" spans="1:27" ht="13.5" customHeight="1" thickBot="1" x14ac:dyDescent="0.25">
      <c r="A187" s="1739" t="s">
        <v>39</v>
      </c>
      <c r="B187" s="1867" t="s">
        <v>36</v>
      </c>
      <c r="C187" s="1287"/>
      <c r="D187" s="1287"/>
      <c r="E187" s="1287"/>
      <c r="F187" s="1287"/>
      <c r="G187" s="1287"/>
      <c r="H187" s="1287"/>
      <c r="I187" s="1286"/>
      <c r="J187" s="1736"/>
      <c r="K187" s="1735" t="s">
        <v>33</v>
      </c>
      <c r="L187" s="1734">
        <f>L186*1</f>
        <v>9427.6</v>
      </c>
      <c r="M187" s="1086"/>
      <c r="N187" s="1086"/>
      <c r="O187" s="1361"/>
    </row>
    <row r="188" spans="1:27" ht="15.75" thickBot="1" x14ac:dyDescent="0.25">
      <c r="A188" s="1083" t="s">
        <v>110</v>
      </c>
      <c r="B188" s="1082"/>
      <c r="C188" s="1539" t="s">
        <v>518</v>
      </c>
      <c r="D188" s="1864"/>
      <c r="E188" s="1864"/>
      <c r="F188" s="1866"/>
      <c r="G188" s="1865"/>
      <c r="H188" s="1864"/>
      <c r="I188" s="1864"/>
      <c r="J188" s="1080"/>
      <c r="K188" s="1864"/>
      <c r="L188" s="1864"/>
      <c r="M188" s="1079"/>
      <c r="N188" s="1079"/>
      <c r="O188" s="1863"/>
    </row>
    <row r="189" spans="1:27" ht="15.75" thickBot="1" x14ac:dyDescent="0.25">
      <c r="A189" s="1275"/>
      <c r="B189" s="1274"/>
      <c r="C189" s="1065"/>
      <c r="D189" s="1065"/>
      <c r="E189" s="1065"/>
      <c r="F189" s="1075"/>
      <c r="G189" s="1075"/>
      <c r="H189" s="1065"/>
      <c r="I189" s="1065"/>
      <c r="J189" s="1065"/>
      <c r="K189" s="1065"/>
      <c r="L189" s="1360"/>
      <c r="M189" s="1062" t="s">
        <v>517</v>
      </c>
      <c r="N189" s="1061" t="s">
        <v>233</v>
      </c>
      <c r="O189" s="1060"/>
    </row>
    <row r="190" spans="1:27" ht="15.75" thickBot="1" x14ac:dyDescent="0.25">
      <c r="A190" s="1862"/>
      <c r="B190" s="1861"/>
      <c r="C190" s="1065"/>
      <c r="D190" s="1065"/>
      <c r="E190" s="1065"/>
      <c r="F190" s="1075"/>
      <c r="G190" s="1075"/>
      <c r="H190" s="1065"/>
      <c r="I190" s="1065"/>
      <c r="J190" s="1065"/>
      <c r="K190" s="1065"/>
      <c r="L190" s="1065"/>
      <c r="M190" s="1860" t="s">
        <v>516</v>
      </c>
      <c r="N190" s="1265" t="s">
        <v>233</v>
      </c>
      <c r="O190" s="1859"/>
    </row>
    <row r="191" spans="1:27" ht="25.5" customHeight="1" thickBot="1" x14ac:dyDescent="0.25">
      <c r="A191" s="1269" t="s">
        <v>110</v>
      </c>
      <c r="B191" s="1449" t="s">
        <v>37</v>
      </c>
      <c r="C191" s="1271" t="s">
        <v>515</v>
      </c>
      <c r="D191" s="1069"/>
      <c r="E191" s="1069"/>
      <c r="F191" s="1069"/>
      <c r="G191" s="1270"/>
      <c r="H191" s="1270"/>
      <c r="I191" s="1069"/>
      <c r="J191" s="1270"/>
      <c r="K191" s="1270"/>
      <c r="L191" s="1069"/>
      <c r="M191" s="1858"/>
      <c r="N191" s="1858"/>
      <c r="O191" s="1358"/>
    </row>
    <row r="192" spans="1:27" ht="24.75" customHeight="1" thickBot="1" x14ac:dyDescent="0.25">
      <c r="A192" s="1269"/>
      <c r="B192" s="696"/>
      <c r="C192" s="1066"/>
      <c r="D192" s="1064"/>
      <c r="E192" s="1064"/>
      <c r="F192" s="1064"/>
      <c r="G192" s="1064"/>
      <c r="H192" s="1064"/>
      <c r="I192" s="1064"/>
      <c r="J192" s="1065"/>
      <c r="K192" s="1064"/>
      <c r="L192" s="1063"/>
      <c r="M192" s="1062" t="s">
        <v>370</v>
      </c>
      <c r="N192" s="1061" t="s">
        <v>49</v>
      </c>
      <c r="O192" s="1060"/>
    </row>
    <row r="193" spans="1:29" ht="15" customHeight="1" x14ac:dyDescent="0.2">
      <c r="A193" s="870" t="s">
        <v>110</v>
      </c>
      <c r="B193" s="747" t="s">
        <v>37</v>
      </c>
      <c r="C193" s="1221" t="s">
        <v>37</v>
      </c>
      <c r="D193" s="1214"/>
      <c r="E193" s="1676"/>
      <c r="F193" s="874" t="s">
        <v>514</v>
      </c>
      <c r="G193" s="981" t="s">
        <v>511</v>
      </c>
      <c r="H193" s="720" t="s">
        <v>44</v>
      </c>
      <c r="I193" s="719" t="s">
        <v>43</v>
      </c>
      <c r="J193" s="739" t="s">
        <v>42</v>
      </c>
      <c r="K193" s="770" t="s">
        <v>125</v>
      </c>
      <c r="L193" s="1357">
        <f>L200</f>
        <v>0</v>
      </c>
      <c r="M193" s="769" t="s">
        <v>225</v>
      </c>
      <c r="N193" s="768" t="s">
        <v>49</v>
      </c>
      <c r="O193" s="825"/>
      <c r="AA193" s="665"/>
      <c r="AB193" s="665"/>
      <c r="AC193" s="665"/>
    </row>
    <row r="194" spans="1:29" ht="15" customHeight="1" x14ac:dyDescent="0.2">
      <c r="A194" s="852"/>
      <c r="B194" s="726"/>
      <c r="C194" s="1221"/>
      <c r="D194" s="1214"/>
      <c r="E194" s="1676"/>
      <c r="F194" s="874"/>
      <c r="G194" s="964"/>
      <c r="H194" s="720"/>
      <c r="I194" s="719"/>
      <c r="J194" s="718"/>
      <c r="K194" s="770" t="s">
        <v>218</v>
      </c>
      <c r="L194" s="1357">
        <v>0</v>
      </c>
      <c r="M194" s="995"/>
      <c r="N194" s="994"/>
      <c r="O194" s="1022"/>
      <c r="AA194" s="665"/>
      <c r="AB194" s="665"/>
      <c r="AC194" s="665"/>
    </row>
    <row r="195" spans="1:29" ht="15" x14ac:dyDescent="0.2">
      <c r="A195" s="852"/>
      <c r="B195" s="726"/>
      <c r="C195" s="1221"/>
      <c r="D195" s="1214"/>
      <c r="E195" s="1676"/>
      <c r="F195" s="1050"/>
      <c r="G195" s="964"/>
      <c r="H195" s="720"/>
      <c r="I195" s="719"/>
      <c r="J195" s="718"/>
      <c r="K195" s="765" t="s">
        <v>142</v>
      </c>
      <c r="L195" s="1357">
        <f>L201</f>
        <v>0</v>
      </c>
      <c r="M195" s="995"/>
      <c r="N195" s="1023"/>
      <c r="O195" s="1022"/>
      <c r="AA195" s="665"/>
      <c r="AB195" s="665"/>
      <c r="AC195" s="665"/>
    </row>
    <row r="196" spans="1:29" ht="15" x14ac:dyDescent="0.2">
      <c r="A196" s="852"/>
      <c r="B196" s="726"/>
      <c r="C196" s="1221"/>
      <c r="D196" s="1214"/>
      <c r="E196" s="1676"/>
      <c r="F196" s="1050"/>
      <c r="G196" s="964"/>
      <c r="H196" s="720"/>
      <c r="I196" s="719"/>
      <c r="J196" s="761"/>
      <c r="K196" s="765" t="s">
        <v>217</v>
      </c>
      <c r="L196" s="1357">
        <f>L202</f>
        <v>0</v>
      </c>
      <c r="M196" s="995"/>
      <c r="N196" s="1023"/>
      <c r="O196" s="970"/>
      <c r="AA196" s="665"/>
      <c r="AB196" s="665"/>
      <c r="AC196" s="665"/>
    </row>
    <row r="197" spans="1:29" ht="15" x14ac:dyDescent="0.2">
      <c r="A197" s="852"/>
      <c r="B197" s="726"/>
      <c r="C197" s="1221"/>
      <c r="D197" s="1214"/>
      <c r="E197" s="1676"/>
      <c r="F197" s="1050"/>
      <c r="G197" s="964"/>
      <c r="H197" s="720"/>
      <c r="I197" s="719"/>
      <c r="J197" s="761"/>
      <c r="K197" s="765" t="s">
        <v>162</v>
      </c>
      <c r="L197" s="1357">
        <f>L203+L209</f>
        <v>0</v>
      </c>
      <c r="M197" s="995"/>
      <c r="N197" s="1023"/>
      <c r="O197" s="970"/>
    </row>
    <row r="198" spans="1:29" ht="15.75" thickBot="1" x14ac:dyDescent="0.25">
      <c r="A198" s="852"/>
      <c r="B198" s="726"/>
      <c r="C198" s="1221"/>
      <c r="D198" s="1214"/>
      <c r="E198" s="1676"/>
      <c r="F198" s="1050"/>
      <c r="G198" s="964"/>
      <c r="H198" s="720"/>
      <c r="I198" s="719"/>
      <c r="J198" s="761"/>
      <c r="K198" s="1356" t="s">
        <v>141</v>
      </c>
      <c r="L198" s="1355">
        <f>L204</f>
        <v>0</v>
      </c>
      <c r="M198" s="1019"/>
      <c r="N198" s="1018"/>
      <c r="O198" s="1017"/>
    </row>
    <row r="199" spans="1:29" ht="15.75" thickBot="1" x14ac:dyDescent="0.25">
      <c r="A199" s="794"/>
      <c r="B199" s="711"/>
      <c r="C199" s="757"/>
      <c r="D199" s="757"/>
      <c r="E199" s="763"/>
      <c r="F199" s="1047"/>
      <c r="G199" s="958"/>
      <c r="H199" s="705"/>
      <c r="I199" s="704"/>
      <c r="J199" s="1015"/>
      <c r="K199" s="799" t="s">
        <v>33</v>
      </c>
      <c r="L199" s="903">
        <f>SUM(L193:L198)</f>
        <v>0</v>
      </c>
      <c r="M199" s="985"/>
      <c r="N199" s="901"/>
      <c r="O199" s="957"/>
    </row>
    <row r="200" spans="1:29" ht="15" hidden="1" customHeight="1" x14ac:dyDescent="0.2">
      <c r="A200" s="870" t="s">
        <v>110</v>
      </c>
      <c r="B200" s="747" t="s">
        <v>37</v>
      </c>
      <c r="C200" s="746" t="s">
        <v>37</v>
      </c>
      <c r="D200" s="927" t="s">
        <v>37</v>
      </c>
      <c r="E200" s="983"/>
      <c r="F200" s="1222" t="s">
        <v>513</v>
      </c>
      <c r="G200" s="981" t="s">
        <v>511</v>
      </c>
      <c r="H200" s="741" t="s">
        <v>44</v>
      </c>
      <c r="I200" s="740" t="s">
        <v>63</v>
      </c>
      <c r="J200" s="1857"/>
      <c r="K200" s="923" t="s">
        <v>125</v>
      </c>
      <c r="L200" s="979"/>
      <c r="M200" s="769"/>
      <c r="N200" s="768"/>
      <c r="O200" s="825"/>
    </row>
    <row r="201" spans="1:29" ht="15.75" hidden="1" thickBot="1" x14ac:dyDescent="0.3">
      <c r="A201" s="852"/>
      <c r="B201" s="726"/>
      <c r="C201" s="725"/>
      <c r="D201" s="922"/>
      <c r="E201" s="966"/>
      <c r="F201" s="1212"/>
      <c r="G201" s="964"/>
      <c r="H201" s="720"/>
      <c r="I201" s="719"/>
      <c r="J201" s="977"/>
      <c r="K201" s="921" t="s">
        <v>142</v>
      </c>
      <c r="L201" s="976"/>
      <c r="M201" s="972"/>
      <c r="N201" s="971"/>
      <c r="O201" s="1022"/>
    </row>
    <row r="202" spans="1:29" ht="15.75" hidden="1" thickBot="1" x14ac:dyDescent="0.25">
      <c r="A202" s="852"/>
      <c r="B202" s="726"/>
      <c r="C202" s="725"/>
      <c r="D202" s="922"/>
      <c r="E202" s="966"/>
      <c r="F202" s="1212"/>
      <c r="G202" s="964"/>
      <c r="H202" s="720"/>
      <c r="I202" s="719"/>
      <c r="J202" s="1856"/>
      <c r="K202" s="921" t="s">
        <v>217</v>
      </c>
      <c r="L202" s="976"/>
      <c r="M202" s="995"/>
      <c r="N202" s="1023"/>
      <c r="O202" s="970"/>
    </row>
    <row r="203" spans="1:29" ht="15.75" hidden="1" thickBot="1" x14ac:dyDescent="0.25">
      <c r="A203" s="852"/>
      <c r="B203" s="726"/>
      <c r="C203" s="725"/>
      <c r="D203" s="922"/>
      <c r="E203" s="966"/>
      <c r="F203" s="1212"/>
      <c r="G203" s="964"/>
      <c r="H203" s="720"/>
      <c r="I203" s="719"/>
      <c r="J203" s="761"/>
      <c r="K203" s="921" t="s">
        <v>162</v>
      </c>
      <c r="L203" s="976">
        <v>0</v>
      </c>
      <c r="M203" s="995"/>
      <c r="N203" s="1023"/>
      <c r="O203" s="970"/>
    </row>
    <row r="204" spans="1:29" ht="18.75" hidden="1" customHeight="1" thickBot="1" x14ac:dyDescent="0.25">
      <c r="A204" s="852"/>
      <c r="B204" s="726"/>
      <c r="C204" s="725"/>
      <c r="D204" s="922"/>
      <c r="E204" s="966"/>
      <c r="F204" s="1212"/>
      <c r="G204" s="964"/>
      <c r="H204" s="720"/>
      <c r="I204" s="719"/>
      <c r="J204" s="761"/>
      <c r="K204" s="955" t="s">
        <v>141</v>
      </c>
      <c r="L204" s="1211"/>
      <c r="M204" s="1019"/>
      <c r="N204" s="1018"/>
      <c r="O204" s="1017"/>
    </row>
    <row r="205" spans="1:29" ht="18" hidden="1" customHeight="1" thickBot="1" x14ac:dyDescent="0.25">
      <c r="A205" s="794"/>
      <c r="B205" s="711"/>
      <c r="C205" s="1244"/>
      <c r="D205" s="960"/>
      <c r="E205" s="842"/>
      <c r="F205" s="1207"/>
      <c r="G205" s="958"/>
      <c r="H205" s="705"/>
      <c r="I205" s="704"/>
      <c r="J205" s="1015"/>
      <c r="K205" s="799" t="s">
        <v>33</v>
      </c>
      <c r="L205" s="903">
        <f>SUM(L200:L204)</f>
        <v>0</v>
      </c>
      <c r="M205" s="985"/>
      <c r="N205" s="901"/>
      <c r="O205" s="957"/>
    </row>
    <row r="206" spans="1:29" ht="15" hidden="1" customHeight="1" x14ac:dyDescent="0.2">
      <c r="A206" s="870" t="s">
        <v>110</v>
      </c>
      <c r="B206" s="747" t="s">
        <v>37</v>
      </c>
      <c r="C206" s="746" t="s">
        <v>37</v>
      </c>
      <c r="D206" s="927" t="s">
        <v>110</v>
      </c>
      <c r="E206" s="983"/>
      <c r="F206" s="1855" t="s">
        <v>512</v>
      </c>
      <c r="G206" s="981" t="s">
        <v>511</v>
      </c>
      <c r="H206" s="741" t="s">
        <v>510</v>
      </c>
      <c r="I206" s="740" t="s">
        <v>246</v>
      </c>
      <c r="J206" s="1354" t="s">
        <v>42</v>
      </c>
      <c r="K206" s="923" t="s">
        <v>125</v>
      </c>
      <c r="L206" s="979"/>
      <c r="M206" s="769"/>
      <c r="N206" s="768"/>
      <c r="O206" s="978"/>
      <c r="Z206" s="609">
        <v>110</v>
      </c>
    </row>
    <row r="207" spans="1:29" ht="16.5" hidden="1" thickBot="1" x14ac:dyDescent="0.3">
      <c r="A207" s="852"/>
      <c r="B207" s="726"/>
      <c r="C207" s="725"/>
      <c r="D207" s="922"/>
      <c r="E207" s="966"/>
      <c r="F207" s="1854"/>
      <c r="G207" s="964"/>
      <c r="H207" s="720"/>
      <c r="I207" s="719"/>
      <c r="J207" s="1720" t="s">
        <v>509</v>
      </c>
      <c r="K207" s="921" t="s">
        <v>142</v>
      </c>
      <c r="L207" s="976"/>
      <c r="M207" s="972"/>
      <c r="N207" s="971"/>
      <c r="O207" s="1022"/>
    </row>
    <row r="208" spans="1:29" ht="15.75" hidden="1" thickBot="1" x14ac:dyDescent="0.25">
      <c r="A208" s="852"/>
      <c r="B208" s="726"/>
      <c r="C208" s="725"/>
      <c r="D208" s="922"/>
      <c r="E208" s="966"/>
      <c r="F208" s="1854"/>
      <c r="G208" s="964"/>
      <c r="H208" s="720"/>
      <c r="I208" s="719"/>
      <c r="J208" s="761"/>
      <c r="K208" s="921" t="s">
        <v>217</v>
      </c>
      <c r="L208" s="976"/>
      <c r="M208" s="995"/>
      <c r="N208" s="1023"/>
      <c r="O208" s="1022"/>
    </row>
    <row r="209" spans="1:27" ht="15.75" hidden="1" thickBot="1" x14ac:dyDescent="0.25">
      <c r="A209" s="852"/>
      <c r="B209" s="726"/>
      <c r="C209" s="725"/>
      <c r="D209" s="922"/>
      <c r="E209" s="966"/>
      <c r="F209" s="1854"/>
      <c r="G209" s="964"/>
      <c r="H209" s="720"/>
      <c r="I209" s="719"/>
      <c r="J209" s="761"/>
      <c r="K209" s="921" t="s">
        <v>162</v>
      </c>
      <c r="L209" s="976"/>
      <c r="M209" s="995"/>
      <c r="N209" s="1023"/>
      <c r="O209" s="970"/>
      <c r="Z209" s="609">
        <v>2181.6999999999998</v>
      </c>
    </row>
    <row r="210" spans="1:27" ht="15.75" hidden="1" thickBot="1" x14ac:dyDescent="0.25">
      <c r="A210" s="852"/>
      <c r="B210" s="726"/>
      <c r="C210" s="725"/>
      <c r="D210" s="922"/>
      <c r="E210" s="966"/>
      <c r="F210" s="1854"/>
      <c r="G210" s="964"/>
      <c r="H210" s="720"/>
      <c r="I210" s="719"/>
      <c r="J210" s="761"/>
      <c r="K210" s="921" t="s">
        <v>141</v>
      </c>
      <c r="L210" s="822"/>
      <c r="M210" s="858"/>
      <c r="N210" s="992"/>
      <c r="O210" s="1037"/>
    </row>
    <row r="211" spans="1:27" ht="15.75" hidden="1" thickBot="1" x14ac:dyDescent="0.25">
      <c r="A211" s="794"/>
      <c r="B211" s="711"/>
      <c r="C211" s="1244"/>
      <c r="D211" s="960"/>
      <c r="E211" s="842"/>
      <c r="F211" s="1853"/>
      <c r="G211" s="958"/>
      <c r="H211" s="705"/>
      <c r="I211" s="704"/>
      <c r="J211" s="840"/>
      <c r="K211" s="1852" t="s">
        <v>33</v>
      </c>
      <c r="L211" s="1414">
        <f>SUM(L206:L210)</f>
        <v>0</v>
      </c>
      <c r="M211" s="1851"/>
      <c r="N211" s="1850"/>
      <c r="O211" s="1849"/>
    </row>
    <row r="212" spans="1:27" ht="22.5" customHeight="1" thickBot="1" x14ac:dyDescent="0.25">
      <c r="A212" s="870" t="s">
        <v>110</v>
      </c>
      <c r="B212" s="747" t="s">
        <v>37</v>
      </c>
      <c r="C212" s="1224" t="s">
        <v>39</v>
      </c>
      <c r="D212" s="1726"/>
      <c r="E212" s="1680"/>
      <c r="F212" s="876" t="s">
        <v>508</v>
      </c>
      <c r="G212" s="981" t="s">
        <v>482</v>
      </c>
      <c r="H212" s="1848" t="s">
        <v>44</v>
      </c>
      <c r="I212" s="740" t="s">
        <v>43</v>
      </c>
      <c r="J212" s="1108" t="s">
        <v>42</v>
      </c>
      <c r="K212" s="772" t="s">
        <v>125</v>
      </c>
      <c r="L212" s="759">
        <f>+L220+L227+L276+L284+L292+L234+L241+L248+L255+L262+L269+L300+L308</f>
        <v>0</v>
      </c>
      <c r="M212" s="1781" t="s">
        <v>225</v>
      </c>
      <c r="N212" s="1780" t="s">
        <v>49</v>
      </c>
      <c r="O212" s="861">
        <v>2</v>
      </c>
      <c r="Y212" s="1264"/>
      <c r="AA212" s="1847"/>
    </row>
    <row r="213" spans="1:27" ht="22.5" customHeight="1" thickBot="1" x14ac:dyDescent="0.25">
      <c r="A213" s="852"/>
      <c r="B213" s="726"/>
      <c r="C213" s="1221"/>
      <c r="D213" s="1214"/>
      <c r="E213" s="1676"/>
      <c r="F213" s="874"/>
      <c r="G213" s="964"/>
      <c r="H213" s="1845"/>
      <c r="I213" s="719"/>
      <c r="J213" s="1103"/>
      <c r="K213" s="770" t="s">
        <v>218</v>
      </c>
      <c r="L213" s="759">
        <f>L221+L228+L235+L242+L249+L256+L263+L270+L277+L285+L293+L301+L309</f>
        <v>0</v>
      </c>
      <c r="M213" s="995"/>
      <c r="N213" s="994"/>
      <c r="O213" s="970"/>
      <c r="Y213" s="1264"/>
    </row>
    <row r="214" spans="1:27" ht="18.75" customHeight="1" thickBot="1" x14ac:dyDescent="0.25">
      <c r="A214" s="852"/>
      <c r="B214" s="726"/>
      <c r="C214" s="1221"/>
      <c r="D214" s="1214"/>
      <c r="E214" s="1676"/>
      <c r="F214" s="1050"/>
      <c r="G214" s="964"/>
      <c r="H214" s="1845"/>
      <c r="I214" s="719"/>
      <c r="J214" s="1103"/>
      <c r="K214" s="765" t="s">
        <v>142</v>
      </c>
      <c r="L214" s="759">
        <f>L222+L229+L236+L243+L250+L257+L264+L271+L278+L286+L294+L302+L310</f>
        <v>448.6</v>
      </c>
      <c r="M214" s="995"/>
      <c r="N214" s="1023"/>
      <c r="O214" s="1488"/>
      <c r="Y214" s="1846"/>
    </row>
    <row r="215" spans="1:27" ht="15.75" thickBot="1" x14ac:dyDescent="0.25">
      <c r="A215" s="852"/>
      <c r="B215" s="726"/>
      <c r="C215" s="1221"/>
      <c r="D215" s="1214"/>
      <c r="E215" s="1676"/>
      <c r="F215" s="1050"/>
      <c r="G215" s="964"/>
      <c r="H215" s="1845"/>
      <c r="I215" s="719"/>
      <c r="J215" s="1103"/>
      <c r="K215" s="765" t="s">
        <v>217</v>
      </c>
      <c r="L215" s="759">
        <f>L223+L230+L237+L244+L251+L258+L265+L272+L279+L287+L295+L303+L311</f>
        <v>0</v>
      </c>
      <c r="M215" s="995"/>
      <c r="N215" s="1023"/>
      <c r="O215" s="970"/>
    </row>
    <row r="216" spans="1:27" ht="15.75" thickBot="1" x14ac:dyDescent="0.25">
      <c r="A216" s="852"/>
      <c r="B216" s="726"/>
      <c r="C216" s="1221"/>
      <c r="D216" s="1214"/>
      <c r="E216" s="1676"/>
      <c r="F216" s="1050"/>
      <c r="G216" s="964"/>
      <c r="H216" s="1845"/>
      <c r="I216" s="719"/>
      <c r="J216" s="1103"/>
      <c r="K216" s="765" t="s">
        <v>162</v>
      </c>
      <c r="L216" s="759">
        <f>L224+L231+L238+L245+L252+L259+L266+L273+L280+L288+L296+L304+L312</f>
        <v>1204</v>
      </c>
      <c r="M216" s="995"/>
      <c r="N216" s="1023"/>
      <c r="O216" s="970"/>
    </row>
    <row r="217" spans="1:27" ht="15.75" thickBot="1" x14ac:dyDescent="0.25">
      <c r="A217" s="852"/>
      <c r="B217" s="726"/>
      <c r="C217" s="1221"/>
      <c r="D217" s="1214"/>
      <c r="E217" s="1676"/>
      <c r="F217" s="1050"/>
      <c r="G217" s="964"/>
      <c r="H217" s="1845"/>
      <c r="I217" s="719"/>
      <c r="J217" s="1103"/>
      <c r="K217" s="765" t="s">
        <v>141</v>
      </c>
      <c r="L217" s="759">
        <f>L225+L232+L239+L246+L253+L260+L267+L274+L281+L289+L297+L305+L313</f>
        <v>0</v>
      </c>
      <c r="M217" s="1019"/>
      <c r="N217" s="1018"/>
      <c r="O217" s="1017"/>
    </row>
    <row r="218" spans="1:27" ht="15.75" thickBot="1" x14ac:dyDescent="0.25">
      <c r="A218" s="852"/>
      <c r="B218" s="726"/>
      <c r="C218" s="1221"/>
      <c r="D218" s="1214"/>
      <c r="E218" s="1676"/>
      <c r="F218" s="1050"/>
      <c r="G218" s="964"/>
      <c r="H218" s="1845"/>
      <c r="I218" s="719"/>
      <c r="J218" s="1103"/>
      <c r="K218" s="1844" t="s">
        <v>479</v>
      </c>
      <c r="L218" s="759">
        <f>+L282+L290+L298+L306+L314</f>
        <v>575</v>
      </c>
      <c r="M218" s="963"/>
      <c r="N218" s="962"/>
      <c r="O218" s="1035"/>
    </row>
    <row r="219" spans="1:27" ht="21" customHeight="1" thickBot="1" x14ac:dyDescent="0.25">
      <c r="A219" s="794"/>
      <c r="B219" s="711"/>
      <c r="C219" s="757"/>
      <c r="D219" s="757"/>
      <c r="E219" s="756"/>
      <c r="F219" s="1047"/>
      <c r="G219" s="958"/>
      <c r="H219" s="1843"/>
      <c r="I219" s="704"/>
      <c r="J219" s="1695"/>
      <c r="K219" s="904" t="s">
        <v>33</v>
      </c>
      <c r="L219" s="903">
        <f>SUM(L212:L218)</f>
        <v>2227.6</v>
      </c>
      <c r="M219" s="985"/>
      <c r="N219" s="901"/>
      <c r="O219" s="957"/>
    </row>
    <row r="220" spans="1:27" ht="18" customHeight="1" x14ac:dyDescent="0.2">
      <c r="A220" s="870" t="s">
        <v>110</v>
      </c>
      <c r="B220" s="747" t="s">
        <v>37</v>
      </c>
      <c r="C220" s="1224" t="s">
        <v>39</v>
      </c>
      <c r="D220" s="1223" t="s">
        <v>110</v>
      </c>
      <c r="E220" s="834"/>
      <c r="F220" s="833" t="s">
        <v>507</v>
      </c>
      <c r="G220" s="742" t="s">
        <v>482</v>
      </c>
      <c r="H220" s="741" t="s">
        <v>44</v>
      </c>
      <c r="I220" s="1181" t="s">
        <v>501</v>
      </c>
      <c r="J220" s="1504" t="s">
        <v>42</v>
      </c>
      <c r="K220" s="1132" t="s">
        <v>125</v>
      </c>
      <c r="L220" s="737">
        <v>0</v>
      </c>
      <c r="M220" s="736" t="s">
        <v>228</v>
      </c>
      <c r="N220" s="735" t="s">
        <v>49</v>
      </c>
      <c r="O220" s="734"/>
    </row>
    <row r="221" spans="1:27" ht="18" customHeight="1" x14ac:dyDescent="0.2">
      <c r="A221" s="852"/>
      <c r="B221" s="726"/>
      <c r="C221" s="1221"/>
      <c r="D221" s="1213"/>
      <c r="E221" s="816"/>
      <c r="F221" s="815"/>
      <c r="G221" s="721"/>
      <c r="H221" s="720"/>
      <c r="I221" s="1174"/>
      <c r="J221" s="1500" t="s">
        <v>506</v>
      </c>
      <c r="K221" s="824" t="s">
        <v>218</v>
      </c>
      <c r="L221" s="731"/>
      <c r="M221" s="1595"/>
      <c r="N221" s="1374"/>
      <c r="O221" s="767"/>
    </row>
    <row r="222" spans="1:27" ht="15.75" customHeight="1" x14ac:dyDescent="0.2">
      <c r="A222" s="852"/>
      <c r="B222" s="726"/>
      <c r="C222" s="1221"/>
      <c r="D222" s="1213"/>
      <c r="E222" s="816"/>
      <c r="F222" s="815"/>
      <c r="G222" s="721"/>
      <c r="H222" s="720"/>
      <c r="I222" s="1174"/>
      <c r="J222" s="761"/>
      <c r="K222" s="1831" t="s">
        <v>142</v>
      </c>
      <c r="L222" s="731">
        <v>0</v>
      </c>
      <c r="M222" s="1470"/>
      <c r="N222" s="918"/>
      <c r="O222" s="917"/>
    </row>
    <row r="223" spans="1:27" ht="15" customHeight="1" x14ac:dyDescent="0.2">
      <c r="A223" s="852"/>
      <c r="B223" s="726"/>
      <c r="C223" s="1221"/>
      <c r="D223" s="1213"/>
      <c r="E223" s="816"/>
      <c r="F223" s="815"/>
      <c r="G223" s="721"/>
      <c r="H223" s="720"/>
      <c r="I223" s="1174"/>
      <c r="J223" s="1842"/>
      <c r="K223" s="1831" t="s">
        <v>217</v>
      </c>
      <c r="L223" s="731">
        <v>0</v>
      </c>
      <c r="M223" s="1470"/>
      <c r="N223" s="918"/>
      <c r="O223" s="917"/>
    </row>
    <row r="224" spans="1:27" ht="15.75" customHeight="1" x14ac:dyDescent="0.2">
      <c r="A224" s="852"/>
      <c r="B224" s="726"/>
      <c r="C224" s="1221"/>
      <c r="D224" s="1213"/>
      <c r="E224" s="816"/>
      <c r="F224" s="815"/>
      <c r="G224" s="721"/>
      <c r="H224" s="720"/>
      <c r="I224" s="1174"/>
      <c r="J224" s="1704"/>
      <c r="K224" s="1831" t="s">
        <v>162</v>
      </c>
      <c r="L224" s="731">
        <v>4.5</v>
      </c>
      <c r="M224" s="1470"/>
      <c r="N224" s="918"/>
      <c r="O224" s="917"/>
      <c r="AA224" s="730"/>
    </row>
    <row r="225" spans="1:30" ht="15.75" customHeight="1" thickBot="1" x14ac:dyDescent="0.25">
      <c r="A225" s="852"/>
      <c r="B225" s="726"/>
      <c r="C225" s="1221"/>
      <c r="D225" s="1213"/>
      <c r="E225" s="816"/>
      <c r="F225" s="815"/>
      <c r="G225" s="721"/>
      <c r="H225" s="720"/>
      <c r="I225" s="1174"/>
      <c r="J225" s="1704"/>
      <c r="K225" s="1836" t="s">
        <v>141</v>
      </c>
      <c r="L225" s="1172">
        <v>0</v>
      </c>
      <c r="M225" s="1841"/>
      <c r="N225" s="1840"/>
      <c r="O225" s="1147"/>
    </row>
    <row r="226" spans="1:30" ht="18.75" customHeight="1" thickBot="1" x14ac:dyDescent="0.25">
      <c r="A226" s="794"/>
      <c r="B226" s="711"/>
      <c r="C226" s="757"/>
      <c r="D226" s="843"/>
      <c r="E226" s="804"/>
      <c r="F226" s="803"/>
      <c r="G226" s="706"/>
      <c r="H226" s="705"/>
      <c r="I226" s="1169"/>
      <c r="J226" s="800"/>
      <c r="K226" s="1826" t="s">
        <v>33</v>
      </c>
      <c r="L226" s="1834">
        <f>SUM(L220:L225)</f>
        <v>4.5</v>
      </c>
      <c r="M226" s="1156"/>
      <c r="N226" s="1654"/>
      <c r="O226" s="900"/>
    </row>
    <row r="227" spans="1:30" ht="15" customHeight="1" x14ac:dyDescent="0.2">
      <c r="A227" s="870" t="s">
        <v>110</v>
      </c>
      <c r="B227" s="747" t="s">
        <v>37</v>
      </c>
      <c r="C227" s="1224" t="s">
        <v>39</v>
      </c>
      <c r="D227" s="835" t="s">
        <v>108</v>
      </c>
      <c r="E227" s="834"/>
      <c r="F227" s="1839" t="s">
        <v>505</v>
      </c>
      <c r="G227" s="742" t="s">
        <v>482</v>
      </c>
      <c r="H227" s="1838" t="s">
        <v>44</v>
      </c>
      <c r="I227" s="1038" t="s">
        <v>501</v>
      </c>
      <c r="J227" s="739" t="s">
        <v>504</v>
      </c>
      <c r="K227" s="1132" t="s">
        <v>125</v>
      </c>
      <c r="L227" s="737">
        <v>0</v>
      </c>
      <c r="M227" s="771" t="s">
        <v>228</v>
      </c>
      <c r="N227" s="735" t="s">
        <v>49</v>
      </c>
      <c r="O227" s="947"/>
      <c r="AA227" s="730"/>
    </row>
    <row r="228" spans="1:30" ht="13.5" customHeight="1" x14ac:dyDescent="0.2">
      <c r="A228" s="852"/>
      <c r="B228" s="726"/>
      <c r="C228" s="1221"/>
      <c r="D228" s="817"/>
      <c r="E228" s="816"/>
      <c r="F228" s="1837"/>
      <c r="G228" s="721"/>
      <c r="H228" s="1829"/>
      <c r="I228" s="1036"/>
      <c r="J228" s="718"/>
      <c r="K228" s="824" t="s">
        <v>218</v>
      </c>
      <c r="L228" s="731"/>
      <c r="M228" s="944"/>
      <c r="N228" s="1374"/>
      <c r="O228" s="942"/>
      <c r="AA228" s="730"/>
      <c r="AB228" s="730"/>
      <c r="AC228" s="730"/>
      <c r="AD228" s="730"/>
    </row>
    <row r="229" spans="1:30" ht="15" customHeight="1" x14ac:dyDescent="0.2">
      <c r="A229" s="852"/>
      <c r="B229" s="726"/>
      <c r="C229" s="1221"/>
      <c r="D229" s="817"/>
      <c r="E229" s="816"/>
      <c r="F229" s="1837"/>
      <c r="G229" s="721"/>
      <c r="H229" s="1829"/>
      <c r="I229" s="1036"/>
      <c r="J229" s="718"/>
      <c r="K229" s="1831" t="s">
        <v>142</v>
      </c>
      <c r="L229" s="728">
        <v>55</v>
      </c>
      <c r="M229" s="944"/>
      <c r="N229" s="1374"/>
      <c r="O229" s="942"/>
      <c r="AA229" s="730"/>
      <c r="AB229" s="730"/>
      <c r="AC229" s="730"/>
      <c r="AD229" s="730"/>
    </row>
    <row r="230" spans="1:30" ht="16.5" customHeight="1" x14ac:dyDescent="0.2">
      <c r="A230" s="852"/>
      <c r="B230" s="726"/>
      <c r="C230" s="1221"/>
      <c r="D230" s="817"/>
      <c r="E230" s="816"/>
      <c r="F230" s="1837"/>
      <c r="G230" s="721"/>
      <c r="H230" s="1829"/>
      <c r="I230" s="1036"/>
      <c r="J230" s="718"/>
      <c r="K230" s="1831" t="s">
        <v>217</v>
      </c>
      <c r="L230" s="728">
        <v>0</v>
      </c>
      <c r="M230" s="944"/>
      <c r="N230" s="1374"/>
      <c r="O230" s="942"/>
    </row>
    <row r="231" spans="1:30" ht="16.5" customHeight="1" x14ac:dyDescent="0.2">
      <c r="A231" s="852"/>
      <c r="B231" s="726"/>
      <c r="C231" s="1221"/>
      <c r="D231" s="817"/>
      <c r="E231" s="816"/>
      <c r="F231" s="1837"/>
      <c r="G231" s="721"/>
      <c r="H231" s="1829"/>
      <c r="I231" s="1036"/>
      <c r="J231" s="718"/>
      <c r="K231" s="1831" t="s">
        <v>162</v>
      </c>
      <c r="L231" s="728">
        <v>85</v>
      </c>
      <c r="M231" s="758"/>
      <c r="N231" s="714"/>
      <c r="O231" s="940"/>
      <c r="AA231" s="730"/>
      <c r="AB231" s="665"/>
      <c r="AC231" s="665"/>
      <c r="AD231" s="635"/>
    </row>
    <row r="232" spans="1:30" ht="15.75" customHeight="1" thickBot="1" x14ac:dyDescent="0.25">
      <c r="A232" s="852"/>
      <c r="B232" s="726"/>
      <c r="C232" s="1221"/>
      <c r="D232" s="817"/>
      <c r="E232" s="816"/>
      <c r="F232" s="1837"/>
      <c r="G232" s="721"/>
      <c r="H232" s="1829"/>
      <c r="I232" s="1036"/>
      <c r="J232" s="718"/>
      <c r="K232" s="1836" t="s">
        <v>141</v>
      </c>
      <c r="L232" s="1172">
        <v>0</v>
      </c>
      <c r="M232" s="1100"/>
      <c r="N232" s="1428"/>
      <c r="O232" s="1147"/>
      <c r="AA232" s="635"/>
    </row>
    <row r="233" spans="1:30" ht="16.5" customHeight="1" thickBot="1" x14ac:dyDescent="0.25">
      <c r="A233" s="794"/>
      <c r="B233" s="711"/>
      <c r="C233" s="757"/>
      <c r="D233" s="805"/>
      <c r="E233" s="804"/>
      <c r="F233" s="1835"/>
      <c r="G233" s="706"/>
      <c r="H233" s="1827"/>
      <c r="I233" s="1032"/>
      <c r="J233" s="703"/>
      <c r="K233" s="1826" t="s">
        <v>33</v>
      </c>
      <c r="L233" s="1834">
        <f>SUM(L227:L232)</f>
        <v>140</v>
      </c>
      <c r="M233" s="1640"/>
      <c r="N233" s="1094"/>
      <c r="O233" s="1456"/>
    </row>
    <row r="234" spans="1:30" ht="22.5" customHeight="1" x14ac:dyDescent="0.2">
      <c r="A234" s="870" t="s">
        <v>110</v>
      </c>
      <c r="B234" s="747" t="s">
        <v>37</v>
      </c>
      <c r="C234" s="1224" t="s">
        <v>39</v>
      </c>
      <c r="D234" s="835" t="s">
        <v>103</v>
      </c>
      <c r="E234" s="926" t="s">
        <v>224</v>
      </c>
      <c r="F234" s="743" t="s">
        <v>503</v>
      </c>
      <c r="G234" s="742" t="s">
        <v>482</v>
      </c>
      <c r="H234" s="1833" t="s">
        <v>502</v>
      </c>
      <c r="I234" s="1038" t="s">
        <v>501</v>
      </c>
      <c r="J234" s="1832" t="s">
        <v>42</v>
      </c>
      <c r="K234" s="1132" t="s">
        <v>125</v>
      </c>
      <c r="L234" s="737">
        <v>0</v>
      </c>
      <c r="M234" s="771" t="s">
        <v>228</v>
      </c>
      <c r="N234" s="735" t="s">
        <v>49</v>
      </c>
      <c r="O234" s="947"/>
      <c r="AA234" s="730"/>
    </row>
    <row r="235" spans="1:30" ht="22.5" customHeight="1" x14ac:dyDescent="0.2">
      <c r="A235" s="852"/>
      <c r="B235" s="726"/>
      <c r="C235" s="1221"/>
      <c r="D235" s="817"/>
      <c r="E235" s="915"/>
      <c r="F235" s="722"/>
      <c r="G235" s="721"/>
      <c r="H235" s="1829"/>
      <c r="I235" s="1036"/>
      <c r="J235" s="1500" t="s">
        <v>500</v>
      </c>
      <c r="K235" s="824" t="s">
        <v>218</v>
      </c>
      <c r="L235" s="731">
        <v>0</v>
      </c>
      <c r="M235" s="944"/>
      <c r="N235" s="1374"/>
      <c r="O235" s="942"/>
    </row>
    <row r="236" spans="1:30" ht="22.5" customHeight="1" x14ac:dyDescent="0.2">
      <c r="A236" s="852"/>
      <c r="B236" s="726"/>
      <c r="C236" s="1221"/>
      <c r="D236" s="817"/>
      <c r="E236" s="915"/>
      <c r="F236" s="722"/>
      <c r="G236" s="721"/>
      <c r="H236" s="1829"/>
      <c r="I236" s="1036"/>
      <c r="J236" s="1500"/>
      <c r="K236" s="1831" t="s">
        <v>142</v>
      </c>
      <c r="L236" s="728">
        <v>37.1</v>
      </c>
      <c r="M236" s="758"/>
      <c r="N236" s="714"/>
      <c r="O236" s="940"/>
      <c r="AA236" s="730"/>
    </row>
    <row r="237" spans="1:30" ht="22.5" customHeight="1" x14ac:dyDescent="0.2">
      <c r="A237" s="852"/>
      <c r="B237" s="726"/>
      <c r="C237" s="1221"/>
      <c r="D237" s="817"/>
      <c r="E237" s="915"/>
      <c r="F237" s="722"/>
      <c r="G237" s="721"/>
      <c r="H237" s="1829"/>
      <c r="I237" s="1036"/>
      <c r="J237" s="1500"/>
      <c r="K237" s="1831" t="s">
        <v>217</v>
      </c>
      <c r="L237" s="728">
        <v>0</v>
      </c>
      <c r="M237" s="758"/>
      <c r="N237" s="714"/>
      <c r="O237" s="940"/>
    </row>
    <row r="238" spans="1:30" ht="22.5" customHeight="1" x14ac:dyDescent="0.2">
      <c r="A238" s="852"/>
      <c r="B238" s="726"/>
      <c r="C238" s="1221"/>
      <c r="D238" s="817"/>
      <c r="E238" s="915"/>
      <c r="F238" s="722"/>
      <c r="G238" s="721"/>
      <c r="H238" s="1829"/>
      <c r="I238" s="1036"/>
      <c r="J238" s="1500"/>
      <c r="K238" s="1830" t="s">
        <v>162</v>
      </c>
      <c r="L238" s="728">
        <v>0</v>
      </c>
      <c r="M238" s="758"/>
      <c r="N238" s="714"/>
      <c r="O238" s="940"/>
      <c r="AA238" s="730"/>
      <c r="AC238" s="665"/>
    </row>
    <row r="239" spans="1:30" ht="22.5" customHeight="1" thickBot="1" x14ac:dyDescent="0.25">
      <c r="A239" s="852"/>
      <c r="B239" s="726"/>
      <c r="C239" s="1221"/>
      <c r="D239" s="817"/>
      <c r="E239" s="915"/>
      <c r="F239" s="722"/>
      <c r="G239" s="721"/>
      <c r="H239" s="1829"/>
      <c r="I239" s="1036"/>
      <c r="J239" s="1500"/>
      <c r="K239" s="1828" t="s">
        <v>141</v>
      </c>
      <c r="L239" s="1172">
        <v>0</v>
      </c>
      <c r="M239" s="1100"/>
      <c r="N239" s="1428"/>
      <c r="O239" s="1147"/>
    </row>
    <row r="240" spans="1:30" ht="16.5" customHeight="1" thickBot="1" x14ac:dyDescent="0.25">
      <c r="A240" s="794"/>
      <c r="B240" s="711"/>
      <c r="C240" s="757"/>
      <c r="D240" s="805"/>
      <c r="E240" s="907"/>
      <c r="F240" s="707"/>
      <c r="G240" s="706"/>
      <c r="H240" s="1827"/>
      <c r="I240" s="1032"/>
      <c r="J240" s="1495"/>
      <c r="K240" s="1826" t="s">
        <v>33</v>
      </c>
      <c r="L240" s="1825">
        <f>SUM(L234:L239)</f>
        <v>37.1</v>
      </c>
      <c r="M240" s="1824"/>
      <c r="N240" s="1823"/>
      <c r="O240" s="1424"/>
    </row>
    <row r="241" spans="1:27" ht="22.5" customHeight="1" x14ac:dyDescent="0.2">
      <c r="A241" s="870" t="s">
        <v>110</v>
      </c>
      <c r="B241" s="747" t="s">
        <v>37</v>
      </c>
      <c r="C241" s="1224" t="s">
        <v>39</v>
      </c>
      <c r="D241" s="1223" t="s">
        <v>97</v>
      </c>
      <c r="E241" s="834"/>
      <c r="F241" s="743" t="s">
        <v>499</v>
      </c>
      <c r="G241" s="742" t="s">
        <v>482</v>
      </c>
      <c r="H241" s="741" t="s">
        <v>481</v>
      </c>
      <c r="I241" s="740" t="s">
        <v>43</v>
      </c>
      <c r="J241" s="739" t="s">
        <v>498</v>
      </c>
      <c r="K241" s="923" t="s">
        <v>125</v>
      </c>
      <c r="L241" s="1141">
        <v>0</v>
      </c>
      <c r="M241" s="758" t="s">
        <v>228</v>
      </c>
      <c r="N241" s="1007" t="s">
        <v>49</v>
      </c>
      <c r="O241" s="940"/>
    </row>
    <row r="242" spans="1:27" ht="22.5" customHeight="1" x14ac:dyDescent="0.2">
      <c r="A242" s="852"/>
      <c r="B242" s="726"/>
      <c r="C242" s="1221"/>
      <c r="D242" s="1213"/>
      <c r="E242" s="816"/>
      <c r="F242" s="722"/>
      <c r="G242" s="721"/>
      <c r="H242" s="720"/>
      <c r="I242" s="719"/>
      <c r="J242" s="718"/>
      <c r="K242" s="824" t="s">
        <v>218</v>
      </c>
      <c r="L242" s="1141">
        <v>0</v>
      </c>
      <c r="M242" s="1175"/>
      <c r="N242" s="941"/>
      <c r="O242" s="940"/>
    </row>
    <row r="243" spans="1:27" ht="22.5" customHeight="1" x14ac:dyDescent="0.2">
      <c r="A243" s="852"/>
      <c r="B243" s="726"/>
      <c r="C243" s="1221"/>
      <c r="D243" s="1213"/>
      <c r="E243" s="816"/>
      <c r="F243" s="722"/>
      <c r="G243" s="721"/>
      <c r="H243" s="720"/>
      <c r="I243" s="719"/>
      <c r="J243" s="718"/>
      <c r="K243" s="921" t="s">
        <v>142</v>
      </c>
      <c r="L243" s="1141">
        <v>0</v>
      </c>
      <c r="M243" s="1175"/>
      <c r="N243" s="941"/>
      <c r="O243" s="940"/>
    </row>
    <row r="244" spans="1:27" ht="22.5" customHeight="1" x14ac:dyDescent="0.2">
      <c r="A244" s="852"/>
      <c r="B244" s="726"/>
      <c r="C244" s="1221"/>
      <c r="D244" s="1213"/>
      <c r="E244" s="816"/>
      <c r="F244" s="722"/>
      <c r="G244" s="721"/>
      <c r="H244" s="720"/>
      <c r="I244" s="719"/>
      <c r="J244" s="718"/>
      <c r="K244" s="921" t="s">
        <v>217</v>
      </c>
      <c r="L244" s="1141">
        <v>0</v>
      </c>
      <c r="M244" s="1175"/>
      <c r="N244" s="941"/>
      <c r="O244" s="940"/>
    </row>
    <row r="245" spans="1:27" ht="22.5" customHeight="1" x14ac:dyDescent="0.2">
      <c r="A245" s="852"/>
      <c r="B245" s="726"/>
      <c r="C245" s="1221"/>
      <c r="D245" s="1213"/>
      <c r="E245" s="816"/>
      <c r="F245" s="722"/>
      <c r="G245" s="721"/>
      <c r="H245" s="720"/>
      <c r="I245" s="719"/>
      <c r="J245" s="718"/>
      <c r="K245" s="921" t="s">
        <v>162</v>
      </c>
      <c r="L245" s="1141">
        <v>27</v>
      </c>
      <c r="M245" s="1175"/>
      <c r="N245" s="941"/>
      <c r="O245" s="940"/>
      <c r="AA245" s="730"/>
    </row>
    <row r="246" spans="1:27" ht="22.5" customHeight="1" thickBot="1" x14ac:dyDescent="0.25">
      <c r="A246" s="852"/>
      <c r="B246" s="726"/>
      <c r="C246" s="1221"/>
      <c r="D246" s="1213"/>
      <c r="E246" s="816"/>
      <c r="F246" s="722"/>
      <c r="G246" s="721"/>
      <c r="H246" s="720"/>
      <c r="I246" s="719"/>
      <c r="J246" s="718"/>
      <c r="K246" s="1499" t="s">
        <v>141</v>
      </c>
      <c r="L246" s="1819">
        <v>0</v>
      </c>
      <c r="M246" s="1171"/>
      <c r="N246" s="1170"/>
      <c r="O246" s="1147"/>
    </row>
    <row r="247" spans="1:27" ht="22.5" customHeight="1" thickBot="1" x14ac:dyDescent="0.25">
      <c r="A247" s="794"/>
      <c r="B247" s="711"/>
      <c r="C247" s="757"/>
      <c r="D247" s="1809"/>
      <c r="E247" s="804"/>
      <c r="F247" s="707"/>
      <c r="G247" s="706"/>
      <c r="H247" s="705"/>
      <c r="I247" s="704"/>
      <c r="J247" s="703"/>
      <c r="K247" s="904" t="s">
        <v>33</v>
      </c>
      <c r="L247" s="1825">
        <f>SUM(L241:L246)</f>
        <v>27</v>
      </c>
      <c r="M247" s="1824"/>
      <c r="N247" s="1823"/>
      <c r="O247" s="1424"/>
    </row>
    <row r="248" spans="1:27" ht="22.5" customHeight="1" x14ac:dyDescent="0.2">
      <c r="A248" s="870" t="s">
        <v>110</v>
      </c>
      <c r="B248" s="747" t="s">
        <v>37</v>
      </c>
      <c r="C248" s="1224" t="s">
        <v>39</v>
      </c>
      <c r="D248" s="1223" t="s">
        <v>93</v>
      </c>
      <c r="E248" s="926" t="s">
        <v>224</v>
      </c>
      <c r="F248" s="743" t="s">
        <v>497</v>
      </c>
      <c r="G248" s="742" t="s">
        <v>482</v>
      </c>
      <c r="H248" s="741" t="s">
        <v>481</v>
      </c>
      <c r="I248" s="740" t="s">
        <v>495</v>
      </c>
      <c r="J248" s="739" t="s">
        <v>494</v>
      </c>
      <c r="K248" s="923" t="s">
        <v>125</v>
      </c>
      <c r="L248" s="1141">
        <v>0</v>
      </c>
      <c r="M248" s="758" t="s">
        <v>228</v>
      </c>
      <c r="N248" s="1007" t="s">
        <v>49</v>
      </c>
      <c r="O248" s="940"/>
      <c r="AA248" s="730"/>
    </row>
    <row r="249" spans="1:27" ht="22.5" customHeight="1" x14ac:dyDescent="0.2">
      <c r="A249" s="852"/>
      <c r="B249" s="726"/>
      <c r="C249" s="1221"/>
      <c r="D249" s="1213"/>
      <c r="E249" s="915"/>
      <c r="F249" s="722"/>
      <c r="G249" s="721"/>
      <c r="H249" s="720"/>
      <c r="I249" s="719"/>
      <c r="J249" s="718"/>
      <c r="K249" s="824" t="s">
        <v>218</v>
      </c>
      <c r="L249" s="1141">
        <v>0</v>
      </c>
      <c r="M249" s="758"/>
      <c r="N249" s="1007"/>
      <c r="O249" s="940"/>
    </row>
    <row r="250" spans="1:27" ht="15.75" customHeight="1" x14ac:dyDescent="0.2">
      <c r="A250" s="852"/>
      <c r="B250" s="726"/>
      <c r="C250" s="1221"/>
      <c r="D250" s="1213"/>
      <c r="E250" s="915"/>
      <c r="F250" s="722"/>
      <c r="G250" s="721"/>
      <c r="H250" s="720"/>
      <c r="I250" s="719"/>
      <c r="J250" s="718"/>
      <c r="K250" s="921" t="s">
        <v>142</v>
      </c>
      <c r="L250" s="1141">
        <v>65.2</v>
      </c>
      <c r="M250" s="758"/>
      <c r="N250" s="1007"/>
      <c r="O250" s="940"/>
      <c r="AA250" s="730"/>
    </row>
    <row r="251" spans="1:27" ht="15" customHeight="1" x14ac:dyDescent="0.2">
      <c r="A251" s="852"/>
      <c r="B251" s="726"/>
      <c r="C251" s="1221"/>
      <c r="D251" s="1213"/>
      <c r="E251" s="915"/>
      <c r="F251" s="722"/>
      <c r="G251" s="721"/>
      <c r="H251" s="720"/>
      <c r="I251" s="719"/>
      <c r="J251" s="718"/>
      <c r="K251" s="921" t="s">
        <v>217</v>
      </c>
      <c r="L251" s="1141">
        <v>0</v>
      </c>
      <c r="M251" s="758"/>
      <c r="N251" s="1007"/>
      <c r="O251" s="940"/>
    </row>
    <row r="252" spans="1:27" ht="14.25" customHeight="1" x14ac:dyDescent="0.2">
      <c r="A252" s="852"/>
      <c r="B252" s="726"/>
      <c r="C252" s="1221"/>
      <c r="D252" s="1213"/>
      <c r="E252" s="915"/>
      <c r="F252" s="722"/>
      <c r="G252" s="721"/>
      <c r="H252" s="720"/>
      <c r="I252" s="719"/>
      <c r="J252" s="718"/>
      <c r="K252" s="920" t="s">
        <v>162</v>
      </c>
      <c r="L252" s="1141">
        <v>300</v>
      </c>
      <c r="M252" s="758"/>
      <c r="N252" s="1007"/>
      <c r="O252" s="940"/>
      <c r="AA252" s="730"/>
    </row>
    <row r="253" spans="1:27" ht="22.5" customHeight="1" thickBot="1" x14ac:dyDescent="0.25">
      <c r="A253" s="852"/>
      <c r="B253" s="726"/>
      <c r="C253" s="1221"/>
      <c r="D253" s="1213"/>
      <c r="E253" s="915"/>
      <c r="F253" s="722"/>
      <c r="G253" s="721"/>
      <c r="H253" s="720"/>
      <c r="I253" s="719"/>
      <c r="J253" s="718"/>
      <c r="K253" s="1820" t="s">
        <v>141</v>
      </c>
      <c r="L253" s="1819">
        <v>0</v>
      </c>
      <c r="M253" s="1100"/>
      <c r="N253" s="1651"/>
      <c r="O253" s="1147"/>
    </row>
    <row r="254" spans="1:27" ht="22.5" customHeight="1" thickBot="1" x14ac:dyDescent="0.25">
      <c r="A254" s="794"/>
      <c r="B254" s="711"/>
      <c r="C254" s="757"/>
      <c r="D254" s="1809"/>
      <c r="E254" s="907"/>
      <c r="F254" s="707"/>
      <c r="G254" s="706"/>
      <c r="H254" s="705"/>
      <c r="I254" s="704"/>
      <c r="J254" s="703"/>
      <c r="K254" s="904" t="s">
        <v>33</v>
      </c>
      <c r="L254" s="1817">
        <f>SUM(L248:L253)</f>
        <v>365.2</v>
      </c>
      <c r="M254" s="951"/>
      <c r="N254" s="1822"/>
      <c r="O254" s="900"/>
    </row>
    <row r="255" spans="1:27" ht="22.5" customHeight="1" x14ac:dyDescent="0.2">
      <c r="A255" s="870" t="s">
        <v>110</v>
      </c>
      <c r="B255" s="869" t="s">
        <v>37</v>
      </c>
      <c r="C255" s="1224" t="s">
        <v>39</v>
      </c>
      <c r="D255" s="1223" t="s">
        <v>88</v>
      </c>
      <c r="E255" s="926" t="s">
        <v>224</v>
      </c>
      <c r="F255" s="743" t="s">
        <v>496</v>
      </c>
      <c r="G255" s="742" t="s">
        <v>482</v>
      </c>
      <c r="H255" s="741" t="s">
        <v>481</v>
      </c>
      <c r="I255" s="740" t="s">
        <v>495</v>
      </c>
      <c r="J255" s="739" t="s">
        <v>494</v>
      </c>
      <c r="K255" s="923" t="s">
        <v>125</v>
      </c>
      <c r="L255" s="1821">
        <v>0</v>
      </c>
      <c r="M255" s="758" t="s">
        <v>228</v>
      </c>
      <c r="N255" s="1007" t="s">
        <v>49</v>
      </c>
      <c r="O255" s="942"/>
      <c r="AA255" s="730"/>
    </row>
    <row r="256" spans="1:27" ht="22.5" customHeight="1" x14ac:dyDescent="0.2">
      <c r="A256" s="852"/>
      <c r="B256" s="851"/>
      <c r="C256" s="1221"/>
      <c r="D256" s="1213"/>
      <c r="E256" s="915"/>
      <c r="F256" s="722"/>
      <c r="G256" s="721"/>
      <c r="H256" s="720"/>
      <c r="I256" s="719"/>
      <c r="J256" s="718"/>
      <c r="K256" s="824" t="s">
        <v>218</v>
      </c>
      <c r="L256" s="1141">
        <v>0</v>
      </c>
      <c r="M256" s="758"/>
      <c r="N256" s="1007"/>
      <c r="O256" s="940"/>
    </row>
    <row r="257" spans="1:27" ht="22.5" customHeight="1" x14ac:dyDescent="0.2">
      <c r="A257" s="852"/>
      <c r="B257" s="851"/>
      <c r="C257" s="1221"/>
      <c r="D257" s="1213"/>
      <c r="E257" s="915"/>
      <c r="F257" s="722"/>
      <c r="G257" s="721"/>
      <c r="H257" s="720"/>
      <c r="I257" s="719"/>
      <c r="J257" s="718"/>
      <c r="K257" s="921" t="s">
        <v>142</v>
      </c>
      <c r="L257" s="1141">
        <v>0</v>
      </c>
      <c r="M257" s="758"/>
      <c r="N257" s="1007"/>
      <c r="O257" s="940"/>
      <c r="AA257" s="730"/>
    </row>
    <row r="258" spans="1:27" ht="22.5" customHeight="1" x14ac:dyDescent="0.2">
      <c r="A258" s="852"/>
      <c r="B258" s="851"/>
      <c r="C258" s="1221"/>
      <c r="D258" s="1213"/>
      <c r="E258" s="915"/>
      <c r="F258" s="722"/>
      <c r="G258" s="721"/>
      <c r="H258" s="720"/>
      <c r="I258" s="719"/>
      <c r="J258" s="718"/>
      <c r="K258" s="921" t="s">
        <v>217</v>
      </c>
      <c r="L258" s="1141">
        <v>0</v>
      </c>
      <c r="M258" s="758"/>
      <c r="N258" s="1007"/>
      <c r="O258" s="940"/>
    </row>
    <row r="259" spans="1:27" ht="22.5" customHeight="1" x14ac:dyDescent="0.2">
      <c r="A259" s="852"/>
      <c r="B259" s="851"/>
      <c r="C259" s="1221"/>
      <c r="D259" s="1213"/>
      <c r="E259" s="915"/>
      <c r="F259" s="722"/>
      <c r="G259" s="721"/>
      <c r="H259" s="720"/>
      <c r="I259" s="719"/>
      <c r="J259" s="718"/>
      <c r="K259" s="920" t="s">
        <v>162</v>
      </c>
      <c r="L259" s="1141">
        <v>250</v>
      </c>
      <c r="M259" s="758"/>
      <c r="N259" s="1007"/>
      <c r="O259" s="940"/>
      <c r="AA259" s="730"/>
    </row>
    <row r="260" spans="1:27" ht="19.5" customHeight="1" thickBot="1" x14ac:dyDescent="0.25">
      <c r="A260" s="852"/>
      <c r="B260" s="851"/>
      <c r="C260" s="1221"/>
      <c r="D260" s="1213"/>
      <c r="E260" s="915"/>
      <c r="F260" s="722"/>
      <c r="G260" s="721"/>
      <c r="H260" s="720"/>
      <c r="I260" s="719"/>
      <c r="J260" s="718"/>
      <c r="K260" s="1820" t="s">
        <v>141</v>
      </c>
      <c r="L260" s="1819">
        <v>0</v>
      </c>
      <c r="M260" s="1100"/>
      <c r="N260" s="1651"/>
      <c r="O260" s="1147"/>
    </row>
    <row r="261" spans="1:27" ht="18" customHeight="1" thickBot="1" x14ac:dyDescent="0.25">
      <c r="A261" s="794"/>
      <c r="B261" s="844"/>
      <c r="C261" s="757"/>
      <c r="D261" s="1809"/>
      <c r="E261" s="907"/>
      <c r="F261" s="707"/>
      <c r="G261" s="706"/>
      <c r="H261" s="705"/>
      <c r="I261" s="704"/>
      <c r="J261" s="703"/>
      <c r="K261" s="799" t="s">
        <v>33</v>
      </c>
      <c r="L261" s="1818">
        <f>SUM(L255:L260)</f>
        <v>250</v>
      </c>
      <c r="M261" s="1646"/>
      <c r="N261" s="1645"/>
      <c r="O261" s="1424"/>
    </row>
    <row r="262" spans="1:27" ht="22.5" customHeight="1" x14ac:dyDescent="0.2">
      <c r="A262" s="748" t="s">
        <v>110</v>
      </c>
      <c r="B262" s="747" t="s">
        <v>37</v>
      </c>
      <c r="C262" s="836" t="s">
        <v>39</v>
      </c>
      <c r="D262" s="1223" t="s">
        <v>85</v>
      </c>
      <c r="E262" s="926" t="s">
        <v>224</v>
      </c>
      <c r="F262" s="743" t="s">
        <v>493</v>
      </c>
      <c r="G262" s="742" t="s">
        <v>482</v>
      </c>
      <c r="H262" s="741" t="s">
        <v>481</v>
      </c>
      <c r="I262" s="740" t="s">
        <v>43</v>
      </c>
      <c r="J262" s="739" t="s">
        <v>492</v>
      </c>
      <c r="K262" s="1196" t="s">
        <v>125</v>
      </c>
      <c r="L262" s="728">
        <v>0</v>
      </c>
      <c r="M262" s="758" t="s">
        <v>228</v>
      </c>
      <c r="N262" s="1007" t="s">
        <v>49</v>
      </c>
      <c r="O262" s="940"/>
      <c r="AA262" s="730"/>
    </row>
    <row r="263" spans="1:27" ht="12" customHeight="1" x14ac:dyDescent="0.2">
      <c r="A263" s="727"/>
      <c r="B263" s="726"/>
      <c r="C263" s="818"/>
      <c r="D263" s="1213"/>
      <c r="E263" s="915"/>
      <c r="F263" s="722"/>
      <c r="G263" s="721"/>
      <c r="H263" s="720"/>
      <c r="I263" s="719"/>
      <c r="J263" s="718"/>
      <c r="K263" s="824" t="s">
        <v>218</v>
      </c>
      <c r="L263" s="728">
        <v>0</v>
      </c>
      <c r="M263" s="758"/>
      <c r="N263" s="1007"/>
      <c r="O263" s="940"/>
      <c r="AA263" s="730"/>
    </row>
    <row r="264" spans="1:27" ht="18.75" customHeight="1" x14ac:dyDescent="0.2">
      <c r="A264" s="727"/>
      <c r="B264" s="726"/>
      <c r="C264" s="818"/>
      <c r="D264" s="1213"/>
      <c r="E264" s="915"/>
      <c r="F264" s="722"/>
      <c r="G264" s="721"/>
      <c r="H264" s="720"/>
      <c r="I264" s="719"/>
      <c r="J264" s="718"/>
      <c r="K264" s="1191" t="s">
        <v>142</v>
      </c>
      <c r="L264" s="728">
        <v>101.3</v>
      </c>
      <c r="M264" s="1175"/>
      <c r="N264" s="941"/>
      <c r="O264" s="940"/>
      <c r="AA264" s="730"/>
    </row>
    <row r="265" spans="1:27" ht="12.75" customHeight="1" x14ac:dyDescent="0.2">
      <c r="A265" s="727"/>
      <c r="B265" s="726"/>
      <c r="C265" s="818"/>
      <c r="D265" s="1213"/>
      <c r="E265" s="915"/>
      <c r="F265" s="722"/>
      <c r="G265" s="721"/>
      <c r="H265" s="720"/>
      <c r="I265" s="719"/>
      <c r="J265" s="718"/>
      <c r="K265" s="1191" t="s">
        <v>217</v>
      </c>
      <c r="L265" s="728">
        <v>0</v>
      </c>
      <c r="M265" s="1175"/>
      <c r="N265" s="941"/>
      <c r="O265" s="940"/>
    </row>
    <row r="266" spans="1:27" ht="16.5" customHeight="1" x14ac:dyDescent="0.2">
      <c r="A266" s="727"/>
      <c r="B266" s="726"/>
      <c r="C266" s="818"/>
      <c r="D266" s="1213"/>
      <c r="E266" s="915"/>
      <c r="F266" s="722"/>
      <c r="G266" s="721"/>
      <c r="H266" s="720"/>
      <c r="I266" s="719"/>
      <c r="J266" s="718"/>
      <c r="K266" s="1594" t="s">
        <v>162</v>
      </c>
      <c r="L266" s="728">
        <v>0</v>
      </c>
      <c r="M266" s="1175"/>
      <c r="N266" s="941"/>
      <c r="O266" s="940"/>
    </row>
    <row r="267" spans="1:27" ht="22.5" customHeight="1" thickBot="1" x14ac:dyDescent="0.25">
      <c r="A267" s="727"/>
      <c r="B267" s="726"/>
      <c r="C267" s="818"/>
      <c r="D267" s="1213"/>
      <c r="E267" s="915"/>
      <c r="F267" s="722"/>
      <c r="G267" s="721"/>
      <c r="H267" s="720"/>
      <c r="I267" s="719"/>
      <c r="J267" s="718"/>
      <c r="K267" s="1600" t="s">
        <v>141</v>
      </c>
      <c r="L267" s="1172">
        <v>0</v>
      </c>
      <c r="M267" s="1171"/>
      <c r="N267" s="1170"/>
      <c r="O267" s="1147"/>
    </row>
    <row r="268" spans="1:27" ht="22.5" customHeight="1" thickBot="1" x14ac:dyDescent="0.25">
      <c r="A268" s="712"/>
      <c r="B268" s="711"/>
      <c r="C268" s="806"/>
      <c r="D268" s="1809"/>
      <c r="E268" s="907"/>
      <c r="F268" s="707"/>
      <c r="G268" s="706"/>
      <c r="H268" s="705"/>
      <c r="I268" s="704"/>
      <c r="J268" s="703"/>
      <c r="K268" s="904" t="s">
        <v>33</v>
      </c>
      <c r="L268" s="1817">
        <f>SUM(L262:L267)</f>
        <v>101.3</v>
      </c>
      <c r="M268" s="1816"/>
      <c r="N268" s="1654"/>
      <c r="O268" s="900"/>
    </row>
    <row r="269" spans="1:27" ht="22.5" customHeight="1" x14ac:dyDescent="0.2">
      <c r="A269" s="748" t="s">
        <v>110</v>
      </c>
      <c r="B269" s="747" t="s">
        <v>37</v>
      </c>
      <c r="C269" s="836" t="s">
        <v>39</v>
      </c>
      <c r="D269" s="1223" t="s">
        <v>79</v>
      </c>
      <c r="E269" s="834"/>
      <c r="F269" s="743" t="s">
        <v>491</v>
      </c>
      <c r="G269" s="742" t="s">
        <v>482</v>
      </c>
      <c r="H269" s="741" t="s">
        <v>481</v>
      </c>
      <c r="I269" s="740" t="s">
        <v>221</v>
      </c>
      <c r="J269" s="739" t="s">
        <v>487</v>
      </c>
      <c r="K269" s="1196" t="s">
        <v>125</v>
      </c>
      <c r="L269" s="737">
        <v>0</v>
      </c>
      <c r="M269" s="1806" t="s">
        <v>228</v>
      </c>
      <c r="N269" s="1805" t="s">
        <v>49</v>
      </c>
      <c r="O269" s="947"/>
      <c r="AA269" s="665"/>
    </row>
    <row r="270" spans="1:27" ht="22.5" customHeight="1" x14ac:dyDescent="0.2">
      <c r="A270" s="727"/>
      <c r="B270" s="726"/>
      <c r="C270" s="818"/>
      <c r="D270" s="1213"/>
      <c r="E270" s="816"/>
      <c r="F270" s="722"/>
      <c r="G270" s="721"/>
      <c r="H270" s="720"/>
      <c r="I270" s="719"/>
      <c r="J270" s="718"/>
      <c r="K270" s="824" t="s">
        <v>218</v>
      </c>
      <c r="L270" s="728">
        <v>0</v>
      </c>
      <c r="M270" s="1175"/>
      <c r="N270" s="941"/>
      <c r="O270" s="940"/>
    </row>
    <row r="271" spans="1:27" ht="22.5" customHeight="1" x14ac:dyDescent="0.2">
      <c r="A271" s="727"/>
      <c r="B271" s="726"/>
      <c r="C271" s="818"/>
      <c r="D271" s="1213"/>
      <c r="E271" s="816"/>
      <c r="F271" s="722"/>
      <c r="G271" s="721"/>
      <c r="H271" s="720"/>
      <c r="I271" s="719"/>
      <c r="J271" s="718"/>
      <c r="K271" s="1191" t="s">
        <v>142</v>
      </c>
      <c r="L271" s="728">
        <v>90</v>
      </c>
      <c r="M271" s="1175"/>
      <c r="N271" s="941"/>
      <c r="O271" s="940"/>
      <c r="AA271" s="730"/>
    </row>
    <row r="272" spans="1:27" ht="22.5" customHeight="1" x14ac:dyDescent="0.2">
      <c r="A272" s="727"/>
      <c r="B272" s="726"/>
      <c r="C272" s="818"/>
      <c r="D272" s="1213"/>
      <c r="E272" s="816"/>
      <c r="F272" s="722"/>
      <c r="G272" s="721"/>
      <c r="H272" s="720"/>
      <c r="I272" s="719"/>
      <c r="J272" s="718"/>
      <c r="K272" s="1191" t="s">
        <v>217</v>
      </c>
      <c r="L272" s="728">
        <v>0</v>
      </c>
      <c r="M272" s="1175"/>
      <c r="N272" s="941"/>
      <c r="O272" s="940"/>
    </row>
    <row r="273" spans="1:15" ht="22.5" customHeight="1" x14ac:dyDescent="0.2">
      <c r="A273" s="727"/>
      <c r="B273" s="726"/>
      <c r="C273" s="818"/>
      <c r="D273" s="1213"/>
      <c r="E273" s="816"/>
      <c r="F273" s="722"/>
      <c r="G273" s="721"/>
      <c r="H273" s="720"/>
      <c r="I273" s="719"/>
      <c r="J273" s="718"/>
      <c r="K273" s="1191" t="s">
        <v>162</v>
      </c>
      <c r="L273" s="728">
        <v>453</v>
      </c>
      <c r="M273" s="1175"/>
      <c r="N273" s="941"/>
      <c r="O273" s="940"/>
    </row>
    <row r="274" spans="1:15" ht="22.5" customHeight="1" thickBot="1" x14ac:dyDescent="0.25">
      <c r="A274" s="727"/>
      <c r="B274" s="726"/>
      <c r="C274" s="818"/>
      <c r="D274" s="1213"/>
      <c r="E274" s="816"/>
      <c r="F274" s="722"/>
      <c r="G274" s="721"/>
      <c r="H274" s="720"/>
      <c r="I274" s="719"/>
      <c r="J274" s="718"/>
      <c r="K274" s="1187" t="s">
        <v>141</v>
      </c>
      <c r="L274" s="1172">
        <v>0</v>
      </c>
      <c r="M274" s="1171"/>
      <c r="N274" s="1170"/>
      <c r="O274" s="1147"/>
    </row>
    <row r="275" spans="1:15" ht="22.5" customHeight="1" thickBot="1" x14ac:dyDescent="0.25">
      <c r="A275" s="712"/>
      <c r="B275" s="711"/>
      <c r="C275" s="806"/>
      <c r="D275" s="1809"/>
      <c r="E275" s="804"/>
      <c r="F275" s="707"/>
      <c r="G275" s="706"/>
      <c r="H275" s="705"/>
      <c r="I275" s="704"/>
      <c r="J275" s="703"/>
      <c r="K275" s="904" t="s">
        <v>33</v>
      </c>
      <c r="L275" s="798">
        <f>SUM(L269:L274)</f>
        <v>543</v>
      </c>
      <c r="M275" s="985"/>
      <c r="N275" s="1367"/>
      <c r="O275" s="1456"/>
    </row>
    <row r="276" spans="1:15" ht="22.5" customHeight="1" x14ac:dyDescent="0.2">
      <c r="A276" s="748" t="s">
        <v>110</v>
      </c>
      <c r="B276" s="747" t="s">
        <v>37</v>
      </c>
      <c r="C276" s="836" t="s">
        <v>39</v>
      </c>
      <c r="D276" s="1223" t="s">
        <v>73</v>
      </c>
      <c r="E276" s="834"/>
      <c r="F276" s="1815" t="s">
        <v>490</v>
      </c>
      <c r="G276" s="742" t="s">
        <v>482</v>
      </c>
      <c r="H276" s="741" t="s">
        <v>481</v>
      </c>
      <c r="I276" s="740" t="s">
        <v>285</v>
      </c>
      <c r="J276" s="739" t="s">
        <v>489</v>
      </c>
      <c r="K276" s="1196" t="s">
        <v>125</v>
      </c>
      <c r="L276" s="949"/>
      <c r="M276" s="1806" t="s">
        <v>228</v>
      </c>
      <c r="N276" s="1805" t="s">
        <v>49</v>
      </c>
      <c r="O276" s="1658">
        <v>1</v>
      </c>
    </row>
    <row r="277" spans="1:15" ht="22.5" customHeight="1" x14ac:dyDescent="0.2">
      <c r="A277" s="727"/>
      <c r="B277" s="726"/>
      <c r="C277" s="818"/>
      <c r="D277" s="1213"/>
      <c r="E277" s="816"/>
      <c r="F277" s="1814"/>
      <c r="G277" s="721"/>
      <c r="H277" s="720"/>
      <c r="I277" s="719"/>
      <c r="J277" s="718"/>
      <c r="K277" s="824" t="s">
        <v>218</v>
      </c>
      <c r="L277" s="919"/>
      <c r="M277" s="1175"/>
      <c r="N277" s="918"/>
      <c r="O277" s="940"/>
    </row>
    <row r="278" spans="1:15" ht="22.5" customHeight="1" x14ac:dyDescent="0.2">
      <c r="A278" s="727"/>
      <c r="B278" s="726"/>
      <c r="C278" s="818"/>
      <c r="D278" s="1213"/>
      <c r="E278" s="816"/>
      <c r="F278" s="1814"/>
      <c r="G278" s="721"/>
      <c r="H278" s="720"/>
      <c r="I278" s="719"/>
      <c r="J278" s="718"/>
      <c r="K278" s="1191" t="s">
        <v>142</v>
      </c>
      <c r="L278" s="728">
        <v>100</v>
      </c>
      <c r="M278" s="1175"/>
      <c r="N278" s="918"/>
      <c r="O278" s="940"/>
    </row>
    <row r="279" spans="1:15" ht="22.5" customHeight="1" x14ac:dyDescent="0.2">
      <c r="A279" s="727"/>
      <c r="B279" s="726"/>
      <c r="C279" s="818"/>
      <c r="D279" s="1213"/>
      <c r="E279" s="816"/>
      <c r="F279" s="1814"/>
      <c r="G279" s="721"/>
      <c r="H279" s="720"/>
      <c r="I279" s="719"/>
      <c r="J279" s="718"/>
      <c r="K279" s="1191" t="s">
        <v>217</v>
      </c>
      <c r="L279" s="728"/>
      <c r="M279" s="1175"/>
      <c r="N279" s="918"/>
      <c r="O279" s="940"/>
    </row>
    <row r="280" spans="1:15" ht="22.5" customHeight="1" x14ac:dyDescent="0.2">
      <c r="A280" s="727"/>
      <c r="B280" s="726"/>
      <c r="C280" s="818"/>
      <c r="D280" s="1213"/>
      <c r="E280" s="816"/>
      <c r="F280" s="1814"/>
      <c r="G280" s="721"/>
      <c r="H280" s="720"/>
      <c r="I280" s="719"/>
      <c r="J280" s="718"/>
      <c r="K280" s="1191" t="s">
        <v>162</v>
      </c>
      <c r="L280" s="728"/>
      <c r="M280" s="1175"/>
      <c r="N280" s="918"/>
      <c r="O280" s="940"/>
    </row>
    <row r="281" spans="1:15" ht="22.5" customHeight="1" x14ac:dyDescent="0.2">
      <c r="A281" s="727"/>
      <c r="B281" s="726"/>
      <c r="C281" s="818"/>
      <c r="D281" s="1213"/>
      <c r="E281" s="816"/>
      <c r="F281" s="1814"/>
      <c r="G281" s="721"/>
      <c r="H281" s="720"/>
      <c r="I281" s="719"/>
      <c r="J281" s="718"/>
      <c r="K281" s="921" t="s">
        <v>141</v>
      </c>
      <c r="L281" s="728">
        <v>0</v>
      </c>
      <c r="M281" s="1175"/>
      <c r="N281" s="918"/>
      <c r="O281" s="940"/>
    </row>
    <row r="282" spans="1:15" ht="22.5" customHeight="1" thickBot="1" x14ac:dyDescent="0.25">
      <c r="A282" s="727"/>
      <c r="B282" s="726"/>
      <c r="C282" s="818"/>
      <c r="D282" s="1213"/>
      <c r="E282" s="816"/>
      <c r="F282" s="1814"/>
      <c r="G282" s="721"/>
      <c r="H282" s="720"/>
      <c r="I282" s="719"/>
      <c r="J282" s="718"/>
      <c r="K282" s="938" t="s">
        <v>479</v>
      </c>
      <c r="L282" s="1172">
        <v>275</v>
      </c>
      <c r="M282" s="1171"/>
      <c r="N282" s="1463"/>
      <c r="O282" s="1147"/>
    </row>
    <row r="283" spans="1:15" ht="22.5" customHeight="1" thickBot="1" x14ac:dyDescent="0.25">
      <c r="A283" s="712"/>
      <c r="B283" s="711"/>
      <c r="C283" s="806"/>
      <c r="D283" s="1809"/>
      <c r="E283" s="804"/>
      <c r="F283" s="1813"/>
      <c r="G283" s="706"/>
      <c r="H283" s="705"/>
      <c r="I283" s="704"/>
      <c r="J283" s="703"/>
      <c r="K283" s="904" t="s">
        <v>33</v>
      </c>
      <c r="L283" s="798">
        <f>SUM(L276:L282)</f>
        <v>375</v>
      </c>
      <c r="M283" s="1660"/>
      <c r="N283" s="1812"/>
      <c r="O283" s="1456"/>
    </row>
    <row r="284" spans="1:15" ht="22.5" customHeight="1" x14ac:dyDescent="0.2">
      <c r="A284" s="748" t="s">
        <v>110</v>
      </c>
      <c r="B284" s="747" t="s">
        <v>37</v>
      </c>
      <c r="C284" s="836" t="s">
        <v>39</v>
      </c>
      <c r="D284" s="1223" t="s">
        <v>66</v>
      </c>
      <c r="E284" s="834"/>
      <c r="F284" s="1811" t="s">
        <v>488</v>
      </c>
      <c r="G284" s="742" t="s">
        <v>482</v>
      </c>
      <c r="H284" s="741" t="s">
        <v>481</v>
      </c>
      <c r="I284" s="740" t="s">
        <v>221</v>
      </c>
      <c r="J284" s="739" t="s">
        <v>487</v>
      </c>
      <c r="K284" s="1196" t="s">
        <v>125</v>
      </c>
      <c r="L284" s="737"/>
      <c r="M284" s="1806" t="s">
        <v>228</v>
      </c>
      <c r="N284" s="1805" t="s">
        <v>49</v>
      </c>
      <c r="O284" s="1658">
        <v>1</v>
      </c>
    </row>
    <row r="285" spans="1:15" ht="22.5" customHeight="1" x14ac:dyDescent="0.2">
      <c r="A285" s="727"/>
      <c r="B285" s="726"/>
      <c r="C285" s="818"/>
      <c r="D285" s="1213"/>
      <c r="E285" s="816"/>
      <c r="F285" s="1810"/>
      <c r="G285" s="721"/>
      <c r="H285" s="720"/>
      <c r="I285" s="719"/>
      <c r="J285" s="718"/>
      <c r="K285" s="824" t="s">
        <v>218</v>
      </c>
      <c r="L285" s="728"/>
      <c r="M285" s="1175"/>
      <c r="N285" s="918"/>
      <c r="O285" s="940"/>
    </row>
    <row r="286" spans="1:15" ht="22.5" customHeight="1" x14ac:dyDescent="0.2">
      <c r="A286" s="727"/>
      <c r="B286" s="726"/>
      <c r="C286" s="818"/>
      <c r="D286" s="1213"/>
      <c r="E286" s="816"/>
      <c r="F286" s="1810"/>
      <c r="G286" s="721"/>
      <c r="H286" s="720"/>
      <c r="I286" s="719"/>
      <c r="J286" s="718"/>
      <c r="K286" s="1191" t="s">
        <v>142</v>
      </c>
      <c r="L286" s="728">
        <v>0</v>
      </c>
      <c r="M286" s="1175"/>
      <c r="N286" s="918"/>
      <c r="O286" s="940"/>
    </row>
    <row r="287" spans="1:15" ht="22.5" customHeight="1" x14ac:dyDescent="0.2">
      <c r="A287" s="727"/>
      <c r="B287" s="726"/>
      <c r="C287" s="818"/>
      <c r="D287" s="1213"/>
      <c r="E287" s="816"/>
      <c r="F287" s="1810"/>
      <c r="G287" s="721"/>
      <c r="H287" s="720"/>
      <c r="I287" s="719"/>
      <c r="J287" s="718"/>
      <c r="K287" s="1191" t="s">
        <v>217</v>
      </c>
      <c r="L287" s="728"/>
      <c r="M287" s="1175"/>
      <c r="N287" s="918"/>
      <c r="O287" s="940"/>
    </row>
    <row r="288" spans="1:15" ht="22.5" customHeight="1" x14ac:dyDescent="0.2">
      <c r="A288" s="727"/>
      <c r="B288" s="726"/>
      <c r="C288" s="818"/>
      <c r="D288" s="1213"/>
      <c r="E288" s="816"/>
      <c r="F288" s="1810"/>
      <c r="G288" s="721"/>
      <c r="H288" s="720"/>
      <c r="I288" s="719"/>
      <c r="J288" s="718"/>
      <c r="K288" s="1191" t="s">
        <v>162</v>
      </c>
      <c r="L288" s="728"/>
      <c r="M288" s="1175"/>
      <c r="N288" s="918"/>
      <c r="O288" s="940"/>
    </row>
    <row r="289" spans="1:15" ht="22.5" customHeight="1" x14ac:dyDescent="0.2">
      <c r="A289" s="727"/>
      <c r="B289" s="726"/>
      <c r="C289" s="818"/>
      <c r="D289" s="1213"/>
      <c r="E289" s="816"/>
      <c r="F289" s="1810"/>
      <c r="G289" s="721"/>
      <c r="H289" s="720"/>
      <c r="I289" s="719"/>
      <c r="J289" s="718"/>
      <c r="K289" s="921" t="s">
        <v>141</v>
      </c>
      <c r="L289" s="728">
        <v>0</v>
      </c>
      <c r="M289" s="1175"/>
      <c r="N289" s="918"/>
      <c r="O289" s="940"/>
    </row>
    <row r="290" spans="1:15" ht="22.5" customHeight="1" thickBot="1" x14ac:dyDescent="0.25">
      <c r="A290" s="727"/>
      <c r="B290" s="726"/>
      <c r="C290" s="818"/>
      <c r="D290" s="1213"/>
      <c r="E290" s="816"/>
      <c r="F290" s="1810"/>
      <c r="G290" s="721"/>
      <c r="H290" s="720"/>
      <c r="I290" s="719"/>
      <c r="J290" s="718"/>
      <c r="K290" s="938" t="s">
        <v>479</v>
      </c>
      <c r="L290" s="1172">
        <v>300</v>
      </c>
      <c r="M290" s="1201"/>
      <c r="N290" s="1463"/>
      <c r="O290" s="1147"/>
    </row>
    <row r="291" spans="1:15" ht="22.5" customHeight="1" thickBot="1" x14ac:dyDescent="0.25">
      <c r="A291" s="712"/>
      <c r="B291" s="711"/>
      <c r="C291" s="806"/>
      <c r="D291" s="1809"/>
      <c r="E291" s="804"/>
      <c r="F291" s="1808"/>
      <c r="G291" s="706"/>
      <c r="H291" s="705"/>
      <c r="I291" s="704"/>
      <c r="J291" s="703"/>
      <c r="K291" s="904" t="s">
        <v>33</v>
      </c>
      <c r="L291" s="903">
        <f>SUM(L284:L290)</f>
        <v>300</v>
      </c>
      <c r="M291" s="985"/>
      <c r="N291" s="1367"/>
      <c r="O291" s="900"/>
    </row>
    <row r="292" spans="1:15" ht="22.5" customHeight="1" x14ac:dyDescent="0.2">
      <c r="A292" s="748" t="s">
        <v>110</v>
      </c>
      <c r="B292" s="747" t="s">
        <v>37</v>
      </c>
      <c r="C292" s="836" t="s">
        <v>39</v>
      </c>
      <c r="D292" s="835" t="s">
        <v>61</v>
      </c>
      <c r="E292" s="1807"/>
      <c r="F292" s="743" t="s">
        <v>486</v>
      </c>
      <c r="G292" s="742" t="s">
        <v>482</v>
      </c>
      <c r="H292" s="741" t="s">
        <v>481</v>
      </c>
      <c r="I292" s="740" t="s">
        <v>43</v>
      </c>
      <c r="J292" s="739" t="s">
        <v>485</v>
      </c>
      <c r="K292" s="923" t="s">
        <v>125</v>
      </c>
      <c r="L292" s="949"/>
      <c r="M292" s="1806" t="s">
        <v>228</v>
      </c>
      <c r="N292" s="1805" t="s">
        <v>49</v>
      </c>
      <c r="O292" s="1804"/>
    </row>
    <row r="293" spans="1:15" ht="22.5" customHeight="1" x14ac:dyDescent="0.2">
      <c r="A293" s="727"/>
      <c r="B293" s="726"/>
      <c r="C293" s="818"/>
      <c r="D293" s="817"/>
      <c r="E293" s="1803"/>
      <c r="F293" s="722"/>
      <c r="G293" s="721"/>
      <c r="H293" s="720"/>
      <c r="I293" s="719"/>
      <c r="J293" s="718"/>
      <c r="K293" s="824" t="s">
        <v>218</v>
      </c>
      <c r="L293" s="919"/>
      <c r="M293" s="1175"/>
      <c r="N293" s="918"/>
      <c r="O293" s="917"/>
    </row>
    <row r="294" spans="1:15" ht="22.5" customHeight="1" x14ac:dyDescent="0.2">
      <c r="A294" s="727"/>
      <c r="B294" s="726"/>
      <c r="C294" s="818"/>
      <c r="D294" s="817"/>
      <c r="E294" s="1803"/>
      <c r="F294" s="722"/>
      <c r="G294" s="721"/>
      <c r="H294" s="720"/>
      <c r="I294" s="719"/>
      <c r="J294" s="718"/>
      <c r="K294" s="921" t="s">
        <v>142</v>
      </c>
      <c r="L294" s="919"/>
      <c r="M294" s="1175"/>
      <c r="N294" s="918"/>
      <c r="O294" s="917"/>
    </row>
    <row r="295" spans="1:15" ht="22.5" customHeight="1" x14ac:dyDescent="0.2">
      <c r="A295" s="727"/>
      <c r="B295" s="726"/>
      <c r="C295" s="818"/>
      <c r="D295" s="817"/>
      <c r="E295" s="1803"/>
      <c r="F295" s="722"/>
      <c r="G295" s="721"/>
      <c r="H295" s="720"/>
      <c r="I295" s="719"/>
      <c r="J295" s="718"/>
      <c r="K295" s="921" t="s">
        <v>217</v>
      </c>
      <c r="L295" s="919"/>
      <c r="M295" s="1175"/>
      <c r="N295" s="918"/>
      <c r="O295" s="917"/>
    </row>
    <row r="296" spans="1:15" ht="22.5" customHeight="1" x14ac:dyDescent="0.2">
      <c r="A296" s="727"/>
      <c r="B296" s="726"/>
      <c r="C296" s="818"/>
      <c r="D296" s="817"/>
      <c r="E296" s="1803"/>
      <c r="F296" s="722"/>
      <c r="G296" s="721"/>
      <c r="H296" s="720"/>
      <c r="I296" s="719"/>
      <c r="J296" s="718"/>
      <c r="K296" s="921" t="s">
        <v>162</v>
      </c>
      <c r="L296" s="728">
        <v>84.5</v>
      </c>
      <c r="M296" s="1175"/>
      <c r="N296" s="918"/>
      <c r="O296" s="917"/>
    </row>
    <row r="297" spans="1:15" ht="22.5" customHeight="1" x14ac:dyDescent="0.2">
      <c r="A297" s="727"/>
      <c r="B297" s="726"/>
      <c r="C297" s="818"/>
      <c r="D297" s="817"/>
      <c r="E297" s="1803"/>
      <c r="F297" s="722"/>
      <c r="G297" s="721"/>
      <c r="H297" s="720"/>
      <c r="I297" s="719"/>
      <c r="J297" s="718"/>
      <c r="K297" s="921" t="s">
        <v>141</v>
      </c>
      <c r="L297" s="919"/>
      <c r="M297" s="1175"/>
      <c r="N297" s="918"/>
      <c r="O297" s="917"/>
    </row>
    <row r="298" spans="1:15" ht="22.5" customHeight="1" thickBot="1" x14ac:dyDescent="0.25">
      <c r="A298" s="727"/>
      <c r="B298" s="726"/>
      <c r="C298" s="818"/>
      <c r="D298" s="817"/>
      <c r="E298" s="1803"/>
      <c r="F298" s="722"/>
      <c r="G298" s="721"/>
      <c r="H298" s="720"/>
      <c r="I298" s="719"/>
      <c r="J298" s="718"/>
      <c r="K298" s="1102" t="s">
        <v>479</v>
      </c>
      <c r="L298" s="1101"/>
      <c r="M298" s="1171"/>
      <c r="N298" s="1463"/>
      <c r="O298" s="1147"/>
    </row>
    <row r="299" spans="1:15" ht="22.5" customHeight="1" thickBot="1" x14ac:dyDescent="0.25">
      <c r="A299" s="712"/>
      <c r="B299" s="711"/>
      <c r="C299" s="806"/>
      <c r="D299" s="805"/>
      <c r="E299" s="1802"/>
      <c r="F299" s="707"/>
      <c r="G299" s="706"/>
      <c r="H299" s="705"/>
      <c r="I299" s="704"/>
      <c r="J299" s="703"/>
      <c r="K299" s="904" t="s">
        <v>33</v>
      </c>
      <c r="L299" s="931">
        <f>SUM(L292:L298)</f>
        <v>84.5</v>
      </c>
      <c r="M299" s="1166"/>
      <c r="N299" s="1801"/>
      <c r="O299" s="928"/>
    </row>
    <row r="300" spans="1:15" ht="22.5" customHeight="1" x14ac:dyDescent="0.2">
      <c r="A300" s="748" t="s">
        <v>110</v>
      </c>
      <c r="B300" s="747" t="s">
        <v>37</v>
      </c>
      <c r="C300" s="836" t="s">
        <v>39</v>
      </c>
      <c r="D300" s="835" t="s">
        <v>57</v>
      </c>
      <c r="E300" s="834"/>
      <c r="F300" s="743" t="s">
        <v>484</v>
      </c>
      <c r="G300" s="742" t="s">
        <v>482</v>
      </c>
      <c r="H300" s="741" t="s">
        <v>481</v>
      </c>
      <c r="I300" s="740" t="s">
        <v>43</v>
      </c>
      <c r="J300" s="739" t="s">
        <v>480</v>
      </c>
      <c r="K300" s="923" t="s">
        <v>125</v>
      </c>
      <c r="L300" s="737">
        <v>0</v>
      </c>
      <c r="M300" s="771" t="s">
        <v>228</v>
      </c>
      <c r="N300" s="1690" t="s">
        <v>49</v>
      </c>
      <c r="O300" s="1658"/>
    </row>
    <row r="301" spans="1:15" ht="22.5" customHeight="1" x14ac:dyDescent="0.2">
      <c r="A301" s="727"/>
      <c r="B301" s="726"/>
      <c r="C301" s="818"/>
      <c r="D301" s="817"/>
      <c r="E301" s="816"/>
      <c r="F301" s="722"/>
      <c r="G301" s="721"/>
      <c r="H301" s="720"/>
      <c r="I301" s="719"/>
      <c r="J301" s="718"/>
      <c r="K301" s="824" t="s">
        <v>218</v>
      </c>
      <c r="L301" s="919"/>
      <c r="M301" s="1798"/>
      <c r="N301" s="1797"/>
      <c r="O301" s="917"/>
    </row>
    <row r="302" spans="1:15" ht="22.5" customHeight="1" x14ac:dyDescent="0.2">
      <c r="A302" s="727"/>
      <c r="B302" s="726"/>
      <c r="C302" s="818"/>
      <c r="D302" s="817"/>
      <c r="E302" s="816"/>
      <c r="F302" s="722"/>
      <c r="G302" s="721"/>
      <c r="H302" s="720"/>
      <c r="I302" s="719"/>
      <c r="J302" s="718"/>
      <c r="K302" s="921" t="s">
        <v>142</v>
      </c>
      <c r="L302" s="919"/>
      <c r="M302" s="1798"/>
      <c r="N302" s="1797"/>
      <c r="O302" s="917"/>
    </row>
    <row r="303" spans="1:15" ht="22.5" customHeight="1" x14ac:dyDescent="0.2">
      <c r="A303" s="727"/>
      <c r="B303" s="726"/>
      <c r="C303" s="818"/>
      <c r="D303" s="817"/>
      <c r="E303" s="816"/>
      <c r="F303" s="722"/>
      <c r="G303" s="721"/>
      <c r="H303" s="720"/>
      <c r="I303" s="719"/>
      <c r="J303" s="718"/>
      <c r="K303" s="921" t="s">
        <v>217</v>
      </c>
      <c r="L303" s="919"/>
      <c r="M303" s="1798"/>
      <c r="N303" s="1797"/>
      <c r="O303" s="917"/>
    </row>
    <row r="304" spans="1:15" ht="22.5" customHeight="1" x14ac:dyDescent="0.2">
      <c r="A304" s="727"/>
      <c r="B304" s="726"/>
      <c r="C304" s="818"/>
      <c r="D304" s="817"/>
      <c r="E304" s="816"/>
      <c r="F304" s="722"/>
      <c r="G304" s="721"/>
      <c r="H304" s="720"/>
      <c r="I304" s="719"/>
      <c r="J304" s="718"/>
      <c r="K304" s="921" t="s">
        <v>162</v>
      </c>
      <c r="L304" s="919"/>
      <c r="M304" s="1798"/>
      <c r="N304" s="1797"/>
      <c r="O304" s="917"/>
    </row>
    <row r="305" spans="1:25" ht="22.5" customHeight="1" x14ac:dyDescent="0.2">
      <c r="A305" s="727"/>
      <c r="B305" s="726"/>
      <c r="C305" s="818"/>
      <c r="D305" s="817"/>
      <c r="E305" s="816"/>
      <c r="F305" s="722"/>
      <c r="G305" s="721"/>
      <c r="H305" s="720"/>
      <c r="I305" s="719"/>
      <c r="J305" s="718"/>
      <c r="K305" s="921" t="s">
        <v>141</v>
      </c>
      <c r="L305" s="919"/>
      <c r="M305" s="1798"/>
      <c r="N305" s="1797"/>
      <c r="O305" s="917"/>
    </row>
    <row r="306" spans="1:25" ht="22.5" customHeight="1" thickBot="1" x14ac:dyDescent="0.25">
      <c r="A306" s="727"/>
      <c r="B306" s="726"/>
      <c r="C306" s="818"/>
      <c r="D306" s="817"/>
      <c r="E306" s="816"/>
      <c r="F306" s="722"/>
      <c r="G306" s="721"/>
      <c r="H306" s="720"/>
      <c r="I306" s="719"/>
      <c r="J306" s="718"/>
      <c r="K306" s="1102" t="s">
        <v>479</v>
      </c>
      <c r="L306" s="1113"/>
      <c r="M306" s="1800"/>
      <c r="N306" s="1799"/>
      <c r="O306" s="909"/>
    </row>
    <row r="307" spans="1:25" ht="22.5" customHeight="1" thickBot="1" x14ac:dyDescent="0.25">
      <c r="A307" s="712"/>
      <c r="B307" s="711"/>
      <c r="C307" s="806"/>
      <c r="D307" s="805"/>
      <c r="E307" s="804"/>
      <c r="F307" s="707"/>
      <c r="G307" s="706"/>
      <c r="H307" s="705"/>
      <c r="I307" s="704"/>
      <c r="J307" s="703"/>
      <c r="K307" s="904" t="s">
        <v>33</v>
      </c>
      <c r="L307" s="903">
        <f>SUM(L300:L306)</f>
        <v>0</v>
      </c>
      <c r="M307" s="903"/>
      <c r="N307" s="903"/>
      <c r="O307" s="900"/>
    </row>
    <row r="308" spans="1:25" ht="22.5" customHeight="1" x14ac:dyDescent="0.2">
      <c r="A308" s="748" t="s">
        <v>110</v>
      </c>
      <c r="B308" s="747" t="s">
        <v>37</v>
      </c>
      <c r="C308" s="836" t="s">
        <v>39</v>
      </c>
      <c r="D308" s="835" t="s">
        <v>48</v>
      </c>
      <c r="E308" s="834"/>
      <c r="F308" s="743" t="s">
        <v>483</v>
      </c>
      <c r="G308" s="742" t="s">
        <v>482</v>
      </c>
      <c r="H308" s="741" t="s">
        <v>481</v>
      </c>
      <c r="I308" s="740" t="s">
        <v>43</v>
      </c>
      <c r="J308" s="739" t="s">
        <v>480</v>
      </c>
      <c r="K308" s="923" t="s">
        <v>125</v>
      </c>
      <c r="L308" s="737">
        <v>0</v>
      </c>
      <c r="M308" s="771" t="s">
        <v>228</v>
      </c>
      <c r="N308" s="1690" t="s">
        <v>49</v>
      </c>
      <c r="O308" s="1658"/>
    </row>
    <row r="309" spans="1:25" ht="22.5" customHeight="1" x14ac:dyDescent="0.2">
      <c r="A309" s="727"/>
      <c r="B309" s="726"/>
      <c r="C309" s="818"/>
      <c r="D309" s="817"/>
      <c r="E309" s="816"/>
      <c r="F309" s="722"/>
      <c r="G309" s="721"/>
      <c r="H309" s="720"/>
      <c r="I309" s="719"/>
      <c r="J309" s="718"/>
      <c r="K309" s="824" t="s">
        <v>218</v>
      </c>
      <c r="L309" s="919"/>
      <c r="M309" s="1798"/>
      <c r="N309" s="1797"/>
      <c r="O309" s="917"/>
    </row>
    <row r="310" spans="1:25" ht="22.5" customHeight="1" x14ac:dyDescent="0.2">
      <c r="A310" s="727"/>
      <c r="B310" s="726"/>
      <c r="C310" s="818"/>
      <c r="D310" s="817"/>
      <c r="E310" s="816"/>
      <c r="F310" s="722"/>
      <c r="G310" s="721"/>
      <c r="H310" s="720"/>
      <c r="I310" s="719"/>
      <c r="J310" s="718"/>
      <c r="K310" s="921" t="s">
        <v>142</v>
      </c>
      <c r="L310" s="919"/>
      <c r="M310" s="1798"/>
      <c r="N310" s="1797"/>
      <c r="O310" s="917"/>
    </row>
    <row r="311" spans="1:25" ht="22.5" customHeight="1" x14ac:dyDescent="0.2">
      <c r="A311" s="727"/>
      <c r="B311" s="726"/>
      <c r="C311" s="818"/>
      <c r="D311" s="817"/>
      <c r="E311" s="816"/>
      <c r="F311" s="722"/>
      <c r="G311" s="721"/>
      <c r="H311" s="720"/>
      <c r="I311" s="719"/>
      <c r="J311" s="718"/>
      <c r="K311" s="921" t="s">
        <v>217</v>
      </c>
      <c r="L311" s="919"/>
      <c r="M311" s="1798"/>
      <c r="N311" s="1797"/>
      <c r="O311" s="917"/>
    </row>
    <row r="312" spans="1:25" ht="22.5" customHeight="1" x14ac:dyDescent="0.2">
      <c r="A312" s="727"/>
      <c r="B312" s="726"/>
      <c r="C312" s="818"/>
      <c r="D312" s="817"/>
      <c r="E312" s="816"/>
      <c r="F312" s="722"/>
      <c r="G312" s="721"/>
      <c r="H312" s="720"/>
      <c r="I312" s="719"/>
      <c r="J312" s="718"/>
      <c r="K312" s="921" t="s">
        <v>162</v>
      </c>
      <c r="L312" s="919"/>
      <c r="M312" s="1798"/>
      <c r="N312" s="1797"/>
      <c r="O312" s="917"/>
    </row>
    <row r="313" spans="1:25" ht="22.5" customHeight="1" x14ac:dyDescent="0.2">
      <c r="A313" s="727"/>
      <c r="B313" s="726"/>
      <c r="C313" s="818"/>
      <c r="D313" s="817"/>
      <c r="E313" s="816"/>
      <c r="F313" s="722"/>
      <c r="G313" s="721"/>
      <c r="H313" s="720"/>
      <c r="I313" s="719"/>
      <c r="J313" s="718"/>
      <c r="K313" s="921" t="s">
        <v>141</v>
      </c>
      <c r="L313" s="919"/>
      <c r="M313" s="1798"/>
      <c r="N313" s="1797"/>
      <c r="O313" s="917"/>
    </row>
    <row r="314" spans="1:25" ht="22.5" customHeight="1" thickBot="1" x14ac:dyDescent="0.25">
      <c r="A314" s="727"/>
      <c r="B314" s="726"/>
      <c r="C314" s="818"/>
      <c r="D314" s="817"/>
      <c r="E314" s="816"/>
      <c r="F314" s="722"/>
      <c r="G314" s="721"/>
      <c r="H314" s="720"/>
      <c r="I314" s="719"/>
      <c r="J314" s="718"/>
      <c r="K314" s="1102" t="s">
        <v>479</v>
      </c>
      <c r="L314" s="1113"/>
      <c r="M314" s="1796"/>
      <c r="N314" s="1795"/>
      <c r="O314" s="1794"/>
    </row>
    <row r="315" spans="1:25" ht="22.5" customHeight="1" thickBot="1" x14ac:dyDescent="0.25">
      <c r="A315" s="712"/>
      <c r="B315" s="711"/>
      <c r="C315" s="806"/>
      <c r="D315" s="805"/>
      <c r="E315" s="804"/>
      <c r="F315" s="707"/>
      <c r="G315" s="706"/>
      <c r="H315" s="705"/>
      <c r="I315" s="704"/>
      <c r="J315" s="703"/>
      <c r="K315" s="904" t="s">
        <v>33</v>
      </c>
      <c r="L315" s="903">
        <f>SUM(L308:L314)</f>
        <v>0</v>
      </c>
      <c r="M315" s="903"/>
      <c r="N315" s="903"/>
      <c r="O315" s="900"/>
    </row>
    <row r="316" spans="1:25" ht="23.25" customHeight="1" thickBot="1" x14ac:dyDescent="0.25">
      <c r="A316" s="1308" t="s">
        <v>110</v>
      </c>
      <c r="B316" s="1793" t="s">
        <v>37</v>
      </c>
      <c r="C316" s="1792" t="s">
        <v>38</v>
      </c>
      <c r="D316" s="1792"/>
      <c r="E316" s="1792"/>
      <c r="F316" s="1792"/>
      <c r="G316" s="1792"/>
      <c r="H316" s="1792"/>
      <c r="I316" s="1791"/>
      <c r="J316" s="1583"/>
      <c r="K316" s="1582" t="s">
        <v>33</v>
      </c>
      <c r="L316" s="1581">
        <f>L199+L219</f>
        <v>2227.6</v>
      </c>
      <c r="M316" s="690"/>
      <c r="N316" s="690"/>
      <c r="O316" s="689"/>
    </row>
    <row r="317" spans="1:25" ht="22.5" customHeight="1" thickBot="1" x14ac:dyDescent="0.25">
      <c r="A317" s="1790" t="s">
        <v>110</v>
      </c>
      <c r="B317" s="1789" t="s">
        <v>39</v>
      </c>
      <c r="C317" s="1579" t="s">
        <v>478</v>
      </c>
      <c r="D317" s="1577"/>
      <c r="E317" s="1577"/>
      <c r="F317" s="1577"/>
      <c r="G317" s="1578"/>
      <c r="H317" s="1578"/>
      <c r="I317" s="1577"/>
      <c r="J317" s="1577"/>
      <c r="K317" s="1578"/>
      <c r="L317" s="1577"/>
      <c r="M317" s="1270"/>
      <c r="N317" s="1270"/>
      <c r="O317" s="1358"/>
    </row>
    <row r="318" spans="1:25" ht="29.45" customHeight="1" thickBot="1" x14ac:dyDescent="0.25">
      <c r="A318" s="1788"/>
      <c r="B318" s="1296"/>
      <c r="C318" s="1576"/>
      <c r="D318" s="1574"/>
      <c r="E318" s="1574"/>
      <c r="F318" s="1574"/>
      <c r="G318" s="1574"/>
      <c r="H318" s="1574"/>
      <c r="I318" s="1574"/>
      <c r="J318" s="1575"/>
      <c r="K318" s="1574"/>
      <c r="L318" s="1573"/>
      <c r="M318" s="1071" t="s">
        <v>477</v>
      </c>
      <c r="N318" s="1061" t="s">
        <v>476</v>
      </c>
      <c r="O318" s="1787"/>
      <c r="Y318" s="1264"/>
    </row>
    <row r="319" spans="1:25" ht="17.25" customHeight="1" x14ac:dyDescent="0.2">
      <c r="A319" s="1786" t="s">
        <v>110</v>
      </c>
      <c r="B319" s="1785" t="s">
        <v>39</v>
      </c>
      <c r="C319" s="1775" t="s">
        <v>37</v>
      </c>
      <c r="D319" s="1784"/>
      <c r="E319" s="1783"/>
      <c r="F319" s="1782" t="s">
        <v>475</v>
      </c>
      <c r="G319" s="964" t="s">
        <v>472</v>
      </c>
      <c r="H319" s="1313" t="s">
        <v>44</v>
      </c>
      <c r="I319" s="1312" t="s">
        <v>43</v>
      </c>
      <c r="J319" s="739" t="s">
        <v>42</v>
      </c>
      <c r="K319" s="1343" t="s">
        <v>125</v>
      </c>
      <c r="L319" s="1778">
        <f>L333</f>
        <v>0</v>
      </c>
      <c r="M319" s="1781" t="s">
        <v>225</v>
      </c>
      <c r="N319" s="1780" t="s">
        <v>49</v>
      </c>
      <c r="O319" s="1040"/>
      <c r="Y319" s="665"/>
    </row>
    <row r="320" spans="1:25" ht="17.25" customHeight="1" x14ac:dyDescent="0.2">
      <c r="A320" s="1777"/>
      <c r="B320" s="1776"/>
      <c r="C320" s="1775"/>
      <c r="D320" s="1774"/>
      <c r="E320" s="1773"/>
      <c r="F320" s="1779"/>
      <c r="G320" s="964"/>
      <c r="H320" s="1313"/>
      <c r="I320" s="1312"/>
      <c r="J320" s="718"/>
      <c r="K320" s="770" t="s">
        <v>218</v>
      </c>
      <c r="L320" s="1778">
        <f>L334</f>
        <v>0</v>
      </c>
      <c r="M320" s="1055"/>
      <c r="N320" s="1248"/>
      <c r="O320" s="970"/>
      <c r="Y320" s="665"/>
    </row>
    <row r="321" spans="1:27" ht="12.75" customHeight="1" x14ac:dyDescent="0.2">
      <c r="A321" s="1777"/>
      <c r="B321" s="1776"/>
      <c r="C321" s="1775"/>
      <c r="D321" s="1774"/>
      <c r="E321" s="1773"/>
      <c r="F321" s="1772"/>
      <c r="G321" s="964"/>
      <c r="H321" s="1313"/>
      <c r="I321" s="1312"/>
      <c r="J321" s="718"/>
      <c r="K321" s="1342" t="s">
        <v>142</v>
      </c>
      <c r="L321" s="1778">
        <f>L335+L328</f>
        <v>700</v>
      </c>
      <c r="M321" s="1055"/>
      <c r="N321" s="1234"/>
      <c r="O321" s="970"/>
      <c r="Y321" s="665"/>
    </row>
    <row r="322" spans="1:27" ht="15" x14ac:dyDescent="0.2">
      <c r="A322" s="1777"/>
      <c r="B322" s="1776"/>
      <c r="C322" s="1775"/>
      <c r="D322" s="1774"/>
      <c r="E322" s="1773"/>
      <c r="F322" s="1772"/>
      <c r="G322" s="964"/>
      <c r="H322" s="1313"/>
      <c r="I322" s="1312"/>
      <c r="J322" s="1322"/>
      <c r="K322" s="1342" t="s">
        <v>217</v>
      </c>
      <c r="L322" s="1778">
        <f>L336</f>
        <v>0</v>
      </c>
      <c r="M322" s="995"/>
      <c r="N322" s="1023"/>
      <c r="O322" s="970"/>
    </row>
    <row r="323" spans="1:27" ht="21" customHeight="1" x14ac:dyDescent="0.2">
      <c r="A323" s="1777"/>
      <c r="B323" s="1776"/>
      <c r="C323" s="1775"/>
      <c r="D323" s="1774"/>
      <c r="E323" s="1773"/>
      <c r="F323" s="1772"/>
      <c r="G323" s="964"/>
      <c r="H323" s="1313"/>
      <c r="I323" s="1312"/>
      <c r="J323" s="1322"/>
      <c r="K323" s="1342" t="s">
        <v>162</v>
      </c>
      <c r="L323" s="1778">
        <f>L337+L330</f>
        <v>290</v>
      </c>
      <c r="M323" s="995"/>
      <c r="N323" s="1023"/>
      <c r="O323" s="970"/>
    </row>
    <row r="324" spans="1:27" ht="30" customHeight="1" thickBot="1" x14ac:dyDescent="0.25">
      <c r="A324" s="1777"/>
      <c r="B324" s="1776"/>
      <c r="C324" s="1775"/>
      <c r="D324" s="1774"/>
      <c r="E324" s="1773"/>
      <c r="F324" s="1772"/>
      <c r="G324" s="964"/>
      <c r="H324" s="1313"/>
      <c r="I324" s="1312"/>
      <c r="J324" s="1322"/>
      <c r="K324" s="1337" t="s">
        <v>141</v>
      </c>
      <c r="L324" s="1771">
        <f>L338</f>
        <v>0</v>
      </c>
      <c r="M324" s="1019"/>
      <c r="N324" s="1018"/>
      <c r="O324" s="1017"/>
    </row>
    <row r="325" spans="1:27" ht="27" customHeight="1" thickBot="1" x14ac:dyDescent="0.25">
      <c r="A325" s="1770"/>
      <c r="B325" s="1769"/>
      <c r="C325" s="1768"/>
      <c r="D325" s="1768"/>
      <c r="E325" s="1767"/>
      <c r="F325" s="1766"/>
      <c r="G325" s="958"/>
      <c r="H325" s="1302"/>
      <c r="I325" s="1301"/>
      <c r="J325" s="1332"/>
      <c r="K325" s="1299" t="s">
        <v>33</v>
      </c>
      <c r="L325" s="1298">
        <f>SUM(L319:L324)</f>
        <v>990</v>
      </c>
      <c r="M325" s="985"/>
      <c r="N325" s="901"/>
      <c r="O325" s="957"/>
    </row>
    <row r="326" spans="1:27" ht="17.25" hidden="1" customHeight="1" outlineLevel="1" x14ac:dyDescent="0.2">
      <c r="A326" s="1559" t="s">
        <v>110</v>
      </c>
      <c r="B326" s="1750" t="s">
        <v>39</v>
      </c>
      <c r="C326" s="1317" t="s">
        <v>37</v>
      </c>
      <c r="D326" s="1316" t="s">
        <v>37</v>
      </c>
      <c r="E326" s="1752"/>
      <c r="F326" s="1212" t="s">
        <v>474</v>
      </c>
      <c r="G326" s="964" t="s">
        <v>472</v>
      </c>
      <c r="H326" s="1313" t="s">
        <v>44</v>
      </c>
      <c r="I326" s="1312" t="s">
        <v>43</v>
      </c>
      <c r="J326" s="739" t="s">
        <v>42</v>
      </c>
      <c r="K326" s="1324" t="s">
        <v>125</v>
      </c>
      <c r="L326" s="1765"/>
      <c r="M326" s="1764"/>
      <c r="N326" s="948"/>
      <c r="O326" s="1763"/>
      <c r="AA326" s="665"/>
    </row>
    <row r="327" spans="1:27" ht="17.25" hidden="1" customHeight="1" outlineLevel="1" x14ac:dyDescent="0.2">
      <c r="A327" s="1755"/>
      <c r="B327" s="1754"/>
      <c r="C327" s="1753"/>
      <c r="D327" s="1759"/>
      <c r="E327" s="1752"/>
      <c r="F327" s="1212"/>
      <c r="G327" s="964"/>
      <c r="H327" s="1313"/>
      <c r="I327" s="1312"/>
      <c r="J327" s="718"/>
      <c r="K327" s="824" t="s">
        <v>218</v>
      </c>
      <c r="L327" s="1762"/>
      <c r="M327" s="1664"/>
      <c r="N327" s="943"/>
      <c r="O327" s="1193"/>
    </row>
    <row r="328" spans="1:27" ht="17.25" hidden="1" customHeight="1" outlineLevel="1" x14ac:dyDescent="0.2">
      <c r="A328" s="1755"/>
      <c r="B328" s="1754"/>
      <c r="C328" s="1753"/>
      <c r="D328" s="1759"/>
      <c r="E328" s="1752"/>
      <c r="F328" s="1212"/>
      <c r="G328" s="964"/>
      <c r="H328" s="1313"/>
      <c r="I328" s="1312"/>
      <c r="J328" s="718"/>
      <c r="K328" s="1321" t="s">
        <v>142</v>
      </c>
      <c r="L328" s="1761">
        <v>0</v>
      </c>
      <c r="M328" s="1175"/>
      <c r="N328" s="941"/>
      <c r="O328" s="917"/>
      <c r="AA328" s="730"/>
    </row>
    <row r="329" spans="1:27" ht="17.25" hidden="1" customHeight="1" outlineLevel="1" x14ac:dyDescent="0.2">
      <c r="A329" s="1755"/>
      <c r="B329" s="1754"/>
      <c r="C329" s="1753"/>
      <c r="D329" s="1759"/>
      <c r="E329" s="1752"/>
      <c r="F329" s="1212"/>
      <c r="G329" s="964"/>
      <c r="H329" s="1313"/>
      <c r="I329" s="1312"/>
      <c r="J329" s="1322"/>
      <c r="K329" s="1321" t="s">
        <v>217</v>
      </c>
      <c r="L329" s="1760"/>
      <c r="M329" s="1175"/>
      <c r="N329" s="941"/>
      <c r="O329" s="917"/>
    </row>
    <row r="330" spans="1:27" ht="17.25" hidden="1" customHeight="1" outlineLevel="1" x14ac:dyDescent="0.2">
      <c r="A330" s="1755"/>
      <c r="B330" s="1754"/>
      <c r="C330" s="1753"/>
      <c r="D330" s="1759"/>
      <c r="E330" s="1752"/>
      <c r="F330" s="1212"/>
      <c r="G330" s="964"/>
      <c r="H330" s="1313"/>
      <c r="I330" s="1312"/>
      <c r="J330" s="1322"/>
      <c r="K330" s="1321" t="s">
        <v>162</v>
      </c>
      <c r="L330" s="1760"/>
      <c r="M330" s="1175"/>
      <c r="N330" s="941"/>
      <c r="O330" s="917"/>
    </row>
    <row r="331" spans="1:27" ht="17.25" hidden="1" customHeight="1" outlineLevel="1" thickBot="1" x14ac:dyDescent="0.25">
      <c r="A331" s="1755"/>
      <c r="B331" s="1754"/>
      <c r="C331" s="1753"/>
      <c r="D331" s="1759"/>
      <c r="E331" s="1752"/>
      <c r="F331" s="1212"/>
      <c r="G331" s="964"/>
      <c r="H331" s="1313"/>
      <c r="I331" s="1312"/>
      <c r="J331" s="1322"/>
      <c r="K331" s="1310" t="s">
        <v>141</v>
      </c>
      <c r="L331" s="1758"/>
      <c r="M331" s="1757"/>
      <c r="N331" s="936"/>
      <c r="O331" s="1756"/>
    </row>
    <row r="332" spans="1:27" ht="30.75" hidden="1" customHeight="1" outlineLevel="3" thickBot="1" x14ac:dyDescent="0.25">
      <c r="A332" s="1755"/>
      <c r="B332" s="1754"/>
      <c r="C332" s="1753"/>
      <c r="D332" s="1305"/>
      <c r="E332" s="1752"/>
      <c r="F332" s="1207"/>
      <c r="G332" s="958"/>
      <c r="H332" s="1302"/>
      <c r="I332" s="1301"/>
      <c r="J332" s="1332"/>
      <c r="K332" s="1299" t="s">
        <v>33</v>
      </c>
      <c r="L332" s="1751">
        <f>SUM(L326:L331)</f>
        <v>0</v>
      </c>
      <c r="M332" s="1166"/>
      <c r="N332" s="929"/>
      <c r="O332" s="1120"/>
    </row>
    <row r="333" spans="1:27" ht="21" customHeight="1" collapsed="1" x14ac:dyDescent="0.2">
      <c r="A333" s="1559" t="s">
        <v>110</v>
      </c>
      <c r="B333" s="1750" t="s">
        <v>39</v>
      </c>
      <c r="C333" s="1317" t="s">
        <v>37</v>
      </c>
      <c r="D333" s="1556" t="s">
        <v>39</v>
      </c>
      <c r="E333" s="1674" t="s">
        <v>224</v>
      </c>
      <c r="F333" s="743" t="s">
        <v>473</v>
      </c>
      <c r="G333" s="742" t="s">
        <v>472</v>
      </c>
      <c r="H333" s="741" t="s">
        <v>44</v>
      </c>
      <c r="I333" s="1325" t="s">
        <v>471</v>
      </c>
      <c r="J333" s="739" t="s">
        <v>470</v>
      </c>
      <c r="K333" s="1324" t="s">
        <v>125</v>
      </c>
      <c r="L333" s="1323">
        <v>0</v>
      </c>
      <c r="M333" s="769" t="s">
        <v>228</v>
      </c>
      <c r="N333" s="768" t="s">
        <v>49</v>
      </c>
      <c r="O333" s="825"/>
      <c r="AA333" s="1748"/>
    </row>
    <row r="334" spans="1:27" ht="21" customHeight="1" x14ac:dyDescent="0.2">
      <c r="A334" s="1319"/>
      <c r="B334" s="1747"/>
      <c r="C334" s="1317"/>
      <c r="D334" s="1316"/>
      <c r="E334" s="1746"/>
      <c r="F334" s="722"/>
      <c r="G334" s="721"/>
      <c r="H334" s="720"/>
      <c r="I334" s="1312"/>
      <c r="J334" s="718"/>
      <c r="K334" s="824" t="s">
        <v>218</v>
      </c>
      <c r="L334" s="1320"/>
      <c r="M334" s="995"/>
      <c r="N334" s="994"/>
      <c r="O334" s="1022"/>
      <c r="AA334" s="1741"/>
    </row>
    <row r="335" spans="1:27" ht="19.5" customHeight="1" x14ac:dyDescent="0.25">
      <c r="A335" s="1319"/>
      <c r="B335" s="1747"/>
      <c r="C335" s="1317"/>
      <c r="D335" s="1316"/>
      <c r="E335" s="1746"/>
      <c r="F335" s="722"/>
      <c r="G335" s="721"/>
      <c r="H335" s="720"/>
      <c r="I335" s="1312"/>
      <c r="J335" s="718"/>
      <c r="K335" s="1321" t="s">
        <v>142</v>
      </c>
      <c r="L335" s="1320">
        <v>700</v>
      </c>
      <c r="M335" s="993" t="s">
        <v>469</v>
      </c>
      <c r="N335" s="992" t="s">
        <v>468</v>
      </c>
      <c r="O335" s="1022"/>
      <c r="AA335" s="1748"/>
    </row>
    <row r="336" spans="1:27" ht="26.25" customHeight="1" x14ac:dyDescent="0.2">
      <c r="A336" s="1319"/>
      <c r="B336" s="1747"/>
      <c r="C336" s="1317"/>
      <c r="D336" s="1316"/>
      <c r="E336" s="1746"/>
      <c r="F336" s="722"/>
      <c r="G336" s="721"/>
      <c r="H336" s="720"/>
      <c r="I336" s="1312"/>
      <c r="J336" s="1322"/>
      <c r="K336" s="1321" t="s">
        <v>217</v>
      </c>
      <c r="L336" s="1320"/>
      <c r="M336" s="858"/>
      <c r="N336" s="1023"/>
      <c r="O336" s="970"/>
      <c r="AA336" s="1741"/>
    </row>
    <row r="337" spans="1:27" ht="25.5" customHeight="1" x14ac:dyDescent="0.2">
      <c r="A337" s="1319"/>
      <c r="B337" s="1747"/>
      <c r="C337" s="1317"/>
      <c r="D337" s="1316"/>
      <c r="E337" s="1746"/>
      <c r="F337" s="722"/>
      <c r="G337" s="721"/>
      <c r="H337" s="720"/>
      <c r="I337" s="1312"/>
      <c r="J337" s="1322"/>
      <c r="K337" s="1749" t="s">
        <v>162</v>
      </c>
      <c r="L337" s="1553">
        <v>290</v>
      </c>
      <c r="M337" s="995"/>
      <c r="N337" s="1023"/>
      <c r="O337" s="970"/>
      <c r="AA337" s="1748"/>
    </row>
    <row r="338" spans="1:27" ht="23.25" customHeight="1" thickBot="1" x14ac:dyDescent="0.25">
      <c r="A338" s="1319"/>
      <c r="B338" s="1747"/>
      <c r="C338" s="1317"/>
      <c r="D338" s="1316"/>
      <c r="E338" s="1746"/>
      <c r="F338" s="722"/>
      <c r="G338" s="721"/>
      <c r="H338" s="720"/>
      <c r="I338" s="1312"/>
      <c r="J338" s="1322"/>
      <c r="K338" s="1745" t="s">
        <v>141</v>
      </c>
      <c r="L338" s="1744"/>
      <c r="M338" s="1019"/>
      <c r="N338" s="1018"/>
      <c r="O338" s="1017"/>
      <c r="AA338" s="1741"/>
    </row>
    <row r="339" spans="1:27" ht="25.5" customHeight="1" thickBot="1" x14ac:dyDescent="0.25">
      <c r="A339" s="1308"/>
      <c r="B339" s="1743"/>
      <c r="C339" s="1306"/>
      <c r="D339" s="1305"/>
      <c r="E339" s="1742"/>
      <c r="F339" s="707"/>
      <c r="G339" s="706"/>
      <c r="H339" s="705"/>
      <c r="I339" s="1301"/>
      <c r="J339" s="1332"/>
      <c r="K339" s="1299" t="s">
        <v>33</v>
      </c>
      <c r="L339" s="1298">
        <f>SUM(L333:L338)</f>
        <v>990</v>
      </c>
      <c r="M339" s="985"/>
      <c r="N339" s="901"/>
      <c r="O339" s="957"/>
      <c r="AA339" s="1741"/>
    </row>
    <row r="340" spans="1:27" ht="15" thickBot="1" x14ac:dyDescent="0.25">
      <c r="A340" s="1740" t="s">
        <v>110</v>
      </c>
      <c r="B340" s="1296" t="s">
        <v>39</v>
      </c>
      <c r="C340" s="1295" t="s">
        <v>38</v>
      </c>
      <c r="D340" s="1295"/>
      <c r="E340" s="1295"/>
      <c r="F340" s="1295"/>
      <c r="G340" s="1295"/>
      <c r="H340" s="1295"/>
      <c r="I340" s="1294"/>
      <c r="J340" s="1293"/>
      <c r="K340" s="1292" t="s">
        <v>33</v>
      </c>
      <c r="L340" s="1291">
        <f>L325*1</f>
        <v>990</v>
      </c>
      <c r="M340" s="1092"/>
      <c r="N340" s="1092"/>
      <c r="O340" s="1290"/>
    </row>
    <row r="341" spans="1:27" ht="15" thickBot="1" x14ac:dyDescent="0.25">
      <c r="A341" s="1739" t="s">
        <v>110</v>
      </c>
      <c r="B341" s="1739"/>
      <c r="C341" s="1738" t="s">
        <v>36</v>
      </c>
      <c r="D341" s="1738"/>
      <c r="E341" s="1738"/>
      <c r="F341" s="1738"/>
      <c r="G341" s="1738"/>
      <c r="H341" s="1738"/>
      <c r="I341" s="1737"/>
      <c r="J341" s="1736"/>
      <c r="K341" s="1735" t="s">
        <v>33</v>
      </c>
      <c r="L341" s="1734">
        <f>L340+L316</f>
        <v>3217.6</v>
      </c>
      <c r="M341" s="1086"/>
      <c r="N341" s="1086"/>
      <c r="O341" s="1361"/>
    </row>
    <row r="342" spans="1:27" ht="27.75" customHeight="1" thickBot="1" x14ac:dyDescent="0.25">
      <c r="A342" s="1733" t="s">
        <v>108</v>
      </c>
      <c r="B342" s="1732"/>
      <c r="C342" s="1731" t="s">
        <v>467</v>
      </c>
      <c r="D342" s="1080"/>
      <c r="E342" s="1080"/>
      <c r="F342" s="1081"/>
      <c r="G342" s="1730"/>
      <c r="H342" s="1729"/>
      <c r="I342" s="1080"/>
      <c r="J342" s="1729"/>
      <c r="K342" s="1729"/>
      <c r="L342" s="1728"/>
      <c r="M342" s="1079"/>
      <c r="N342" s="1079"/>
      <c r="O342" s="1078"/>
    </row>
    <row r="343" spans="1:27" ht="45.75" thickBot="1" x14ac:dyDescent="0.25">
      <c r="A343" s="1077"/>
      <c r="B343" s="1076"/>
      <c r="C343" s="1073"/>
      <c r="D343" s="1065"/>
      <c r="E343" s="1065"/>
      <c r="F343" s="1075"/>
      <c r="G343" s="1074"/>
      <c r="H343" s="1073"/>
      <c r="I343" s="1065"/>
      <c r="J343" s="1073"/>
      <c r="K343" s="1073"/>
      <c r="L343" s="1575"/>
      <c r="M343" s="1727" t="s">
        <v>466</v>
      </c>
      <c r="N343" s="1061" t="s">
        <v>49</v>
      </c>
      <c r="O343" s="1060"/>
    </row>
    <row r="344" spans="1:27" ht="25.5" customHeight="1" thickBot="1" x14ac:dyDescent="0.25">
      <c r="A344" s="1269" t="s">
        <v>108</v>
      </c>
      <c r="B344" s="1449" t="s">
        <v>37</v>
      </c>
      <c r="C344" s="1271" t="s">
        <v>465</v>
      </c>
      <c r="D344" s="1069"/>
      <c r="E344" s="1069"/>
      <c r="F344" s="1069"/>
      <c r="G344" s="1270"/>
      <c r="H344" s="1270"/>
      <c r="I344" s="1069"/>
      <c r="J344" s="1270"/>
      <c r="K344" s="1270"/>
      <c r="L344" s="1069"/>
      <c r="M344" s="1270"/>
      <c r="N344" s="1270"/>
      <c r="O344" s="1068"/>
    </row>
    <row r="345" spans="1:27" ht="33.75" customHeight="1" thickBot="1" x14ac:dyDescent="0.25">
      <c r="A345" s="1067"/>
      <c r="B345" s="696"/>
      <c r="C345" s="1064"/>
      <c r="D345" s="1064"/>
      <c r="E345" s="1064"/>
      <c r="F345" s="1064"/>
      <c r="G345" s="1064"/>
      <c r="H345" s="1064"/>
      <c r="I345" s="1064"/>
      <c r="J345" s="1065"/>
      <c r="K345" s="1064"/>
      <c r="L345" s="1064"/>
      <c r="M345" s="1727" t="s">
        <v>464</v>
      </c>
      <c r="N345" s="1061" t="s">
        <v>49</v>
      </c>
      <c r="O345" s="1359"/>
    </row>
    <row r="346" spans="1:27" ht="17.25" customHeight="1" x14ac:dyDescent="0.2">
      <c r="A346" s="870" t="s">
        <v>108</v>
      </c>
      <c r="B346" s="747" t="s">
        <v>37</v>
      </c>
      <c r="C346" s="1224" t="s">
        <v>37</v>
      </c>
      <c r="D346" s="1726"/>
      <c r="E346" s="1680"/>
      <c r="F346" s="876" t="s">
        <v>463</v>
      </c>
      <c r="G346" s="981" t="s">
        <v>437</v>
      </c>
      <c r="H346" s="741" t="s">
        <v>44</v>
      </c>
      <c r="I346" s="740" t="s">
        <v>43</v>
      </c>
      <c r="J346" s="739" t="s">
        <v>42</v>
      </c>
      <c r="K346" s="772" t="s">
        <v>125</v>
      </c>
      <c r="L346" s="759">
        <f>L353+L360+L366+L372+L378+L385+L392+L399+L406+L412+L419+L426+L433+L440</f>
        <v>0</v>
      </c>
      <c r="M346" s="769" t="s">
        <v>225</v>
      </c>
      <c r="N346" s="768" t="s">
        <v>49</v>
      </c>
      <c r="O346" s="825"/>
    </row>
    <row r="347" spans="1:27" ht="17.25" customHeight="1" x14ac:dyDescent="0.2">
      <c r="A347" s="852"/>
      <c r="B347" s="726"/>
      <c r="C347" s="1221"/>
      <c r="D347" s="1214"/>
      <c r="E347" s="1676"/>
      <c r="F347" s="874"/>
      <c r="G347" s="964"/>
      <c r="H347" s="720"/>
      <c r="I347" s="719"/>
      <c r="J347" s="718"/>
      <c r="K347" s="770" t="s">
        <v>218</v>
      </c>
      <c r="L347" s="1357">
        <f>L354+L379+L386+L393+L400+L413+L420+L427+L434+L441</f>
        <v>0</v>
      </c>
      <c r="M347" s="995"/>
      <c r="N347" s="994"/>
      <c r="O347" s="1022"/>
    </row>
    <row r="348" spans="1:27" ht="15" x14ac:dyDescent="0.2">
      <c r="A348" s="852"/>
      <c r="B348" s="726"/>
      <c r="C348" s="1221"/>
      <c r="D348" s="1214"/>
      <c r="E348" s="1676"/>
      <c r="F348" s="1050"/>
      <c r="G348" s="964"/>
      <c r="H348" s="720"/>
      <c r="I348" s="719"/>
      <c r="J348" s="718"/>
      <c r="K348" s="765" t="s">
        <v>142</v>
      </c>
      <c r="L348" s="1357">
        <f>L355+L361+L367+L373+L380+L387+L394+L401+L407+L414+L428+L435+L421+L442+L449</f>
        <v>9</v>
      </c>
      <c r="M348" s="995"/>
      <c r="N348" s="1023"/>
      <c r="O348" s="1022"/>
    </row>
    <row r="349" spans="1:27" ht="15" customHeight="1" x14ac:dyDescent="0.2">
      <c r="A349" s="852"/>
      <c r="B349" s="726"/>
      <c r="C349" s="1221"/>
      <c r="D349" s="1214"/>
      <c r="E349" s="1676"/>
      <c r="F349" s="1050"/>
      <c r="G349" s="964"/>
      <c r="H349" s="720"/>
      <c r="I349" s="719"/>
      <c r="J349" s="761"/>
      <c r="K349" s="765" t="s">
        <v>217</v>
      </c>
      <c r="L349" s="1357">
        <f>L356+L362+L368+L374+L381+L388+L395+L402+L408+L415+L429+L436+L422+L443</f>
        <v>0</v>
      </c>
      <c r="M349" s="995"/>
      <c r="N349" s="1023"/>
      <c r="O349" s="1022"/>
    </row>
    <row r="350" spans="1:27" ht="15" customHeight="1" x14ac:dyDescent="0.2">
      <c r="A350" s="852"/>
      <c r="B350" s="726"/>
      <c r="C350" s="1221"/>
      <c r="D350" s="1214"/>
      <c r="E350" s="1676"/>
      <c r="F350" s="1050"/>
      <c r="G350" s="964"/>
      <c r="H350" s="720"/>
      <c r="I350" s="719"/>
      <c r="J350" s="761"/>
      <c r="K350" s="765" t="s">
        <v>162</v>
      </c>
      <c r="L350" s="1357">
        <f>L357+L363+L369+L375+L382+L389+L396+L403+L409+L416+L430+L437+L423+L444+L451</f>
        <v>56.8</v>
      </c>
      <c r="M350" s="995"/>
      <c r="N350" s="1023"/>
      <c r="O350" s="1022"/>
    </row>
    <row r="351" spans="1:27" ht="19.5" customHeight="1" thickBot="1" x14ac:dyDescent="0.25">
      <c r="A351" s="852"/>
      <c r="B351" s="726"/>
      <c r="C351" s="1221"/>
      <c r="D351" s="1214"/>
      <c r="E351" s="1676"/>
      <c r="F351" s="1050"/>
      <c r="G351" s="964"/>
      <c r="H351" s="720"/>
      <c r="I351" s="719"/>
      <c r="J351" s="761"/>
      <c r="K351" s="1356" t="s">
        <v>216</v>
      </c>
      <c r="L351" s="1355">
        <f>+L445+L358+L364+L370+L376+L383+L390+L397+L404+L417+L424+L431+L438+L452</f>
        <v>0</v>
      </c>
      <c r="M351" s="1019"/>
      <c r="N351" s="1018"/>
      <c r="O351" s="1017"/>
    </row>
    <row r="352" spans="1:27" ht="34.5" customHeight="1" thickBot="1" x14ac:dyDescent="0.25">
      <c r="A352" s="794"/>
      <c r="B352" s="711"/>
      <c r="C352" s="757"/>
      <c r="D352" s="757"/>
      <c r="E352" s="756"/>
      <c r="F352" s="1047"/>
      <c r="G352" s="958"/>
      <c r="H352" s="705"/>
      <c r="I352" s="704"/>
      <c r="J352" s="1015"/>
      <c r="K352" s="799" t="s">
        <v>33</v>
      </c>
      <c r="L352" s="903">
        <f>SUM(L346:L351)</f>
        <v>65.8</v>
      </c>
      <c r="M352" s="985"/>
      <c r="N352" s="901"/>
      <c r="O352" s="996"/>
    </row>
    <row r="353" spans="1:29" ht="14.25" hidden="1" customHeight="1" thickBot="1" x14ac:dyDescent="0.25">
      <c r="A353" s="870" t="s">
        <v>108</v>
      </c>
      <c r="B353" s="747" t="s">
        <v>37</v>
      </c>
      <c r="C353" s="1224" t="s">
        <v>37</v>
      </c>
      <c r="D353" s="1223" t="s">
        <v>37</v>
      </c>
      <c r="E353" s="983"/>
      <c r="F353" s="1222" t="s">
        <v>462</v>
      </c>
      <c r="G353" s="981" t="s">
        <v>437</v>
      </c>
      <c r="H353" s="741" t="s">
        <v>44</v>
      </c>
      <c r="I353" s="1725" t="s">
        <v>460</v>
      </c>
      <c r="J353" s="1239" t="s">
        <v>42</v>
      </c>
      <c r="K353" s="923" t="s">
        <v>125</v>
      </c>
      <c r="L353" s="979"/>
      <c r="M353" s="1041"/>
      <c r="N353" s="1204"/>
      <c r="O353" s="1040"/>
      <c r="Y353" s="665"/>
      <c r="AA353" s="665"/>
    </row>
    <row r="354" spans="1:29" ht="14.25" hidden="1" customHeight="1" x14ac:dyDescent="0.2">
      <c r="A354" s="852"/>
      <c r="B354" s="726"/>
      <c r="C354" s="1221"/>
      <c r="D354" s="1213"/>
      <c r="E354" s="966"/>
      <c r="F354" s="1212"/>
      <c r="G354" s="964"/>
      <c r="H354" s="720"/>
      <c r="I354" s="1236"/>
      <c r="J354" s="1220" t="s">
        <v>459</v>
      </c>
      <c r="K354" s="946" t="s">
        <v>244</v>
      </c>
      <c r="L354" s="976"/>
      <c r="M354" s="1249"/>
      <c r="N354" s="1248"/>
      <c r="O354" s="970"/>
      <c r="Y354" s="665"/>
    </row>
    <row r="355" spans="1:29" ht="17.25" hidden="1" customHeight="1" x14ac:dyDescent="0.25">
      <c r="A355" s="852"/>
      <c r="B355" s="726"/>
      <c r="C355" s="1221"/>
      <c r="D355" s="1213"/>
      <c r="E355" s="966"/>
      <c r="F355" s="1212"/>
      <c r="G355" s="964"/>
      <c r="H355" s="720"/>
      <c r="I355" s="1236"/>
      <c r="J355" s="1235"/>
      <c r="K355" s="921" t="s">
        <v>142</v>
      </c>
      <c r="L355" s="976"/>
      <c r="M355" s="1238"/>
      <c r="N355" s="1237"/>
      <c r="O355" s="970"/>
      <c r="Y355" s="665"/>
    </row>
    <row r="356" spans="1:29" ht="21" hidden="1" customHeight="1" x14ac:dyDescent="0.2">
      <c r="A356" s="852"/>
      <c r="B356" s="726"/>
      <c r="C356" s="1221"/>
      <c r="D356" s="1213"/>
      <c r="E356" s="966"/>
      <c r="F356" s="1212"/>
      <c r="G356" s="964"/>
      <c r="H356" s="720"/>
      <c r="I356" s="1036"/>
      <c r="J356" s="761"/>
      <c r="K356" s="921" t="s">
        <v>217</v>
      </c>
      <c r="L356" s="976"/>
      <c r="M356" s="995"/>
      <c r="N356" s="1023"/>
      <c r="O356" s="1022"/>
    </row>
    <row r="357" spans="1:29" ht="18.75" hidden="1" customHeight="1" x14ac:dyDescent="0.2">
      <c r="A357" s="852"/>
      <c r="B357" s="726"/>
      <c r="C357" s="1221"/>
      <c r="D357" s="1213"/>
      <c r="E357" s="966"/>
      <c r="F357" s="1212"/>
      <c r="G357" s="964"/>
      <c r="H357" s="720"/>
      <c r="I357" s="1036"/>
      <c r="J357" s="761"/>
      <c r="K357" s="921" t="s">
        <v>162</v>
      </c>
      <c r="L357" s="731">
        <v>0</v>
      </c>
      <c r="M357" s="995"/>
      <c r="N357" s="1023"/>
      <c r="O357" s="970"/>
      <c r="AB357" s="665"/>
      <c r="AC357" s="665"/>
    </row>
    <row r="358" spans="1:29" ht="15.75" hidden="1" customHeight="1" x14ac:dyDescent="0.2">
      <c r="A358" s="852"/>
      <c r="B358" s="726"/>
      <c r="C358" s="1221"/>
      <c r="D358" s="1213"/>
      <c r="E358" s="966"/>
      <c r="F358" s="1212"/>
      <c r="G358" s="964"/>
      <c r="H358" s="720"/>
      <c r="I358" s="1036"/>
      <c r="J358" s="761"/>
      <c r="K358" s="955" t="s">
        <v>216</v>
      </c>
      <c r="L358" s="1211"/>
      <c r="M358" s="1230"/>
      <c r="N358" s="1018"/>
      <c r="O358" s="1017"/>
    </row>
    <row r="359" spans="1:29" ht="21.75" hidden="1" customHeight="1" x14ac:dyDescent="0.2">
      <c r="A359" s="794"/>
      <c r="B359" s="711"/>
      <c r="C359" s="757"/>
      <c r="D359" s="843"/>
      <c r="E359" s="842"/>
      <c r="F359" s="1207"/>
      <c r="G359" s="958"/>
      <c r="H359" s="705"/>
      <c r="I359" s="1032"/>
      <c r="J359" s="1015"/>
      <c r="K359" s="799" t="s">
        <v>33</v>
      </c>
      <c r="L359" s="903">
        <f>SUM(L353:L358)</f>
        <v>0</v>
      </c>
      <c r="M359" s="985"/>
      <c r="N359" s="901"/>
      <c r="O359" s="957"/>
    </row>
    <row r="360" spans="1:29" ht="47.25" hidden="1" customHeight="1" x14ac:dyDescent="0.2">
      <c r="A360" s="870" t="s">
        <v>108</v>
      </c>
      <c r="B360" s="747" t="s">
        <v>37</v>
      </c>
      <c r="C360" s="1224" t="s">
        <v>37</v>
      </c>
      <c r="D360" s="1223" t="s">
        <v>39</v>
      </c>
      <c r="E360" s="983"/>
      <c r="F360" s="1327" t="s">
        <v>461</v>
      </c>
      <c r="G360" s="981" t="s">
        <v>437</v>
      </c>
      <c r="H360" s="741" t="s">
        <v>44</v>
      </c>
      <c r="I360" s="1725" t="s">
        <v>460</v>
      </c>
      <c r="J360" s="1239" t="s">
        <v>200</v>
      </c>
      <c r="K360" s="923" t="s">
        <v>125</v>
      </c>
      <c r="L360" s="979"/>
      <c r="M360" s="769" t="s">
        <v>228</v>
      </c>
      <c r="N360" s="768" t="s">
        <v>49</v>
      </c>
      <c r="O360" s="825">
        <v>1</v>
      </c>
    </row>
    <row r="361" spans="1:29" ht="36" hidden="1" customHeight="1" x14ac:dyDescent="0.25">
      <c r="A361" s="852"/>
      <c r="B361" s="726"/>
      <c r="C361" s="1221"/>
      <c r="D361" s="1213"/>
      <c r="E361" s="966"/>
      <c r="F361" s="1314"/>
      <c r="G361" s="964"/>
      <c r="H361" s="720"/>
      <c r="I361" s="1236"/>
      <c r="J361" s="1235" t="s">
        <v>459</v>
      </c>
      <c r="K361" s="921" t="s">
        <v>142</v>
      </c>
      <c r="L361" s="976"/>
      <c r="M361" s="972" t="s">
        <v>458</v>
      </c>
      <c r="N361" s="971" t="s">
        <v>49</v>
      </c>
      <c r="O361" s="1022">
        <v>2</v>
      </c>
    </row>
    <row r="362" spans="1:29" ht="57" hidden="1" customHeight="1" x14ac:dyDescent="0.2">
      <c r="A362" s="852"/>
      <c r="B362" s="726"/>
      <c r="C362" s="1221"/>
      <c r="D362" s="1213"/>
      <c r="E362" s="966"/>
      <c r="F362" s="1314"/>
      <c r="G362" s="964"/>
      <c r="H362" s="720"/>
      <c r="I362" s="1236"/>
      <c r="J362" s="1235"/>
      <c r="K362" s="921" t="s">
        <v>217</v>
      </c>
      <c r="L362" s="976"/>
      <c r="M362" s="995"/>
      <c r="N362" s="1023"/>
      <c r="O362" s="970"/>
    </row>
    <row r="363" spans="1:29" ht="45" hidden="1" customHeight="1" x14ac:dyDescent="0.2">
      <c r="A363" s="852"/>
      <c r="B363" s="726"/>
      <c r="C363" s="1221"/>
      <c r="D363" s="1213"/>
      <c r="E363" s="966"/>
      <c r="F363" s="1314"/>
      <c r="G363" s="964"/>
      <c r="H363" s="720"/>
      <c r="I363" s="1236"/>
      <c r="J363" s="1235"/>
      <c r="K363" s="921" t="s">
        <v>162</v>
      </c>
      <c r="L363" s="976"/>
      <c r="M363" s="995"/>
      <c r="N363" s="1023"/>
      <c r="O363" s="970"/>
    </row>
    <row r="364" spans="1:29" ht="51" hidden="1" customHeight="1" x14ac:dyDescent="0.2">
      <c r="A364" s="852"/>
      <c r="B364" s="726"/>
      <c r="C364" s="1221"/>
      <c r="D364" s="1213"/>
      <c r="E364" s="966"/>
      <c r="F364" s="1314"/>
      <c r="G364" s="964"/>
      <c r="H364" s="720"/>
      <c r="I364" s="719"/>
      <c r="J364" s="761"/>
      <c r="K364" s="955" t="s">
        <v>141</v>
      </c>
      <c r="L364" s="1211"/>
      <c r="M364" s="1019"/>
      <c r="N364" s="1018"/>
      <c r="O364" s="1017"/>
    </row>
    <row r="365" spans="1:29" ht="73.5" hidden="1" customHeight="1" x14ac:dyDescent="0.2">
      <c r="A365" s="794"/>
      <c r="B365" s="711"/>
      <c r="C365" s="757"/>
      <c r="D365" s="843"/>
      <c r="E365" s="842"/>
      <c r="F365" s="1303"/>
      <c r="G365" s="958"/>
      <c r="H365" s="705"/>
      <c r="I365" s="704"/>
      <c r="J365" s="1015"/>
      <c r="K365" s="799" t="s">
        <v>33</v>
      </c>
      <c r="L365" s="903">
        <f>SUM(L360:L364)</f>
        <v>0</v>
      </c>
      <c r="M365" s="985"/>
      <c r="N365" s="901"/>
      <c r="O365" s="957"/>
    </row>
    <row r="366" spans="1:29" ht="69.75" hidden="1" customHeight="1" x14ac:dyDescent="0.2">
      <c r="A366" s="870" t="s">
        <v>108</v>
      </c>
      <c r="B366" s="747" t="s">
        <v>37</v>
      </c>
      <c r="C366" s="1224" t="s">
        <v>37</v>
      </c>
      <c r="D366" s="1223" t="s">
        <v>110</v>
      </c>
      <c r="E366" s="1717"/>
      <c r="F366" s="1222" t="s">
        <v>457</v>
      </c>
      <c r="G366" s="981" t="s">
        <v>437</v>
      </c>
      <c r="H366" s="741" t="s">
        <v>44</v>
      </c>
      <c r="I366" s="740" t="s">
        <v>352</v>
      </c>
      <c r="J366" s="1239" t="s">
        <v>205</v>
      </c>
      <c r="K366" s="923" t="s">
        <v>125</v>
      </c>
      <c r="L366" s="979"/>
      <c r="M366" s="769"/>
      <c r="N366" s="768"/>
      <c r="O366" s="825"/>
    </row>
    <row r="367" spans="1:29" ht="54.75" hidden="1" customHeight="1" x14ac:dyDescent="0.25">
      <c r="A367" s="852"/>
      <c r="B367" s="726"/>
      <c r="C367" s="1221"/>
      <c r="D367" s="1213"/>
      <c r="E367" s="1715"/>
      <c r="F367" s="1212"/>
      <c r="G367" s="964"/>
      <c r="H367" s="720"/>
      <c r="I367" s="719"/>
      <c r="J367" s="977" t="s">
        <v>354</v>
      </c>
      <c r="K367" s="921" t="s">
        <v>142</v>
      </c>
      <c r="L367" s="976"/>
      <c r="M367" s="972"/>
      <c r="N367" s="971"/>
      <c r="O367" s="1022"/>
      <c r="R367" s="665"/>
    </row>
    <row r="368" spans="1:29" ht="48.75" hidden="1" customHeight="1" x14ac:dyDescent="0.2">
      <c r="A368" s="852"/>
      <c r="B368" s="726"/>
      <c r="C368" s="1221"/>
      <c r="D368" s="1213"/>
      <c r="E368" s="1715"/>
      <c r="F368" s="1212"/>
      <c r="G368" s="964"/>
      <c r="H368" s="720"/>
      <c r="I368" s="719"/>
      <c r="J368" s="761"/>
      <c r="K368" s="921" t="s">
        <v>217</v>
      </c>
      <c r="L368" s="976"/>
      <c r="M368" s="995"/>
      <c r="N368" s="1023"/>
      <c r="O368" s="970"/>
    </row>
    <row r="369" spans="1:28" ht="48.75" hidden="1" customHeight="1" x14ac:dyDescent="0.2">
      <c r="A369" s="852"/>
      <c r="B369" s="726"/>
      <c r="C369" s="1221"/>
      <c r="D369" s="1213"/>
      <c r="E369" s="1715"/>
      <c r="F369" s="1212"/>
      <c r="G369" s="964"/>
      <c r="H369" s="720"/>
      <c r="I369" s="719"/>
      <c r="J369" s="761"/>
      <c r="K369" s="921" t="s">
        <v>162</v>
      </c>
      <c r="L369" s="976">
        <v>0</v>
      </c>
      <c r="M369" s="995"/>
      <c r="N369" s="1023"/>
      <c r="O369" s="970"/>
    </row>
    <row r="370" spans="1:28" ht="36.75" hidden="1" customHeight="1" x14ac:dyDescent="0.2">
      <c r="A370" s="852"/>
      <c r="B370" s="726"/>
      <c r="C370" s="1221"/>
      <c r="D370" s="1213"/>
      <c r="E370" s="1715"/>
      <c r="F370" s="1212"/>
      <c r="G370" s="964"/>
      <c r="H370" s="720"/>
      <c r="I370" s="719"/>
      <c r="J370" s="761"/>
      <c r="K370" s="955" t="s">
        <v>216</v>
      </c>
      <c r="L370" s="1211"/>
      <c r="M370" s="1019"/>
      <c r="N370" s="1018"/>
      <c r="O370" s="1017"/>
    </row>
    <row r="371" spans="1:28" ht="44.25" hidden="1" customHeight="1" x14ac:dyDescent="0.2">
      <c r="A371" s="794"/>
      <c r="B371" s="711"/>
      <c r="C371" s="757"/>
      <c r="D371" s="843"/>
      <c r="E371" s="1713"/>
      <c r="F371" s="1207"/>
      <c r="G371" s="958"/>
      <c r="H371" s="952"/>
      <c r="I371" s="704"/>
      <c r="J371" s="1015"/>
      <c r="K371" s="799" t="s">
        <v>33</v>
      </c>
      <c r="L371" s="903">
        <f>SUM(L366:L370)</f>
        <v>0</v>
      </c>
      <c r="M371" s="985"/>
      <c r="N371" s="901"/>
      <c r="O371" s="957"/>
    </row>
    <row r="372" spans="1:28" ht="40.5" hidden="1" customHeight="1" x14ac:dyDescent="0.2">
      <c r="A372" s="870" t="s">
        <v>108</v>
      </c>
      <c r="B372" s="747" t="s">
        <v>37</v>
      </c>
      <c r="C372" s="1224" t="s">
        <v>37</v>
      </c>
      <c r="D372" s="1223" t="s">
        <v>108</v>
      </c>
      <c r="E372" s="1722"/>
      <c r="F372" s="1222" t="s">
        <v>456</v>
      </c>
      <c r="G372" s="981" t="s">
        <v>437</v>
      </c>
      <c r="H372" s="1030" t="s">
        <v>44</v>
      </c>
      <c r="I372" s="740" t="s">
        <v>43</v>
      </c>
      <c r="J372" s="739"/>
      <c r="K372" s="923" t="s">
        <v>125</v>
      </c>
      <c r="L372" s="979"/>
      <c r="M372" s="769"/>
      <c r="N372" s="768"/>
      <c r="O372" s="825"/>
    </row>
    <row r="373" spans="1:28" ht="63" hidden="1" customHeight="1" x14ac:dyDescent="0.25">
      <c r="A373" s="852"/>
      <c r="B373" s="726"/>
      <c r="C373" s="1221"/>
      <c r="D373" s="1213"/>
      <c r="E373" s="1719"/>
      <c r="F373" s="1212"/>
      <c r="G373" s="964"/>
      <c r="H373" s="1005"/>
      <c r="I373" s="719"/>
      <c r="J373" s="718"/>
      <c r="K373" s="921" t="s">
        <v>142</v>
      </c>
      <c r="L373" s="976"/>
      <c r="M373" s="972"/>
      <c r="N373" s="971"/>
      <c r="O373" s="970"/>
    </row>
    <row r="374" spans="1:28" ht="49.5" hidden="1" customHeight="1" x14ac:dyDescent="0.2">
      <c r="A374" s="852"/>
      <c r="B374" s="726"/>
      <c r="C374" s="1221"/>
      <c r="D374" s="1213"/>
      <c r="E374" s="1719"/>
      <c r="F374" s="1212"/>
      <c r="G374" s="964"/>
      <c r="H374" s="1005"/>
      <c r="I374" s="719"/>
      <c r="J374" s="761"/>
      <c r="K374" s="921" t="s">
        <v>217</v>
      </c>
      <c r="L374" s="976"/>
      <c r="M374" s="995"/>
      <c r="N374" s="1023"/>
      <c r="O374" s="970"/>
    </row>
    <row r="375" spans="1:28" ht="55.5" hidden="1" customHeight="1" x14ac:dyDescent="0.2">
      <c r="A375" s="852"/>
      <c r="B375" s="726"/>
      <c r="C375" s="1221"/>
      <c r="D375" s="1213"/>
      <c r="E375" s="1719"/>
      <c r="F375" s="1212"/>
      <c r="G375" s="964"/>
      <c r="H375" s="1005"/>
      <c r="I375" s="719"/>
      <c r="J375" s="761"/>
      <c r="K375" s="921" t="s">
        <v>162</v>
      </c>
      <c r="L375" s="976"/>
      <c r="M375" s="995"/>
      <c r="N375" s="1023"/>
      <c r="O375" s="970"/>
    </row>
    <row r="376" spans="1:28" ht="47.25" hidden="1" customHeight="1" x14ac:dyDescent="0.2">
      <c r="A376" s="852"/>
      <c r="B376" s="726"/>
      <c r="C376" s="1221"/>
      <c r="D376" s="1213"/>
      <c r="E376" s="1719"/>
      <c r="F376" s="1212"/>
      <c r="G376" s="964"/>
      <c r="H376" s="1005"/>
      <c r="I376" s="719"/>
      <c r="J376" s="761"/>
      <c r="K376" s="955" t="s">
        <v>141</v>
      </c>
      <c r="L376" s="1211"/>
      <c r="M376" s="1019"/>
      <c r="N376" s="1018"/>
      <c r="O376" s="1017"/>
    </row>
    <row r="377" spans="1:28" ht="51" hidden="1" customHeight="1" x14ac:dyDescent="0.2">
      <c r="A377" s="794"/>
      <c r="B377" s="711"/>
      <c r="C377" s="757"/>
      <c r="D377" s="843"/>
      <c r="E377" s="1718"/>
      <c r="F377" s="1207"/>
      <c r="G377" s="958"/>
      <c r="H377" s="998"/>
      <c r="I377" s="704"/>
      <c r="J377" s="1015"/>
      <c r="K377" s="799" t="s">
        <v>33</v>
      </c>
      <c r="L377" s="903">
        <f>SUM(L372:L376)</f>
        <v>0</v>
      </c>
      <c r="M377" s="985"/>
      <c r="N377" s="901"/>
      <c r="O377" s="957"/>
    </row>
    <row r="378" spans="1:28" ht="18.600000000000001" customHeight="1" x14ac:dyDescent="0.2">
      <c r="A378" s="870" t="s">
        <v>108</v>
      </c>
      <c r="B378" s="747" t="s">
        <v>37</v>
      </c>
      <c r="C378" s="1224" t="s">
        <v>37</v>
      </c>
      <c r="D378" s="1223" t="s">
        <v>103</v>
      </c>
      <c r="E378" s="1722"/>
      <c r="F378" s="1222" t="s">
        <v>455</v>
      </c>
      <c r="G378" s="981" t="s">
        <v>437</v>
      </c>
      <c r="H378" s="1030" t="s">
        <v>44</v>
      </c>
      <c r="I378" s="740" t="s">
        <v>352</v>
      </c>
      <c r="J378" s="1220" t="s">
        <v>42</v>
      </c>
      <c r="K378" s="923" t="s">
        <v>125</v>
      </c>
      <c r="L378" s="979"/>
      <c r="M378" s="769" t="s">
        <v>362</v>
      </c>
      <c r="N378" s="768"/>
      <c r="O378" s="825"/>
      <c r="AA378" s="665"/>
    </row>
    <row r="379" spans="1:28" ht="18.600000000000001" customHeight="1" x14ac:dyDescent="0.2">
      <c r="A379" s="852"/>
      <c r="B379" s="726"/>
      <c r="C379" s="1221"/>
      <c r="D379" s="1213"/>
      <c r="E379" s="1719"/>
      <c r="F379" s="1212"/>
      <c r="G379" s="964"/>
      <c r="H379" s="1005"/>
      <c r="I379" s="719"/>
      <c r="J379" s="1220" t="s">
        <v>354</v>
      </c>
      <c r="K379" s="824" t="s">
        <v>218</v>
      </c>
      <c r="L379" s="976"/>
      <c r="M379" s="975"/>
      <c r="N379" s="974"/>
      <c r="O379" s="1022"/>
    </row>
    <row r="380" spans="1:28" ht="15" x14ac:dyDescent="0.25">
      <c r="A380" s="852"/>
      <c r="B380" s="726"/>
      <c r="C380" s="1221"/>
      <c r="D380" s="1213"/>
      <c r="E380" s="1719"/>
      <c r="F380" s="1212"/>
      <c r="G380" s="964"/>
      <c r="H380" s="1005"/>
      <c r="I380" s="719"/>
      <c r="J380" s="977"/>
      <c r="K380" s="921" t="s">
        <v>142</v>
      </c>
      <c r="L380" s="976">
        <v>0</v>
      </c>
      <c r="M380" s="1238"/>
      <c r="N380" s="1237"/>
      <c r="O380" s="1022"/>
      <c r="Y380" s="665"/>
    </row>
    <row r="381" spans="1:28" ht="15" x14ac:dyDescent="0.2">
      <c r="A381" s="852"/>
      <c r="B381" s="726"/>
      <c r="C381" s="1221"/>
      <c r="D381" s="1213"/>
      <c r="E381" s="1719"/>
      <c r="F381" s="1212"/>
      <c r="G381" s="964"/>
      <c r="H381" s="1005"/>
      <c r="I381" s="719"/>
      <c r="J381" s="761"/>
      <c r="K381" s="921" t="s">
        <v>217</v>
      </c>
      <c r="L381" s="976"/>
      <c r="M381" s="995"/>
      <c r="N381" s="1023"/>
      <c r="O381" s="1022"/>
    </row>
    <row r="382" spans="1:28" ht="15" x14ac:dyDescent="0.2">
      <c r="A382" s="852"/>
      <c r="B382" s="726"/>
      <c r="C382" s="1221"/>
      <c r="D382" s="1213"/>
      <c r="E382" s="1719"/>
      <c r="F382" s="1212"/>
      <c r="G382" s="964"/>
      <c r="H382" s="1005"/>
      <c r="I382" s="719"/>
      <c r="J382" s="761"/>
      <c r="K382" s="921" t="s">
        <v>162</v>
      </c>
      <c r="L382" s="976">
        <v>12.8</v>
      </c>
      <c r="M382" s="995"/>
      <c r="N382" s="1023"/>
      <c r="O382" s="1022"/>
      <c r="AA382" s="730"/>
      <c r="AB382" s="1724"/>
    </row>
    <row r="383" spans="1:28" ht="19.5" customHeight="1" thickBot="1" x14ac:dyDescent="0.25">
      <c r="A383" s="852"/>
      <c r="B383" s="726"/>
      <c r="C383" s="1221"/>
      <c r="D383" s="1213"/>
      <c r="E383" s="1719"/>
      <c r="F383" s="1212"/>
      <c r="G383" s="964"/>
      <c r="H383" s="1005"/>
      <c r="I383" s="719"/>
      <c r="J383" s="761"/>
      <c r="K383" s="955" t="s">
        <v>216</v>
      </c>
      <c r="L383" s="1211"/>
      <c r="M383" s="1019"/>
      <c r="N383" s="1018"/>
      <c r="O383" s="1017"/>
    </row>
    <row r="384" spans="1:28" ht="24" customHeight="1" thickBot="1" x14ac:dyDescent="0.25">
      <c r="A384" s="794"/>
      <c r="B384" s="711"/>
      <c r="C384" s="757"/>
      <c r="D384" s="843"/>
      <c r="E384" s="1718"/>
      <c r="F384" s="1207"/>
      <c r="G384" s="958"/>
      <c r="H384" s="998"/>
      <c r="I384" s="704"/>
      <c r="J384" s="1015"/>
      <c r="K384" s="799" t="s">
        <v>33</v>
      </c>
      <c r="L384" s="903">
        <f>SUM(L378:L383)</f>
        <v>12.8</v>
      </c>
      <c r="M384" s="797"/>
      <c r="N384" s="997"/>
      <c r="O384" s="996"/>
    </row>
    <row r="385" spans="1:27" ht="16.899999999999999" hidden="1" customHeight="1" outlineLevel="1" x14ac:dyDescent="0.2">
      <c r="A385" s="870" t="s">
        <v>108</v>
      </c>
      <c r="B385" s="747" t="s">
        <v>37</v>
      </c>
      <c r="C385" s="1224" t="s">
        <v>37</v>
      </c>
      <c r="D385" s="1223" t="s">
        <v>93</v>
      </c>
      <c r="E385" s="1722"/>
      <c r="F385" s="1723" t="s">
        <v>454</v>
      </c>
      <c r="G385" s="981" t="s">
        <v>437</v>
      </c>
      <c r="H385" s="1030" t="s">
        <v>44</v>
      </c>
      <c r="I385" s="740" t="s">
        <v>253</v>
      </c>
      <c r="J385" s="980" t="s">
        <v>42</v>
      </c>
      <c r="K385" s="923" t="s">
        <v>125</v>
      </c>
      <c r="L385" s="979"/>
      <c r="M385" s="1673" t="s">
        <v>362</v>
      </c>
      <c r="N385" s="768"/>
      <c r="O385" s="825"/>
      <c r="AA385" s="665"/>
    </row>
    <row r="386" spans="1:27" ht="16.899999999999999" hidden="1" customHeight="1" outlineLevel="1" x14ac:dyDescent="0.2">
      <c r="A386" s="852"/>
      <c r="B386" s="726"/>
      <c r="C386" s="1221"/>
      <c r="D386" s="1213"/>
      <c r="E386" s="1719"/>
      <c r="F386" s="1431"/>
      <c r="G386" s="964"/>
      <c r="H386" s="1005"/>
      <c r="I386" s="719"/>
      <c r="J386" s="977" t="s">
        <v>427</v>
      </c>
      <c r="K386" s="824" t="s">
        <v>218</v>
      </c>
      <c r="L386" s="976"/>
      <c r="M386" s="995"/>
      <c r="N386" s="994"/>
      <c r="O386" s="1022"/>
    </row>
    <row r="387" spans="1:27" ht="15.75" hidden="1" outlineLevel="1" thickBot="1" x14ac:dyDescent="0.3">
      <c r="A387" s="852"/>
      <c r="B387" s="726"/>
      <c r="C387" s="1221"/>
      <c r="D387" s="1213"/>
      <c r="E387" s="1719"/>
      <c r="F387" s="1431"/>
      <c r="G387" s="964"/>
      <c r="H387" s="1005"/>
      <c r="I387" s="719"/>
      <c r="J387" s="977"/>
      <c r="K387" s="921" t="s">
        <v>142</v>
      </c>
      <c r="L387" s="976"/>
      <c r="M387" s="993"/>
      <c r="N387" s="992"/>
      <c r="O387" s="1022"/>
    </row>
    <row r="388" spans="1:27" ht="15.75" hidden="1" outlineLevel="1" thickBot="1" x14ac:dyDescent="0.25">
      <c r="A388" s="852"/>
      <c r="B388" s="726"/>
      <c r="C388" s="1221"/>
      <c r="D388" s="1213"/>
      <c r="E388" s="1719"/>
      <c r="F388" s="1431"/>
      <c r="G388" s="964"/>
      <c r="H388" s="1005"/>
      <c r="I388" s="719"/>
      <c r="J388" s="761"/>
      <c r="K388" s="921" t="s">
        <v>217</v>
      </c>
      <c r="L388" s="976"/>
      <c r="M388" s="995"/>
      <c r="N388" s="1023"/>
      <c r="O388" s="1022"/>
    </row>
    <row r="389" spans="1:27" ht="13.5" hidden="1" customHeight="1" outlineLevel="1" x14ac:dyDescent="0.2">
      <c r="A389" s="852"/>
      <c r="B389" s="726"/>
      <c r="C389" s="1221"/>
      <c r="D389" s="1213"/>
      <c r="E389" s="1719"/>
      <c r="F389" s="1431"/>
      <c r="G389" s="964"/>
      <c r="H389" s="1005"/>
      <c r="I389" s="719"/>
      <c r="J389" s="761"/>
      <c r="K389" s="921" t="s">
        <v>162</v>
      </c>
      <c r="L389" s="976">
        <v>0</v>
      </c>
      <c r="M389" s="995"/>
      <c r="N389" s="1023"/>
      <c r="O389" s="1022"/>
      <c r="AA389" s="730"/>
    </row>
    <row r="390" spans="1:27" ht="14.25" hidden="1" customHeight="1" outlineLevel="1" thickBot="1" x14ac:dyDescent="0.25">
      <c r="A390" s="852"/>
      <c r="B390" s="726"/>
      <c r="C390" s="1221"/>
      <c r="D390" s="1213"/>
      <c r="E390" s="1719"/>
      <c r="F390" s="1430"/>
      <c r="G390" s="964"/>
      <c r="H390" s="1005"/>
      <c r="I390" s="719"/>
      <c r="J390" s="761"/>
      <c r="K390" s="955" t="s">
        <v>216</v>
      </c>
      <c r="L390" s="1211"/>
      <c r="M390" s="1019"/>
      <c r="N390" s="1018"/>
      <c r="O390" s="1017"/>
    </row>
    <row r="391" spans="1:27" ht="15.75" hidden="1" outlineLevel="1" thickBot="1" x14ac:dyDescent="0.25">
      <c r="A391" s="794"/>
      <c r="B391" s="711"/>
      <c r="C391" s="757"/>
      <c r="D391" s="843"/>
      <c r="E391" s="1718"/>
      <c r="F391" s="1384"/>
      <c r="G391" s="958"/>
      <c r="H391" s="998"/>
      <c r="I391" s="704"/>
      <c r="J391" s="1015"/>
      <c r="K391" s="799" t="s">
        <v>33</v>
      </c>
      <c r="L391" s="903">
        <f>SUM(L385:L390)</f>
        <v>0</v>
      </c>
      <c r="M391" s="797"/>
      <c r="N391" s="997"/>
      <c r="O391" s="996"/>
    </row>
    <row r="392" spans="1:27" ht="13.9" hidden="1" customHeight="1" collapsed="1" thickBot="1" x14ac:dyDescent="0.25">
      <c r="A392" s="870" t="s">
        <v>108</v>
      </c>
      <c r="B392" s="747" t="s">
        <v>37</v>
      </c>
      <c r="C392" s="1224" t="s">
        <v>37</v>
      </c>
      <c r="D392" s="1223" t="s">
        <v>88</v>
      </c>
      <c r="E392" s="1722"/>
      <c r="F392" s="1723" t="s">
        <v>453</v>
      </c>
      <c r="G392" s="981" t="s">
        <v>437</v>
      </c>
      <c r="H392" s="1030" t="s">
        <v>44</v>
      </c>
      <c r="I392" s="740" t="s">
        <v>352</v>
      </c>
      <c r="J392" s="1239" t="s">
        <v>42</v>
      </c>
      <c r="K392" s="923" t="s">
        <v>125</v>
      </c>
      <c r="L392" s="979"/>
      <c r="M392" s="769" t="s">
        <v>362</v>
      </c>
      <c r="N392" s="768"/>
      <c r="O392" s="825"/>
      <c r="AA392" s="665"/>
    </row>
    <row r="393" spans="1:27" ht="13.9" hidden="1" customHeight="1" x14ac:dyDescent="0.2">
      <c r="A393" s="852"/>
      <c r="B393" s="726"/>
      <c r="C393" s="1221"/>
      <c r="D393" s="1213"/>
      <c r="E393" s="1719"/>
      <c r="F393" s="1431"/>
      <c r="G393" s="964"/>
      <c r="H393" s="1005"/>
      <c r="I393" s="719"/>
      <c r="J393" s="1220" t="s">
        <v>452</v>
      </c>
      <c r="K393" s="824" t="s">
        <v>218</v>
      </c>
      <c r="L393" s="976"/>
      <c r="M393" s="995"/>
      <c r="N393" s="994"/>
      <c r="O393" s="1022"/>
    </row>
    <row r="394" spans="1:27" ht="15.75" hidden="1" thickBot="1" x14ac:dyDescent="0.3">
      <c r="A394" s="852"/>
      <c r="B394" s="726"/>
      <c r="C394" s="1221"/>
      <c r="D394" s="1213"/>
      <c r="E394" s="1719"/>
      <c r="F394" s="1431"/>
      <c r="G394" s="964"/>
      <c r="H394" s="1005"/>
      <c r="I394" s="719"/>
      <c r="J394" s="977"/>
      <c r="K394" s="921" t="s">
        <v>142</v>
      </c>
      <c r="L394" s="976">
        <v>0</v>
      </c>
      <c r="M394" s="972"/>
      <c r="N394" s="971"/>
      <c r="O394" s="1022"/>
    </row>
    <row r="395" spans="1:27" ht="15.75" hidden="1" thickBot="1" x14ac:dyDescent="0.25">
      <c r="A395" s="852"/>
      <c r="B395" s="726"/>
      <c r="C395" s="1221"/>
      <c r="D395" s="1213"/>
      <c r="E395" s="1719"/>
      <c r="F395" s="1431"/>
      <c r="G395" s="964"/>
      <c r="H395" s="1005"/>
      <c r="I395" s="719"/>
      <c r="J395" s="761"/>
      <c r="K395" s="921" t="s">
        <v>217</v>
      </c>
      <c r="L395" s="976"/>
      <c r="M395" s="995"/>
      <c r="N395" s="1023"/>
      <c r="O395" s="1022"/>
    </row>
    <row r="396" spans="1:27" ht="15.75" hidden="1" thickBot="1" x14ac:dyDescent="0.25">
      <c r="A396" s="852"/>
      <c r="B396" s="726"/>
      <c r="C396" s="1221"/>
      <c r="D396" s="1213"/>
      <c r="E396" s="1719"/>
      <c r="F396" s="1431"/>
      <c r="G396" s="964"/>
      <c r="H396" s="1005"/>
      <c r="I396" s="719"/>
      <c r="J396" s="761"/>
      <c r="K396" s="921" t="s">
        <v>162</v>
      </c>
      <c r="L396" s="976">
        <v>0</v>
      </c>
      <c r="M396" s="995"/>
      <c r="N396" s="1023"/>
      <c r="O396" s="1022"/>
      <c r="R396" s="665">
        <v>10.8</v>
      </c>
    </row>
    <row r="397" spans="1:27" ht="15.75" hidden="1" thickBot="1" x14ac:dyDescent="0.25">
      <c r="A397" s="852"/>
      <c r="B397" s="726"/>
      <c r="C397" s="1221"/>
      <c r="D397" s="1213"/>
      <c r="E397" s="1719"/>
      <c r="F397" s="1430"/>
      <c r="G397" s="964"/>
      <c r="H397" s="1005"/>
      <c r="I397" s="719"/>
      <c r="J397" s="761"/>
      <c r="K397" s="955" t="s">
        <v>216</v>
      </c>
      <c r="L397" s="1211"/>
      <c r="M397" s="1019"/>
      <c r="N397" s="1018"/>
      <c r="O397" s="1017"/>
    </row>
    <row r="398" spans="1:27" ht="17.25" hidden="1" customHeight="1" x14ac:dyDescent="0.2">
      <c r="A398" s="794"/>
      <c r="B398" s="711"/>
      <c r="C398" s="757"/>
      <c r="D398" s="843"/>
      <c r="E398" s="1718"/>
      <c r="F398" s="1384"/>
      <c r="G398" s="958"/>
      <c r="H398" s="998"/>
      <c r="I398" s="704"/>
      <c r="J398" s="1015"/>
      <c r="K398" s="799" t="s">
        <v>33</v>
      </c>
      <c r="L398" s="903">
        <f>SUM(L392:L397)</f>
        <v>0</v>
      </c>
      <c r="M398" s="797"/>
      <c r="N398" s="997"/>
      <c r="O398" s="996"/>
    </row>
    <row r="399" spans="1:27" ht="13.9" hidden="1" customHeight="1" x14ac:dyDescent="0.2">
      <c r="A399" s="870" t="s">
        <v>108</v>
      </c>
      <c r="B399" s="747" t="s">
        <v>37</v>
      </c>
      <c r="C399" s="1224" t="s">
        <v>37</v>
      </c>
      <c r="D399" s="1223" t="s">
        <v>85</v>
      </c>
      <c r="E399" s="1722"/>
      <c r="F399" s="1222" t="s">
        <v>451</v>
      </c>
      <c r="G399" s="981" t="s">
        <v>437</v>
      </c>
      <c r="H399" s="1030" t="s">
        <v>44</v>
      </c>
      <c r="I399" s="740" t="s">
        <v>352</v>
      </c>
      <c r="J399" s="1721" t="s">
        <v>42</v>
      </c>
      <c r="K399" s="923" t="s">
        <v>125</v>
      </c>
      <c r="L399" s="979"/>
      <c r="M399" s="769" t="s">
        <v>283</v>
      </c>
      <c r="N399" s="768"/>
      <c r="O399" s="825"/>
      <c r="AA399" s="665"/>
    </row>
    <row r="400" spans="1:27" ht="13.9" hidden="1" customHeight="1" x14ac:dyDescent="0.2">
      <c r="A400" s="852"/>
      <c r="B400" s="726"/>
      <c r="C400" s="1221"/>
      <c r="D400" s="1213"/>
      <c r="E400" s="1719"/>
      <c r="F400" s="1212"/>
      <c r="G400" s="964"/>
      <c r="H400" s="1005"/>
      <c r="I400" s="719"/>
      <c r="J400" s="1720" t="s">
        <v>450</v>
      </c>
      <c r="K400" s="824" t="s">
        <v>218</v>
      </c>
      <c r="L400" s="976"/>
      <c r="M400" s="995"/>
      <c r="N400" s="994"/>
      <c r="O400" s="1022"/>
    </row>
    <row r="401" spans="1:27" ht="15.75" hidden="1" thickBot="1" x14ac:dyDescent="0.3">
      <c r="A401" s="852"/>
      <c r="B401" s="726"/>
      <c r="C401" s="1221"/>
      <c r="D401" s="1213"/>
      <c r="E401" s="1719"/>
      <c r="F401" s="1212"/>
      <c r="G401" s="964"/>
      <c r="H401" s="1005"/>
      <c r="I401" s="719"/>
      <c r="J401" s="977"/>
      <c r="K401" s="921" t="s">
        <v>142</v>
      </c>
      <c r="L401" s="731"/>
      <c r="M401" s="1672"/>
      <c r="N401" s="1671"/>
      <c r="O401" s="1022"/>
      <c r="Y401" s="665"/>
    </row>
    <row r="402" spans="1:27" ht="15.75" hidden="1" thickBot="1" x14ac:dyDescent="0.25">
      <c r="A402" s="852"/>
      <c r="B402" s="726"/>
      <c r="C402" s="1221"/>
      <c r="D402" s="1213"/>
      <c r="E402" s="1719"/>
      <c r="F402" s="1212"/>
      <c r="G402" s="964"/>
      <c r="H402" s="1005"/>
      <c r="I402" s="719"/>
      <c r="J402" s="761"/>
      <c r="K402" s="921" t="s">
        <v>217</v>
      </c>
      <c r="L402" s="976"/>
      <c r="M402" s="995"/>
      <c r="N402" s="1023"/>
      <c r="O402" s="1022"/>
    </row>
    <row r="403" spans="1:27" ht="15.75" hidden="1" thickBot="1" x14ac:dyDescent="0.25">
      <c r="A403" s="852"/>
      <c r="B403" s="726"/>
      <c r="C403" s="1221"/>
      <c r="D403" s="1213"/>
      <c r="E403" s="1719"/>
      <c r="F403" s="1212"/>
      <c r="G403" s="964"/>
      <c r="H403" s="1005"/>
      <c r="I403" s="719"/>
      <c r="J403" s="761"/>
      <c r="K403" s="921" t="s">
        <v>162</v>
      </c>
      <c r="L403" s="976"/>
      <c r="M403" s="995"/>
      <c r="N403" s="1023"/>
      <c r="O403" s="1022"/>
    </row>
    <row r="404" spans="1:27" ht="15.75" hidden="1" thickBot="1" x14ac:dyDescent="0.25">
      <c r="A404" s="852"/>
      <c r="B404" s="726"/>
      <c r="C404" s="1221"/>
      <c r="D404" s="1213"/>
      <c r="E404" s="1719"/>
      <c r="F404" s="1212"/>
      <c r="G404" s="964"/>
      <c r="H404" s="1005"/>
      <c r="I404" s="719"/>
      <c r="J404" s="761"/>
      <c r="K404" s="955" t="s">
        <v>216</v>
      </c>
      <c r="L404" s="1211"/>
      <c r="M404" s="1352"/>
      <c r="N404" s="1018"/>
      <c r="O404" s="1017"/>
    </row>
    <row r="405" spans="1:27" ht="14.25" hidden="1" customHeight="1" x14ac:dyDescent="0.2">
      <c r="A405" s="794"/>
      <c r="B405" s="711"/>
      <c r="C405" s="757"/>
      <c r="D405" s="843"/>
      <c r="E405" s="1718"/>
      <c r="F405" s="1207"/>
      <c r="G405" s="958"/>
      <c r="H405" s="998"/>
      <c r="I405" s="704"/>
      <c r="J405" s="1015"/>
      <c r="K405" s="799" t="s">
        <v>33</v>
      </c>
      <c r="L405" s="903">
        <f>SUM(L399:L404)</f>
        <v>0</v>
      </c>
      <c r="M405" s="797"/>
      <c r="N405" s="997"/>
      <c r="O405" s="996"/>
    </row>
    <row r="406" spans="1:27" ht="15.75" hidden="1" customHeight="1" x14ac:dyDescent="0.2">
      <c r="A406" s="870" t="s">
        <v>108</v>
      </c>
      <c r="B406" s="747" t="s">
        <v>37</v>
      </c>
      <c r="C406" s="1224" t="s">
        <v>37</v>
      </c>
      <c r="D406" s="1223" t="s">
        <v>79</v>
      </c>
      <c r="E406" s="1717"/>
      <c r="F406" s="1716" t="s">
        <v>449</v>
      </c>
      <c r="G406" s="742" t="s">
        <v>437</v>
      </c>
      <c r="H406" s="741" t="s">
        <v>44</v>
      </c>
      <c r="I406" s="740" t="s">
        <v>352</v>
      </c>
      <c r="J406" s="1239" t="s">
        <v>205</v>
      </c>
      <c r="K406" s="923" t="s">
        <v>125</v>
      </c>
      <c r="L406" s="737"/>
      <c r="M406" s="769" t="s">
        <v>228</v>
      </c>
      <c r="N406" s="768" t="s">
        <v>425</v>
      </c>
      <c r="O406" s="825">
        <v>1</v>
      </c>
    </row>
    <row r="407" spans="1:27" ht="15.75" hidden="1" thickBot="1" x14ac:dyDescent="0.3">
      <c r="A407" s="852"/>
      <c r="B407" s="726"/>
      <c r="C407" s="1221"/>
      <c r="D407" s="1213"/>
      <c r="E407" s="1715"/>
      <c r="F407" s="1714"/>
      <c r="G407" s="721"/>
      <c r="H407" s="720"/>
      <c r="I407" s="719"/>
      <c r="J407" s="977" t="s">
        <v>354</v>
      </c>
      <c r="K407" s="921" t="s">
        <v>142</v>
      </c>
      <c r="L407" s="976"/>
      <c r="M407" s="972" t="s">
        <v>448</v>
      </c>
      <c r="N407" s="971" t="s">
        <v>49</v>
      </c>
      <c r="O407" s="1022">
        <v>1</v>
      </c>
      <c r="R407" s="665"/>
    </row>
    <row r="408" spans="1:27" ht="15.75" hidden="1" thickBot="1" x14ac:dyDescent="0.25">
      <c r="A408" s="852"/>
      <c r="B408" s="726"/>
      <c r="C408" s="1221"/>
      <c r="D408" s="1213"/>
      <c r="E408" s="1715"/>
      <c r="F408" s="1714"/>
      <c r="G408" s="721"/>
      <c r="H408" s="720"/>
      <c r="I408" s="719"/>
      <c r="J408" s="761"/>
      <c r="K408" s="921" t="s">
        <v>217</v>
      </c>
      <c r="L408" s="976"/>
      <c r="M408" s="995"/>
      <c r="N408" s="1023"/>
      <c r="O408" s="1022"/>
    </row>
    <row r="409" spans="1:27" ht="15.75" hidden="1" thickBot="1" x14ac:dyDescent="0.25">
      <c r="A409" s="852"/>
      <c r="B409" s="726"/>
      <c r="C409" s="1221"/>
      <c r="D409" s="1213"/>
      <c r="E409" s="1715"/>
      <c r="F409" s="1714"/>
      <c r="G409" s="721"/>
      <c r="H409" s="720"/>
      <c r="I409" s="719"/>
      <c r="J409" s="761"/>
      <c r="K409" s="921" t="s">
        <v>162</v>
      </c>
      <c r="L409" s="976"/>
      <c r="M409" s="995"/>
      <c r="N409" s="1023"/>
      <c r="O409" s="1022"/>
      <c r="R409" s="665"/>
    </row>
    <row r="410" spans="1:27" ht="15.75" hidden="1" thickBot="1" x14ac:dyDescent="0.25">
      <c r="A410" s="852"/>
      <c r="B410" s="726"/>
      <c r="C410" s="1221"/>
      <c r="D410" s="1213"/>
      <c r="E410" s="1715"/>
      <c r="F410" s="1714"/>
      <c r="G410" s="721"/>
      <c r="H410" s="720"/>
      <c r="I410" s="719"/>
      <c r="J410" s="761"/>
      <c r="K410" s="955" t="s">
        <v>141</v>
      </c>
      <c r="L410" s="1211"/>
      <c r="M410" s="1019"/>
      <c r="N410" s="1018"/>
      <c r="O410" s="1017"/>
    </row>
    <row r="411" spans="1:27" ht="33.75" hidden="1" customHeight="1" x14ac:dyDescent="0.2">
      <c r="A411" s="794"/>
      <c r="B411" s="711"/>
      <c r="C411" s="757"/>
      <c r="D411" s="843"/>
      <c r="E411" s="1713"/>
      <c r="F411" s="1712"/>
      <c r="G411" s="706"/>
      <c r="H411" s="952"/>
      <c r="I411" s="704"/>
      <c r="J411" s="1015"/>
      <c r="K411" s="799" t="s">
        <v>33</v>
      </c>
      <c r="L411" s="903">
        <f>SUM(L406:L410)</f>
        <v>0</v>
      </c>
      <c r="M411" s="797"/>
      <c r="N411" s="997"/>
      <c r="O411" s="996"/>
    </row>
    <row r="412" spans="1:27" ht="15.75" hidden="1" thickBot="1" x14ac:dyDescent="0.3">
      <c r="A412" s="748" t="s">
        <v>108</v>
      </c>
      <c r="B412" s="747" t="s">
        <v>37</v>
      </c>
      <c r="C412" s="836" t="s">
        <v>37</v>
      </c>
      <c r="D412" s="1691">
        <v>11</v>
      </c>
      <c r="E412" s="834"/>
      <c r="F412" s="833" t="s">
        <v>447</v>
      </c>
      <c r="G412" s="742" t="s">
        <v>437</v>
      </c>
      <c r="H412" s="741" t="s">
        <v>44</v>
      </c>
      <c r="I412" s="740" t="s">
        <v>352</v>
      </c>
      <c r="J412" s="1711" t="s">
        <v>446</v>
      </c>
      <c r="K412" s="1196" t="s">
        <v>125</v>
      </c>
      <c r="L412" s="949"/>
      <c r="M412" s="1710" t="s">
        <v>362</v>
      </c>
      <c r="N412" s="1709"/>
      <c r="O412" s="1708"/>
      <c r="Y412" s="665"/>
      <c r="AA412" s="665"/>
    </row>
    <row r="413" spans="1:27" ht="15.75" hidden="1" thickBot="1" x14ac:dyDescent="0.3">
      <c r="A413" s="727"/>
      <c r="B413" s="726"/>
      <c r="C413" s="818"/>
      <c r="D413" s="1689"/>
      <c r="E413" s="816"/>
      <c r="F413" s="815"/>
      <c r="G413" s="721"/>
      <c r="H413" s="720"/>
      <c r="I413" s="719"/>
      <c r="J413" s="1704"/>
      <c r="K413" s="824" t="s">
        <v>218</v>
      </c>
      <c r="L413" s="945"/>
      <c r="M413" s="1707"/>
      <c r="N413" s="1706"/>
      <c r="O413" s="1705"/>
      <c r="Y413" s="665"/>
    </row>
    <row r="414" spans="1:27" ht="15.75" hidden="1" thickBot="1" x14ac:dyDescent="0.25">
      <c r="A414" s="727"/>
      <c r="B414" s="726"/>
      <c r="C414" s="818"/>
      <c r="D414" s="1689"/>
      <c r="E414" s="816"/>
      <c r="F414" s="815"/>
      <c r="G414" s="721"/>
      <c r="H414" s="720"/>
      <c r="I414" s="719"/>
      <c r="J414" s="1704"/>
      <c r="K414" s="1191" t="s">
        <v>142</v>
      </c>
      <c r="L414" s="728">
        <v>0</v>
      </c>
      <c r="M414" s="715"/>
      <c r="N414" s="714"/>
      <c r="O414" s="854"/>
    </row>
    <row r="415" spans="1:27" ht="15.75" hidden="1" thickBot="1" x14ac:dyDescent="0.25">
      <c r="A415" s="727"/>
      <c r="B415" s="726"/>
      <c r="C415" s="818"/>
      <c r="D415" s="1689"/>
      <c r="E415" s="816"/>
      <c r="F415" s="815"/>
      <c r="G415" s="721"/>
      <c r="H415" s="720"/>
      <c r="I415" s="719"/>
      <c r="J415" s="1704"/>
      <c r="K415" s="1191" t="s">
        <v>217</v>
      </c>
      <c r="L415" s="919"/>
      <c r="M415" s="715"/>
      <c r="N415" s="714"/>
      <c r="O415" s="713"/>
    </row>
    <row r="416" spans="1:27" ht="15.75" hidden="1" thickBot="1" x14ac:dyDescent="0.25">
      <c r="A416" s="727"/>
      <c r="B416" s="726"/>
      <c r="C416" s="818"/>
      <c r="D416" s="1689"/>
      <c r="E416" s="816"/>
      <c r="F416" s="815"/>
      <c r="G416" s="721"/>
      <c r="H416" s="720"/>
      <c r="I416" s="719"/>
      <c r="J416" s="1704"/>
      <c r="K416" s="1191" t="s">
        <v>162</v>
      </c>
      <c r="L416" s="919"/>
      <c r="M416" s="715"/>
      <c r="N416" s="714"/>
      <c r="O416" s="713"/>
    </row>
    <row r="417" spans="1:30" ht="15.75" hidden="1" thickBot="1" x14ac:dyDescent="0.25">
      <c r="A417" s="727"/>
      <c r="B417" s="726"/>
      <c r="C417" s="818"/>
      <c r="D417" s="1689"/>
      <c r="E417" s="816"/>
      <c r="F417" s="815"/>
      <c r="G417" s="721"/>
      <c r="H417" s="720"/>
      <c r="I417" s="719"/>
      <c r="J417" s="1704"/>
      <c r="K417" s="955" t="s">
        <v>216</v>
      </c>
      <c r="L417" s="1113"/>
      <c r="M417" s="911"/>
      <c r="N417" s="750"/>
      <c r="O417" s="749"/>
    </row>
    <row r="418" spans="1:30" ht="15.75" hidden="1" thickBot="1" x14ac:dyDescent="0.25">
      <c r="A418" s="712"/>
      <c r="B418" s="711"/>
      <c r="C418" s="806"/>
      <c r="D418" s="1687"/>
      <c r="E418" s="804"/>
      <c r="F418" s="803"/>
      <c r="G418" s="706"/>
      <c r="H418" s="952"/>
      <c r="I418" s="704"/>
      <c r="J418" s="800"/>
      <c r="K418" s="799" t="s">
        <v>33</v>
      </c>
      <c r="L418" s="903">
        <f>SUM(L412:L417)</f>
        <v>0</v>
      </c>
      <c r="M418" s="902"/>
      <c r="N418" s="796"/>
      <c r="O418" s="795"/>
    </row>
    <row r="419" spans="1:30" ht="15.75" hidden="1" customHeight="1" outlineLevel="1" x14ac:dyDescent="0.2">
      <c r="A419" s="748" t="s">
        <v>108</v>
      </c>
      <c r="B419" s="747" t="s">
        <v>37</v>
      </c>
      <c r="C419" s="836" t="s">
        <v>37</v>
      </c>
      <c r="D419" s="1691">
        <v>12</v>
      </c>
      <c r="E419" s="834"/>
      <c r="F419" s="833" t="s">
        <v>445</v>
      </c>
      <c r="G419" s="742" t="s">
        <v>437</v>
      </c>
      <c r="H419" s="1030" t="s">
        <v>44</v>
      </c>
      <c r="I419" s="740" t="s">
        <v>76</v>
      </c>
      <c r="J419" s="1668" t="s">
        <v>42</v>
      </c>
      <c r="K419" s="1196" t="s">
        <v>125</v>
      </c>
      <c r="L419" s="737">
        <v>0</v>
      </c>
      <c r="M419" s="1701" t="s">
        <v>283</v>
      </c>
      <c r="N419" s="1690" t="s">
        <v>49</v>
      </c>
      <c r="O419" s="1658"/>
    </row>
    <row r="420" spans="1:30" ht="15.75" hidden="1" customHeight="1" outlineLevel="1" x14ac:dyDescent="0.2">
      <c r="A420" s="727"/>
      <c r="B420" s="726"/>
      <c r="C420" s="818"/>
      <c r="D420" s="1689"/>
      <c r="E420" s="816"/>
      <c r="F420" s="815"/>
      <c r="G420" s="721"/>
      <c r="H420" s="1005"/>
      <c r="I420" s="719"/>
      <c r="J420" s="1662" t="s">
        <v>444</v>
      </c>
      <c r="K420" s="824" t="s">
        <v>218</v>
      </c>
      <c r="L420" s="731"/>
      <c r="M420" s="944"/>
      <c r="N420" s="1652"/>
      <c r="O420" s="1107"/>
    </row>
    <row r="421" spans="1:30" ht="15.75" hidden="1" outlineLevel="1" thickBot="1" x14ac:dyDescent="0.25">
      <c r="A421" s="727"/>
      <c r="B421" s="726"/>
      <c r="C421" s="818"/>
      <c r="D421" s="1689"/>
      <c r="E421" s="816"/>
      <c r="F421" s="815"/>
      <c r="G421" s="721"/>
      <c r="H421" s="1005"/>
      <c r="I421" s="719"/>
      <c r="J421" s="1662"/>
      <c r="K421" s="1191" t="s">
        <v>142</v>
      </c>
      <c r="L421" s="728">
        <v>0</v>
      </c>
      <c r="M421" s="758"/>
      <c r="N421" s="1007"/>
      <c r="O421" s="1697"/>
      <c r="AA421" s="730"/>
    </row>
    <row r="422" spans="1:30" ht="15.75" hidden="1" outlineLevel="1" thickBot="1" x14ac:dyDescent="0.25">
      <c r="A422" s="727"/>
      <c r="B422" s="726"/>
      <c r="C422" s="818"/>
      <c r="D422" s="1689"/>
      <c r="E422" s="816"/>
      <c r="F422" s="815"/>
      <c r="G422" s="721"/>
      <c r="H422" s="1005"/>
      <c r="I422" s="719"/>
      <c r="J422" s="1662"/>
      <c r="K422" s="1191" t="s">
        <v>217</v>
      </c>
      <c r="L422" s="728"/>
      <c r="M422" s="758"/>
      <c r="N422" s="1007"/>
      <c r="O422" s="1697"/>
    </row>
    <row r="423" spans="1:30" ht="15.75" hidden="1" outlineLevel="1" thickBot="1" x14ac:dyDescent="0.25">
      <c r="A423" s="727"/>
      <c r="B423" s="726"/>
      <c r="C423" s="818"/>
      <c r="D423" s="1689"/>
      <c r="E423" s="816"/>
      <c r="F423" s="815"/>
      <c r="G423" s="721"/>
      <c r="H423" s="1005"/>
      <c r="I423" s="719"/>
      <c r="J423" s="1662"/>
      <c r="K423" s="1191" t="s">
        <v>162</v>
      </c>
      <c r="L423" s="731">
        <v>0</v>
      </c>
      <c r="M423" s="944"/>
      <c r="N423" s="1652"/>
      <c r="O423" s="1107"/>
      <c r="AA423" s="730"/>
    </row>
    <row r="424" spans="1:30" ht="15.75" hidden="1" outlineLevel="1" thickBot="1" x14ac:dyDescent="0.25">
      <c r="A424" s="727"/>
      <c r="B424" s="726"/>
      <c r="C424" s="818"/>
      <c r="D424" s="1689"/>
      <c r="E424" s="816"/>
      <c r="F424" s="815"/>
      <c r="G424" s="721"/>
      <c r="H424" s="1005"/>
      <c r="I424" s="719"/>
      <c r="J424" s="1662"/>
      <c r="K424" s="955" t="s">
        <v>216</v>
      </c>
      <c r="L424" s="1172"/>
      <c r="M424" s="1100"/>
      <c r="N424" s="1651"/>
      <c r="O424" s="1696"/>
    </row>
    <row r="425" spans="1:30" ht="15.75" hidden="1" customHeight="1" outlineLevel="1" thickBot="1" x14ac:dyDescent="0.25">
      <c r="A425" s="712"/>
      <c r="B425" s="711"/>
      <c r="C425" s="806"/>
      <c r="D425" s="1687"/>
      <c r="E425" s="804"/>
      <c r="F425" s="803"/>
      <c r="G425" s="706"/>
      <c r="H425" s="998"/>
      <c r="I425" s="704"/>
      <c r="J425" s="1661"/>
      <c r="K425" s="799" t="s">
        <v>33</v>
      </c>
      <c r="L425" s="798">
        <f>SUM(L419:L424)</f>
        <v>0</v>
      </c>
      <c r="M425" s="797"/>
      <c r="N425" s="1703"/>
      <c r="O425" s="1699"/>
    </row>
    <row r="426" spans="1:30" ht="15.75" hidden="1" outlineLevel="2" thickBot="1" x14ac:dyDescent="0.25">
      <c r="A426" s="748" t="s">
        <v>108</v>
      </c>
      <c r="B426" s="747" t="s">
        <v>37</v>
      </c>
      <c r="C426" s="836" t="s">
        <v>37</v>
      </c>
      <c r="D426" s="1691">
        <v>13</v>
      </c>
      <c r="E426" s="834"/>
      <c r="F426" s="833" t="s">
        <v>443</v>
      </c>
      <c r="G426" s="742" t="s">
        <v>437</v>
      </c>
      <c r="H426" s="741" t="s">
        <v>44</v>
      </c>
      <c r="I426" s="740" t="s">
        <v>253</v>
      </c>
      <c r="J426" s="1668" t="s">
        <v>42</v>
      </c>
      <c r="K426" s="1196" t="s">
        <v>125</v>
      </c>
      <c r="L426" s="949"/>
      <c r="M426" s="1701" t="s">
        <v>283</v>
      </c>
      <c r="N426" s="1690" t="s">
        <v>49</v>
      </c>
      <c r="O426" s="1658"/>
    </row>
    <row r="427" spans="1:30" ht="15.75" hidden="1" outlineLevel="2" thickBot="1" x14ac:dyDescent="0.25">
      <c r="A427" s="727"/>
      <c r="B427" s="726"/>
      <c r="C427" s="818"/>
      <c r="D427" s="1689"/>
      <c r="E427" s="816"/>
      <c r="F427" s="815"/>
      <c r="G427" s="721"/>
      <c r="H427" s="720"/>
      <c r="I427" s="719"/>
      <c r="J427" s="1662" t="s">
        <v>427</v>
      </c>
      <c r="K427" s="824" t="s">
        <v>218</v>
      </c>
      <c r="L427" s="945"/>
      <c r="M427" s="944"/>
      <c r="N427" s="1652"/>
      <c r="O427" s="1128"/>
    </row>
    <row r="428" spans="1:30" ht="15.75" hidden="1" outlineLevel="2" thickBot="1" x14ac:dyDescent="0.25">
      <c r="A428" s="727"/>
      <c r="B428" s="726"/>
      <c r="C428" s="818"/>
      <c r="D428" s="1689"/>
      <c r="E428" s="816"/>
      <c r="F428" s="815"/>
      <c r="G428" s="721"/>
      <c r="H428" s="720"/>
      <c r="I428" s="719"/>
      <c r="J428" s="1662"/>
      <c r="K428" s="1191" t="s">
        <v>142</v>
      </c>
      <c r="L428" s="728">
        <v>0</v>
      </c>
      <c r="M428" s="758"/>
      <c r="N428" s="1007"/>
      <c r="O428" s="1697"/>
      <c r="AA428" s="730"/>
      <c r="AB428" s="730"/>
    </row>
    <row r="429" spans="1:30" ht="15.75" hidden="1" outlineLevel="2" thickBot="1" x14ac:dyDescent="0.25">
      <c r="A429" s="727"/>
      <c r="B429" s="726"/>
      <c r="C429" s="818"/>
      <c r="D429" s="1689"/>
      <c r="E429" s="816"/>
      <c r="F429" s="815"/>
      <c r="G429" s="721"/>
      <c r="H429" s="720"/>
      <c r="I429" s="719"/>
      <c r="J429" s="1662"/>
      <c r="K429" s="1191" t="s">
        <v>217</v>
      </c>
      <c r="L429" s="728"/>
      <c r="M429" s="758"/>
      <c r="N429" s="1007"/>
      <c r="O429" s="1697"/>
      <c r="AA429" s="730"/>
      <c r="AB429" s="730"/>
    </row>
    <row r="430" spans="1:30" ht="15.75" hidden="1" outlineLevel="2" thickBot="1" x14ac:dyDescent="0.25">
      <c r="A430" s="727"/>
      <c r="B430" s="726"/>
      <c r="C430" s="818"/>
      <c r="D430" s="1689"/>
      <c r="E430" s="816"/>
      <c r="F430" s="815"/>
      <c r="G430" s="721"/>
      <c r="H430" s="720"/>
      <c r="I430" s="719"/>
      <c r="J430" s="1662"/>
      <c r="K430" s="1191" t="s">
        <v>162</v>
      </c>
      <c r="L430" s="728">
        <v>0</v>
      </c>
      <c r="M430" s="758"/>
      <c r="N430" s="1007"/>
      <c r="O430" s="1697"/>
      <c r="AA430" s="730"/>
      <c r="AB430" s="730"/>
      <c r="AC430" s="665"/>
      <c r="AD430" s="665"/>
    </row>
    <row r="431" spans="1:30" ht="13.5" hidden="1" customHeight="1" outlineLevel="2" thickBot="1" x14ac:dyDescent="0.25">
      <c r="A431" s="727"/>
      <c r="B431" s="726"/>
      <c r="C431" s="818"/>
      <c r="D431" s="1689"/>
      <c r="E431" s="816"/>
      <c r="F431" s="815"/>
      <c r="G431" s="721"/>
      <c r="H431" s="720"/>
      <c r="I431" s="719"/>
      <c r="J431" s="1662"/>
      <c r="K431" s="955" t="s">
        <v>216</v>
      </c>
      <c r="L431" s="1101"/>
      <c r="M431" s="1100"/>
      <c r="N431" s="1651"/>
      <c r="O431" s="1696"/>
    </row>
    <row r="432" spans="1:30" ht="16.5" hidden="1" customHeight="1" outlineLevel="2" thickBot="1" x14ac:dyDescent="0.25">
      <c r="A432" s="712"/>
      <c r="B432" s="711"/>
      <c r="C432" s="806"/>
      <c r="D432" s="1687"/>
      <c r="E432" s="804"/>
      <c r="F432" s="803"/>
      <c r="G432" s="706"/>
      <c r="H432" s="952"/>
      <c r="I432" s="704"/>
      <c r="J432" s="1661"/>
      <c r="K432" s="799" t="s">
        <v>33</v>
      </c>
      <c r="L432" s="798">
        <f>SUM(L426:L431)</f>
        <v>0</v>
      </c>
      <c r="M432" s="797"/>
      <c r="N432" s="1703"/>
      <c r="O432" s="1699"/>
    </row>
    <row r="433" spans="1:29" ht="15" hidden="1" customHeight="1" outlineLevel="2" x14ac:dyDescent="0.2">
      <c r="A433" s="748" t="s">
        <v>108</v>
      </c>
      <c r="B433" s="747" t="s">
        <v>37</v>
      </c>
      <c r="C433" s="836" t="s">
        <v>37</v>
      </c>
      <c r="D433" s="1691">
        <v>14</v>
      </c>
      <c r="E433" s="834"/>
      <c r="F433" s="833" t="s">
        <v>442</v>
      </c>
      <c r="G433" s="742" t="s">
        <v>437</v>
      </c>
      <c r="H433" s="741" t="s">
        <v>44</v>
      </c>
      <c r="I433" s="740" t="s">
        <v>352</v>
      </c>
      <c r="J433" s="1702" t="s">
        <v>441</v>
      </c>
      <c r="K433" s="1196" t="s">
        <v>125</v>
      </c>
      <c r="L433" s="949"/>
      <c r="M433" s="1701" t="s">
        <v>283</v>
      </c>
      <c r="N433" s="1690" t="s">
        <v>49</v>
      </c>
      <c r="O433" s="1658"/>
    </row>
    <row r="434" spans="1:29" ht="15" hidden="1" customHeight="1" outlineLevel="2" x14ac:dyDescent="0.2">
      <c r="A434" s="727"/>
      <c r="B434" s="726"/>
      <c r="C434" s="818"/>
      <c r="D434" s="1689"/>
      <c r="E434" s="816"/>
      <c r="F434" s="815"/>
      <c r="G434" s="721"/>
      <c r="H434" s="720"/>
      <c r="I434" s="719"/>
      <c r="J434" s="1700"/>
      <c r="K434" s="824" t="s">
        <v>218</v>
      </c>
      <c r="L434" s="945"/>
      <c r="M434" s="944"/>
      <c r="N434" s="1652"/>
      <c r="O434" s="1128"/>
    </row>
    <row r="435" spans="1:29" ht="15.75" hidden="1" outlineLevel="2" thickBot="1" x14ac:dyDescent="0.25">
      <c r="A435" s="727"/>
      <c r="B435" s="726"/>
      <c r="C435" s="818"/>
      <c r="D435" s="1689"/>
      <c r="E435" s="816"/>
      <c r="F435" s="815"/>
      <c r="G435" s="721"/>
      <c r="H435" s="720"/>
      <c r="I435" s="719"/>
      <c r="J435" s="1700"/>
      <c r="K435" s="1191" t="s">
        <v>142</v>
      </c>
      <c r="L435" s="728">
        <v>0</v>
      </c>
      <c r="M435" s="758"/>
      <c r="N435" s="1007"/>
      <c r="O435" s="1697"/>
      <c r="AA435" s="730"/>
    </row>
    <row r="436" spans="1:29" ht="15.75" hidden="1" outlineLevel="2" thickBot="1" x14ac:dyDescent="0.25">
      <c r="A436" s="727"/>
      <c r="B436" s="726"/>
      <c r="C436" s="818"/>
      <c r="D436" s="1689"/>
      <c r="E436" s="816"/>
      <c r="F436" s="815"/>
      <c r="G436" s="721"/>
      <c r="H436" s="720"/>
      <c r="I436" s="719"/>
      <c r="J436" s="1700"/>
      <c r="K436" s="1191" t="s">
        <v>217</v>
      </c>
      <c r="L436" s="919"/>
      <c r="M436" s="758"/>
      <c r="N436" s="1007"/>
      <c r="O436" s="1697"/>
    </row>
    <row r="437" spans="1:29" ht="15.75" hidden="1" outlineLevel="2" thickBot="1" x14ac:dyDescent="0.25">
      <c r="A437" s="727"/>
      <c r="B437" s="726"/>
      <c r="C437" s="818"/>
      <c r="D437" s="1689"/>
      <c r="E437" s="816"/>
      <c r="F437" s="815"/>
      <c r="G437" s="721"/>
      <c r="H437" s="720"/>
      <c r="I437" s="719"/>
      <c r="J437" s="1662"/>
      <c r="K437" s="1191" t="s">
        <v>162</v>
      </c>
      <c r="L437" s="919"/>
      <c r="M437" s="758"/>
      <c r="N437" s="1007"/>
      <c r="O437" s="1697"/>
    </row>
    <row r="438" spans="1:29" ht="15.75" hidden="1" outlineLevel="2" thickBot="1" x14ac:dyDescent="0.25">
      <c r="A438" s="727"/>
      <c r="B438" s="726"/>
      <c r="C438" s="818"/>
      <c r="D438" s="1689"/>
      <c r="E438" s="816"/>
      <c r="F438" s="815"/>
      <c r="G438" s="721"/>
      <c r="H438" s="720"/>
      <c r="I438" s="719"/>
      <c r="J438" s="1662"/>
      <c r="K438" s="955" t="s">
        <v>216</v>
      </c>
      <c r="L438" s="1101"/>
      <c r="M438" s="1100"/>
      <c r="N438" s="1651"/>
      <c r="O438" s="1696"/>
    </row>
    <row r="439" spans="1:29" ht="22.15" hidden="1" customHeight="1" outlineLevel="2" thickBot="1" x14ac:dyDescent="0.25">
      <c r="A439" s="712"/>
      <c r="B439" s="711"/>
      <c r="C439" s="806"/>
      <c r="D439" s="1687"/>
      <c r="E439" s="804"/>
      <c r="F439" s="803"/>
      <c r="G439" s="706"/>
      <c r="H439" s="705"/>
      <c r="I439" s="704"/>
      <c r="J439" s="1661"/>
      <c r="K439" s="799" t="s">
        <v>33</v>
      </c>
      <c r="L439" s="798">
        <f>SUM(L433:L438)</f>
        <v>0</v>
      </c>
      <c r="M439" s="1640"/>
      <c r="N439" s="1094"/>
      <c r="O439" s="1699"/>
    </row>
    <row r="440" spans="1:29" ht="15" collapsed="1" x14ac:dyDescent="0.2">
      <c r="A440" s="748" t="s">
        <v>108</v>
      </c>
      <c r="B440" s="747" t="s">
        <v>37</v>
      </c>
      <c r="C440" s="836" t="s">
        <v>37</v>
      </c>
      <c r="D440" s="1691">
        <v>15</v>
      </c>
      <c r="E440" s="834"/>
      <c r="F440" s="743" t="s">
        <v>440</v>
      </c>
      <c r="G440" s="742" t="s">
        <v>437</v>
      </c>
      <c r="H440" s="741" t="s">
        <v>44</v>
      </c>
      <c r="I440" s="740" t="s">
        <v>273</v>
      </c>
      <c r="J440" s="739" t="s">
        <v>439</v>
      </c>
      <c r="K440" s="1196" t="s">
        <v>125</v>
      </c>
      <c r="L440" s="737"/>
      <c r="M440" s="771" t="s">
        <v>228</v>
      </c>
      <c r="N440" s="1690" t="s">
        <v>49</v>
      </c>
      <c r="O440" s="1698"/>
      <c r="AA440" s="665"/>
      <c r="AB440" s="665"/>
      <c r="AC440" s="665"/>
    </row>
    <row r="441" spans="1:29" ht="15" x14ac:dyDescent="0.2">
      <c r="A441" s="727"/>
      <c r="B441" s="726"/>
      <c r="C441" s="818"/>
      <c r="D441" s="1689"/>
      <c r="E441" s="816"/>
      <c r="F441" s="722"/>
      <c r="G441" s="721"/>
      <c r="H441" s="720"/>
      <c r="I441" s="719"/>
      <c r="J441" s="718"/>
      <c r="K441" s="824" t="s">
        <v>218</v>
      </c>
      <c r="L441" s="731">
        <v>0</v>
      </c>
      <c r="M441" s="944"/>
      <c r="N441" s="1652"/>
      <c r="O441" s="1107"/>
      <c r="AA441" s="665"/>
      <c r="AB441" s="665"/>
      <c r="AC441" s="665"/>
    </row>
    <row r="442" spans="1:29" ht="15" x14ac:dyDescent="0.2">
      <c r="A442" s="727"/>
      <c r="B442" s="726"/>
      <c r="C442" s="818"/>
      <c r="D442" s="1689"/>
      <c r="E442" s="816"/>
      <c r="F442" s="722"/>
      <c r="G442" s="721"/>
      <c r="H442" s="720"/>
      <c r="I442" s="719"/>
      <c r="J442" s="718"/>
      <c r="K442" s="1191" t="s">
        <v>142</v>
      </c>
      <c r="L442" s="731">
        <v>9</v>
      </c>
      <c r="M442" s="944"/>
      <c r="N442" s="1652"/>
      <c r="O442" s="1107"/>
      <c r="AA442" s="730"/>
      <c r="AB442" s="730"/>
      <c r="AC442" s="665"/>
    </row>
    <row r="443" spans="1:29" ht="15" x14ac:dyDescent="0.2">
      <c r="A443" s="727"/>
      <c r="B443" s="726"/>
      <c r="C443" s="818"/>
      <c r="D443" s="1689"/>
      <c r="E443" s="816"/>
      <c r="F443" s="722"/>
      <c r="G443" s="721"/>
      <c r="H443" s="720"/>
      <c r="I443" s="719"/>
      <c r="J443" s="718"/>
      <c r="K443" s="1191" t="s">
        <v>217</v>
      </c>
      <c r="L443" s="728"/>
      <c r="M443" s="758"/>
      <c r="N443" s="1007"/>
      <c r="O443" s="1697"/>
      <c r="AA443" s="730"/>
      <c r="AB443" s="730"/>
    </row>
    <row r="444" spans="1:29" ht="15" x14ac:dyDescent="0.2">
      <c r="A444" s="727"/>
      <c r="B444" s="726"/>
      <c r="C444" s="818"/>
      <c r="D444" s="1689"/>
      <c r="E444" s="816"/>
      <c r="F444" s="722"/>
      <c r="G444" s="721"/>
      <c r="H444" s="720"/>
      <c r="I444" s="719"/>
      <c r="J444" s="718"/>
      <c r="K444" s="1191" t="s">
        <v>162</v>
      </c>
      <c r="L444" s="728">
        <v>36</v>
      </c>
      <c r="M444" s="758"/>
      <c r="N444" s="1007"/>
      <c r="O444" s="1697"/>
      <c r="AA444" s="730"/>
      <c r="AB444" s="730"/>
    </row>
    <row r="445" spans="1:29" ht="15.75" thickBot="1" x14ac:dyDescent="0.25">
      <c r="A445" s="727"/>
      <c r="B445" s="726"/>
      <c r="C445" s="818"/>
      <c r="D445" s="1689"/>
      <c r="E445" s="816"/>
      <c r="F445" s="722"/>
      <c r="G445" s="721"/>
      <c r="H445" s="720"/>
      <c r="I445" s="719"/>
      <c r="J445" s="718"/>
      <c r="K445" s="955" t="s">
        <v>216</v>
      </c>
      <c r="L445" s="1172"/>
      <c r="M445" s="1100"/>
      <c r="N445" s="1651"/>
      <c r="O445" s="1696"/>
    </row>
    <row r="446" spans="1:29" ht="15.75" customHeight="1" thickBot="1" x14ac:dyDescent="0.25">
      <c r="A446" s="712"/>
      <c r="B446" s="711"/>
      <c r="C446" s="806"/>
      <c r="D446" s="1687"/>
      <c r="E446" s="804"/>
      <c r="F446" s="707"/>
      <c r="G446" s="706"/>
      <c r="H446" s="705"/>
      <c r="I446" s="704"/>
      <c r="J446" s="1695"/>
      <c r="K446" s="1686" t="s">
        <v>33</v>
      </c>
      <c r="L446" s="931">
        <f>SUM(L440:L445)</f>
        <v>45</v>
      </c>
      <c r="M446" s="1694"/>
      <c r="N446" s="1693"/>
      <c r="O446" s="1692"/>
    </row>
    <row r="447" spans="1:29" ht="15.75" customHeight="1" x14ac:dyDescent="0.2">
      <c r="A447" s="748" t="s">
        <v>108</v>
      </c>
      <c r="B447" s="747" t="s">
        <v>37</v>
      </c>
      <c r="C447" s="836" t="s">
        <v>37</v>
      </c>
      <c r="D447" s="1691">
        <v>16</v>
      </c>
      <c r="E447" s="834"/>
      <c r="F447" s="743" t="s">
        <v>438</v>
      </c>
      <c r="G447" s="742" t="s">
        <v>437</v>
      </c>
      <c r="H447" s="741" t="s">
        <v>44</v>
      </c>
      <c r="I447" s="740" t="s">
        <v>285</v>
      </c>
      <c r="J447" s="1108" t="s">
        <v>436</v>
      </c>
      <c r="K447" s="1196" t="s">
        <v>125</v>
      </c>
      <c r="L447" s="728">
        <v>0</v>
      </c>
      <c r="M447" s="771" t="s">
        <v>228</v>
      </c>
      <c r="N447" s="1690" t="s">
        <v>49</v>
      </c>
      <c r="O447" s="713"/>
    </row>
    <row r="448" spans="1:29" ht="15.75" customHeight="1" x14ac:dyDescent="0.2">
      <c r="A448" s="727"/>
      <c r="B448" s="726"/>
      <c r="C448" s="818"/>
      <c r="D448" s="1689"/>
      <c r="E448" s="816"/>
      <c r="F448" s="722"/>
      <c r="G448" s="721"/>
      <c r="H448" s="720"/>
      <c r="I448" s="719"/>
      <c r="J448" s="1103"/>
      <c r="K448" s="824" t="s">
        <v>218</v>
      </c>
      <c r="L448" s="728">
        <f>SUM(D448:K454)</f>
        <v>0</v>
      </c>
      <c r="M448" s="715"/>
      <c r="N448" s="714"/>
      <c r="O448" s="713"/>
    </row>
    <row r="449" spans="1:28" ht="15.75" customHeight="1" x14ac:dyDescent="0.2">
      <c r="A449" s="727"/>
      <c r="B449" s="726"/>
      <c r="C449" s="818"/>
      <c r="D449" s="1689"/>
      <c r="E449" s="816"/>
      <c r="F449" s="722"/>
      <c r="G449" s="721"/>
      <c r="H449" s="720"/>
      <c r="I449" s="719"/>
      <c r="J449" s="1103"/>
      <c r="K449" s="1191" t="s">
        <v>142</v>
      </c>
      <c r="L449" s="728">
        <v>0</v>
      </c>
      <c r="M449" s="715"/>
      <c r="N449" s="714"/>
      <c r="O449" s="713"/>
    </row>
    <row r="450" spans="1:28" ht="15.75" customHeight="1" x14ac:dyDescent="0.2">
      <c r="A450" s="727"/>
      <c r="B450" s="726"/>
      <c r="C450" s="818"/>
      <c r="D450" s="1689"/>
      <c r="E450" s="816"/>
      <c r="F450" s="722"/>
      <c r="G450" s="721"/>
      <c r="H450" s="720"/>
      <c r="I450" s="719"/>
      <c r="J450" s="1103"/>
      <c r="K450" s="1191" t="s">
        <v>217</v>
      </c>
      <c r="L450" s="728">
        <f>SUM(D450:K456)</f>
        <v>0</v>
      </c>
      <c r="M450" s="715"/>
      <c r="N450" s="714"/>
      <c r="O450" s="713"/>
    </row>
    <row r="451" spans="1:28" ht="15.75" customHeight="1" x14ac:dyDescent="0.2">
      <c r="A451" s="727"/>
      <c r="B451" s="726"/>
      <c r="C451" s="818"/>
      <c r="D451" s="1689"/>
      <c r="E451" s="816"/>
      <c r="F451" s="722"/>
      <c r="G451" s="721"/>
      <c r="H451" s="720"/>
      <c r="I451" s="719"/>
      <c r="J451" s="1103"/>
      <c r="K451" s="1191" t="s">
        <v>162</v>
      </c>
      <c r="L451" s="728">
        <v>8</v>
      </c>
      <c r="M451" s="715"/>
      <c r="N451" s="714"/>
      <c r="O451" s="713"/>
    </row>
    <row r="452" spans="1:28" ht="15.75" customHeight="1" thickBot="1" x14ac:dyDescent="0.25">
      <c r="A452" s="727"/>
      <c r="B452" s="726"/>
      <c r="C452" s="818"/>
      <c r="D452" s="1689"/>
      <c r="E452" s="816"/>
      <c r="F452" s="722"/>
      <c r="G452" s="721"/>
      <c r="H452" s="720"/>
      <c r="I452" s="719"/>
      <c r="J452" s="1103"/>
      <c r="K452" s="955" t="s">
        <v>216</v>
      </c>
      <c r="L452" s="1688">
        <v>0</v>
      </c>
      <c r="M452" s="911"/>
      <c r="N452" s="750"/>
      <c r="O452" s="749"/>
    </row>
    <row r="453" spans="1:28" ht="15.75" customHeight="1" thickBot="1" x14ac:dyDescent="0.25">
      <c r="A453" s="712"/>
      <c r="B453" s="711"/>
      <c r="C453" s="806"/>
      <c r="D453" s="1687"/>
      <c r="E453" s="804"/>
      <c r="F453" s="707"/>
      <c r="G453" s="706"/>
      <c r="H453" s="705"/>
      <c r="I453" s="704"/>
      <c r="J453" s="703"/>
      <c r="K453" s="1686" t="s">
        <v>33</v>
      </c>
      <c r="L453" s="903">
        <f>L447+L448+L449+L450+L451+L452</f>
        <v>8</v>
      </c>
      <c r="M453" s="838"/>
      <c r="N453" s="1685"/>
      <c r="O453" s="795"/>
    </row>
    <row r="454" spans="1:28" ht="15" thickBot="1" x14ac:dyDescent="0.25">
      <c r="A454" s="794" t="s">
        <v>108</v>
      </c>
      <c r="B454" s="696" t="s">
        <v>37</v>
      </c>
      <c r="C454" s="695" t="s">
        <v>38</v>
      </c>
      <c r="D454" s="694"/>
      <c r="E454" s="694"/>
      <c r="F454" s="694"/>
      <c r="G454" s="694"/>
      <c r="H454" s="694"/>
      <c r="I454" s="898"/>
      <c r="J454" s="1366"/>
      <c r="K454" s="896" t="s">
        <v>33</v>
      </c>
      <c r="L454" s="1542">
        <f>L352*1</f>
        <v>65.8</v>
      </c>
      <c r="M454" s="1091"/>
      <c r="N454" s="1092"/>
      <c r="O454" s="1290"/>
    </row>
    <row r="455" spans="1:28" ht="15" thickBot="1" x14ac:dyDescent="0.25">
      <c r="A455" s="1089" t="s">
        <v>108</v>
      </c>
      <c r="B455" s="1089"/>
      <c r="C455" s="891" t="s">
        <v>36</v>
      </c>
      <c r="D455" s="891"/>
      <c r="E455" s="891"/>
      <c r="F455" s="891"/>
      <c r="G455" s="891"/>
      <c r="H455" s="891"/>
      <c r="I455" s="890"/>
      <c r="J455" s="1088"/>
      <c r="K455" s="888" t="s">
        <v>33</v>
      </c>
      <c r="L455" s="1087">
        <f>L454*1</f>
        <v>65.8</v>
      </c>
      <c r="M455" s="1086"/>
      <c r="N455" s="1086"/>
      <c r="O455" s="1361"/>
    </row>
    <row r="456" spans="1:28" ht="15.75" thickBot="1" x14ac:dyDescent="0.25">
      <c r="A456" s="1083" t="s">
        <v>103</v>
      </c>
      <c r="B456" s="1082"/>
      <c r="C456" s="1080" t="s">
        <v>435</v>
      </c>
      <c r="D456" s="1080"/>
      <c r="E456" s="1080"/>
      <c r="F456" s="1081"/>
      <c r="G456" s="1081"/>
      <c r="H456" s="1080"/>
      <c r="I456" s="1080"/>
      <c r="J456" s="1080"/>
      <c r="K456" s="1080"/>
      <c r="L456" s="1080"/>
      <c r="M456" s="1079"/>
      <c r="N456" s="1079"/>
      <c r="O456" s="1078"/>
    </row>
    <row r="457" spans="1:28" ht="35.25" customHeight="1" thickBot="1" x14ac:dyDescent="0.25">
      <c r="A457" s="1077"/>
      <c r="B457" s="1076"/>
      <c r="C457" s="1073"/>
      <c r="D457" s="1065"/>
      <c r="E457" s="1065"/>
      <c r="F457" s="1075"/>
      <c r="G457" s="1074"/>
      <c r="H457" s="1073"/>
      <c r="I457" s="1065"/>
      <c r="J457" s="1073"/>
      <c r="K457" s="1073"/>
      <c r="L457" s="1072"/>
      <c r="M457" s="1071" t="s">
        <v>434</v>
      </c>
      <c r="N457" s="1061"/>
      <c r="O457" s="1060"/>
      <c r="Y457" s="635"/>
    </row>
    <row r="458" spans="1:28" ht="15" thickBot="1" x14ac:dyDescent="0.25">
      <c r="A458" s="1269" t="s">
        <v>103</v>
      </c>
      <c r="B458" s="1449" t="s">
        <v>37</v>
      </c>
      <c r="C458" s="1684" t="s">
        <v>433</v>
      </c>
      <c r="D458" s="1683"/>
      <c r="E458" s="1683"/>
      <c r="F458" s="1683"/>
      <c r="G458" s="1682"/>
      <c r="H458" s="1682"/>
      <c r="I458" s="1683"/>
      <c r="J458" s="1682"/>
      <c r="K458" s="1682"/>
      <c r="L458" s="1683"/>
      <c r="M458" s="1682"/>
      <c r="N458" s="1682"/>
      <c r="O458" s="1681"/>
    </row>
    <row r="459" spans="1:28" ht="48" customHeight="1" thickBot="1" x14ac:dyDescent="0.25">
      <c r="A459" s="1067"/>
      <c r="B459" s="696"/>
      <c r="C459" s="1066"/>
      <c r="D459" s="1064"/>
      <c r="E459" s="1064"/>
      <c r="F459" s="1064"/>
      <c r="G459" s="1064"/>
      <c r="H459" s="1064"/>
      <c r="I459" s="1064"/>
      <c r="J459" s="1065"/>
      <c r="K459" s="1064"/>
      <c r="L459" s="1063"/>
      <c r="M459" s="1062" t="s">
        <v>432</v>
      </c>
      <c r="N459" s="1061" t="s">
        <v>431</v>
      </c>
      <c r="O459" s="1060"/>
    </row>
    <row r="460" spans="1:28" ht="15.75" thickBot="1" x14ac:dyDescent="0.25">
      <c r="A460" s="870" t="s">
        <v>103</v>
      </c>
      <c r="B460" s="1644" t="s">
        <v>37</v>
      </c>
      <c r="C460" s="746" t="s">
        <v>37</v>
      </c>
      <c r="D460" s="1680"/>
      <c r="E460" s="1680"/>
      <c r="F460" s="876" t="s">
        <v>430</v>
      </c>
      <c r="G460" s="981" t="s">
        <v>413</v>
      </c>
      <c r="H460" s="741" t="s">
        <v>44</v>
      </c>
      <c r="I460" s="740" t="s">
        <v>43</v>
      </c>
      <c r="J460" s="1239" t="s">
        <v>42</v>
      </c>
      <c r="K460" s="772" t="s">
        <v>125</v>
      </c>
      <c r="L460" s="759">
        <f>L467+L474+L481+L488+L495+L502+L509+L516+L523</f>
        <v>0</v>
      </c>
      <c r="M460" s="769" t="s">
        <v>225</v>
      </c>
      <c r="N460" s="768" t="s">
        <v>49</v>
      </c>
      <c r="O460" s="861">
        <v>2</v>
      </c>
      <c r="AA460" s="665"/>
      <c r="AB460" s="665"/>
    </row>
    <row r="461" spans="1:28" ht="15.75" thickBot="1" x14ac:dyDescent="0.25">
      <c r="A461" s="852"/>
      <c r="B461" s="1642"/>
      <c r="C461" s="725"/>
      <c r="D461" s="1676"/>
      <c r="E461" s="1676"/>
      <c r="F461" s="874"/>
      <c r="G461" s="964"/>
      <c r="H461" s="720"/>
      <c r="I461" s="719"/>
      <c r="J461" s="1220"/>
      <c r="K461" s="770" t="s">
        <v>218</v>
      </c>
      <c r="L461" s="759">
        <f>L468+L475+L482+L489+L496+L503+L510+L517+L524</f>
        <v>0</v>
      </c>
      <c r="M461" s="995"/>
      <c r="N461" s="994"/>
      <c r="O461" s="1022"/>
      <c r="AA461" s="665"/>
    </row>
    <row r="462" spans="1:28" ht="15.75" thickBot="1" x14ac:dyDescent="0.25">
      <c r="A462" s="852"/>
      <c r="B462" s="1642"/>
      <c r="C462" s="725"/>
      <c r="D462" s="1676"/>
      <c r="E462" s="1676"/>
      <c r="F462" s="1050"/>
      <c r="G462" s="964"/>
      <c r="H462" s="720"/>
      <c r="I462" s="719"/>
      <c r="J462" s="761"/>
      <c r="K462" s="765" t="s">
        <v>142</v>
      </c>
      <c r="L462" s="759">
        <f>L469+L476+L483+L490+L497+L504+L511+L518+L525</f>
        <v>92</v>
      </c>
      <c r="M462" s="995"/>
      <c r="N462" s="1023"/>
      <c r="O462" s="1022"/>
    </row>
    <row r="463" spans="1:28" ht="20.25" customHeight="1" thickBot="1" x14ac:dyDescent="0.25">
      <c r="A463" s="852"/>
      <c r="B463" s="1642"/>
      <c r="C463" s="725"/>
      <c r="D463" s="1676"/>
      <c r="E463" s="1676"/>
      <c r="F463" s="1050"/>
      <c r="G463" s="964"/>
      <c r="H463" s="720"/>
      <c r="I463" s="719"/>
      <c r="J463" s="761"/>
      <c r="K463" s="765" t="s">
        <v>217</v>
      </c>
      <c r="L463" s="759">
        <f>L470+L477+L484+L491+L498+L505+L512+L519+L526</f>
        <v>0</v>
      </c>
      <c r="M463" s="1679" t="s">
        <v>426</v>
      </c>
      <c r="N463" s="1678" t="s">
        <v>49</v>
      </c>
      <c r="O463" s="875">
        <v>10</v>
      </c>
    </row>
    <row r="464" spans="1:28" ht="15.75" thickBot="1" x14ac:dyDescent="0.25">
      <c r="A464" s="852"/>
      <c r="B464" s="1642"/>
      <c r="C464" s="725"/>
      <c r="D464" s="1676"/>
      <c r="E464" s="1676"/>
      <c r="F464" s="1050"/>
      <c r="G464" s="964"/>
      <c r="H464" s="720"/>
      <c r="I464" s="719"/>
      <c r="J464" s="761"/>
      <c r="K464" s="765" t="s">
        <v>162</v>
      </c>
      <c r="L464" s="759">
        <f>L471+L478+L485+L492+L499+L506+L513+L527</f>
        <v>2391</v>
      </c>
      <c r="M464" s="1677"/>
      <c r="N464" s="1023"/>
      <c r="O464" s="970"/>
    </row>
    <row r="465" spans="1:29" ht="15.75" thickBot="1" x14ac:dyDescent="0.25">
      <c r="A465" s="852"/>
      <c r="B465" s="1642"/>
      <c r="C465" s="725"/>
      <c r="D465" s="1676"/>
      <c r="E465" s="1676"/>
      <c r="F465" s="1050"/>
      <c r="G465" s="964"/>
      <c r="H465" s="720"/>
      <c r="I465" s="719"/>
      <c r="J465" s="761"/>
      <c r="K465" s="1356" t="s">
        <v>141</v>
      </c>
      <c r="L465" s="759">
        <f>L472+L479+L486+L493+L500+L507+L514+L528</f>
        <v>0</v>
      </c>
      <c r="M465" s="1019"/>
      <c r="N465" s="1018"/>
      <c r="O465" s="1017"/>
    </row>
    <row r="466" spans="1:29" ht="18" customHeight="1" thickBot="1" x14ac:dyDescent="0.25">
      <c r="A466" s="794"/>
      <c r="B466" s="1641"/>
      <c r="C466" s="1244"/>
      <c r="D466" s="1675"/>
      <c r="E466" s="756"/>
      <c r="F466" s="1047"/>
      <c r="G466" s="958"/>
      <c r="H466" s="705"/>
      <c r="I466" s="704"/>
      <c r="J466" s="1015"/>
      <c r="K466" s="799" t="s">
        <v>33</v>
      </c>
      <c r="L466" s="903">
        <f>SUM(L460:L465)</f>
        <v>2483</v>
      </c>
      <c r="M466" s="985"/>
      <c r="N466" s="901"/>
      <c r="O466" s="957"/>
    </row>
    <row r="467" spans="1:29" ht="29.25" hidden="1" outlineLevel="1" thickBot="1" x14ac:dyDescent="0.25">
      <c r="A467" s="870" t="s">
        <v>103</v>
      </c>
      <c r="B467" s="1644" t="s">
        <v>37</v>
      </c>
      <c r="C467" s="746" t="s">
        <v>37</v>
      </c>
      <c r="D467" s="922" t="s">
        <v>37</v>
      </c>
      <c r="E467" s="1674" t="s">
        <v>224</v>
      </c>
      <c r="F467" s="1212" t="s">
        <v>429</v>
      </c>
      <c r="G467" s="981" t="s">
        <v>413</v>
      </c>
      <c r="H467" s="1030" t="s">
        <v>44</v>
      </c>
      <c r="I467" s="740" t="s">
        <v>253</v>
      </c>
      <c r="J467" s="980" t="s">
        <v>42</v>
      </c>
      <c r="K467" s="923" t="s">
        <v>125</v>
      </c>
      <c r="L467" s="979">
        <v>0</v>
      </c>
      <c r="M467" s="1673" t="s">
        <v>362</v>
      </c>
      <c r="N467" s="768"/>
      <c r="O467" s="825"/>
      <c r="AA467" s="730"/>
    </row>
    <row r="468" spans="1:29" ht="15.75" hidden="1" outlineLevel="1" thickBot="1" x14ac:dyDescent="0.25">
      <c r="A468" s="852"/>
      <c r="B468" s="1642"/>
      <c r="C468" s="725"/>
      <c r="D468" s="922"/>
      <c r="E468" s="1670"/>
      <c r="F468" s="1212"/>
      <c r="G468" s="964"/>
      <c r="H468" s="1005"/>
      <c r="I468" s="719"/>
      <c r="J468" s="977" t="s">
        <v>261</v>
      </c>
      <c r="K468" s="824" t="s">
        <v>218</v>
      </c>
      <c r="L468" s="976"/>
      <c r="M468" s="995"/>
      <c r="N468" s="994"/>
      <c r="O468" s="1022"/>
      <c r="AA468" s="665"/>
    </row>
    <row r="469" spans="1:29" ht="15.75" hidden="1" outlineLevel="1" thickBot="1" x14ac:dyDescent="0.3">
      <c r="A469" s="852"/>
      <c r="B469" s="1642"/>
      <c r="C469" s="725"/>
      <c r="D469" s="922"/>
      <c r="E469" s="1670"/>
      <c r="F469" s="1212"/>
      <c r="G469" s="964"/>
      <c r="H469" s="1005"/>
      <c r="I469" s="719"/>
      <c r="J469" s="977"/>
      <c r="K469" s="921" t="s">
        <v>142</v>
      </c>
      <c r="L469" s="731">
        <v>0</v>
      </c>
      <c r="M469" s="1672"/>
      <c r="N469" s="1671"/>
      <c r="O469" s="1022"/>
      <c r="Q469" s="1034"/>
      <c r="Y469" s="665"/>
    </row>
    <row r="470" spans="1:29" ht="15.75" hidden="1" outlineLevel="1" thickBot="1" x14ac:dyDescent="0.25">
      <c r="A470" s="852"/>
      <c r="B470" s="1642"/>
      <c r="C470" s="725"/>
      <c r="D470" s="922"/>
      <c r="E470" s="1670"/>
      <c r="F470" s="1212"/>
      <c r="G470" s="964"/>
      <c r="H470" s="1005"/>
      <c r="I470" s="719"/>
      <c r="J470" s="761"/>
      <c r="K470" s="921" t="s">
        <v>217</v>
      </c>
      <c r="L470" s="976"/>
      <c r="M470" s="995"/>
      <c r="N470" s="1023"/>
      <c r="O470" s="1022"/>
    </row>
    <row r="471" spans="1:29" ht="15.75" hidden="1" outlineLevel="1" thickBot="1" x14ac:dyDescent="0.25">
      <c r="A471" s="852"/>
      <c r="B471" s="1642"/>
      <c r="C471" s="725"/>
      <c r="D471" s="922"/>
      <c r="E471" s="1670"/>
      <c r="F471" s="1212"/>
      <c r="G471" s="964"/>
      <c r="H471" s="1005"/>
      <c r="I471" s="719"/>
      <c r="J471" s="761"/>
      <c r="K471" s="920" t="s">
        <v>162</v>
      </c>
      <c r="L471" s="731">
        <v>0</v>
      </c>
      <c r="M471" s="995"/>
      <c r="N471" s="1023"/>
      <c r="O471" s="970"/>
      <c r="Q471" s="1034"/>
      <c r="AB471" s="665"/>
    </row>
    <row r="472" spans="1:29" ht="15.75" hidden="1" outlineLevel="1" thickBot="1" x14ac:dyDescent="0.25">
      <c r="A472" s="852"/>
      <c r="B472" s="1642"/>
      <c r="C472" s="725"/>
      <c r="D472" s="922"/>
      <c r="E472" s="1670"/>
      <c r="F472" s="1212"/>
      <c r="G472" s="964"/>
      <c r="H472" s="1005"/>
      <c r="I472" s="719"/>
      <c r="J472" s="761"/>
      <c r="K472" s="913" t="s">
        <v>141</v>
      </c>
      <c r="L472" s="1020"/>
      <c r="M472" s="1352"/>
      <c r="N472" s="1018"/>
      <c r="O472" s="1017"/>
      <c r="AC472" s="730"/>
    </row>
    <row r="473" spans="1:29" ht="15.75" hidden="1" outlineLevel="1" thickBot="1" x14ac:dyDescent="0.25">
      <c r="A473" s="794"/>
      <c r="B473" s="1641"/>
      <c r="C473" s="1244"/>
      <c r="D473" s="960"/>
      <c r="E473" s="1669"/>
      <c r="F473" s="1207"/>
      <c r="G473" s="958"/>
      <c r="H473" s="998"/>
      <c r="I473" s="704"/>
      <c r="J473" s="1015"/>
      <c r="K473" s="799" t="s">
        <v>33</v>
      </c>
      <c r="L473" s="903">
        <f>SUM(L467:L472)</f>
        <v>0</v>
      </c>
      <c r="M473" s="985"/>
      <c r="N473" s="901"/>
      <c r="O473" s="957"/>
    </row>
    <row r="474" spans="1:29" ht="15" customHeight="1" collapsed="1" x14ac:dyDescent="0.2">
      <c r="A474" s="870" t="s">
        <v>103</v>
      </c>
      <c r="B474" s="1644" t="s">
        <v>37</v>
      </c>
      <c r="C474" s="746" t="s">
        <v>37</v>
      </c>
      <c r="D474" s="922" t="s">
        <v>39</v>
      </c>
      <c r="E474" s="834"/>
      <c r="F474" s="833" t="s">
        <v>428</v>
      </c>
      <c r="G474" s="742" t="s">
        <v>413</v>
      </c>
      <c r="H474" s="1030" t="s">
        <v>44</v>
      </c>
      <c r="I474" s="740" t="s">
        <v>253</v>
      </c>
      <c r="J474" s="1668" t="s">
        <v>42</v>
      </c>
      <c r="K474" s="923" t="s">
        <v>125</v>
      </c>
      <c r="L474" s="737">
        <v>0</v>
      </c>
      <c r="M474" s="769" t="s">
        <v>228</v>
      </c>
      <c r="N474" s="862" t="s">
        <v>49</v>
      </c>
      <c r="O474" s="1132"/>
    </row>
    <row r="475" spans="1:29" ht="15" customHeight="1" x14ac:dyDescent="0.2">
      <c r="A475" s="852"/>
      <c r="B475" s="1642"/>
      <c r="C475" s="725"/>
      <c r="D475" s="922"/>
      <c r="E475" s="816"/>
      <c r="F475" s="815"/>
      <c r="G475" s="721"/>
      <c r="H475" s="1005"/>
      <c r="I475" s="719"/>
      <c r="J475" s="1662" t="s">
        <v>427</v>
      </c>
      <c r="K475" s="824" t="s">
        <v>218</v>
      </c>
      <c r="L475" s="731"/>
      <c r="M475" s="995"/>
      <c r="N475" s="857"/>
      <c r="O475" s="1667"/>
    </row>
    <row r="476" spans="1:29" ht="30" x14ac:dyDescent="0.2">
      <c r="A476" s="852"/>
      <c r="B476" s="1642"/>
      <c r="C476" s="725"/>
      <c r="D476" s="922"/>
      <c r="E476" s="816"/>
      <c r="F476" s="815"/>
      <c r="G476" s="721"/>
      <c r="H476" s="1005"/>
      <c r="I476" s="719"/>
      <c r="J476" s="1662"/>
      <c r="K476" s="921" t="s">
        <v>142</v>
      </c>
      <c r="L476" s="731">
        <v>22</v>
      </c>
      <c r="M476" s="1666" t="s">
        <v>426</v>
      </c>
      <c r="N476" s="1374" t="s">
        <v>425</v>
      </c>
      <c r="O476" s="1665">
        <v>10</v>
      </c>
      <c r="AA476" s="730"/>
      <c r="AB476" s="730"/>
    </row>
    <row r="477" spans="1:29" ht="15" x14ac:dyDescent="0.2">
      <c r="A477" s="852"/>
      <c r="B477" s="1642"/>
      <c r="C477" s="725"/>
      <c r="D477" s="922"/>
      <c r="E477" s="816"/>
      <c r="F477" s="815"/>
      <c r="G477" s="721"/>
      <c r="H477" s="1005"/>
      <c r="I477" s="719"/>
      <c r="J477" s="1662"/>
      <c r="K477" s="921" t="s">
        <v>217</v>
      </c>
      <c r="L477" s="731">
        <v>0</v>
      </c>
      <c r="M477" s="1664"/>
      <c r="N477" s="1663"/>
      <c r="O477" s="942"/>
      <c r="AA477" s="730"/>
      <c r="AB477" s="730"/>
    </row>
    <row r="478" spans="1:29" ht="15" x14ac:dyDescent="0.2">
      <c r="A478" s="852"/>
      <c r="B478" s="1642"/>
      <c r="C478" s="725"/>
      <c r="D478" s="922"/>
      <c r="E478" s="816"/>
      <c r="F478" s="815"/>
      <c r="G478" s="721"/>
      <c r="H478" s="1005"/>
      <c r="I478" s="719"/>
      <c r="J478" s="1662"/>
      <c r="K478" s="921" t="s">
        <v>162</v>
      </c>
      <c r="L478" s="731">
        <v>92</v>
      </c>
      <c r="M478" s="1664"/>
      <c r="N478" s="1663"/>
      <c r="O478" s="942"/>
      <c r="AA478" s="730"/>
      <c r="AB478" s="730"/>
    </row>
    <row r="479" spans="1:29" ht="15.75" thickBot="1" x14ac:dyDescent="0.25">
      <c r="A479" s="852"/>
      <c r="B479" s="1642"/>
      <c r="C479" s="725"/>
      <c r="D479" s="922"/>
      <c r="E479" s="816"/>
      <c r="F479" s="815"/>
      <c r="G479" s="721"/>
      <c r="H479" s="1005"/>
      <c r="I479" s="719"/>
      <c r="J479" s="1662"/>
      <c r="K479" s="955" t="s">
        <v>141</v>
      </c>
      <c r="L479" s="1172">
        <v>0</v>
      </c>
      <c r="M479" s="1171"/>
      <c r="N479" s="1463"/>
      <c r="O479" s="1147"/>
      <c r="AA479" s="730"/>
      <c r="AB479" s="730"/>
    </row>
    <row r="480" spans="1:29" ht="15.75" customHeight="1" thickBot="1" x14ac:dyDescent="0.25">
      <c r="A480" s="794"/>
      <c r="B480" s="1641"/>
      <c r="C480" s="1244"/>
      <c r="D480" s="960"/>
      <c r="E480" s="804"/>
      <c r="F480" s="803"/>
      <c r="G480" s="706"/>
      <c r="H480" s="998"/>
      <c r="I480" s="704"/>
      <c r="J480" s="1661"/>
      <c r="K480" s="799" t="s">
        <v>33</v>
      </c>
      <c r="L480" s="798">
        <f>SUM(L474:L479)</f>
        <v>114</v>
      </c>
      <c r="M480" s="1660"/>
      <c r="N480" s="1659"/>
      <c r="O480" s="1456"/>
      <c r="AA480" s="730"/>
      <c r="AB480" s="730"/>
    </row>
    <row r="481" spans="1:28" ht="15.75" customHeight="1" x14ac:dyDescent="0.2">
      <c r="A481" s="870" t="s">
        <v>103</v>
      </c>
      <c r="B481" s="1644" t="s">
        <v>37</v>
      </c>
      <c r="C481" s="746" t="s">
        <v>37</v>
      </c>
      <c r="D481" s="922" t="s">
        <v>110</v>
      </c>
      <c r="E481" s="926" t="s">
        <v>224</v>
      </c>
      <c r="F481" s="743" t="s">
        <v>424</v>
      </c>
      <c r="G481" s="742" t="s">
        <v>413</v>
      </c>
      <c r="H481" s="1030" t="s">
        <v>44</v>
      </c>
      <c r="I481" s="740" t="s">
        <v>253</v>
      </c>
      <c r="J481" s="980" t="s">
        <v>42</v>
      </c>
      <c r="K481" s="923" t="s">
        <v>125</v>
      </c>
      <c r="L481" s="737"/>
      <c r="M481" s="769" t="s">
        <v>228</v>
      </c>
      <c r="N481" s="862" t="s">
        <v>49</v>
      </c>
      <c r="O481" s="1658">
        <v>1</v>
      </c>
      <c r="AA481" s="730"/>
      <c r="AB481" s="730"/>
    </row>
    <row r="482" spans="1:28" ht="15.75" customHeight="1" x14ac:dyDescent="0.2">
      <c r="A482" s="852"/>
      <c r="B482" s="1642"/>
      <c r="C482" s="725"/>
      <c r="D482" s="922"/>
      <c r="E482" s="915"/>
      <c r="F482" s="722"/>
      <c r="G482" s="721"/>
      <c r="H482" s="1005"/>
      <c r="I482" s="719"/>
      <c r="J482" s="977" t="s">
        <v>261</v>
      </c>
      <c r="K482" s="824" t="s">
        <v>218</v>
      </c>
      <c r="L482" s="731"/>
      <c r="M482" s="1657"/>
      <c r="N482" s="857"/>
      <c r="O482" s="942"/>
      <c r="AA482" s="730"/>
      <c r="AB482" s="730"/>
    </row>
    <row r="483" spans="1:28" ht="15.75" customHeight="1" x14ac:dyDescent="0.2">
      <c r="A483" s="852"/>
      <c r="B483" s="1642"/>
      <c r="C483" s="725"/>
      <c r="D483" s="922"/>
      <c r="E483" s="915"/>
      <c r="F483" s="722"/>
      <c r="G483" s="721"/>
      <c r="H483" s="1005"/>
      <c r="I483" s="719"/>
      <c r="J483" s="977"/>
      <c r="K483" s="921" t="s">
        <v>142</v>
      </c>
      <c r="L483" s="728">
        <v>10</v>
      </c>
      <c r="M483" s="1656"/>
      <c r="N483" s="918"/>
      <c r="O483" s="940"/>
      <c r="AA483" s="730"/>
      <c r="AB483" s="730"/>
    </row>
    <row r="484" spans="1:28" ht="15.75" customHeight="1" x14ac:dyDescent="0.2">
      <c r="A484" s="852"/>
      <c r="B484" s="1642"/>
      <c r="C484" s="725"/>
      <c r="D484" s="922"/>
      <c r="E484" s="915"/>
      <c r="F484" s="722"/>
      <c r="G484" s="721"/>
      <c r="H484" s="1005"/>
      <c r="I484" s="719"/>
      <c r="J484" s="761"/>
      <c r="K484" s="921" t="s">
        <v>217</v>
      </c>
      <c r="L484" s="728"/>
      <c r="M484" s="1656"/>
      <c r="N484" s="918"/>
      <c r="O484" s="940"/>
      <c r="AA484" s="730"/>
      <c r="AB484" s="730"/>
    </row>
    <row r="485" spans="1:28" ht="15.75" customHeight="1" x14ac:dyDescent="0.2">
      <c r="A485" s="852"/>
      <c r="B485" s="1642"/>
      <c r="C485" s="725"/>
      <c r="D485" s="922"/>
      <c r="E485" s="915"/>
      <c r="F485" s="722"/>
      <c r="G485" s="721"/>
      <c r="H485" s="1005"/>
      <c r="I485" s="719"/>
      <c r="J485" s="761"/>
      <c r="K485" s="920" t="s">
        <v>162</v>
      </c>
      <c r="L485" s="728">
        <v>165</v>
      </c>
      <c r="M485" s="1656"/>
      <c r="N485" s="918"/>
      <c r="O485" s="940"/>
      <c r="AA485" s="730"/>
      <c r="AB485" s="730"/>
    </row>
    <row r="486" spans="1:28" ht="15.75" customHeight="1" thickBot="1" x14ac:dyDescent="0.25">
      <c r="A486" s="852"/>
      <c r="B486" s="1642"/>
      <c r="C486" s="725"/>
      <c r="D486" s="922"/>
      <c r="E486" s="915"/>
      <c r="F486" s="722"/>
      <c r="G486" s="721"/>
      <c r="H486" s="1005"/>
      <c r="I486" s="719"/>
      <c r="J486" s="761"/>
      <c r="K486" s="913" t="s">
        <v>141</v>
      </c>
      <c r="L486" s="1172"/>
      <c r="M486" s="1655"/>
      <c r="N486" s="910"/>
      <c r="O486" s="935"/>
    </row>
    <row r="487" spans="1:28" ht="24" customHeight="1" thickBot="1" x14ac:dyDescent="0.25">
      <c r="A487" s="794"/>
      <c r="B487" s="1641"/>
      <c r="C487" s="1244"/>
      <c r="D487" s="960"/>
      <c r="E487" s="907"/>
      <c r="F487" s="707"/>
      <c r="G487" s="706"/>
      <c r="H487" s="998"/>
      <c r="I487" s="704"/>
      <c r="J487" s="1015"/>
      <c r="K487" s="799" t="s">
        <v>33</v>
      </c>
      <c r="L487" s="798">
        <f>SUM(L481:L486)</f>
        <v>175</v>
      </c>
      <c r="M487" s="1156"/>
      <c r="N487" s="1654"/>
      <c r="O487" s="900"/>
    </row>
    <row r="488" spans="1:28" ht="15.75" customHeight="1" x14ac:dyDescent="0.2">
      <c r="A488" s="870" t="s">
        <v>103</v>
      </c>
      <c r="B488" s="1644" t="s">
        <v>37</v>
      </c>
      <c r="C488" s="746" t="s">
        <v>37</v>
      </c>
      <c r="D488" s="922" t="s">
        <v>108</v>
      </c>
      <c r="E488" s="926" t="s">
        <v>224</v>
      </c>
      <c r="F488" s="743" t="s">
        <v>423</v>
      </c>
      <c r="G488" s="742" t="s">
        <v>413</v>
      </c>
      <c r="H488" s="1030" t="s">
        <v>44</v>
      </c>
      <c r="I488" s="740" t="s">
        <v>221</v>
      </c>
      <c r="J488" s="739" t="s">
        <v>422</v>
      </c>
      <c r="K488" s="923" t="s">
        <v>125</v>
      </c>
      <c r="L488" s="737">
        <v>0</v>
      </c>
      <c r="M488" s="769" t="s">
        <v>228</v>
      </c>
      <c r="N488" s="862" t="s">
        <v>49</v>
      </c>
      <c r="O488" s="947"/>
      <c r="AA488" s="730"/>
    </row>
    <row r="489" spans="1:28" ht="15.75" customHeight="1" x14ac:dyDescent="0.2">
      <c r="A489" s="852"/>
      <c r="B489" s="1642"/>
      <c r="C489" s="725"/>
      <c r="D489" s="922"/>
      <c r="E489" s="915"/>
      <c r="F489" s="722"/>
      <c r="G489" s="721"/>
      <c r="H489" s="1005"/>
      <c r="I489" s="719"/>
      <c r="J489" s="718"/>
      <c r="K489" s="824" t="s">
        <v>218</v>
      </c>
      <c r="L489" s="731">
        <v>0</v>
      </c>
      <c r="M489" s="995"/>
      <c r="N489" s="994"/>
      <c r="O489" s="942"/>
    </row>
    <row r="490" spans="1:28" ht="15.75" customHeight="1" x14ac:dyDescent="0.2">
      <c r="A490" s="852"/>
      <c r="B490" s="1642"/>
      <c r="C490" s="725"/>
      <c r="D490" s="922"/>
      <c r="E490" s="915"/>
      <c r="F490" s="722"/>
      <c r="G490" s="721"/>
      <c r="H490" s="1005"/>
      <c r="I490" s="719"/>
      <c r="J490" s="718"/>
      <c r="K490" s="921" t="s">
        <v>142</v>
      </c>
      <c r="L490" s="728">
        <v>0</v>
      </c>
      <c r="M490" s="758"/>
      <c r="N490" s="1007"/>
      <c r="O490" s="940"/>
      <c r="AA490" s="730"/>
      <c r="AB490" s="665"/>
    </row>
    <row r="491" spans="1:28" ht="15.75" customHeight="1" x14ac:dyDescent="0.2">
      <c r="A491" s="852"/>
      <c r="B491" s="1642"/>
      <c r="C491" s="725"/>
      <c r="D491" s="922"/>
      <c r="E491" s="915"/>
      <c r="F491" s="722"/>
      <c r="G491" s="721"/>
      <c r="H491" s="1005"/>
      <c r="I491" s="719"/>
      <c r="J491" s="718"/>
      <c r="K491" s="921" t="s">
        <v>217</v>
      </c>
      <c r="L491" s="728"/>
      <c r="M491" s="758"/>
      <c r="N491" s="1007"/>
      <c r="O491" s="940"/>
    </row>
    <row r="492" spans="1:28" ht="15.75" customHeight="1" x14ac:dyDescent="0.2">
      <c r="A492" s="852"/>
      <c r="B492" s="1642"/>
      <c r="C492" s="725"/>
      <c r="D492" s="922"/>
      <c r="E492" s="915"/>
      <c r="F492" s="722"/>
      <c r="G492" s="721"/>
      <c r="H492" s="1005"/>
      <c r="I492" s="719"/>
      <c r="J492" s="718"/>
      <c r="K492" s="920" t="s">
        <v>162</v>
      </c>
      <c r="L492" s="728">
        <v>984</v>
      </c>
      <c r="M492" s="758"/>
      <c r="N492" s="1007"/>
      <c r="O492" s="940"/>
    </row>
    <row r="493" spans="1:28" ht="15.75" customHeight="1" thickBot="1" x14ac:dyDescent="0.25">
      <c r="A493" s="852"/>
      <c r="B493" s="1642"/>
      <c r="C493" s="725"/>
      <c r="D493" s="922"/>
      <c r="E493" s="915"/>
      <c r="F493" s="722"/>
      <c r="G493" s="721"/>
      <c r="H493" s="1005"/>
      <c r="I493" s="719"/>
      <c r="J493" s="718"/>
      <c r="K493" s="913" t="s">
        <v>141</v>
      </c>
      <c r="L493" s="1101"/>
      <c r="M493" s="1100"/>
      <c r="N493" s="1651"/>
      <c r="O493" s="1147"/>
    </row>
    <row r="494" spans="1:28" ht="15.75" customHeight="1" thickBot="1" x14ac:dyDescent="0.25">
      <c r="A494" s="794"/>
      <c r="B494" s="1641"/>
      <c r="C494" s="1244"/>
      <c r="D494" s="960"/>
      <c r="E494" s="907"/>
      <c r="F494" s="707"/>
      <c r="G494" s="706"/>
      <c r="H494" s="998"/>
      <c r="I494" s="704"/>
      <c r="J494" s="703"/>
      <c r="K494" s="799" t="s">
        <v>33</v>
      </c>
      <c r="L494" s="798">
        <f>SUM(L488:L493)</f>
        <v>984</v>
      </c>
      <c r="M494" s="1640"/>
      <c r="N494" s="1094"/>
      <c r="O494" s="1456"/>
    </row>
    <row r="495" spans="1:28" ht="15.75" customHeight="1" x14ac:dyDescent="0.2">
      <c r="A495" s="870" t="s">
        <v>103</v>
      </c>
      <c r="B495" s="1644" t="s">
        <v>37</v>
      </c>
      <c r="C495" s="746" t="s">
        <v>37</v>
      </c>
      <c r="D495" s="922" t="s">
        <v>103</v>
      </c>
      <c r="E495" s="926" t="s">
        <v>224</v>
      </c>
      <c r="F495" s="743" t="s">
        <v>421</v>
      </c>
      <c r="G495" s="742" t="s">
        <v>413</v>
      </c>
      <c r="H495" s="1030" t="s">
        <v>44</v>
      </c>
      <c r="I495" s="740" t="s">
        <v>305</v>
      </c>
      <c r="J495" s="739" t="s">
        <v>420</v>
      </c>
      <c r="K495" s="923" t="s">
        <v>125</v>
      </c>
      <c r="L495" s="737">
        <v>0</v>
      </c>
      <c r="M495" s="769" t="s">
        <v>228</v>
      </c>
      <c r="N495" s="862" t="s">
        <v>49</v>
      </c>
      <c r="O495" s="947"/>
      <c r="AA495" s="730"/>
    </row>
    <row r="496" spans="1:28" ht="15.75" customHeight="1" x14ac:dyDescent="0.2">
      <c r="A496" s="852"/>
      <c r="B496" s="1642"/>
      <c r="C496" s="725"/>
      <c r="D496" s="922"/>
      <c r="E496" s="915"/>
      <c r="F496" s="722"/>
      <c r="G496" s="721"/>
      <c r="H496" s="1005"/>
      <c r="I496" s="719"/>
      <c r="J496" s="718"/>
      <c r="K496" s="824" t="s">
        <v>218</v>
      </c>
      <c r="L496" s="945"/>
      <c r="M496" s="995"/>
      <c r="N496" s="994"/>
      <c r="O496" s="942"/>
    </row>
    <row r="497" spans="1:31" ht="15.75" customHeight="1" x14ac:dyDescent="0.2">
      <c r="A497" s="852"/>
      <c r="B497" s="1642"/>
      <c r="C497" s="725"/>
      <c r="D497" s="922"/>
      <c r="E497" s="915"/>
      <c r="F497" s="722"/>
      <c r="G497" s="721"/>
      <c r="H497" s="1005"/>
      <c r="I497" s="719"/>
      <c r="J497" s="718"/>
      <c r="K497" s="921" t="s">
        <v>142</v>
      </c>
      <c r="L497" s="728">
        <v>0</v>
      </c>
      <c r="M497" s="758"/>
      <c r="N497" s="1007"/>
      <c r="O497" s="940"/>
      <c r="AA497" s="730"/>
    </row>
    <row r="498" spans="1:31" ht="15.75" customHeight="1" x14ac:dyDescent="0.2">
      <c r="A498" s="852"/>
      <c r="B498" s="1642"/>
      <c r="C498" s="725"/>
      <c r="D498" s="922"/>
      <c r="E498" s="915"/>
      <c r="F498" s="722"/>
      <c r="G498" s="721"/>
      <c r="H498" s="1005"/>
      <c r="I498" s="719"/>
      <c r="J498" s="718"/>
      <c r="K498" s="921" t="s">
        <v>217</v>
      </c>
      <c r="L498" s="728"/>
      <c r="M498" s="758"/>
      <c r="N498" s="1007"/>
      <c r="O498" s="940"/>
    </row>
    <row r="499" spans="1:31" ht="15.75" customHeight="1" x14ac:dyDescent="0.2">
      <c r="A499" s="852"/>
      <c r="B499" s="1642"/>
      <c r="C499" s="725"/>
      <c r="D499" s="922"/>
      <c r="E499" s="915"/>
      <c r="F499" s="722"/>
      <c r="G499" s="721"/>
      <c r="H499" s="1005"/>
      <c r="I499" s="719"/>
      <c r="J499" s="718"/>
      <c r="K499" s="920" t="s">
        <v>162</v>
      </c>
      <c r="L499" s="728">
        <v>0</v>
      </c>
      <c r="M499" s="758"/>
      <c r="N499" s="1007"/>
      <c r="O499" s="940"/>
      <c r="AA499" s="730"/>
      <c r="AE499" s="665"/>
    </row>
    <row r="500" spans="1:31" ht="15.75" customHeight="1" thickBot="1" x14ac:dyDescent="0.25">
      <c r="A500" s="852"/>
      <c r="B500" s="1642"/>
      <c r="C500" s="725"/>
      <c r="D500" s="922"/>
      <c r="E500" s="915"/>
      <c r="F500" s="722"/>
      <c r="G500" s="721"/>
      <c r="H500" s="1005"/>
      <c r="I500" s="719"/>
      <c r="J500" s="718"/>
      <c r="K500" s="913" t="s">
        <v>141</v>
      </c>
      <c r="L500" s="1101"/>
      <c r="M500" s="1100"/>
      <c r="N500" s="1651"/>
      <c r="O500" s="1147"/>
    </row>
    <row r="501" spans="1:31" ht="15.75" customHeight="1" thickBot="1" x14ac:dyDescent="0.25">
      <c r="A501" s="794"/>
      <c r="B501" s="1641"/>
      <c r="C501" s="1244"/>
      <c r="D501" s="960"/>
      <c r="E501" s="907"/>
      <c r="F501" s="707"/>
      <c r="G501" s="706"/>
      <c r="H501" s="998"/>
      <c r="I501" s="704"/>
      <c r="J501" s="703"/>
      <c r="K501" s="799" t="s">
        <v>33</v>
      </c>
      <c r="L501" s="798">
        <f>SUM(L495:L500)</f>
        <v>0</v>
      </c>
      <c r="M501" s="1640"/>
      <c r="N501" s="1094"/>
      <c r="O501" s="1456"/>
    </row>
    <row r="502" spans="1:31" ht="15.75" customHeight="1" x14ac:dyDescent="0.2">
      <c r="A502" s="870" t="s">
        <v>103</v>
      </c>
      <c r="B502" s="1644" t="s">
        <v>37</v>
      </c>
      <c r="C502" s="746" t="s">
        <v>37</v>
      </c>
      <c r="D502" s="922" t="s">
        <v>97</v>
      </c>
      <c r="E502" s="926" t="s">
        <v>224</v>
      </c>
      <c r="F502" s="743" t="s">
        <v>419</v>
      </c>
      <c r="G502" s="742" t="s">
        <v>413</v>
      </c>
      <c r="H502" s="1030" t="s">
        <v>44</v>
      </c>
      <c r="I502" s="740" t="s">
        <v>276</v>
      </c>
      <c r="J502" s="739" t="s">
        <v>418</v>
      </c>
      <c r="K502" s="923" t="s">
        <v>125</v>
      </c>
      <c r="L502" s="737">
        <v>0</v>
      </c>
      <c r="M502" s="769" t="s">
        <v>228</v>
      </c>
      <c r="N502" s="862" t="s">
        <v>49</v>
      </c>
      <c r="O502" s="947"/>
      <c r="AA502" s="730"/>
    </row>
    <row r="503" spans="1:31" ht="15.75" customHeight="1" x14ac:dyDescent="0.2">
      <c r="A503" s="852"/>
      <c r="B503" s="1642"/>
      <c r="C503" s="725"/>
      <c r="D503" s="922"/>
      <c r="E503" s="915"/>
      <c r="F503" s="722"/>
      <c r="G503" s="721"/>
      <c r="H503" s="1005"/>
      <c r="I503" s="719"/>
      <c r="J503" s="718"/>
      <c r="K503" s="824" t="s">
        <v>218</v>
      </c>
      <c r="L503" s="731">
        <v>0</v>
      </c>
      <c r="M503" s="995"/>
      <c r="N503" s="994"/>
      <c r="O503" s="942"/>
    </row>
    <row r="504" spans="1:31" ht="15.75" customHeight="1" x14ac:dyDescent="0.2">
      <c r="A504" s="852"/>
      <c r="B504" s="1642"/>
      <c r="C504" s="725"/>
      <c r="D504" s="922"/>
      <c r="E504" s="915"/>
      <c r="F504" s="722"/>
      <c r="G504" s="721"/>
      <c r="H504" s="1005"/>
      <c r="I504" s="719"/>
      <c r="J504" s="718"/>
      <c r="K504" s="921" t="s">
        <v>142</v>
      </c>
      <c r="L504" s="728">
        <v>0</v>
      </c>
      <c r="M504" s="758"/>
      <c r="N504" s="1007"/>
      <c r="O504" s="940"/>
      <c r="AA504" s="730"/>
    </row>
    <row r="505" spans="1:31" ht="15.75" customHeight="1" x14ac:dyDescent="0.2">
      <c r="A505" s="852"/>
      <c r="B505" s="1642"/>
      <c r="C505" s="725"/>
      <c r="D505" s="922"/>
      <c r="E505" s="915"/>
      <c r="F505" s="722"/>
      <c r="G505" s="721"/>
      <c r="H505" s="1005"/>
      <c r="I505" s="719"/>
      <c r="J505" s="718"/>
      <c r="K505" s="921" t="s">
        <v>217</v>
      </c>
      <c r="L505" s="728"/>
      <c r="M505" s="758"/>
      <c r="N505" s="1007"/>
      <c r="O505" s="940"/>
    </row>
    <row r="506" spans="1:31" ht="15.75" customHeight="1" x14ac:dyDescent="0.2">
      <c r="A506" s="852"/>
      <c r="B506" s="1642"/>
      <c r="C506" s="725"/>
      <c r="D506" s="922"/>
      <c r="E506" s="915"/>
      <c r="F506" s="722"/>
      <c r="G506" s="721"/>
      <c r="H506" s="1005"/>
      <c r="I506" s="719"/>
      <c r="J506" s="718"/>
      <c r="K506" s="920" t="s">
        <v>162</v>
      </c>
      <c r="L506" s="919">
        <v>750</v>
      </c>
      <c r="M506" s="758"/>
      <c r="N506" s="1007"/>
      <c r="O506" s="940"/>
    </row>
    <row r="507" spans="1:31" ht="15.75" customHeight="1" thickBot="1" x14ac:dyDescent="0.25">
      <c r="A507" s="852"/>
      <c r="B507" s="1642"/>
      <c r="C507" s="725"/>
      <c r="D507" s="922"/>
      <c r="E507" s="915"/>
      <c r="F507" s="722"/>
      <c r="G507" s="721"/>
      <c r="H507" s="1005"/>
      <c r="I507" s="719"/>
      <c r="J507" s="718"/>
      <c r="K507" s="1653" t="s">
        <v>141</v>
      </c>
      <c r="L507" s="1101"/>
      <c r="M507" s="1100"/>
      <c r="N507" s="1651"/>
      <c r="O507" s="1147"/>
    </row>
    <row r="508" spans="1:31" ht="15.75" customHeight="1" thickBot="1" x14ac:dyDescent="0.25">
      <c r="A508" s="794"/>
      <c r="B508" s="1641"/>
      <c r="C508" s="1244"/>
      <c r="D508" s="960"/>
      <c r="E508" s="907"/>
      <c r="F508" s="707"/>
      <c r="G508" s="706"/>
      <c r="H508" s="998"/>
      <c r="I508" s="704"/>
      <c r="J508" s="703"/>
      <c r="K508" s="799" t="s">
        <v>33</v>
      </c>
      <c r="L508" s="798">
        <f>SUM(L502:L507)</f>
        <v>750</v>
      </c>
      <c r="M508" s="1640"/>
      <c r="N508" s="1094"/>
      <c r="O508" s="1456"/>
    </row>
    <row r="509" spans="1:31" ht="15.75" customHeight="1" x14ac:dyDescent="0.2">
      <c r="A509" s="870" t="s">
        <v>103</v>
      </c>
      <c r="B509" s="1644" t="s">
        <v>37</v>
      </c>
      <c r="C509" s="746" t="s">
        <v>37</v>
      </c>
      <c r="D509" s="922" t="s">
        <v>93</v>
      </c>
      <c r="E509" s="926" t="s">
        <v>224</v>
      </c>
      <c r="F509" s="743" t="s">
        <v>417</v>
      </c>
      <c r="G509" s="742" t="s">
        <v>413</v>
      </c>
      <c r="H509" s="1030" t="s">
        <v>44</v>
      </c>
      <c r="I509" s="740" t="s">
        <v>54</v>
      </c>
      <c r="J509" s="1239" t="s">
        <v>42</v>
      </c>
      <c r="K509" s="923" t="s">
        <v>125</v>
      </c>
      <c r="L509" s="737">
        <v>0</v>
      </c>
      <c r="M509" s="769" t="s">
        <v>228</v>
      </c>
      <c r="N509" s="862" t="s">
        <v>49</v>
      </c>
      <c r="O509" s="947"/>
      <c r="AA509" s="730"/>
    </row>
    <row r="510" spans="1:31" ht="15.75" customHeight="1" x14ac:dyDescent="0.2">
      <c r="A510" s="852"/>
      <c r="B510" s="1642"/>
      <c r="C510" s="725"/>
      <c r="D510" s="922"/>
      <c r="E510" s="915"/>
      <c r="F510" s="722"/>
      <c r="G510" s="721"/>
      <c r="H510" s="1005"/>
      <c r="I510" s="719"/>
      <c r="J510" s="1220" t="s">
        <v>416</v>
      </c>
      <c r="K510" s="824" t="s">
        <v>218</v>
      </c>
      <c r="L510" s="731"/>
      <c r="M510" s="995"/>
      <c r="N510" s="994"/>
      <c r="O510" s="942"/>
    </row>
    <row r="511" spans="1:31" ht="15.75" customHeight="1" x14ac:dyDescent="0.2">
      <c r="A511" s="852"/>
      <c r="B511" s="1642"/>
      <c r="C511" s="725"/>
      <c r="D511" s="922"/>
      <c r="E511" s="915"/>
      <c r="F511" s="722"/>
      <c r="G511" s="721"/>
      <c r="H511" s="1005"/>
      <c r="I511" s="719"/>
      <c r="J511" s="1036"/>
      <c r="K511" s="921" t="s">
        <v>142</v>
      </c>
      <c r="L511" s="728">
        <v>0</v>
      </c>
      <c r="M511" s="758"/>
      <c r="N511" s="1007"/>
      <c r="O511" s="940"/>
      <c r="AA511" s="730"/>
    </row>
    <row r="512" spans="1:31" ht="15.75" customHeight="1" x14ac:dyDescent="0.2">
      <c r="A512" s="852"/>
      <c r="B512" s="1642"/>
      <c r="C512" s="725"/>
      <c r="D512" s="922"/>
      <c r="E512" s="915"/>
      <c r="F512" s="722"/>
      <c r="G512" s="721"/>
      <c r="H512" s="1005"/>
      <c r="I512" s="719"/>
      <c r="J512" s="1036"/>
      <c r="K512" s="1376" t="s">
        <v>217</v>
      </c>
      <c r="L512" s="945"/>
      <c r="M512" s="944"/>
      <c r="N512" s="1652"/>
      <c r="O512" s="942"/>
    </row>
    <row r="513" spans="1:27" ht="15.75" customHeight="1" x14ac:dyDescent="0.2">
      <c r="A513" s="852"/>
      <c r="B513" s="1642"/>
      <c r="C513" s="725"/>
      <c r="D513" s="922"/>
      <c r="E513" s="915"/>
      <c r="F513" s="722"/>
      <c r="G513" s="721"/>
      <c r="H513" s="1005"/>
      <c r="I513" s="719"/>
      <c r="J513" s="1036"/>
      <c r="K513" s="920" t="s">
        <v>162</v>
      </c>
      <c r="L513" s="728">
        <v>400</v>
      </c>
      <c r="M513" s="758"/>
      <c r="N513" s="1007"/>
      <c r="O513" s="940"/>
      <c r="AA513" s="730"/>
    </row>
    <row r="514" spans="1:27" ht="15.75" customHeight="1" thickBot="1" x14ac:dyDescent="0.25">
      <c r="A514" s="852"/>
      <c r="B514" s="1642"/>
      <c r="C514" s="725"/>
      <c r="D514" s="922"/>
      <c r="E514" s="915"/>
      <c r="F514" s="722"/>
      <c r="G514" s="721"/>
      <c r="H514" s="1005"/>
      <c r="I514" s="719"/>
      <c r="J514" s="1036"/>
      <c r="K514" s="913" t="s">
        <v>141</v>
      </c>
      <c r="L514" s="1101"/>
      <c r="M514" s="1100"/>
      <c r="N514" s="1651"/>
      <c r="O514" s="1147"/>
    </row>
    <row r="515" spans="1:27" ht="22.5" customHeight="1" thickBot="1" x14ac:dyDescent="0.25">
      <c r="A515" s="794"/>
      <c r="B515" s="1641"/>
      <c r="C515" s="1244"/>
      <c r="D515" s="960"/>
      <c r="E515" s="907"/>
      <c r="F515" s="707"/>
      <c r="G515" s="706"/>
      <c r="H515" s="998"/>
      <c r="I515" s="704"/>
      <c r="J515" s="1032"/>
      <c r="K515" s="799" t="s">
        <v>33</v>
      </c>
      <c r="L515" s="903">
        <f>SUM(L509:L514)</f>
        <v>400</v>
      </c>
      <c r="M515" s="1134"/>
      <c r="N515" s="837"/>
      <c r="O515" s="900"/>
    </row>
    <row r="516" spans="1:27" ht="31.5" hidden="1" customHeight="1" outlineLevel="1" x14ac:dyDescent="0.2">
      <c r="A516" s="870" t="s">
        <v>103</v>
      </c>
      <c r="B516" s="1644" t="s">
        <v>37</v>
      </c>
      <c r="C516" s="746" t="s">
        <v>37</v>
      </c>
      <c r="D516" s="835" t="s">
        <v>88</v>
      </c>
      <c r="E516" s="926" t="s">
        <v>224</v>
      </c>
      <c r="F516" s="743" t="s">
        <v>415</v>
      </c>
      <c r="G516" s="742" t="s">
        <v>413</v>
      </c>
      <c r="H516" s="1030" t="s">
        <v>44</v>
      </c>
      <c r="I516" s="740" t="s">
        <v>43</v>
      </c>
      <c r="J516" s="1650" t="s">
        <v>42</v>
      </c>
      <c r="K516" s="1196" t="s">
        <v>125</v>
      </c>
      <c r="L516" s="731">
        <v>0</v>
      </c>
      <c r="M516" s="1595" t="s">
        <v>228</v>
      </c>
      <c r="N516" s="1374" t="s">
        <v>49</v>
      </c>
      <c r="O516" s="1193"/>
      <c r="AA516" s="730"/>
    </row>
    <row r="517" spans="1:27" ht="23.25" hidden="1" customHeight="1" outlineLevel="1" x14ac:dyDescent="0.2">
      <c r="A517" s="852"/>
      <c r="B517" s="1642"/>
      <c r="C517" s="725"/>
      <c r="D517" s="817"/>
      <c r="E517" s="915"/>
      <c r="F517" s="722"/>
      <c r="G517" s="721"/>
      <c r="H517" s="1005"/>
      <c r="I517" s="719"/>
      <c r="J517" s="1649"/>
      <c r="K517" s="824" t="s">
        <v>218</v>
      </c>
      <c r="L517" s="919"/>
      <c r="M517" s="715"/>
      <c r="N517" s="714"/>
      <c r="O517" s="917"/>
    </row>
    <row r="518" spans="1:27" ht="19.5" hidden="1" customHeight="1" outlineLevel="1" x14ac:dyDescent="0.2">
      <c r="A518" s="852"/>
      <c r="B518" s="1642"/>
      <c r="C518" s="725"/>
      <c r="D518" s="817"/>
      <c r="E518" s="915"/>
      <c r="F518" s="722"/>
      <c r="G518" s="721"/>
      <c r="H518" s="1005"/>
      <c r="I518" s="719"/>
      <c r="J518" s="1649"/>
      <c r="K518" s="921" t="s">
        <v>142</v>
      </c>
      <c r="L518" s="919"/>
      <c r="M518" s="715"/>
      <c r="N518" s="714"/>
      <c r="O518" s="917"/>
    </row>
    <row r="519" spans="1:27" ht="24" hidden="1" customHeight="1" outlineLevel="1" x14ac:dyDescent="0.2">
      <c r="A519" s="852"/>
      <c r="B519" s="1642"/>
      <c r="C519" s="725"/>
      <c r="D519" s="817"/>
      <c r="E519" s="915"/>
      <c r="F519" s="722"/>
      <c r="G519" s="721"/>
      <c r="H519" s="1005"/>
      <c r="I519" s="719"/>
      <c r="J519" s="1649"/>
      <c r="K519" s="1596" t="s">
        <v>217</v>
      </c>
      <c r="L519" s="919"/>
      <c r="M519" s="715"/>
      <c r="N519" s="714"/>
      <c r="O519" s="917"/>
    </row>
    <row r="520" spans="1:27" ht="21" hidden="1" customHeight="1" outlineLevel="1" x14ac:dyDescent="0.2">
      <c r="A520" s="852"/>
      <c r="B520" s="1642"/>
      <c r="C520" s="725"/>
      <c r="D520" s="817"/>
      <c r="E520" s="915"/>
      <c r="F520" s="722"/>
      <c r="G520" s="721"/>
      <c r="H520" s="1005"/>
      <c r="I520" s="719"/>
      <c r="J520" s="1649"/>
      <c r="K520" s="1594" t="s">
        <v>162</v>
      </c>
      <c r="L520" s="919"/>
      <c r="M520" s="715"/>
      <c r="N520" s="714"/>
      <c r="O520" s="917"/>
    </row>
    <row r="521" spans="1:27" ht="15" hidden="1" customHeight="1" outlineLevel="1" thickBot="1" x14ac:dyDescent="0.25">
      <c r="A521" s="852"/>
      <c r="B521" s="1642"/>
      <c r="C521" s="725"/>
      <c r="D521" s="817"/>
      <c r="E521" s="915"/>
      <c r="F521" s="722"/>
      <c r="G521" s="721"/>
      <c r="H521" s="1005"/>
      <c r="I521" s="719"/>
      <c r="J521" s="1649"/>
      <c r="K521" s="1600" t="s">
        <v>141</v>
      </c>
      <c r="L521" s="1101"/>
      <c r="M521" s="1648"/>
      <c r="N521" s="1428"/>
      <c r="O521" s="1147"/>
    </row>
    <row r="522" spans="1:27" ht="20.25" hidden="1" customHeight="1" outlineLevel="1" thickBot="1" x14ac:dyDescent="0.25">
      <c r="A522" s="794"/>
      <c r="B522" s="1641"/>
      <c r="C522" s="1244"/>
      <c r="D522" s="805"/>
      <c r="E522" s="907"/>
      <c r="F522" s="707"/>
      <c r="G522" s="706"/>
      <c r="H522" s="998"/>
      <c r="I522" s="704"/>
      <c r="J522" s="1647"/>
      <c r="K522" s="799" t="s">
        <v>33</v>
      </c>
      <c r="L522" s="1167">
        <f>SUM(L516:L521)</f>
        <v>0</v>
      </c>
      <c r="M522" s="1646"/>
      <c r="N522" s="1645"/>
      <c r="O522" s="1424"/>
    </row>
    <row r="523" spans="1:27" ht="23.25" customHeight="1" collapsed="1" x14ac:dyDescent="0.2">
      <c r="A523" s="870" t="s">
        <v>103</v>
      </c>
      <c r="B523" s="1644" t="s">
        <v>37</v>
      </c>
      <c r="C523" s="746" t="s">
        <v>37</v>
      </c>
      <c r="D523" s="835" t="s">
        <v>85</v>
      </c>
      <c r="E523" s="926" t="s">
        <v>224</v>
      </c>
      <c r="F523" s="743" t="s">
        <v>414</v>
      </c>
      <c r="G523" s="742" t="s">
        <v>413</v>
      </c>
      <c r="H523" s="1030" t="s">
        <v>44</v>
      </c>
      <c r="I523" s="740" t="s">
        <v>253</v>
      </c>
      <c r="J523" s="739" t="s">
        <v>412</v>
      </c>
      <c r="K523" s="1196" t="s">
        <v>125</v>
      </c>
      <c r="L523" s="949"/>
      <c r="M523" s="769" t="s">
        <v>228</v>
      </c>
      <c r="N523" s="862" t="s">
        <v>49</v>
      </c>
      <c r="O523" s="940"/>
    </row>
    <row r="524" spans="1:27" ht="20.25" customHeight="1" x14ac:dyDescent="0.2">
      <c r="A524" s="852"/>
      <c r="B524" s="1642"/>
      <c r="C524" s="725"/>
      <c r="D524" s="817"/>
      <c r="E524" s="915"/>
      <c r="F524" s="722"/>
      <c r="G524" s="721"/>
      <c r="H524" s="1005"/>
      <c r="I524" s="719"/>
      <c r="J524" s="718"/>
      <c r="K524" s="1643" t="s">
        <v>218</v>
      </c>
      <c r="L524" s="919"/>
      <c r="M524" s="758"/>
      <c r="N524" s="714"/>
      <c r="O524" s="940"/>
    </row>
    <row r="525" spans="1:27" ht="22.5" customHeight="1" x14ac:dyDescent="0.2">
      <c r="A525" s="852"/>
      <c r="B525" s="1642"/>
      <c r="C525" s="725"/>
      <c r="D525" s="817"/>
      <c r="E525" s="915"/>
      <c r="F525" s="722"/>
      <c r="G525" s="721"/>
      <c r="H525" s="1005"/>
      <c r="I525" s="719"/>
      <c r="J525" s="718"/>
      <c r="K525" s="1191" t="s">
        <v>142</v>
      </c>
      <c r="L525" s="728">
        <v>60</v>
      </c>
      <c r="M525" s="758"/>
      <c r="N525" s="714"/>
      <c r="O525" s="940"/>
    </row>
    <row r="526" spans="1:27" ht="18.75" customHeight="1" x14ac:dyDescent="0.2">
      <c r="A526" s="852"/>
      <c r="B526" s="1642"/>
      <c r="C526" s="725"/>
      <c r="D526" s="817"/>
      <c r="E526" s="915"/>
      <c r="F526" s="722"/>
      <c r="G526" s="721"/>
      <c r="H526" s="1005"/>
      <c r="I526" s="719"/>
      <c r="J526" s="718"/>
      <c r="K526" s="1596" t="s">
        <v>217</v>
      </c>
      <c r="L526" s="919"/>
      <c r="M526" s="758"/>
      <c r="N526" s="714"/>
      <c r="O526" s="940"/>
    </row>
    <row r="527" spans="1:27" ht="25.5" customHeight="1" x14ac:dyDescent="0.2">
      <c r="A527" s="852"/>
      <c r="B527" s="1642"/>
      <c r="C527" s="725"/>
      <c r="D527" s="817"/>
      <c r="E527" s="915"/>
      <c r="F527" s="722"/>
      <c r="G527" s="721"/>
      <c r="H527" s="1005"/>
      <c r="I527" s="719"/>
      <c r="J527" s="718"/>
      <c r="K527" s="1594" t="s">
        <v>162</v>
      </c>
      <c r="L527" s="919"/>
      <c r="M527" s="758"/>
      <c r="N527" s="714"/>
      <c r="O527" s="940"/>
    </row>
    <row r="528" spans="1:27" ht="24" customHeight="1" thickBot="1" x14ac:dyDescent="0.25">
      <c r="A528" s="852"/>
      <c r="B528" s="1642"/>
      <c r="C528" s="725"/>
      <c r="D528" s="817"/>
      <c r="E528" s="915"/>
      <c r="F528" s="722"/>
      <c r="G528" s="721"/>
      <c r="H528" s="1005"/>
      <c r="I528" s="719"/>
      <c r="J528" s="718"/>
      <c r="K528" s="1600" t="s">
        <v>141</v>
      </c>
      <c r="L528" s="1101"/>
      <c r="M528" s="1100"/>
      <c r="N528" s="1428"/>
      <c r="O528" s="1147"/>
    </row>
    <row r="529" spans="1:26" ht="20.25" customHeight="1" thickBot="1" x14ac:dyDescent="0.25">
      <c r="A529" s="794"/>
      <c r="B529" s="1641"/>
      <c r="C529" s="1244"/>
      <c r="D529" s="805"/>
      <c r="E529" s="907"/>
      <c r="F529" s="707"/>
      <c r="G529" s="706"/>
      <c r="H529" s="998"/>
      <c r="I529" s="704"/>
      <c r="J529" s="703"/>
      <c r="K529" s="799" t="s">
        <v>33</v>
      </c>
      <c r="L529" s="798">
        <f>SUM(L523:L528)</f>
        <v>60</v>
      </c>
      <c r="M529" s="1640"/>
      <c r="N529" s="1094"/>
      <c r="O529" s="1456"/>
    </row>
    <row r="530" spans="1:26" ht="15" thickBot="1" x14ac:dyDescent="0.25">
      <c r="A530" s="794" t="s">
        <v>103</v>
      </c>
      <c r="B530" s="1639" t="s">
        <v>37</v>
      </c>
      <c r="C530" s="1638" t="s">
        <v>38</v>
      </c>
      <c r="D530" s="1638"/>
      <c r="E530" s="1638"/>
      <c r="F530" s="1638"/>
      <c r="G530" s="1638"/>
      <c r="H530" s="1638"/>
      <c r="I530" s="1637"/>
      <c r="J530" s="1493"/>
      <c r="K530" s="1636" t="s">
        <v>33</v>
      </c>
      <c r="L530" s="691">
        <f>L466*1</f>
        <v>2483</v>
      </c>
      <c r="M530" s="690"/>
      <c r="N530" s="690"/>
      <c r="O530" s="689"/>
    </row>
    <row r="531" spans="1:26" ht="15" thickBot="1" x14ac:dyDescent="0.25">
      <c r="A531" s="1269" t="s">
        <v>103</v>
      </c>
      <c r="B531" s="1449" t="s">
        <v>39</v>
      </c>
      <c r="C531" s="1271" t="s">
        <v>411</v>
      </c>
      <c r="D531" s="1069"/>
      <c r="E531" s="1069"/>
      <c r="F531" s="1069"/>
      <c r="G531" s="1270"/>
      <c r="H531" s="1270"/>
      <c r="I531" s="1069"/>
      <c r="J531" s="1270"/>
      <c r="K531" s="1069"/>
      <c r="L531" s="1069"/>
      <c r="M531" s="1270"/>
      <c r="N531" s="1270"/>
      <c r="O531" s="1358"/>
    </row>
    <row r="532" spans="1:26" ht="30.75" thickBot="1" x14ac:dyDescent="0.25">
      <c r="A532" s="1490"/>
      <c r="B532" s="1489"/>
      <c r="C532" s="1066"/>
      <c r="D532" s="1064"/>
      <c r="E532" s="1064"/>
      <c r="F532" s="1064"/>
      <c r="G532" s="1064"/>
      <c r="H532" s="1064"/>
      <c r="I532" s="1064"/>
      <c r="J532" s="1065"/>
      <c r="K532" s="1064"/>
      <c r="L532" s="1063"/>
      <c r="M532" s="1071" t="s">
        <v>410</v>
      </c>
      <c r="N532" s="1061" t="s">
        <v>49</v>
      </c>
      <c r="O532" s="1359">
        <v>1</v>
      </c>
      <c r="Y532" s="665"/>
    </row>
    <row r="533" spans="1:26" ht="15" customHeight="1" thickBot="1" x14ac:dyDescent="0.25">
      <c r="A533" s="1331" t="s">
        <v>103</v>
      </c>
      <c r="B533" s="1330" t="s">
        <v>39</v>
      </c>
      <c r="C533" s="1329" t="s">
        <v>37</v>
      </c>
      <c r="D533" s="1635" t="s">
        <v>409</v>
      </c>
      <c r="E533" s="1634"/>
      <c r="F533" s="1633"/>
      <c r="G533" s="981" t="s">
        <v>401</v>
      </c>
      <c r="H533" s="1326" t="s">
        <v>44</v>
      </c>
      <c r="I533" s="740" t="s">
        <v>43</v>
      </c>
      <c r="J533" s="739" t="s">
        <v>42</v>
      </c>
      <c r="K533" s="772" t="s">
        <v>125</v>
      </c>
      <c r="L533" s="759">
        <f>L540+L547+L554+L561</f>
        <v>0</v>
      </c>
      <c r="M533" s="1041"/>
      <c r="N533" s="1204"/>
      <c r="O533" s="825"/>
      <c r="Y533" s="665"/>
    </row>
    <row r="534" spans="1:26" ht="15" customHeight="1" thickBot="1" x14ac:dyDescent="0.25">
      <c r="A534" s="1346"/>
      <c r="B534" s="1318"/>
      <c r="C534" s="1345"/>
      <c r="D534" s="1632"/>
      <c r="E534" s="1629"/>
      <c r="F534" s="1628"/>
      <c r="G534" s="964"/>
      <c r="H534" s="1313"/>
      <c r="I534" s="719"/>
      <c r="J534" s="718"/>
      <c r="K534" s="765" t="s">
        <v>218</v>
      </c>
      <c r="L534" s="759">
        <f>L541+L548+L555+L562</f>
        <v>0</v>
      </c>
      <c r="M534" s="769" t="s">
        <v>225</v>
      </c>
      <c r="N534" s="768" t="s">
        <v>49</v>
      </c>
      <c r="O534" s="1022">
        <v>1</v>
      </c>
      <c r="Y534" s="665"/>
    </row>
    <row r="535" spans="1:26" ht="20.25" customHeight="1" thickBot="1" x14ac:dyDescent="0.25">
      <c r="A535" s="1346"/>
      <c r="B535" s="1318"/>
      <c r="C535" s="1345"/>
      <c r="D535" s="1630"/>
      <c r="E535" s="1629"/>
      <c r="F535" s="1628"/>
      <c r="G535" s="964"/>
      <c r="H535" s="1313"/>
      <c r="I535" s="719"/>
      <c r="J535" s="718"/>
      <c r="K535" s="770" t="s">
        <v>142</v>
      </c>
      <c r="L535" s="759">
        <f>L542+L549+L556+L563</f>
        <v>400</v>
      </c>
      <c r="M535" s="1219"/>
      <c r="N535" s="1023"/>
      <c r="O535" s="1022"/>
      <c r="Y535" s="665"/>
    </row>
    <row r="536" spans="1:26" ht="15.75" thickBot="1" x14ac:dyDescent="0.25">
      <c r="A536" s="1346"/>
      <c r="B536" s="1318"/>
      <c r="C536" s="1345"/>
      <c r="D536" s="1630"/>
      <c r="E536" s="1629"/>
      <c r="F536" s="1628"/>
      <c r="G536" s="964"/>
      <c r="H536" s="1313"/>
      <c r="I536" s="719"/>
      <c r="J536" s="718"/>
      <c r="K536" s="765" t="s">
        <v>217</v>
      </c>
      <c r="L536" s="759">
        <f>L543+L550+L557+L564</f>
        <v>0</v>
      </c>
      <c r="M536" s="1631"/>
      <c r="N536" s="1234"/>
      <c r="O536" s="970"/>
    </row>
    <row r="537" spans="1:26" ht="15.75" thickBot="1" x14ac:dyDescent="0.25">
      <c r="A537" s="1346"/>
      <c r="B537" s="1318"/>
      <c r="C537" s="1345"/>
      <c r="D537" s="1630"/>
      <c r="E537" s="1629"/>
      <c r="F537" s="1628"/>
      <c r="G537" s="964"/>
      <c r="H537" s="1313"/>
      <c r="I537" s="719"/>
      <c r="J537" s="1478"/>
      <c r="K537" s="765" t="s">
        <v>162</v>
      </c>
      <c r="L537" s="759">
        <f>L544+L551+L558+L565</f>
        <v>2899.6</v>
      </c>
      <c r="M537" s="995"/>
      <c r="N537" s="1023"/>
      <c r="O537" s="970"/>
    </row>
    <row r="538" spans="1:26" ht="15.75" thickBot="1" x14ac:dyDescent="0.25">
      <c r="A538" s="1346"/>
      <c r="B538" s="1318"/>
      <c r="C538" s="1345"/>
      <c r="D538" s="1630"/>
      <c r="E538" s="1629"/>
      <c r="F538" s="1628"/>
      <c r="G538" s="964"/>
      <c r="H538" s="1313"/>
      <c r="I538" s="719"/>
      <c r="J538" s="1478"/>
      <c r="K538" s="1356" t="s">
        <v>141</v>
      </c>
      <c r="L538" s="759">
        <f>L545+L552+L559+L566</f>
        <v>0</v>
      </c>
      <c r="M538" s="1019"/>
      <c r="N538" s="1018"/>
      <c r="O538" s="1017"/>
    </row>
    <row r="539" spans="1:26" ht="15.75" thickBot="1" x14ac:dyDescent="0.25">
      <c r="A539" s="1455"/>
      <c r="B539" s="1307"/>
      <c r="C539" s="1627"/>
      <c r="D539" s="1626"/>
      <c r="E539" s="1625"/>
      <c r="F539" s="1624"/>
      <c r="G539" s="958"/>
      <c r="H539" s="1302"/>
      <c r="I539" s="704"/>
      <c r="J539" s="1475"/>
      <c r="K539" s="799" t="s">
        <v>33</v>
      </c>
      <c r="L539" s="903">
        <f>SUM(L533:L538)</f>
        <v>3299.6</v>
      </c>
      <c r="M539" s="1586"/>
      <c r="N539" s="901"/>
      <c r="O539" s="957"/>
    </row>
    <row r="540" spans="1:26" ht="28.5" hidden="1" customHeight="1" thickBot="1" x14ac:dyDescent="0.25">
      <c r="A540" s="1331" t="s">
        <v>103</v>
      </c>
      <c r="B540" s="1623" t="s">
        <v>39</v>
      </c>
      <c r="C540" s="1622" t="s">
        <v>37</v>
      </c>
      <c r="D540" s="1223" t="s">
        <v>37</v>
      </c>
      <c r="E540" s="983"/>
      <c r="F540" s="1222" t="s">
        <v>408</v>
      </c>
      <c r="G540" s="1621" t="s">
        <v>401</v>
      </c>
      <c r="H540" s="1620" t="s">
        <v>44</v>
      </c>
      <c r="I540" s="740" t="s">
        <v>305</v>
      </c>
      <c r="J540" s="1617" t="s">
        <v>203</v>
      </c>
      <c r="K540" s="1619" t="s">
        <v>125</v>
      </c>
      <c r="L540" s="979"/>
      <c r="M540" s="1618" t="s">
        <v>228</v>
      </c>
      <c r="N540" s="1204" t="s">
        <v>49</v>
      </c>
      <c r="O540" s="1040">
        <v>1</v>
      </c>
      <c r="Y540" s="665"/>
      <c r="Z540" s="665"/>
    </row>
    <row r="541" spans="1:26" ht="28.5" hidden="1" customHeight="1" x14ac:dyDescent="0.2">
      <c r="A541" s="1346"/>
      <c r="B541" s="1614"/>
      <c r="C541" s="1613"/>
      <c r="D541" s="1213"/>
      <c r="E541" s="966"/>
      <c r="F541" s="1212"/>
      <c r="G541" s="1611"/>
      <c r="H541" s="1604"/>
      <c r="I541" s="719"/>
      <c r="J541" s="1617"/>
      <c r="K541" s="1616" t="s">
        <v>244</v>
      </c>
      <c r="L541" s="976"/>
      <c r="M541" s="1482"/>
      <c r="N541" s="1248"/>
      <c r="O541" s="970"/>
      <c r="Y541" s="665"/>
      <c r="Z541" s="665"/>
    </row>
    <row r="542" spans="1:26" ht="31.5" hidden="1" customHeight="1" x14ac:dyDescent="0.25">
      <c r="A542" s="1346"/>
      <c r="B542" s="1614"/>
      <c r="C542" s="1613"/>
      <c r="D542" s="1213"/>
      <c r="E542" s="966"/>
      <c r="F542" s="1612"/>
      <c r="G542" s="1611"/>
      <c r="H542" s="1604"/>
      <c r="I542" s="719"/>
      <c r="J542" s="1012" t="s">
        <v>407</v>
      </c>
      <c r="K542" s="1615" t="s">
        <v>142</v>
      </c>
      <c r="L542" s="976"/>
      <c r="M542" s="1481" t="s">
        <v>406</v>
      </c>
      <c r="N542" s="1237" t="s">
        <v>49</v>
      </c>
      <c r="O542" s="970">
        <v>6</v>
      </c>
      <c r="Q542" s="1034"/>
      <c r="Y542" s="665"/>
      <c r="Z542" s="665"/>
    </row>
    <row r="543" spans="1:26" ht="39.75" hidden="1" customHeight="1" x14ac:dyDescent="0.2">
      <c r="A543" s="1346"/>
      <c r="B543" s="1614"/>
      <c r="C543" s="1613"/>
      <c r="D543" s="1213"/>
      <c r="E543" s="966"/>
      <c r="F543" s="1612"/>
      <c r="G543" s="1611"/>
      <c r="H543" s="1604"/>
      <c r="I543" s="719"/>
      <c r="J543" s="1441"/>
      <c r="K543" s="1615" t="s">
        <v>217</v>
      </c>
      <c r="L543" s="976"/>
      <c r="M543" s="1483"/>
      <c r="N543" s="1234"/>
      <c r="O543" s="970"/>
      <c r="Y543" s="665"/>
      <c r="Z543" s="665"/>
    </row>
    <row r="544" spans="1:26" ht="36" hidden="1" customHeight="1" x14ac:dyDescent="0.2">
      <c r="A544" s="1346"/>
      <c r="B544" s="1614"/>
      <c r="C544" s="1613"/>
      <c r="D544" s="1213"/>
      <c r="E544" s="966"/>
      <c r="F544" s="1612"/>
      <c r="G544" s="1611"/>
      <c r="H544" s="1604"/>
      <c r="I544" s="719"/>
      <c r="J544" s="1441"/>
      <c r="K544" s="1615" t="s">
        <v>162</v>
      </c>
      <c r="L544" s="976"/>
      <c r="M544" s="1483"/>
      <c r="N544" s="1234"/>
      <c r="O544" s="970"/>
    </row>
    <row r="545" spans="1:27" ht="48" hidden="1" customHeight="1" x14ac:dyDescent="0.2">
      <c r="A545" s="1346"/>
      <c r="B545" s="1614"/>
      <c r="C545" s="1613"/>
      <c r="D545" s="1213"/>
      <c r="E545" s="966"/>
      <c r="F545" s="1612"/>
      <c r="G545" s="1611"/>
      <c r="H545" s="1604"/>
      <c r="I545" s="719"/>
      <c r="J545" s="1441"/>
      <c r="K545" s="1610" t="s">
        <v>141</v>
      </c>
      <c r="L545" s="1211"/>
      <c r="M545" s="1609"/>
      <c r="N545" s="1229"/>
      <c r="O545" s="1228"/>
    </row>
    <row r="546" spans="1:27" ht="45.75" hidden="1" customHeight="1" x14ac:dyDescent="0.2">
      <c r="A546" s="1455"/>
      <c r="B546" s="1608"/>
      <c r="C546" s="1607"/>
      <c r="D546" s="843"/>
      <c r="E546" s="842"/>
      <c r="F546" s="1606"/>
      <c r="G546" s="1605"/>
      <c r="H546" s="1604"/>
      <c r="I546" s="719"/>
      <c r="J546" s="1008"/>
      <c r="K546" s="1603" t="s">
        <v>33</v>
      </c>
      <c r="L546" s="931">
        <f>SUM(L540:L545)</f>
        <v>0</v>
      </c>
      <c r="M546" s="1474"/>
      <c r="N546" s="929"/>
      <c r="O546" s="1120"/>
    </row>
    <row r="547" spans="1:27" ht="20.25" customHeight="1" x14ac:dyDescent="0.2">
      <c r="A547" s="1331" t="s">
        <v>103</v>
      </c>
      <c r="B547" s="747" t="s">
        <v>39</v>
      </c>
      <c r="C547" s="1224" t="s">
        <v>37</v>
      </c>
      <c r="D547" s="1223" t="s">
        <v>39</v>
      </c>
      <c r="E547" s="926" t="s">
        <v>224</v>
      </c>
      <c r="F547" s="743" t="s">
        <v>405</v>
      </c>
      <c r="G547" s="1597" t="s">
        <v>401</v>
      </c>
      <c r="H547" s="1326" t="s">
        <v>44</v>
      </c>
      <c r="I547" s="956" t="s">
        <v>305</v>
      </c>
      <c r="J547" s="739" t="s">
        <v>404</v>
      </c>
      <c r="K547" s="923" t="s">
        <v>125</v>
      </c>
      <c r="L547" s="728">
        <v>0</v>
      </c>
      <c r="M547" s="715" t="s">
        <v>228</v>
      </c>
      <c r="N547" s="714" t="s">
        <v>49</v>
      </c>
      <c r="O547" s="713"/>
      <c r="AA547" s="730"/>
    </row>
    <row r="548" spans="1:27" ht="17.25" customHeight="1" x14ac:dyDescent="0.2">
      <c r="A548" s="1346"/>
      <c r="B548" s="726"/>
      <c r="C548" s="1221"/>
      <c r="D548" s="1213"/>
      <c r="E548" s="915"/>
      <c r="F548" s="722"/>
      <c r="G548" s="1591"/>
      <c r="H548" s="1313"/>
      <c r="I548" s="954"/>
      <c r="J548" s="718"/>
      <c r="K548" s="824" t="s">
        <v>218</v>
      </c>
      <c r="L548" s="728">
        <v>0</v>
      </c>
      <c r="M548" s="715"/>
      <c r="N548" s="714"/>
      <c r="O548" s="713"/>
    </row>
    <row r="549" spans="1:27" ht="21.75" customHeight="1" x14ac:dyDescent="0.2">
      <c r="A549" s="1346"/>
      <c r="B549" s="726"/>
      <c r="C549" s="1221"/>
      <c r="D549" s="1213"/>
      <c r="E549" s="915"/>
      <c r="F549" s="722"/>
      <c r="G549" s="1591"/>
      <c r="H549" s="1313"/>
      <c r="I549" s="954"/>
      <c r="J549" s="718"/>
      <c r="K549" s="921" t="s">
        <v>142</v>
      </c>
      <c r="L549" s="728">
        <v>0</v>
      </c>
      <c r="M549" s="715"/>
      <c r="N549" s="714"/>
      <c r="O549" s="713"/>
      <c r="AA549" s="730"/>
    </row>
    <row r="550" spans="1:27" ht="20.25" customHeight="1" x14ac:dyDescent="0.2">
      <c r="A550" s="1346"/>
      <c r="B550" s="726"/>
      <c r="C550" s="1221"/>
      <c r="D550" s="1213"/>
      <c r="E550" s="915"/>
      <c r="F550" s="722"/>
      <c r="G550" s="1591"/>
      <c r="H550" s="1313"/>
      <c r="I550" s="954"/>
      <c r="J550" s="761"/>
      <c r="K550" s="921" t="s">
        <v>217</v>
      </c>
      <c r="L550" s="728">
        <v>0</v>
      </c>
      <c r="M550" s="715"/>
      <c r="N550" s="714"/>
      <c r="O550" s="713"/>
      <c r="AA550" s="730"/>
    </row>
    <row r="551" spans="1:27" ht="24.75" customHeight="1" x14ac:dyDescent="0.2">
      <c r="A551" s="1346"/>
      <c r="B551" s="726"/>
      <c r="C551" s="1221"/>
      <c r="D551" s="1213"/>
      <c r="E551" s="915"/>
      <c r="F551" s="722"/>
      <c r="G551" s="1591"/>
      <c r="H551" s="1313"/>
      <c r="I551" s="954"/>
      <c r="J551" s="761"/>
      <c r="K551" s="920" t="s">
        <v>162</v>
      </c>
      <c r="L551" s="728">
        <v>1449.6</v>
      </c>
      <c r="M551" s="715"/>
      <c r="N551" s="714"/>
      <c r="O551" s="713"/>
      <c r="AA551" s="730"/>
    </row>
    <row r="552" spans="1:27" ht="24" customHeight="1" thickBot="1" x14ac:dyDescent="0.25">
      <c r="A552" s="1346"/>
      <c r="B552" s="726"/>
      <c r="C552" s="1221"/>
      <c r="D552" s="1213"/>
      <c r="E552" s="915"/>
      <c r="F552" s="722"/>
      <c r="G552" s="1591"/>
      <c r="H552" s="1313"/>
      <c r="I552" s="954"/>
      <c r="J552" s="761"/>
      <c r="K552" s="913" t="s">
        <v>141</v>
      </c>
      <c r="L552" s="1020">
        <v>0</v>
      </c>
      <c r="M552" s="911"/>
      <c r="N552" s="750"/>
      <c r="O552" s="749"/>
    </row>
    <row r="553" spans="1:27" ht="23.25" customHeight="1" thickBot="1" x14ac:dyDescent="0.25">
      <c r="A553" s="1455"/>
      <c r="B553" s="711"/>
      <c r="C553" s="757"/>
      <c r="D553" s="843"/>
      <c r="E553" s="907"/>
      <c r="F553" s="707"/>
      <c r="G553" s="1587"/>
      <c r="H553" s="1302"/>
      <c r="I553" s="952"/>
      <c r="J553" s="754"/>
      <c r="K553" s="799" t="s">
        <v>33</v>
      </c>
      <c r="L553" s="903">
        <f>SUM(L547:L552)</f>
        <v>1449.6</v>
      </c>
      <c r="M553" s="902"/>
      <c r="N553" s="796"/>
      <c r="O553" s="996"/>
    </row>
    <row r="554" spans="1:27" ht="24" customHeight="1" x14ac:dyDescent="0.2">
      <c r="A554" s="1331" t="s">
        <v>103</v>
      </c>
      <c r="B554" s="869" t="s">
        <v>39</v>
      </c>
      <c r="C554" s="1224" t="s">
        <v>37</v>
      </c>
      <c r="D554" s="1602" t="s">
        <v>110</v>
      </c>
      <c r="E554" s="926" t="s">
        <v>224</v>
      </c>
      <c r="F554" s="743" t="s">
        <v>403</v>
      </c>
      <c r="G554" s="1597" t="s">
        <v>401</v>
      </c>
      <c r="H554" s="1326" t="s">
        <v>44</v>
      </c>
      <c r="I554" s="956" t="s">
        <v>221</v>
      </c>
      <c r="J554" s="739" t="s">
        <v>251</v>
      </c>
      <c r="K554" s="1196" t="s">
        <v>125</v>
      </c>
      <c r="L554" s="731">
        <v>0</v>
      </c>
      <c r="M554" s="1595" t="s">
        <v>228</v>
      </c>
      <c r="N554" s="1374" t="s">
        <v>49</v>
      </c>
      <c r="O554" s="767"/>
      <c r="AA554" s="730"/>
    </row>
    <row r="555" spans="1:27" ht="17.25" customHeight="1" x14ac:dyDescent="0.2">
      <c r="A555" s="1346"/>
      <c r="B555" s="851"/>
      <c r="C555" s="1221"/>
      <c r="D555" s="1601"/>
      <c r="E555" s="915"/>
      <c r="F555" s="722"/>
      <c r="G555" s="1591"/>
      <c r="H555" s="1313"/>
      <c r="I555" s="954"/>
      <c r="J555" s="718"/>
      <c r="K555" s="824" t="s">
        <v>218</v>
      </c>
      <c r="L555" s="728">
        <v>0</v>
      </c>
      <c r="M555" s="1470"/>
      <c r="N555" s="918"/>
      <c r="O555" s="917"/>
    </row>
    <row r="556" spans="1:27" ht="16.5" customHeight="1" x14ac:dyDescent="0.2">
      <c r="A556" s="1346"/>
      <c r="B556" s="851"/>
      <c r="C556" s="1221"/>
      <c r="D556" s="1601"/>
      <c r="E556" s="915"/>
      <c r="F556" s="722"/>
      <c r="G556" s="1591"/>
      <c r="H556" s="1313"/>
      <c r="I556" s="954"/>
      <c r="J556" s="718"/>
      <c r="K556" s="1191" t="s">
        <v>142</v>
      </c>
      <c r="L556" s="728">
        <v>0</v>
      </c>
      <c r="M556" s="1470"/>
      <c r="N556" s="918"/>
      <c r="O556" s="917"/>
      <c r="AA556" s="730"/>
    </row>
    <row r="557" spans="1:27" ht="21.75" customHeight="1" x14ac:dyDescent="0.2">
      <c r="A557" s="1346"/>
      <c r="B557" s="851"/>
      <c r="C557" s="1221"/>
      <c r="D557" s="1601"/>
      <c r="E557" s="915"/>
      <c r="F557" s="722"/>
      <c r="G557" s="1591"/>
      <c r="H557" s="1313"/>
      <c r="I557" s="954"/>
      <c r="J557" s="761"/>
      <c r="K557" s="1191" t="s">
        <v>217</v>
      </c>
      <c r="L557" s="728">
        <v>0</v>
      </c>
      <c r="M557" s="1470"/>
      <c r="N557" s="918"/>
      <c r="O557" s="917"/>
      <c r="AA557" s="730"/>
    </row>
    <row r="558" spans="1:27" ht="24" customHeight="1" x14ac:dyDescent="0.2">
      <c r="A558" s="1346"/>
      <c r="B558" s="851"/>
      <c r="C558" s="1221"/>
      <c r="D558" s="1601"/>
      <c r="E558" s="915"/>
      <c r="F558" s="722"/>
      <c r="G558" s="1591"/>
      <c r="H558" s="1313"/>
      <c r="I558" s="954"/>
      <c r="J558" s="761"/>
      <c r="K558" s="1594" t="s">
        <v>162</v>
      </c>
      <c r="L558" s="728">
        <v>0</v>
      </c>
      <c r="M558" s="1470"/>
      <c r="N558" s="918"/>
      <c r="O558" s="917"/>
      <c r="AA558" s="730"/>
    </row>
    <row r="559" spans="1:27" ht="18.75" customHeight="1" thickBot="1" x14ac:dyDescent="0.25">
      <c r="A559" s="1346"/>
      <c r="B559" s="851"/>
      <c r="C559" s="1221"/>
      <c r="D559" s="1601"/>
      <c r="E559" s="915"/>
      <c r="F559" s="722"/>
      <c r="G559" s="1591"/>
      <c r="H559" s="1313"/>
      <c r="I559" s="954"/>
      <c r="J559" s="761"/>
      <c r="K559" s="1600" t="s">
        <v>141</v>
      </c>
      <c r="L559" s="1020">
        <v>0</v>
      </c>
      <c r="M559" s="1589"/>
      <c r="N559" s="910"/>
      <c r="O559" s="909"/>
    </row>
    <row r="560" spans="1:27" ht="18.75" customHeight="1" thickBot="1" x14ac:dyDescent="0.25">
      <c r="A560" s="1455"/>
      <c r="B560" s="844"/>
      <c r="C560" s="757"/>
      <c r="D560" s="1599"/>
      <c r="E560" s="907"/>
      <c r="F560" s="707"/>
      <c r="G560" s="1587"/>
      <c r="H560" s="1302"/>
      <c r="I560" s="952"/>
      <c r="J560" s="754"/>
      <c r="K560" s="799" t="s">
        <v>33</v>
      </c>
      <c r="L560" s="903">
        <f>SUM(L554:L559)</f>
        <v>0</v>
      </c>
      <c r="M560" s="1586"/>
      <c r="N560" s="1367"/>
      <c r="O560" s="957"/>
    </row>
    <row r="561" spans="1:28" ht="18.75" customHeight="1" x14ac:dyDescent="0.2">
      <c r="A561" s="1331" t="s">
        <v>103</v>
      </c>
      <c r="B561" s="869" t="s">
        <v>39</v>
      </c>
      <c r="C561" s="836" t="s">
        <v>37</v>
      </c>
      <c r="D561" s="1598" t="s">
        <v>108</v>
      </c>
      <c r="E561" s="926" t="s">
        <v>224</v>
      </c>
      <c r="F561" s="743" t="s">
        <v>402</v>
      </c>
      <c r="G561" s="1597" t="s">
        <v>401</v>
      </c>
      <c r="H561" s="1326" t="s">
        <v>44</v>
      </c>
      <c r="I561" s="956" t="s">
        <v>246</v>
      </c>
      <c r="J561" s="739" t="s">
        <v>245</v>
      </c>
      <c r="K561" s="1596" t="s">
        <v>125</v>
      </c>
      <c r="L561" s="731">
        <v>0</v>
      </c>
      <c r="M561" s="1595" t="s">
        <v>228</v>
      </c>
      <c r="N561" s="1374" t="s">
        <v>49</v>
      </c>
      <c r="O561" s="875">
        <v>1</v>
      </c>
      <c r="AA561" s="730"/>
    </row>
    <row r="562" spans="1:28" ht="18.75" customHeight="1" x14ac:dyDescent="0.2">
      <c r="A562" s="1593"/>
      <c r="B562" s="1002"/>
      <c r="C562" s="818"/>
      <c r="D562" s="1592"/>
      <c r="E562" s="915"/>
      <c r="F562" s="722"/>
      <c r="G562" s="1591"/>
      <c r="H562" s="1313"/>
      <c r="I562" s="954"/>
      <c r="J562" s="718"/>
      <c r="K562" s="824" t="s">
        <v>218</v>
      </c>
      <c r="L562" s="728">
        <v>0</v>
      </c>
      <c r="M562" s="1470"/>
      <c r="N562" s="918"/>
      <c r="O562" s="917"/>
    </row>
    <row r="563" spans="1:28" ht="18.75" customHeight="1" x14ac:dyDescent="0.2">
      <c r="A563" s="1593"/>
      <c r="B563" s="1002"/>
      <c r="C563" s="818"/>
      <c r="D563" s="1592"/>
      <c r="E563" s="915"/>
      <c r="F563" s="722"/>
      <c r="G563" s="1591"/>
      <c r="H563" s="1313"/>
      <c r="I563" s="954"/>
      <c r="J563" s="718"/>
      <c r="K563" s="1191" t="s">
        <v>142</v>
      </c>
      <c r="L563" s="728">
        <v>400</v>
      </c>
      <c r="M563" s="1470"/>
      <c r="N563" s="918"/>
      <c r="O563" s="917"/>
      <c r="AA563" s="730"/>
      <c r="AB563" s="730"/>
    </row>
    <row r="564" spans="1:28" ht="18.75" customHeight="1" x14ac:dyDescent="0.2">
      <c r="A564" s="1593"/>
      <c r="B564" s="1002"/>
      <c r="C564" s="818"/>
      <c r="D564" s="1592"/>
      <c r="E564" s="915"/>
      <c r="F564" s="722"/>
      <c r="G564" s="1591"/>
      <c r="H564" s="1313"/>
      <c r="I564" s="954"/>
      <c r="J564" s="761"/>
      <c r="K564" s="1191" t="s">
        <v>217</v>
      </c>
      <c r="L564" s="728">
        <v>0</v>
      </c>
      <c r="M564" s="1470"/>
      <c r="N564" s="918"/>
      <c r="O564" s="917"/>
      <c r="AA564" s="730"/>
      <c r="AB564" s="730"/>
    </row>
    <row r="565" spans="1:28" ht="18.75" customHeight="1" x14ac:dyDescent="0.2">
      <c r="A565" s="1593"/>
      <c r="B565" s="1002"/>
      <c r="C565" s="818"/>
      <c r="D565" s="1592"/>
      <c r="E565" s="915"/>
      <c r="F565" s="722"/>
      <c r="G565" s="1591"/>
      <c r="H565" s="1313"/>
      <c r="I565" s="954"/>
      <c r="J565" s="761"/>
      <c r="K565" s="1594" t="s">
        <v>162</v>
      </c>
      <c r="L565" s="728">
        <v>1450</v>
      </c>
      <c r="M565" s="1470"/>
      <c r="N565" s="918"/>
      <c r="O565" s="917"/>
      <c r="AA565" s="730"/>
      <c r="AB565" s="730"/>
    </row>
    <row r="566" spans="1:28" ht="18.75" customHeight="1" thickBot="1" x14ac:dyDescent="0.25">
      <c r="A566" s="1593"/>
      <c r="B566" s="1002"/>
      <c r="C566" s="818"/>
      <c r="D566" s="1592"/>
      <c r="E566" s="915"/>
      <c r="F566" s="722"/>
      <c r="G566" s="1591"/>
      <c r="H566" s="1313"/>
      <c r="I566" s="954"/>
      <c r="J566" s="761"/>
      <c r="K566" s="1590" t="s">
        <v>141</v>
      </c>
      <c r="L566" s="1020">
        <v>0</v>
      </c>
      <c r="M566" s="1589"/>
      <c r="N566" s="910"/>
      <c r="O566" s="909"/>
    </row>
    <row r="567" spans="1:28" ht="18" customHeight="1" thickBot="1" x14ac:dyDescent="0.25">
      <c r="A567" s="1455"/>
      <c r="B567" s="793"/>
      <c r="C567" s="806"/>
      <c r="D567" s="1588"/>
      <c r="E567" s="907"/>
      <c r="F567" s="707"/>
      <c r="G567" s="1587"/>
      <c r="H567" s="1302"/>
      <c r="I567" s="952"/>
      <c r="J567" s="754"/>
      <c r="K567" s="799" t="s">
        <v>33</v>
      </c>
      <c r="L567" s="903">
        <f>SUM(L561:L566)</f>
        <v>1850</v>
      </c>
      <c r="M567" s="1586"/>
      <c r="N567" s="1367"/>
      <c r="O567" s="900"/>
    </row>
    <row r="568" spans="1:28" ht="18" customHeight="1" thickBot="1" x14ac:dyDescent="0.25">
      <c r="A568" s="1455" t="s">
        <v>103</v>
      </c>
      <c r="B568" s="1454" t="s">
        <v>39</v>
      </c>
      <c r="C568" s="1585" t="s">
        <v>38</v>
      </c>
      <c r="D568" s="1585"/>
      <c r="E568" s="1585"/>
      <c r="F568" s="1585"/>
      <c r="G568" s="1585"/>
      <c r="H568" s="1585"/>
      <c r="I568" s="1584"/>
      <c r="J568" s="1583"/>
      <c r="K568" s="1582" t="s">
        <v>33</v>
      </c>
      <c r="L568" s="1581">
        <f>L539*1</f>
        <v>3299.6</v>
      </c>
      <c r="M568" s="690"/>
      <c r="N568" s="690"/>
      <c r="O568" s="689"/>
    </row>
    <row r="569" spans="1:28" ht="21.75" customHeight="1" thickBot="1" x14ac:dyDescent="0.25">
      <c r="A569" s="1490" t="s">
        <v>103</v>
      </c>
      <c r="B569" s="1580" t="s">
        <v>110</v>
      </c>
      <c r="C569" s="1579" t="s">
        <v>400</v>
      </c>
      <c r="D569" s="1577"/>
      <c r="E569" s="1577"/>
      <c r="F569" s="1577"/>
      <c r="G569" s="1578"/>
      <c r="H569" s="1578"/>
      <c r="I569" s="1577"/>
      <c r="J569" s="1577"/>
      <c r="K569" s="1577"/>
      <c r="L569" s="1577"/>
      <c r="M569" s="1270"/>
      <c r="N569" s="1270"/>
      <c r="O569" s="1358"/>
    </row>
    <row r="570" spans="1:28" ht="45" customHeight="1" thickBot="1" x14ac:dyDescent="0.25">
      <c r="A570" s="1490"/>
      <c r="B570" s="1489"/>
      <c r="C570" s="1576"/>
      <c r="D570" s="1574"/>
      <c r="E570" s="1574"/>
      <c r="F570" s="1574"/>
      <c r="G570" s="1574"/>
      <c r="H570" s="1574"/>
      <c r="I570" s="1574"/>
      <c r="J570" s="1575"/>
      <c r="K570" s="1574"/>
      <c r="L570" s="1573"/>
      <c r="M570" s="1071" t="s">
        <v>399</v>
      </c>
      <c r="N570" s="1061" t="s">
        <v>49</v>
      </c>
      <c r="O570" s="1359"/>
    </row>
    <row r="571" spans="1:28" ht="12.75" customHeight="1" thickBot="1" x14ac:dyDescent="0.25">
      <c r="A571" s="1331" t="s">
        <v>103</v>
      </c>
      <c r="B571" s="1330" t="s">
        <v>110</v>
      </c>
      <c r="C571" s="1557" t="s">
        <v>37</v>
      </c>
      <c r="D571" s="1572" t="s">
        <v>398</v>
      </c>
      <c r="E571" s="1571"/>
      <c r="F571" s="1570"/>
      <c r="G571" s="981" t="s">
        <v>396</v>
      </c>
      <c r="H571" s="1554" t="s">
        <v>44</v>
      </c>
      <c r="I571" s="1325" t="s">
        <v>43</v>
      </c>
      <c r="J571" s="739" t="s">
        <v>42</v>
      </c>
      <c r="K571" s="1348" t="s">
        <v>125</v>
      </c>
      <c r="L571" s="1563">
        <f>L578</f>
        <v>0</v>
      </c>
      <c r="M571" s="769"/>
      <c r="N571" s="768"/>
      <c r="O571" s="825"/>
    </row>
    <row r="572" spans="1:28" ht="12.75" customHeight="1" thickBot="1" x14ac:dyDescent="0.25">
      <c r="A572" s="1346"/>
      <c r="B572" s="1318"/>
      <c r="C572" s="1549"/>
      <c r="D572" s="1567"/>
      <c r="E572" s="1566"/>
      <c r="F572" s="1565"/>
      <c r="G572" s="964"/>
      <c r="H572" s="1547"/>
      <c r="I572" s="1312"/>
      <c r="J572" s="718"/>
      <c r="K572" s="1444" t="s">
        <v>218</v>
      </c>
      <c r="L572" s="1563">
        <f>L579</f>
        <v>0</v>
      </c>
      <c r="M572" s="769" t="s">
        <v>225</v>
      </c>
      <c r="N572" s="768" t="s">
        <v>49</v>
      </c>
      <c r="O572" s="1022"/>
    </row>
    <row r="573" spans="1:28" ht="13.5" customHeight="1" thickBot="1" x14ac:dyDescent="0.25">
      <c r="A573" s="1346"/>
      <c r="B573" s="1318"/>
      <c r="C573" s="1549"/>
      <c r="D573" s="1567"/>
      <c r="E573" s="1566"/>
      <c r="F573" s="1565"/>
      <c r="G573" s="964"/>
      <c r="H573" s="1547"/>
      <c r="I573" s="1312"/>
      <c r="J573" s="718"/>
      <c r="K573" s="1568" t="s">
        <v>142</v>
      </c>
      <c r="L573" s="1563">
        <f>L580</f>
        <v>0</v>
      </c>
      <c r="M573" s="995"/>
      <c r="N573" s="1023"/>
      <c r="O573" s="1022"/>
      <c r="Q573" s="665"/>
    </row>
    <row r="574" spans="1:28" ht="15" customHeight="1" thickBot="1" x14ac:dyDescent="0.25">
      <c r="A574" s="1346"/>
      <c r="B574" s="1318"/>
      <c r="C574" s="1549"/>
      <c r="D574" s="1567"/>
      <c r="E574" s="1566"/>
      <c r="F574" s="1565"/>
      <c r="G574" s="964"/>
      <c r="H574" s="1547"/>
      <c r="I574" s="1312"/>
      <c r="J574" s="1322"/>
      <c r="K574" s="1569" t="s">
        <v>217</v>
      </c>
      <c r="L574" s="1563">
        <f>L581</f>
        <v>0</v>
      </c>
      <c r="M574" s="858"/>
      <c r="N574" s="992"/>
      <c r="O574" s="1442"/>
    </row>
    <row r="575" spans="1:28" ht="15" customHeight="1" thickBot="1" x14ac:dyDescent="0.25">
      <c r="A575" s="1346"/>
      <c r="B575" s="1318"/>
      <c r="C575" s="1549"/>
      <c r="D575" s="1567"/>
      <c r="E575" s="1566"/>
      <c r="F575" s="1565"/>
      <c r="G575" s="964"/>
      <c r="H575" s="1547"/>
      <c r="I575" s="1312"/>
      <c r="J575" s="1322"/>
      <c r="K575" s="1568" t="s">
        <v>162</v>
      </c>
      <c r="L575" s="1563" t="str">
        <f>L582</f>
        <v>0</v>
      </c>
      <c r="M575" s="995"/>
      <c r="N575" s="1023"/>
      <c r="O575" s="970"/>
    </row>
    <row r="576" spans="1:28" ht="15.75" customHeight="1" thickBot="1" x14ac:dyDescent="0.25">
      <c r="A576" s="1346"/>
      <c r="B576" s="1318"/>
      <c r="C576" s="1549"/>
      <c r="D576" s="1567"/>
      <c r="E576" s="1566"/>
      <c r="F576" s="1565"/>
      <c r="G576" s="964"/>
      <c r="H576" s="1547"/>
      <c r="I576" s="1312"/>
      <c r="J576" s="1322"/>
      <c r="K576" s="1564" t="s">
        <v>141</v>
      </c>
      <c r="L576" s="1563">
        <f>L583</f>
        <v>0</v>
      </c>
      <c r="M576" s="1352"/>
      <c r="N576" s="1509"/>
      <c r="O576" s="1508"/>
    </row>
    <row r="577" spans="1:27" ht="18" customHeight="1" thickBot="1" x14ac:dyDescent="0.25">
      <c r="A577" s="1455"/>
      <c r="B577" s="1307"/>
      <c r="C577" s="1545"/>
      <c r="D577" s="1562"/>
      <c r="E577" s="1561"/>
      <c r="F577" s="1560"/>
      <c r="G577" s="958"/>
      <c r="H577" s="1543"/>
      <c r="I577" s="1301"/>
      <c r="J577" s="1332"/>
      <c r="K577" s="1299" t="s">
        <v>33</v>
      </c>
      <c r="L577" s="1298">
        <f>SUM(L571:L576)</f>
        <v>0</v>
      </c>
      <c r="M577" s="985"/>
      <c r="N577" s="901"/>
      <c r="O577" s="957"/>
    </row>
    <row r="578" spans="1:27" ht="14.25" hidden="1" customHeight="1" thickBot="1" x14ac:dyDescent="0.25">
      <c r="A578" s="1559" t="s">
        <v>103</v>
      </c>
      <c r="B578" s="1558" t="s">
        <v>110</v>
      </c>
      <c r="C578" s="1557" t="s">
        <v>37</v>
      </c>
      <c r="D578" s="1556" t="s">
        <v>37</v>
      </c>
      <c r="E578" s="1555"/>
      <c r="F578" s="1222" t="s">
        <v>397</v>
      </c>
      <c r="G578" s="981" t="s">
        <v>396</v>
      </c>
      <c r="H578" s="1554" t="s">
        <v>44</v>
      </c>
      <c r="I578" s="1325" t="s">
        <v>273</v>
      </c>
      <c r="J578" s="1239" t="s">
        <v>42</v>
      </c>
      <c r="K578" s="1324" t="s">
        <v>125</v>
      </c>
      <c r="L578" s="1323">
        <v>0</v>
      </c>
      <c r="M578" s="769"/>
      <c r="N578" s="768"/>
      <c r="O578" s="825"/>
      <c r="AA578" s="665" t="s">
        <v>395</v>
      </c>
    </row>
    <row r="579" spans="1:27" ht="15.75" hidden="1" thickBot="1" x14ac:dyDescent="0.25">
      <c r="A579" s="1319"/>
      <c r="B579" s="1550"/>
      <c r="C579" s="1549"/>
      <c r="D579" s="1316"/>
      <c r="E579" s="1548"/>
      <c r="F579" s="1212"/>
      <c r="G579" s="964"/>
      <c r="H579" s="1547"/>
      <c r="I579" s="1312"/>
      <c r="J579" s="1220" t="s">
        <v>298</v>
      </c>
      <c r="K579" s="1433" t="s">
        <v>244</v>
      </c>
      <c r="L579" s="1320"/>
      <c r="M579" s="975"/>
      <c r="N579" s="994"/>
      <c r="O579" s="1022"/>
    </row>
    <row r="580" spans="1:27" ht="15.75" hidden="1" thickBot="1" x14ac:dyDescent="0.3">
      <c r="A580" s="1319"/>
      <c r="B580" s="1550"/>
      <c r="C580" s="1549"/>
      <c r="D580" s="1316"/>
      <c r="E580" s="1548"/>
      <c r="F580" s="1212"/>
      <c r="G580" s="964"/>
      <c r="H580" s="1547"/>
      <c r="I580" s="1312"/>
      <c r="J580" s="977"/>
      <c r="K580" s="1321" t="s">
        <v>142</v>
      </c>
      <c r="L580" s="1553"/>
      <c r="M580" s="972"/>
      <c r="N580" s="971"/>
      <c r="O580" s="1022"/>
      <c r="P580" s="1552"/>
    </row>
    <row r="581" spans="1:27" ht="15.75" hidden="1" thickBot="1" x14ac:dyDescent="0.25">
      <c r="A581" s="1319"/>
      <c r="B581" s="1550"/>
      <c r="C581" s="1549"/>
      <c r="D581" s="1316"/>
      <c r="E581" s="1548"/>
      <c r="F581" s="1212"/>
      <c r="G581" s="964"/>
      <c r="H581" s="1547"/>
      <c r="I581" s="1312"/>
      <c r="J581" s="1322"/>
      <c r="K581" s="1321" t="s">
        <v>217</v>
      </c>
      <c r="L581" s="1320"/>
      <c r="M581" s="995"/>
      <c r="N581" s="1023"/>
      <c r="O581" s="970"/>
    </row>
    <row r="582" spans="1:27" ht="15.75" hidden="1" thickBot="1" x14ac:dyDescent="0.25">
      <c r="A582" s="1319"/>
      <c r="B582" s="1550"/>
      <c r="C582" s="1549"/>
      <c r="D582" s="1316"/>
      <c r="E582" s="1548"/>
      <c r="F582" s="1212"/>
      <c r="G582" s="964"/>
      <c r="H582" s="1547"/>
      <c r="I582" s="1312"/>
      <c r="J582" s="1322"/>
      <c r="K582" s="1321" t="s">
        <v>162</v>
      </c>
      <c r="L582" s="1551" t="s">
        <v>43</v>
      </c>
      <c r="M582" s="995"/>
      <c r="N582" s="1023"/>
      <c r="O582" s="970"/>
    </row>
    <row r="583" spans="1:27" ht="15.75" hidden="1" thickBot="1" x14ac:dyDescent="0.25">
      <c r="A583" s="1319"/>
      <c r="B583" s="1550"/>
      <c r="C583" s="1549"/>
      <c r="D583" s="1316"/>
      <c r="E583" s="1548"/>
      <c r="F583" s="1212"/>
      <c r="G583" s="964"/>
      <c r="H583" s="1547"/>
      <c r="I583" s="1312"/>
      <c r="J583" s="1322"/>
      <c r="K583" s="1310" t="s">
        <v>141</v>
      </c>
      <c r="L583" s="1309"/>
      <c r="M583" s="1019"/>
      <c r="N583" s="1018"/>
      <c r="O583" s="1017"/>
    </row>
    <row r="584" spans="1:27" ht="15.75" hidden="1" thickBot="1" x14ac:dyDescent="0.25">
      <c r="A584" s="1308"/>
      <c r="B584" s="1546"/>
      <c r="C584" s="1545"/>
      <c r="D584" s="1305"/>
      <c r="E584" s="1544"/>
      <c r="F584" s="1207"/>
      <c r="G584" s="958"/>
      <c r="H584" s="1543"/>
      <c r="I584" s="1301"/>
      <c r="J584" s="1300"/>
      <c r="K584" s="1299" t="s">
        <v>33</v>
      </c>
      <c r="L584" s="1298">
        <f>SUM(L578:L583)</f>
        <v>0</v>
      </c>
      <c r="M584" s="985"/>
      <c r="N584" s="901"/>
      <c r="O584" s="957"/>
    </row>
    <row r="585" spans="1:27" ht="15" thickBot="1" x14ac:dyDescent="0.25">
      <c r="A585" s="697" t="s">
        <v>103</v>
      </c>
      <c r="B585" s="696" t="s">
        <v>110</v>
      </c>
      <c r="C585" s="694" t="s">
        <v>38</v>
      </c>
      <c r="D585" s="694"/>
      <c r="E585" s="694"/>
      <c r="F585" s="694"/>
      <c r="G585" s="694"/>
      <c r="H585" s="694"/>
      <c r="I585" s="898"/>
      <c r="J585" s="1366"/>
      <c r="K585" s="896" t="s">
        <v>33</v>
      </c>
      <c r="L585" s="1542">
        <f>L577*1</f>
        <v>0</v>
      </c>
      <c r="M585" s="1092"/>
      <c r="N585" s="1092"/>
      <c r="O585" s="1290"/>
    </row>
    <row r="586" spans="1:27" ht="15" thickBot="1" x14ac:dyDescent="0.25">
      <c r="A586" s="1089" t="s">
        <v>103</v>
      </c>
      <c r="B586" s="688"/>
      <c r="C586" s="686" t="s">
        <v>36</v>
      </c>
      <c r="D586" s="686"/>
      <c r="E586" s="686"/>
      <c r="F586" s="686"/>
      <c r="G586" s="686"/>
      <c r="H586" s="686"/>
      <c r="I586" s="1541"/>
      <c r="J586" s="889"/>
      <c r="K586" s="1540" t="s">
        <v>33</v>
      </c>
      <c r="L586" s="683">
        <f>L530+L568+L585</f>
        <v>5782.6</v>
      </c>
      <c r="M586" s="682"/>
      <c r="N586" s="682"/>
      <c r="O586" s="681"/>
    </row>
    <row r="587" spans="1:27" ht="15.75" thickBot="1" x14ac:dyDescent="0.25">
      <c r="A587" s="1083" t="s">
        <v>97</v>
      </c>
      <c r="B587" s="1082"/>
      <c r="C587" s="1539" t="s">
        <v>394</v>
      </c>
      <c r="D587" s="1080"/>
      <c r="E587" s="1080"/>
      <c r="F587" s="1081"/>
      <c r="G587" s="1538"/>
      <c r="H587" s="1080"/>
      <c r="I587" s="1080"/>
      <c r="J587" s="1080"/>
      <c r="K587" s="1080"/>
      <c r="L587" s="1080"/>
      <c r="M587" s="1079"/>
      <c r="N587" s="1079"/>
      <c r="O587" s="1078"/>
    </row>
    <row r="588" spans="1:27" ht="48.75" customHeight="1" thickBot="1" x14ac:dyDescent="0.25">
      <c r="A588" s="1275"/>
      <c r="B588" s="1537"/>
      <c r="C588" s="1536"/>
      <c r="D588" s="1536"/>
      <c r="E588" s="1536"/>
      <c r="F588" s="1536"/>
      <c r="G588" s="1075"/>
      <c r="H588" s="1065"/>
      <c r="I588" s="1065"/>
      <c r="J588" s="1065"/>
      <c r="K588" s="1065"/>
      <c r="L588" s="1360"/>
      <c r="M588" s="1062" t="s">
        <v>393</v>
      </c>
      <c r="N588" s="1061" t="s">
        <v>392</v>
      </c>
      <c r="O588" s="1535"/>
      <c r="AA588" s="665"/>
    </row>
    <row r="589" spans="1:27" ht="23.25" customHeight="1" thickBot="1" x14ac:dyDescent="0.25">
      <c r="A589" s="1067" t="s">
        <v>97</v>
      </c>
      <c r="B589" s="696" t="s">
        <v>37</v>
      </c>
      <c r="C589" s="1271" t="s">
        <v>391</v>
      </c>
      <c r="D589" s="1069"/>
      <c r="E589" s="1069"/>
      <c r="F589" s="1069"/>
      <c r="G589" s="1270"/>
      <c r="H589" s="1270"/>
      <c r="I589" s="1069"/>
      <c r="J589" s="1270"/>
      <c r="K589" s="1270"/>
      <c r="L589" s="1069"/>
      <c r="M589" s="1270"/>
      <c r="N589" s="1270"/>
      <c r="O589" s="1358"/>
    </row>
    <row r="590" spans="1:27" ht="49.5" customHeight="1" thickBot="1" x14ac:dyDescent="0.25">
      <c r="A590" s="1269"/>
      <c r="B590" s="696"/>
      <c r="C590" s="1066"/>
      <c r="D590" s="1064"/>
      <c r="E590" s="1064"/>
      <c r="F590" s="1064"/>
      <c r="G590" s="1064"/>
      <c r="H590" s="1064"/>
      <c r="I590" s="1064"/>
      <c r="J590" s="1065"/>
      <c r="K590" s="1064"/>
      <c r="L590" s="1063"/>
      <c r="M590" s="1062" t="s">
        <v>390</v>
      </c>
      <c r="N590" s="1061" t="s">
        <v>49</v>
      </c>
      <c r="O590" s="1534"/>
    </row>
    <row r="591" spans="1:27" ht="15" customHeight="1" x14ac:dyDescent="0.2">
      <c r="A591" s="1507" t="s">
        <v>97</v>
      </c>
      <c r="B591" s="1506" t="s">
        <v>37</v>
      </c>
      <c r="C591" s="836" t="s">
        <v>37</v>
      </c>
      <c r="D591" s="1533" t="s">
        <v>389</v>
      </c>
      <c r="E591" s="1532"/>
      <c r="F591" s="1531"/>
      <c r="G591" s="981" t="s">
        <v>384</v>
      </c>
      <c r="H591" s="925" t="s">
        <v>44</v>
      </c>
      <c r="I591" s="740" t="s">
        <v>43</v>
      </c>
      <c r="J591" s="739" t="s">
        <v>42</v>
      </c>
      <c r="K591" s="772" t="s">
        <v>125</v>
      </c>
      <c r="L591" s="759">
        <f>L599+L607</f>
        <v>0</v>
      </c>
      <c r="M591" s="769" t="s">
        <v>225</v>
      </c>
      <c r="N591" s="768" t="s">
        <v>49</v>
      </c>
      <c r="O591" s="825">
        <v>1</v>
      </c>
    </row>
    <row r="592" spans="1:27" ht="15" customHeight="1" x14ac:dyDescent="0.2">
      <c r="A592" s="1502"/>
      <c r="B592" s="726"/>
      <c r="C592" s="818"/>
      <c r="D592" s="1530"/>
      <c r="E592" s="1520"/>
      <c r="F592" s="1519"/>
      <c r="G592" s="964"/>
      <c r="H592" s="720"/>
      <c r="I592" s="719"/>
      <c r="J592" s="718"/>
      <c r="K592" s="765" t="s">
        <v>218</v>
      </c>
      <c r="L592" s="1357">
        <f>L600</f>
        <v>0</v>
      </c>
      <c r="M592" s="963"/>
      <c r="N592" s="1529"/>
      <c r="O592" s="1035"/>
    </row>
    <row r="593" spans="1:27" x14ac:dyDescent="0.2">
      <c r="A593" s="1502"/>
      <c r="B593" s="726"/>
      <c r="C593" s="818"/>
      <c r="D593" s="1521"/>
      <c r="E593" s="1520"/>
      <c r="F593" s="1519"/>
      <c r="G593" s="964"/>
      <c r="H593" s="720"/>
      <c r="I593" s="719"/>
      <c r="J593" s="718"/>
      <c r="K593" s="770" t="s">
        <v>142</v>
      </c>
      <c r="L593" s="1357">
        <f>L601+L609</f>
        <v>5</v>
      </c>
      <c r="M593" s="1528" t="s">
        <v>388</v>
      </c>
      <c r="N593" s="1527" t="s">
        <v>80</v>
      </c>
      <c r="O593" s="1526"/>
    </row>
    <row r="594" spans="1:27" x14ac:dyDescent="0.2">
      <c r="A594" s="1502"/>
      <c r="B594" s="726"/>
      <c r="C594" s="818"/>
      <c r="D594" s="1521"/>
      <c r="E594" s="1520"/>
      <c r="F594" s="1519"/>
      <c r="G594" s="964"/>
      <c r="H594" s="720"/>
      <c r="I594" s="719"/>
      <c r="J594" s="718"/>
      <c r="K594" s="765" t="s">
        <v>217</v>
      </c>
      <c r="L594" s="1357">
        <f>L602</f>
        <v>0</v>
      </c>
      <c r="M594" s="1525"/>
      <c r="N594" s="1524"/>
      <c r="O594" s="1523"/>
    </row>
    <row r="595" spans="1:27" ht="15" x14ac:dyDescent="0.2">
      <c r="A595" s="1502"/>
      <c r="B595" s="726"/>
      <c r="C595" s="818"/>
      <c r="D595" s="1521"/>
      <c r="E595" s="1520"/>
      <c r="F595" s="1519"/>
      <c r="G595" s="964"/>
      <c r="H595" s="720"/>
      <c r="I595" s="719"/>
      <c r="J595" s="761"/>
      <c r="K595" s="765" t="s">
        <v>162</v>
      </c>
      <c r="L595" s="1357">
        <f>L603+L611</f>
        <v>5</v>
      </c>
      <c r="M595" s="995"/>
      <c r="N595" s="1023"/>
      <c r="O595" s="1022"/>
    </row>
    <row r="596" spans="1:27" ht="15" x14ac:dyDescent="0.2">
      <c r="A596" s="1502"/>
      <c r="B596" s="726"/>
      <c r="C596" s="818"/>
      <c r="D596" s="1521"/>
      <c r="E596" s="1520"/>
      <c r="F596" s="1519"/>
      <c r="G596" s="964"/>
      <c r="H596" s="720"/>
      <c r="I596" s="719"/>
      <c r="J596" s="761"/>
      <c r="K596" s="1356" t="s">
        <v>215</v>
      </c>
      <c r="L596" s="1522">
        <f>L604</f>
        <v>0</v>
      </c>
      <c r="M596" s="963"/>
      <c r="N596" s="962"/>
      <c r="O596" s="1035"/>
    </row>
    <row r="597" spans="1:27" ht="15.75" thickBot="1" x14ac:dyDescent="0.25">
      <c r="A597" s="1502"/>
      <c r="B597" s="726"/>
      <c r="C597" s="818"/>
      <c r="D597" s="1521"/>
      <c r="E597" s="1520"/>
      <c r="F597" s="1519"/>
      <c r="G597" s="964"/>
      <c r="H597" s="720"/>
      <c r="I597" s="719"/>
      <c r="J597" s="761"/>
      <c r="K597" s="1356" t="s">
        <v>141</v>
      </c>
      <c r="L597" s="1355">
        <f>L605</f>
        <v>0</v>
      </c>
      <c r="M597" s="1019"/>
      <c r="N597" s="1018"/>
      <c r="O597" s="1017"/>
    </row>
    <row r="598" spans="1:27" ht="28.5" customHeight="1" thickBot="1" x14ac:dyDescent="0.25">
      <c r="A598" s="1498"/>
      <c r="B598" s="1497"/>
      <c r="C598" s="1415"/>
      <c r="D598" s="1518"/>
      <c r="E598" s="1517"/>
      <c r="F598" s="1516"/>
      <c r="G598" s="958"/>
      <c r="H598" s="906"/>
      <c r="I598" s="704"/>
      <c r="J598" s="1015"/>
      <c r="K598" s="799" t="s">
        <v>33</v>
      </c>
      <c r="L598" s="903">
        <f>SUM(L591:L597)</f>
        <v>10</v>
      </c>
      <c r="M598" s="797"/>
      <c r="N598" s="997"/>
      <c r="O598" s="996"/>
    </row>
    <row r="599" spans="1:27" ht="22.5" hidden="1" customHeight="1" outlineLevel="1" x14ac:dyDescent="0.2">
      <c r="A599" s="1507" t="s">
        <v>97</v>
      </c>
      <c r="B599" s="1506" t="s">
        <v>37</v>
      </c>
      <c r="C599" s="836" t="s">
        <v>37</v>
      </c>
      <c r="D599" s="927" t="s">
        <v>37</v>
      </c>
      <c r="E599" s="983"/>
      <c r="F599" s="1222" t="s">
        <v>387</v>
      </c>
      <c r="G599" s="981" t="s">
        <v>384</v>
      </c>
      <c r="H599" s="1505" t="s">
        <v>44</v>
      </c>
      <c r="I599" s="740" t="s">
        <v>43</v>
      </c>
      <c r="J599" s="1515" t="s">
        <v>42</v>
      </c>
      <c r="K599" s="923" t="s">
        <v>125</v>
      </c>
      <c r="L599" s="979"/>
      <c r="M599" s="769" t="s">
        <v>362</v>
      </c>
      <c r="N599" s="768"/>
      <c r="O599" s="825"/>
      <c r="AA599" s="665"/>
    </row>
    <row r="600" spans="1:27" ht="25.5" hidden="1" customHeight="1" outlineLevel="1" x14ac:dyDescent="0.2">
      <c r="A600" s="1502"/>
      <c r="B600" s="726"/>
      <c r="C600" s="818"/>
      <c r="D600" s="922"/>
      <c r="E600" s="966"/>
      <c r="F600" s="1212"/>
      <c r="G600" s="964"/>
      <c r="H600" s="1501"/>
      <c r="I600" s="719"/>
      <c r="J600" s="1514"/>
      <c r="K600" s="824" t="s">
        <v>218</v>
      </c>
      <c r="L600" s="976"/>
      <c r="M600" s="995"/>
      <c r="N600" s="994"/>
      <c r="O600" s="1022"/>
      <c r="AA600" s="665"/>
    </row>
    <row r="601" spans="1:27" ht="21.75" hidden="1" customHeight="1" outlineLevel="1" x14ac:dyDescent="0.2">
      <c r="A601" s="1502"/>
      <c r="B601" s="726"/>
      <c r="C601" s="818"/>
      <c r="D601" s="922"/>
      <c r="E601" s="966"/>
      <c r="F601" s="1212"/>
      <c r="G601" s="964"/>
      <c r="H601" s="1501"/>
      <c r="I601" s="719"/>
      <c r="J601" s="990"/>
      <c r="K601" s="955" t="s">
        <v>142</v>
      </c>
      <c r="L601" s="716">
        <v>0</v>
      </c>
      <c r="M601" s="1513"/>
      <c r="N601" s="1512"/>
      <c r="O601" s="1035"/>
      <c r="W601" s="609" t="s">
        <v>386</v>
      </c>
      <c r="AA601" s="1511"/>
    </row>
    <row r="602" spans="1:27" ht="23.45" hidden="1" customHeight="1" outlineLevel="1" x14ac:dyDescent="0.2">
      <c r="A602" s="1502"/>
      <c r="B602" s="726"/>
      <c r="C602" s="818"/>
      <c r="D602" s="922"/>
      <c r="E602" s="966"/>
      <c r="F602" s="1212"/>
      <c r="G602" s="964"/>
      <c r="H602" s="1501"/>
      <c r="I602" s="719"/>
      <c r="J602" s="932"/>
      <c r="K602" s="921" t="s">
        <v>217</v>
      </c>
      <c r="L602" s="822">
        <v>0</v>
      </c>
      <c r="M602" s="1219"/>
      <c r="N602" s="971"/>
      <c r="O602" s="1037"/>
    </row>
    <row r="603" spans="1:27" ht="16.899999999999999" hidden="1" customHeight="1" outlineLevel="1" x14ac:dyDescent="0.2">
      <c r="A603" s="1502"/>
      <c r="B603" s="726"/>
      <c r="C603" s="818"/>
      <c r="D603" s="922"/>
      <c r="E603" s="966"/>
      <c r="F603" s="1212"/>
      <c r="G603" s="964"/>
      <c r="H603" s="1501"/>
      <c r="I603" s="719"/>
      <c r="J603" s="932"/>
      <c r="K603" s="1376" t="s">
        <v>162</v>
      </c>
      <c r="L603" s="976"/>
      <c r="M603" s="995"/>
      <c r="N603" s="1023"/>
      <c r="O603" s="1022"/>
    </row>
    <row r="604" spans="1:27" ht="17.45" hidden="1" customHeight="1" outlineLevel="1" x14ac:dyDescent="0.2">
      <c r="A604" s="1502"/>
      <c r="B604" s="726"/>
      <c r="C604" s="818"/>
      <c r="D604" s="922"/>
      <c r="E604" s="966"/>
      <c r="F604" s="1212"/>
      <c r="G604" s="964"/>
      <c r="H604" s="1501"/>
      <c r="I604" s="719"/>
      <c r="J604" s="932"/>
      <c r="K604" s="955" t="s">
        <v>215</v>
      </c>
      <c r="L604" s="989"/>
      <c r="M604" s="963"/>
      <c r="N604" s="962"/>
      <c r="O604" s="961"/>
    </row>
    <row r="605" spans="1:27" ht="17.45" hidden="1" customHeight="1" outlineLevel="1" thickBot="1" x14ac:dyDescent="0.25">
      <c r="A605" s="1502"/>
      <c r="B605" s="726"/>
      <c r="C605" s="818"/>
      <c r="D605" s="922"/>
      <c r="E605" s="966"/>
      <c r="F605" s="1212"/>
      <c r="G605" s="964"/>
      <c r="H605" s="1501"/>
      <c r="I605" s="719"/>
      <c r="J605" s="932"/>
      <c r="K605" s="1499" t="s">
        <v>141</v>
      </c>
      <c r="L605" s="1510"/>
      <c r="M605" s="1352"/>
      <c r="N605" s="1509"/>
      <c r="O605" s="1508"/>
    </row>
    <row r="606" spans="1:27" ht="17.45" hidden="1" customHeight="1" outlineLevel="1" thickBot="1" x14ac:dyDescent="0.25">
      <c r="A606" s="1498"/>
      <c r="B606" s="1497"/>
      <c r="C606" s="1415"/>
      <c r="D606" s="960"/>
      <c r="E606" s="842"/>
      <c r="F606" s="1207"/>
      <c r="G606" s="958"/>
      <c r="H606" s="1496"/>
      <c r="I606" s="704"/>
      <c r="J606" s="1015"/>
      <c r="K606" s="799" t="s">
        <v>33</v>
      </c>
      <c r="L606" s="903">
        <f>SUM(L599:L605)</f>
        <v>0</v>
      </c>
      <c r="M606" s="985"/>
      <c r="N606" s="1367"/>
      <c r="O606" s="900"/>
    </row>
    <row r="607" spans="1:27" ht="17.45" customHeight="1" collapsed="1" x14ac:dyDescent="0.2">
      <c r="A607" s="1507" t="s">
        <v>97</v>
      </c>
      <c r="B607" s="1506" t="s">
        <v>37</v>
      </c>
      <c r="C607" s="836" t="s">
        <v>37</v>
      </c>
      <c r="D607" s="927" t="s">
        <v>39</v>
      </c>
      <c r="E607" s="834"/>
      <c r="F607" s="1222" t="s">
        <v>385</v>
      </c>
      <c r="G607" s="742" t="s">
        <v>384</v>
      </c>
      <c r="H607" s="1505" t="s">
        <v>44</v>
      </c>
      <c r="I607" s="740" t="s">
        <v>352</v>
      </c>
      <c r="J607" s="1504" t="s">
        <v>42</v>
      </c>
      <c r="K607" s="923" t="s">
        <v>125</v>
      </c>
      <c r="L607" s="949"/>
      <c r="M607" s="1154" t="s">
        <v>228</v>
      </c>
      <c r="N607" s="735" t="s">
        <v>49</v>
      </c>
      <c r="O607" s="1503">
        <v>1</v>
      </c>
    </row>
    <row r="608" spans="1:27" ht="17.45" customHeight="1" x14ac:dyDescent="0.2">
      <c r="A608" s="1502"/>
      <c r="B608" s="726"/>
      <c r="C608" s="818"/>
      <c r="D608" s="922"/>
      <c r="E608" s="816"/>
      <c r="F608" s="1212"/>
      <c r="G608" s="721"/>
      <c r="H608" s="1501"/>
      <c r="I608" s="719"/>
      <c r="J608" s="1500" t="s">
        <v>354</v>
      </c>
      <c r="K608" s="824" t="s">
        <v>218</v>
      </c>
      <c r="L608" s="919"/>
      <c r="M608" s="758"/>
      <c r="N608" s="918"/>
      <c r="O608" s="940"/>
    </row>
    <row r="609" spans="1:15" ht="17.45" customHeight="1" x14ac:dyDescent="0.2">
      <c r="A609" s="1502"/>
      <c r="B609" s="726"/>
      <c r="C609" s="818"/>
      <c r="D609" s="922"/>
      <c r="E609" s="816"/>
      <c r="F609" s="1212"/>
      <c r="G609" s="721"/>
      <c r="H609" s="1501"/>
      <c r="I609" s="719"/>
      <c r="J609" s="1500"/>
      <c r="K609" s="955" t="s">
        <v>142</v>
      </c>
      <c r="L609" s="945">
        <v>5</v>
      </c>
      <c r="M609" s="758"/>
      <c r="N609" s="918"/>
      <c r="O609" s="940"/>
    </row>
    <row r="610" spans="1:15" ht="17.45" customHeight="1" x14ac:dyDescent="0.2">
      <c r="A610" s="1502"/>
      <c r="B610" s="726"/>
      <c r="C610" s="818"/>
      <c r="D610" s="922"/>
      <c r="E610" s="816"/>
      <c r="F610" s="1212"/>
      <c r="G610" s="721"/>
      <c r="H610" s="1501"/>
      <c r="I610" s="719"/>
      <c r="J610" s="1500"/>
      <c r="K610" s="921" t="s">
        <v>217</v>
      </c>
      <c r="L610" s="919"/>
      <c r="M610" s="758"/>
      <c r="N610" s="918"/>
      <c r="O610" s="940"/>
    </row>
    <row r="611" spans="1:15" ht="17.45" customHeight="1" x14ac:dyDescent="0.2">
      <c r="A611" s="1502"/>
      <c r="B611" s="726"/>
      <c r="C611" s="818"/>
      <c r="D611" s="922"/>
      <c r="E611" s="816"/>
      <c r="F611" s="1212"/>
      <c r="G611" s="721"/>
      <c r="H611" s="1501"/>
      <c r="I611" s="719"/>
      <c r="J611" s="1500"/>
      <c r="K611" s="1376" t="s">
        <v>162</v>
      </c>
      <c r="L611" s="919">
        <v>5</v>
      </c>
      <c r="M611" s="758"/>
      <c r="N611" s="918"/>
      <c r="O611" s="940"/>
    </row>
    <row r="612" spans="1:15" ht="17.45" customHeight="1" x14ac:dyDescent="0.2">
      <c r="A612" s="1502"/>
      <c r="B612" s="726"/>
      <c r="C612" s="818"/>
      <c r="D612" s="922"/>
      <c r="E612" s="816"/>
      <c r="F612" s="1212"/>
      <c r="G612" s="721"/>
      <c r="H612" s="1501"/>
      <c r="I612" s="719"/>
      <c r="J612" s="1500"/>
      <c r="K612" s="955" t="s">
        <v>215</v>
      </c>
      <c r="L612" s="945"/>
      <c r="M612" s="758"/>
      <c r="N612" s="918"/>
      <c r="O612" s="940"/>
    </row>
    <row r="613" spans="1:15" ht="17.45" customHeight="1" thickBot="1" x14ac:dyDescent="0.25">
      <c r="A613" s="1502"/>
      <c r="B613" s="726"/>
      <c r="C613" s="818"/>
      <c r="D613" s="922"/>
      <c r="E613" s="816"/>
      <c r="F613" s="1212"/>
      <c r="G613" s="721"/>
      <c r="H613" s="1501"/>
      <c r="I613" s="719"/>
      <c r="J613" s="1500"/>
      <c r="K613" s="1499" t="s">
        <v>141</v>
      </c>
      <c r="L613" s="1101"/>
      <c r="M613" s="1100"/>
      <c r="N613" s="1463"/>
      <c r="O613" s="1147"/>
    </row>
    <row r="614" spans="1:15" ht="17.45" customHeight="1" thickBot="1" x14ac:dyDescent="0.25">
      <c r="A614" s="1498"/>
      <c r="B614" s="1497"/>
      <c r="C614" s="1415"/>
      <c r="D614" s="960"/>
      <c r="E614" s="804"/>
      <c r="F614" s="1207"/>
      <c r="G614" s="706"/>
      <c r="H614" s="1496"/>
      <c r="I614" s="704"/>
      <c r="J614" s="1495"/>
      <c r="K614" s="799" t="s">
        <v>33</v>
      </c>
      <c r="L614" s="798">
        <f>SUM(L607:L613)</f>
        <v>10</v>
      </c>
      <c r="M614" s="1494"/>
      <c r="N614" s="1183"/>
      <c r="O614" s="1456"/>
    </row>
    <row r="615" spans="1:15" ht="25.5" customHeight="1" thickBot="1" x14ac:dyDescent="0.25">
      <c r="A615" s="1455" t="s">
        <v>97</v>
      </c>
      <c r="B615" s="1454" t="s">
        <v>37</v>
      </c>
      <c r="C615" s="1453" t="s">
        <v>38</v>
      </c>
      <c r="D615" s="1453"/>
      <c r="E615" s="1453"/>
      <c r="F615" s="1453"/>
      <c r="G615" s="1453"/>
      <c r="H615" s="1453"/>
      <c r="I615" s="1452"/>
      <c r="J615" s="1493"/>
      <c r="K615" s="1492" t="s">
        <v>33</v>
      </c>
      <c r="L615" s="691">
        <f>L598*1</f>
        <v>10</v>
      </c>
      <c r="M615" s="690"/>
      <c r="N615" s="690"/>
      <c r="O615" s="689"/>
    </row>
    <row r="616" spans="1:15" ht="18.75" customHeight="1" thickBot="1" x14ac:dyDescent="0.25">
      <c r="A616" s="1491" t="s">
        <v>97</v>
      </c>
      <c r="B616" s="1489" t="s">
        <v>39</v>
      </c>
      <c r="C616" s="1271" t="s">
        <v>383</v>
      </c>
      <c r="D616" s="1069"/>
      <c r="E616" s="1069"/>
      <c r="F616" s="1069"/>
      <c r="G616" s="1270"/>
      <c r="H616" s="1270"/>
      <c r="I616" s="1069"/>
      <c r="J616" s="1069"/>
      <c r="K616" s="1270"/>
      <c r="L616" s="1069"/>
      <c r="M616" s="1270"/>
      <c r="N616" s="1270"/>
      <c r="O616" s="1358"/>
    </row>
    <row r="617" spans="1:15" ht="30.75" customHeight="1" thickBot="1" x14ac:dyDescent="0.25">
      <c r="A617" s="1490"/>
      <c r="B617" s="1489"/>
      <c r="C617" s="1267"/>
      <c r="D617" s="1267"/>
      <c r="E617" s="1267"/>
      <c r="F617" s="1267"/>
      <c r="G617" s="1267"/>
      <c r="H617" s="1267"/>
      <c r="I617" s="1267"/>
      <c r="J617" s="1268"/>
      <c r="K617" s="1267"/>
      <c r="L617" s="1267"/>
      <c r="M617" s="1266" t="s">
        <v>382</v>
      </c>
      <c r="N617" s="1061" t="s">
        <v>49</v>
      </c>
      <c r="O617" s="1060"/>
    </row>
    <row r="618" spans="1:15" ht="15" customHeight="1" thickBot="1" x14ac:dyDescent="0.25">
      <c r="A618" s="1469" t="s">
        <v>97</v>
      </c>
      <c r="B618" s="1468" t="s">
        <v>39</v>
      </c>
      <c r="C618" s="1467" t="s">
        <v>37</v>
      </c>
      <c r="D618" s="1263" t="s">
        <v>381</v>
      </c>
      <c r="E618" s="1262"/>
      <c r="F618" s="1261"/>
      <c r="G618" s="981" t="s">
        <v>375</v>
      </c>
      <c r="H618" s="1484" t="s">
        <v>44</v>
      </c>
      <c r="I618" s="740" t="s">
        <v>43</v>
      </c>
      <c r="J618" s="739" t="s">
        <v>42</v>
      </c>
      <c r="K618" s="772" t="s">
        <v>125</v>
      </c>
      <c r="L618" s="759">
        <f>L625+L632+L639</f>
        <v>0</v>
      </c>
      <c r="M618" s="769" t="s">
        <v>225</v>
      </c>
      <c r="N618" s="768" t="s">
        <v>49</v>
      </c>
      <c r="O618" s="1040"/>
    </row>
    <row r="619" spans="1:15" ht="15" customHeight="1" thickBot="1" x14ac:dyDescent="0.25">
      <c r="A619" s="1466"/>
      <c r="B619" s="1318"/>
      <c r="C619" s="1465"/>
      <c r="D619" s="1259"/>
      <c r="E619" s="1256"/>
      <c r="F619" s="1255"/>
      <c r="G619" s="964"/>
      <c r="H619" s="1313"/>
      <c r="I619" s="719"/>
      <c r="J619" s="718"/>
      <c r="K619" s="1445" t="s">
        <v>218</v>
      </c>
      <c r="L619" s="759">
        <f>L626+L633+L640</f>
        <v>0</v>
      </c>
      <c r="M619" s="995"/>
      <c r="N619" s="994"/>
      <c r="O619" s="970"/>
    </row>
    <row r="620" spans="1:15" ht="15.75" thickBot="1" x14ac:dyDescent="0.25">
      <c r="A620" s="1466"/>
      <c r="B620" s="1318"/>
      <c r="C620" s="1465"/>
      <c r="D620" s="1257"/>
      <c r="E620" s="1256"/>
      <c r="F620" s="1255"/>
      <c r="G620" s="964"/>
      <c r="H620" s="1313"/>
      <c r="I620" s="719"/>
      <c r="J620" s="718"/>
      <c r="K620" s="1444" t="s">
        <v>142</v>
      </c>
      <c r="L620" s="759">
        <f>L627+L634+L641</f>
        <v>63.8</v>
      </c>
      <c r="M620" s="995" t="s">
        <v>380</v>
      </c>
      <c r="N620" s="1023" t="s">
        <v>49</v>
      </c>
      <c r="O620" s="1488"/>
    </row>
    <row r="621" spans="1:15" ht="15.75" thickBot="1" x14ac:dyDescent="0.25">
      <c r="A621" s="1466"/>
      <c r="B621" s="1318"/>
      <c r="C621" s="1465"/>
      <c r="D621" s="1257"/>
      <c r="E621" s="1256"/>
      <c r="F621" s="1255"/>
      <c r="G621" s="964"/>
      <c r="H621" s="1313"/>
      <c r="I621" s="719"/>
      <c r="J621" s="761"/>
      <c r="K621" s="1444" t="s">
        <v>217</v>
      </c>
      <c r="L621" s="759">
        <f>L628+L635+L642</f>
        <v>0</v>
      </c>
      <c r="M621" s="995"/>
      <c r="N621" s="1023"/>
      <c r="O621" s="1022"/>
    </row>
    <row r="622" spans="1:15" ht="15.75" thickBot="1" x14ac:dyDescent="0.25">
      <c r="A622" s="1466"/>
      <c r="B622" s="1318"/>
      <c r="C622" s="1465"/>
      <c r="D622" s="1257"/>
      <c r="E622" s="1256"/>
      <c r="F622" s="1255"/>
      <c r="G622" s="964"/>
      <c r="H622" s="1313"/>
      <c r="I622" s="719"/>
      <c r="J622" s="761"/>
      <c r="K622" s="1444" t="s">
        <v>162</v>
      </c>
      <c r="L622" s="759">
        <f>L629+L636+L643</f>
        <v>630</v>
      </c>
      <c r="M622" s="995"/>
      <c r="N622" s="1023"/>
      <c r="O622" s="1022"/>
    </row>
    <row r="623" spans="1:15" ht="15.75" thickBot="1" x14ac:dyDescent="0.25">
      <c r="A623" s="1466"/>
      <c r="B623" s="1318"/>
      <c r="C623" s="1465"/>
      <c r="D623" s="1257"/>
      <c r="E623" s="1256"/>
      <c r="F623" s="1255"/>
      <c r="G623" s="964"/>
      <c r="H623" s="1313"/>
      <c r="I623" s="719"/>
      <c r="J623" s="761"/>
      <c r="K623" s="1443" t="s">
        <v>141</v>
      </c>
      <c r="L623" s="759">
        <f>L630+L637+L644</f>
        <v>0</v>
      </c>
      <c r="M623" s="1019"/>
      <c r="N623" s="1018"/>
      <c r="O623" s="1017"/>
    </row>
    <row r="624" spans="1:15" ht="16.5" customHeight="1" thickBot="1" x14ac:dyDescent="0.25">
      <c r="A624" s="1462"/>
      <c r="B624" s="1461"/>
      <c r="C624" s="1460"/>
      <c r="D624" s="1253"/>
      <c r="E624" s="1252"/>
      <c r="F624" s="1251"/>
      <c r="G624" s="958"/>
      <c r="H624" s="1476"/>
      <c r="I624" s="704"/>
      <c r="J624" s="1015"/>
      <c r="K624" s="1487" t="s">
        <v>33</v>
      </c>
      <c r="L624" s="1486">
        <f>SUM(L618:L623)</f>
        <v>693.8</v>
      </c>
      <c r="M624" s="1485"/>
      <c r="N624" s="1043"/>
      <c r="O624" s="1042"/>
    </row>
    <row r="625" spans="1:30" ht="20.25" hidden="1" customHeight="1" thickBot="1" x14ac:dyDescent="0.25">
      <c r="A625" s="1469" t="s">
        <v>97</v>
      </c>
      <c r="B625" s="1468" t="s">
        <v>39</v>
      </c>
      <c r="C625" s="1467" t="s">
        <v>37</v>
      </c>
      <c r="D625" s="927" t="s">
        <v>37</v>
      </c>
      <c r="E625" s="983"/>
      <c r="F625" s="1222" t="s">
        <v>379</v>
      </c>
      <c r="G625" s="981" t="s">
        <v>375</v>
      </c>
      <c r="H625" s="1484" t="s">
        <v>44</v>
      </c>
      <c r="I625" s="740" t="s">
        <v>221</v>
      </c>
      <c r="J625" s="1220" t="s">
        <v>42</v>
      </c>
      <c r="K625" s="1404" t="s">
        <v>125</v>
      </c>
      <c r="L625" s="979"/>
      <c r="M625" s="1483"/>
      <c r="N625" s="994"/>
      <c r="O625" s="970"/>
      <c r="AA625" s="665"/>
    </row>
    <row r="626" spans="1:30" ht="20.25" hidden="1" customHeight="1" x14ac:dyDescent="0.2">
      <c r="A626" s="1466"/>
      <c r="B626" s="1318"/>
      <c r="C626" s="1465"/>
      <c r="D626" s="922"/>
      <c r="E626" s="966"/>
      <c r="F626" s="1212"/>
      <c r="G626" s="964"/>
      <c r="H626" s="1313"/>
      <c r="I626" s="719"/>
      <c r="J626" s="1220" t="s">
        <v>287</v>
      </c>
      <c r="K626" s="1433" t="s">
        <v>244</v>
      </c>
      <c r="L626" s="976"/>
      <c r="M626" s="1482"/>
      <c r="N626" s="994"/>
      <c r="O626" s="1022"/>
    </row>
    <row r="627" spans="1:30" ht="19.5" hidden="1" customHeight="1" x14ac:dyDescent="0.25">
      <c r="A627" s="1466"/>
      <c r="B627" s="1318"/>
      <c r="C627" s="1465"/>
      <c r="D627" s="922"/>
      <c r="E627" s="966"/>
      <c r="F627" s="1212"/>
      <c r="G627" s="964"/>
      <c r="H627" s="1313"/>
      <c r="I627" s="719"/>
      <c r="J627" s="977"/>
      <c r="K627" s="1396" t="s">
        <v>142</v>
      </c>
      <c r="L627" s="822"/>
      <c r="M627" s="1481"/>
      <c r="N627" s="971"/>
      <c r="O627" s="1037"/>
      <c r="Y627" s="665"/>
      <c r="AD627" s="635"/>
    </row>
    <row r="628" spans="1:30" ht="15.75" hidden="1" thickBot="1" x14ac:dyDescent="0.25">
      <c r="A628" s="1466"/>
      <c r="B628" s="1318"/>
      <c r="C628" s="1465"/>
      <c r="D628" s="922"/>
      <c r="E628" s="966"/>
      <c r="F628" s="1212"/>
      <c r="G628" s="964"/>
      <c r="H628" s="1313"/>
      <c r="I628" s="719"/>
      <c r="J628" s="761"/>
      <c r="K628" s="1396" t="s">
        <v>217</v>
      </c>
      <c r="L628" s="976"/>
      <c r="M628" s="1480"/>
      <c r="N628" s="1023"/>
      <c r="O628" s="1022"/>
    </row>
    <row r="629" spans="1:30" ht="15.75" hidden="1" thickBot="1" x14ac:dyDescent="0.25">
      <c r="A629" s="1466"/>
      <c r="B629" s="1318"/>
      <c r="C629" s="1465"/>
      <c r="D629" s="922"/>
      <c r="E629" s="966"/>
      <c r="F629" s="1212"/>
      <c r="G629" s="964"/>
      <c r="H629" s="1313"/>
      <c r="I629" s="719"/>
      <c r="J629" s="761"/>
      <c r="K629" s="1396" t="s">
        <v>162</v>
      </c>
      <c r="L629" s="976"/>
      <c r="M629" s="1479"/>
      <c r="N629" s="1023"/>
      <c r="O629" s="970"/>
    </row>
    <row r="630" spans="1:30" ht="13.5" hidden="1" customHeight="1" x14ac:dyDescent="0.2">
      <c r="A630" s="1466"/>
      <c r="B630" s="1318"/>
      <c r="C630" s="1465"/>
      <c r="D630" s="922"/>
      <c r="E630" s="966"/>
      <c r="F630" s="1212"/>
      <c r="G630" s="964"/>
      <c r="H630" s="1313"/>
      <c r="I630" s="719"/>
      <c r="J630" s="1478"/>
      <c r="K630" s="1429" t="s">
        <v>141</v>
      </c>
      <c r="L630" s="1211"/>
      <c r="M630" s="1477"/>
      <c r="N630" s="1018"/>
      <c r="O630" s="1017"/>
    </row>
    <row r="631" spans="1:30" ht="21" hidden="1" customHeight="1" x14ac:dyDescent="0.2">
      <c r="A631" s="1462"/>
      <c r="B631" s="1461"/>
      <c r="C631" s="1460"/>
      <c r="D631" s="960"/>
      <c r="E631" s="842"/>
      <c r="F631" s="1207"/>
      <c r="G631" s="958"/>
      <c r="H631" s="1476"/>
      <c r="I631" s="704"/>
      <c r="J631" s="1475"/>
      <c r="K631" s="1427" t="s">
        <v>33</v>
      </c>
      <c r="L631" s="931">
        <f>SUM(L625:L630)</f>
        <v>0</v>
      </c>
      <c r="M631" s="1474"/>
      <c r="N631" s="929"/>
      <c r="O631" s="1120"/>
    </row>
    <row r="632" spans="1:30" ht="21" customHeight="1" x14ac:dyDescent="0.2">
      <c r="A632" s="1469" t="s">
        <v>97</v>
      </c>
      <c r="B632" s="1468" t="s">
        <v>39</v>
      </c>
      <c r="C632" s="1467" t="s">
        <v>37</v>
      </c>
      <c r="D632" s="927" t="s">
        <v>39</v>
      </c>
      <c r="E632" s="926" t="s">
        <v>224</v>
      </c>
      <c r="F632" s="743" t="s">
        <v>378</v>
      </c>
      <c r="G632" s="742" t="s">
        <v>375</v>
      </c>
      <c r="H632" s="925" t="s">
        <v>44</v>
      </c>
      <c r="I632" s="740" t="s">
        <v>276</v>
      </c>
      <c r="J632" s="739" t="s">
        <v>377</v>
      </c>
      <c r="K632" s="1404" t="s">
        <v>125</v>
      </c>
      <c r="L632" s="1472">
        <v>0</v>
      </c>
      <c r="M632" s="715" t="s">
        <v>228</v>
      </c>
      <c r="N632" s="714" t="s">
        <v>49</v>
      </c>
      <c r="O632" s="917"/>
      <c r="AA632" s="730"/>
    </row>
    <row r="633" spans="1:30" ht="21" customHeight="1" x14ac:dyDescent="0.2">
      <c r="A633" s="1466"/>
      <c r="B633" s="1318"/>
      <c r="C633" s="1465"/>
      <c r="D633" s="922"/>
      <c r="E633" s="915"/>
      <c r="F633" s="722"/>
      <c r="G633" s="721"/>
      <c r="H633" s="720"/>
      <c r="I633" s="719"/>
      <c r="J633" s="718"/>
      <c r="K633" s="824" t="s">
        <v>218</v>
      </c>
      <c r="L633" s="1472">
        <v>0</v>
      </c>
      <c r="M633" s="1470"/>
      <c r="N633" s="918"/>
      <c r="O633" s="917"/>
    </row>
    <row r="634" spans="1:30" ht="21" customHeight="1" x14ac:dyDescent="0.2">
      <c r="A634" s="1466"/>
      <c r="B634" s="1318"/>
      <c r="C634" s="1465"/>
      <c r="D634" s="922"/>
      <c r="E634" s="915"/>
      <c r="F634" s="722"/>
      <c r="G634" s="721"/>
      <c r="H634" s="720"/>
      <c r="I634" s="719"/>
      <c r="J634" s="718"/>
      <c r="K634" s="1396" t="s">
        <v>142</v>
      </c>
      <c r="L634" s="1473">
        <v>57.8</v>
      </c>
      <c r="M634" s="1470"/>
      <c r="N634" s="918"/>
      <c r="O634" s="917"/>
      <c r="AA634" s="730"/>
    </row>
    <row r="635" spans="1:30" ht="21" customHeight="1" x14ac:dyDescent="0.2">
      <c r="A635" s="1466"/>
      <c r="B635" s="1318"/>
      <c r="C635" s="1465"/>
      <c r="D635" s="922"/>
      <c r="E635" s="915"/>
      <c r="F635" s="722"/>
      <c r="G635" s="721"/>
      <c r="H635" s="720"/>
      <c r="I635" s="719"/>
      <c r="J635" s="718"/>
      <c r="K635" s="1396" t="s">
        <v>217</v>
      </c>
      <c r="L635" s="1472">
        <v>0</v>
      </c>
      <c r="M635" s="1470"/>
      <c r="N635" s="918"/>
      <c r="O635" s="917"/>
    </row>
    <row r="636" spans="1:30" ht="21" customHeight="1" x14ac:dyDescent="0.2">
      <c r="A636" s="1466"/>
      <c r="B636" s="1318"/>
      <c r="C636" s="1465"/>
      <c r="D636" s="922"/>
      <c r="E636" s="915"/>
      <c r="F636" s="722"/>
      <c r="G636" s="721"/>
      <c r="H636" s="720"/>
      <c r="I636" s="719"/>
      <c r="J636" s="718"/>
      <c r="K636" s="1395" t="s">
        <v>162</v>
      </c>
      <c r="L636" s="1472">
        <v>630</v>
      </c>
      <c r="M636" s="1470"/>
      <c r="N636" s="918"/>
      <c r="O636" s="917"/>
      <c r="AA636" s="730"/>
    </row>
    <row r="637" spans="1:30" ht="21" customHeight="1" thickBot="1" x14ac:dyDescent="0.25">
      <c r="A637" s="1466"/>
      <c r="B637" s="1318"/>
      <c r="C637" s="1465"/>
      <c r="D637" s="922"/>
      <c r="E637" s="915"/>
      <c r="F637" s="722"/>
      <c r="G637" s="721"/>
      <c r="H637" s="720"/>
      <c r="I637" s="719"/>
      <c r="J637" s="718"/>
      <c r="K637" s="1464" t="s">
        <v>141</v>
      </c>
      <c r="L637" s="1471">
        <v>0</v>
      </c>
      <c r="M637" s="1470"/>
      <c r="N637" s="918"/>
      <c r="O637" s="917"/>
    </row>
    <row r="638" spans="1:30" ht="21" customHeight="1" thickBot="1" x14ac:dyDescent="0.25">
      <c r="A638" s="1462"/>
      <c r="B638" s="1461"/>
      <c r="C638" s="1460"/>
      <c r="D638" s="960"/>
      <c r="E638" s="907"/>
      <c r="F638" s="707"/>
      <c r="G638" s="706"/>
      <c r="H638" s="906"/>
      <c r="I638" s="704"/>
      <c r="J638" s="703"/>
      <c r="K638" s="1459" t="s">
        <v>33</v>
      </c>
      <c r="L638" s="798">
        <f>SUM(L632:L637)</f>
        <v>687.8</v>
      </c>
      <c r="M638" s="1458"/>
      <c r="N638" s="1457"/>
      <c r="O638" s="1456"/>
    </row>
    <row r="639" spans="1:30" ht="21" customHeight="1" x14ac:dyDescent="0.2">
      <c r="A639" s="1469" t="s">
        <v>97</v>
      </c>
      <c r="B639" s="1468" t="s">
        <v>39</v>
      </c>
      <c r="C639" s="1467" t="s">
        <v>37</v>
      </c>
      <c r="D639" s="927" t="s">
        <v>110</v>
      </c>
      <c r="E639" s="926" t="s">
        <v>224</v>
      </c>
      <c r="F639" s="1165" t="s">
        <v>376</v>
      </c>
      <c r="G639" s="742" t="s">
        <v>375</v>
      </c>
      <c r="H639" s="925" t="s">
        <v>44</v>
      </c>
      <c r="I639" s="740" t="s">
        <v>305</v>
      </c>
      <c r="J639" s="739" t="s">
        <v>374</v>
      </c>
      <c r="K639" s="1404" t="s">
        <v>125</v>
      </c>
      <c r="L639" s="737">
        <v>0</v>
      </c>
      <c r="M639" s="715" t="s">
        <v>228</v>
      </c>
      <c r="N639" s="714" t="s">
        <v>49</v>
      </c>
      <c r="O639" s="947"/>
    </row>
    <row r="640" spans="1:30" ht="21" customHeight="1" x14ac:dyDescent="0.2">
      <c r="A640" s="1466"/>
      <c r="B640" s="1318"/>
      <c r="C640" s="1465"/>
      <c r="D640" s="922"/>
      <c r="E640" s="915"/>
      <c r="F640" s="1161"/>
      <c r="G640" s="721"/>
      <c r="H640" s="720"/>
      <c r="I640" s="719"/>
      <c r="J640" s="718"/>
      <c r="K640" s="824" t="s">
        <v>218</v>
      </c>
      <c r="L640" s="728">
        <v>0</v>
      </c>
      <c r="M640" s="1175"/>
      <c r="N640" s="918"/>
      <c r="O640" s="940"/>
    </row>
    <row r="641" spans="1:27" ht="21" customHeight="1" x14ac:dyDescent="0.2">
      <c r="A641" s="1466"/>
      <c r="B641" s="1318"/>
      <c r="C641" s="1465"/>
      <c r="D641" s="922"/>
      <c r="E641" s="915"/>
      <c r="F641" s="1161"/>
      <c r="G641" s="721"/>
      <c r="H641" s="720"/>
      <c r="I641" s="719"/>
      <c r="J641" s="718"/>
      <c r="K641" s="1396" t="s">
        <v>142</v>
      </c>
      <c r="L641" s="728">
        <v>6</v>
      </c>
      <c r="M641" s="1175"/>
      <c r="N641" s="918"/>
      <c r="O641" s="940"/>
    </row>
    <row r="642" spans="1:27" ht="21" customHeight="1" x14ac:dyDescent="0.2">
      <c r="A642" s="1466"/>
      <c r="B642" s="1318"/>
      <c r="C642" s="1465"/>
      <c r="D642" s="922"/>
      <c r="E642" s="915"/>
      <c r="F642" s="1161"/>
      <c r="G642" s="721"/>
      <c r="H642" s="720"/>
      <c r="I642" s="719"/>
      <c r="J642" s="718"/>
      <c r="K642" s="1396" t="s">
        <v>217</v>
      </c>
      <c r="L642" s="728">
        <v>0</v>
      </c>
      <c r="M642" s="1175"/>
      <c r="N642" s="918"/>
      <c r="O642" s="940"/>
    </row>
    <row r="643" spans="1:27" ht="21" customHeight="1" x14ac:dyDescent="0.2">
      <c r="A643" s="1466"/>
      <c r="B643" s="1318"/>
      <c r="C643" s="1465"/>
      <c r="D643" s="922"/>
      <c r="E643" s="915"/>
      <c r="F643" s="1161"/>
      <c r="G643" s="721"/>
      <c r="H643" s="720"/>
      <c r="I643" s="719"/>
      <c r="J643" s="718"/>
      <c r="K643" s="1395" t="s">
        <v>162</v>
      </c>
      <c r="L643" s="728">
        <v>0</v>
      </c>
      <c r="M643" s="1175"/>
      <c r="N643" s="918"/>
      <c r="O643" s="940"/>
    </row>
    <row r="644" spans="1:27" ht="21" customHeight="1" thickBot="1" x14ac:dyDescent="0.25">
      <c r="A644" s="1466"/>
      <c r="B644" s="1318"/>
      <c r="C644" s="1465"/>
      <c r="D644" s="922"/>
      <c r="E644" s="915"/>
      <c r="F644" s="1161"/>
      <c r="G644" s="721"/>
      <c r="H644" s="720"/>
      <c r="I644" s="719"/>
      <c r="J644" s="718"/>
      <c r="K644" s="1464" t="s">
        <v>141</v>
      </c>
      <c r="L644" s="1172">
        <v>0</v>
      </c>
      <c r="M644" s="1171"/>
      <c r="N644" s="1463"/>
      <c r="O644" s="1147"/>
    </row>
    <row r="645" spans="1:27" ht="21" customHeight="1" thickBot="1" x14ac:dyDescent="0.25">
      <c r="A645" s="1462"/>
      <c r="B645" s="1461"/>
      <c r="C645" s="1460"/>
      <c r="D645" s="960"/>
      <c r="E645" s="907"/>
      <c r="F645" s="1157"/>
      <c r="G645" s="706"/>
      <c r="H645" s="906"/>
      <c r="I645" s="704"/>
      <c r="J645" s="703"/>
      <c r="K645" s="1459" t="s">
        <v>33</v>
      </c>
      <c r="L645" s="798">
        <f>SUM(L639:L644)</f>
        <v>6</v>
      </c>
      <c r="M645" s="1458"/>
      <c r="N645" s="1457"/>
      <c r="O645" s="1456"/>
    </row>
    <row r="646" spans="1:27" ht="17.25" customHeight="1" thickBot="1" x14ac:dyDescent="0.25">
      <c r="A646" s="1455" t="s">
        <v>97</v>
      </c>
      <c r="B646" s="1454" t="s">
        <v>39</v>
      </c>
      <c r="C646" s="1453" t="s">
        <v>38</v>
      </c>
      <c r="D646" s="1453"/>
      <c r="E646" s="1453"/>
      <c r="F646" s="1453"/>
      <c r="G646" s="1453"/>
      <c r="H646" s="1453"/>
      <c r="I646" s="1452"/>
      <c r="J646" s="1451"/>
      <c r="K646" s="1450" t="s">
        <v>33</v>
      </c>
      <c r="L646" s="691">
        <f>L624*1</f>
        <v>693.8</v>
      </c>
      <c r="M646" s="690"/>
      <c r="N646" s="690"/>
      <c r="O646" s="689"/>
    </row>
    <row r="647" spans="1:27" ht="24.75" customHeight="1" thickBot="1" x14ac:dyDescent="0.25">
      <c r="A647" s="1269" t="s">
        <v>97</v>
      </c>
      <c r="B647" s="1449" t="s">
        <v>110</v>
      </c>
      <c r="C647" s="1271" t="s">
        <v>373</v>
      </c>
      <c r="D647" s="1069"/>
      <c r="E647" s="1069"/>
      <c r="F647" s="1069"/>
      <c r="G647" s="1270"/>
      <c r="H647" s="1270"/>
      <c r="I647" s="1069"/>
      <c r="J647" s="1270"/>
      <c r="K647" s="1448"/>
      <c r="L647" s="1069"/>
      <c r="M647" s="1270"/>
      <c r="N647" s="1270"/>
      <c r="O647" s="1358"/>
    </row>
    <row r="648" spans="1:27" ht="23.25" customHeight="1" thickBot="1" x14ac:dyDescent="0.25">
      <c r="A648" s="1269"/>
      <c r="B648" s="696"/>
      <c r="C648" s="1066"/>
      <c r="D648" s="1064"/>
      <c r="E648" s="1064"/>
      <c r="F648" s="1064"/>
      <c r="G648" s="1064"/>
      <c r="H648" s="1064"/>
      <c r="I648" s="1064"/>
      <c r="J648" s="1065"/>
      <c r="K648" s="1447"/>
      <c r="L648" s="1063"/>
      <c r="M648" s="1062" t="s">
        <v>372</v>
      </c>
      <c r="N648" s="1061" t="s">
        <v>49</v>
      </c>
      <c r="O648" s="1060"/>
    </row>
    <row r="649" spans="1:27" ht="15" customHeight="1" x14ac:dyDescent="0.2">
      <c r="A649" s="870" t="s">
        <v>97</v>
      </c>
      <c r="B649" s="747" t="s">
        <v>110</v>
      </c>
      <c r="C649" s="1224" t="s">
        <v>37</v>
      </c>
      <c r="D649" s="1263" t="s">
        <v>371</v>
      </c>
      <c r="E649" s="1262"/>
      <c r="F649" s="1261"/>
      <c r="G649" s="981" t="s">
        <v>332</v>
      </c>
      <c r="H649" s="741" t="s">
        <v>44</v>
      </c>
      <c r="I649" s="740" t="s">
        <v>43</v>
      </c>
      <c r="J649" s="739" t="s">
        <v>42</v>
      </c>
      <c r="K649" s="1446" t="s">
        <v>125</v>
      </c>
      <c r="L649" s="759">
        <f>L656+L663+L670+L677+L684+L691+L698+L704+L710+L716</f>
        <v>0</v>
      </c>
      <c r="M649" s="769" t="s">
        <v>370</v>
      </c>
      <c r="N649" s="768" t="s">
        <v>49</v>
      </c>
      <c r="O649" s="825"/>
    </row>
    <row r="650" spans="1:27" ht="15" customHeight="1" x14ac:dyDescent="0.2">
      <c r="A650" s="852"/>
      <c r="B650" s="726"/>
      <c r="C650" s="1221"/>
      <c r="D650" s="1259"/>
      <c r="E650" s="1256"/>
      <c r="F650" s="1255"/>
      <c r="G650" s="964"/>
      <c r="H650" s="720"/>
      <c r="I650" s="719"/>
      <c r="J650" s="718"/>
      <c r="K650" s="1445" t="s">
        <v>218</v>
      </c>
      <c r="L650" s="1357">
        <f>L657+L664+L671+L678+L685+L692+L717</f>
        <v>0</v>
      </c>
      <c r="M650" s="995"/>
      <c r="N650" s="994"/>
      <c r="O650" s="1022"/>
    </row>
    <row r="651" spans="1:27" ht="15" customHeight="1" x14ac:dyDescent="0.2">
      <c r="A651" s="852"/>
      <c r="B651" s="726"/>
      <c r="C651" s="1221"/>
      <c r="D651" s="1257"/>
      <c r="E651" s="1256"/>
      <c r="F651" s="1255"/>
      <c r="G651" s="964"/>
      <c r="H651" s="720"/>
      <c r="I651" s="719"/>
      <c r="J651" s="718"/>
      <c r="K651" s="1444" t="s">
        <v>142</v>
      </c>
      <c r="L651" s="1357">
        <f>L658+L665+L672+L679+L686+L693+L699+L705+L711+L718+L731+L738+L745+L752+L759+L766</f>
        <v>897</v>
      </c>
      <c r="M651" s="995" t="s">
        <v>369</v>
      </c>
      <c r="N651" s="1023" t="s">
        <v>337</v>
      </c>
      <c r="O651" s="1022"/>
    </row>
    <row r="652" spans="1:27" ht="15" x14ac:dyDescent="0.2">
      <c r="A652" s="852"/>
      <c r="B652" s="726"/>
      <c r="C652" s="1221"/>
      <c r="D652" s="1257"/>
      <c r="E652" s="1256"/>
      <c r="F652" s="1255"/>
      <c r="G652" s="964"/>
      <c r="H652" s="720"/>
      <c r="I652" s="719"/>
      <c r="J652" s="761"/>
      <c r="K652" s="1444" t="s">
        <v>217</v>
      </c>
      <c r="L652" s="1357">
        <f>L659+L666+L673+L680+L687+L694+L700+L706+L712+L719</f>
        <v>0</v>
      </c>
      <c r="M652" s="995"/>
      <c r="N652" s="1023"/>
      <c r="O652" s="1022"/>
    </row>
    <row r="653" spans="1:27" ht="15" x14ac:dyDescent="0.2">
      <c r="A653" s="852"/>
      <c r="B653" s="726"/>
      <c r="C653" s="1221"/>
      <c r="D653" s="1257"/>
      <c r="E653" s="1256"/>
      <c r="F653" s="1255"/>
      <c r="G653" s="964"/>
      <c r="H653" s="720"/>
      <c r="I653" s="719"/>
      <c r="J653" s="761"/>
      <c r="K653" s="1444" t="s">
        <v>162</v>
      </c>
      <c r="L653" s="1357">
        <f>L660+L667+L674+L681+L688+L695+L701+L707+L713+L720+L726+L740+L747+L754+L761+L768</f>
        <v>110</v>
      </c>
      <c r="M653" s="995"/>
      <c r="N653" s="1023"/>
      <c r="O653" s="970"/>
    </row>
    <row r="654" spans="1:27" ht="15.75" thickBot="1" x14ac:dyDescent="0.25">
      <c r="A654" s="852"/>
      <c r="B654" s="726"/>
      <c r="C654" s="1221"/>
      <c r="D654" s="1257"/>
      <c r="E654" s="1256"/>
      <c r="F654" s="1255"/>
      <c r="G654" s="964"/>
      <c r="H654" s="720"/>
      <c r="I654" s="719"/>
      <c r="J654" s="761"/>
      <c r="K654" s="1443" t="s">
        <v>216</v>
      </c>
      <c r="L654" s="1355">
        <f>L661+L668+L675+L682+L689+L696+L702+L708+L714+L721</f>
        <v>0</v>
      </c>
      <c r="M654" s="1019"/>
      <c r="N654" s="1018"/>
      <c r="O654" s="1017"/>
    </row>
    <row r="655" spans="1:27" ht="15.75" thickBot="1" x14ac:dyDescent="0.25">
      <c r="A655" s="794"/>
      <c r="B655" s="711"/>
      <c r="C655" s="757"/>
      <c r="D655" s="1253"/>
      <c r="E655" s="1252"/>
      <c r="F655" s="1251"/>
      <c r="G655" s="958"/>
      <c r="H655" s="705"/>
      <c r="I655" s="704"/>
      <c r="J655" s="1015"/>
      <c r="K655" s="1406" t="s">
        <v>33</v>
      </c>
      <c r="L655" s="903">
        <f>SUM(L649:L654)</f>
        <v>1007</v>
      </c>
      <c r="M655" s="797"/>
      <c r="N655" s="997"/>
      <c r="O655" s="957"/>
    </row>
    <row r="656" spans="1:27" ht="21.75" hidden="1" customHeight="1" outlineLevel="1" x14ac:dyDescent="0.2">
      <c r="A656" s="870" t="s">
        <v>97</v>
      </c>
      <c r="B656" s="747" t="s">
        <v>110</v>
      </c>
      <c r="C656" s="1224" t="s">
        <v>37</v>
      </c>
      <c r="D656" s="1223" t="s">
        <v>37</v>
      </c>
      <c r="E656" s="983"/>
      <c r="F656" s="1222" t="s">
        <v>368</v>
      </c>
      <c r="G656" s="981" t="s">
        <v>332</v>
      </c>
      <c r="H656" s="925" t="s">
        <v>44</v>
      </c>
      <c r="I656" s="740" t="s">
        <v>43</v>
      </c>
      <c r="J656" s="1354" t="s">
        <v>42</v>
      </c>
      <c r="K656" s="1404" t="s">
        <v>125</v>
      </c>
      <c r="L656" s="979"/>
      <c r="M656" s="769" t="s">
        <v>228</v>
      </c>
      <c r="N656" s="768" t="s">
        <v>49</v>
      </c>
      <c r="O656" s="1040"/>
      <c r="AA656" s="665"/>
    </row>
    <row r="657" spans="1:30" ht="32.25" hidden="1" customHeight="1" outlineLevel="1" x14ac:dyDescent="0.2">
      <c r="A657" s="852"/>
      <c r="B657" s="726"/>
      <c r="C657" s="1221"/>
      <c r="D657" s="1213"/>
      <c r="E657" s="966"/>
      <c r="F657" s="1212"/>
      <c r="G657" s="964"/>
      <c r="H657" s="720"/>
      <c r="I657" s="719"/>
      <c r="J657" s="1353" t="s">
        <v>367</v>
      </c>
      <c r="K657" s="1433" t="s">
        <v>244</v>
      </c>
      <c r="L657" s="976"/>
      <c r="M657" s="975"/>
      <c r="N657" s="994"/>
      <c r="O657" s="970"/>
    </row>
    <row r="658" spans="1:30" ht="28.5" hidden="1" customHeight="1" outlineLevel="1" x14ac:dyDescent="0.25">
      <c r="A658" s="852"/>
      <c r="B658" s="726"/>
      <c r="C658" s="1221"/>
      <c r="D658" s="1213"/>
      <c r="E658" s="966"/>
      <c r="F658" s="1212"/>
      <c r="G658" s="964"/>
      <c r="H658" s="720"/>
      <c r="I658" s="719"/>
      <c r="J658" s="977"/>
      <c r="K658" s="1396" t="s">
        <v>142</v>
      </c>
      <c r="L658" s="976">
        <v>0</v>
      </c>
      <c r="M658" s="972" t="s">
        <v>349</v>
      </c>
      <c r="N658" s="971" t="s">
        <v>337</v>
      </c>
      <c r="O658" s="970"/>
    </row>
    <row r="659" spans="1:30" ht="21.75" hidden="1" customHeight="1" outlineLevel="1" x14ac:dyDescent="0.2">
      <c r="A659" s="852"/>
      <c r="B659" s="726"/>
      <c r="C659" s="1221"/>
      <c r="D659" s="1213"/>
      <c r="E659" s="966"/>
      <c r="F659" s="1212"/>
      <c r="G659" s="964"/>
      <c r="H659" s="720"/>
      <c r="I659" s="719"/>
      <c r="J659" s="761"/>
      <c r="K659" s="1396" t="s">
        <v>217</v>
      </c>
      <c r="L659" s="976"/>
      <c r="M659" s="995"/>
      <c r="N659" s="1023"/>
      <c r="O659" s="970"/>
    </row>
    <row r="660" spans="1:30" ht="24.75" hidden="1" customHeight="1" outlineLevel="1" x14ac:dyDescent="0.2">
      <c r="A660" s="852"/>
      <c r="B660" s="726"/>
      <c r="C660" s="1221"/>
      <c r="D660" s="1213"/>
      <c r="E660" s="966"/>
      <c r="F660" s="1212"/>
      <c r="G660" s="964"/>
      <c r="H660" s="720"/>
      <c r="I660" s="719"/>
      <c r="J660" s="761"/>
      <c r="K660" s="1396" t="s">
        <v>162</v>
      </c>
      <c r="L660" s="731">
        <v>0</v>
      </c>
      <c r="M660" s="995"/>
      <c r="N660" s="1023"/>
      <c r="O660" s="970"/>
      <c r="AB660" s="665"/>
    </row>
    <row r="661" spans="1:30" ht="19.5" hidden="1" customHeight="1" outlineLevel="1" thickBot="1" x14ac:dyDescent="0.25">
      <c r="A661" s="852"/>
      <c r="B661" s="726"/>
      <c r="C661" s="1221"/>
      <c r="D661" s="1213"/>
      <c r="E661" s="966"/>
      <c r="F661" s="1212"/>
      <c r="G661" s="964"/>
      <c r="H661" s="720"/>
      <c r="I661" s="719"/>
      <c r="J661" s="761"/>
      <c r="K661" s="1429" t="s">
        <v>216</v>
      </c>
      <c r="L661" s="1211"/>
      <c r="M661" s="1019"/>
      <c r="N661" s="1018"/>
      <c r="O661" s="1017"/>
    </row>
    <row r="662" spans="1:30" ht="39.75" hidden="1" customHeight="1" outlineLevel="1" thickBot="1" x14ac:dyDescent="0.25">
      <c r="A662" s="794"/>
      <c r="B662" s="711"/>
      <c r="C662" s="757"/>
      <c r="D662" s="843"/>
      <c r="E662" s="842"/>
      <c r="F662" s="1207"/>
      <c r="G662" s="958"/>
      <c r="H662" s="906"/>
      <c r="I662" s="704"/>
      <c r="J662" s="1015"/>
      <c r="K662" s="1406" t="s">
        <v>33</v>
      </c>
      <c r="L662" s="903">
        <f>SUM(L656:L661)</f>
        <v>0</v>
      </c>
      <c r="M662" s="797"/>
      <c r="N662" s="997"/>
      <c r="O662" s="957"/>
    </row>
    <row r="663" spans="1:30" ht="18" hidden="1" customHeight="1" outlineLevel="1" collapsed="1" x14ac:dyDescent="0.2">
      <c r="A663" s="870" t="s">
        <v>97</v>
      </c>
      <c r="B663" s="747" t="s">
        <v>110</v>
      </c>
      <c r="C663" s="1224" t="s">
        <v>37</v>
      </c>
      <c r="D663" s="1223" t="s">
        <v>39</v>
      </c>
      <c r="E663" s="983"/>
      <c r="F663" s="1222" t="s">
        <v>366</v>
      </c>
      <c r="G663" s="981" t="s">
        <v>332</v>
      </c>
      <c r="H663" s="925" t="s">
        <v>44</v>
      </c>
      <c r="I663" s="740" t="s">
        <v>43</v>
      </c>
      <c r="J663" s="1354" t="s">
        <v>42</v>
      </c>
      <c r="K663" s="1404" t="s">
        <v>125</v>
      </c>
      <c r="L663" s="979"/>
      <c r="M663" s="769" t="s">
        <v>362</v>
      </c>
      <c r="N663" s="768"/>
      <c r="O663" s="1040"/>
      <c r="AA663" s="665"/>
    </row>
    <row r="664" spans="1:30" ht="14.25" hidden="1" customHeight="1" outlineLevel="1" x14ac:dyDescent="0.2">
      <c r="A664" s="852"/>
      <c r="B664" s="726"/>
      <c r="C664" s="1221"/>
      <c r="D664" s="1213"/>
      <c r="E664" s="966"/>
      <c r="F664" s="1212"/>
      <c r="G664" s="964"/>
      <c r="H664" s="720"/>
      <c r="I664" s="719"/>
      <c r="J664" s="1353" t="s">
        <v>360</v>
      </c>
      <c r="K664" s="824" t="s">
        <v>218</v>
      </c>
      <c r="L664" s="976"/>
      <c r="M664" s="975"/>
      <c r="N664" s="974"/>
      <c r="O664" s="970"/>
      <c r="AA664" s="665"/>
    </row>
    <row r="665" spans="1:30" ht="15.75" hidden="1" outlineLevel="1" thickBot="1" x14ac:dyDescent="0.3">
      <c r="A665" s="852"/>
      <c r="B665" s="726"/>
      <c r="C665" s="1221"/>
      <c r="D665" s="1213"/>
      <c r="E665" s="966"/>
      <c r="F665" s="1212"/>
      <c r="G665" s="964"/>
      <c r="H665" s="720"/>
      <c r="I665" s="719"/>
      <c r="J665" s="977"/>
      <c r="K665" s="1396" t="s">
        <v>142</v>
      </c>
      <c r="L665" s="976">
        <v>0</v>
      </c>
      <c r="M665" s="972"/>
      <c r="N665" s="971"/>
      <c r="O665" s="970"/>
      <c r="AA665" s="730"/>
      <c r="AB665" s="665"/>
    </row>
    <row r="666" spans="1:30" ht="15.75" hidden="1" outlineLevel="1" thickBot="1" x14ac:dyDescent="0.25">
      <c r="A666" s="852"/>
      <c r="B666" s="726"/>
      <c r="C666" s="1221"/>
      <c r="D666" s="1213"/>
      <c r="E666" s="966"/>
      <c r="F666" s="1212"/>
      <c r="G666" s="964"/>
      <c r="H666" s="720"/>
      <c r="I666" s="719"/>
      <c r="J666" s="761"/>
      <c r="K666" s="1396" t="s">
        <v>217</v>
      </c>
      <c r="L666" s="976"/>
      <c r="M666" s="995"/>
      <c r="N666" s="1023"/>
      <c r="O666" s="970"/>
    </row>
    <row r="667" spans="1:30" ht="15.75" hidden="1" outlineLevel="1" thickBot="1" x14ac:dyDescent="0.25">
      <c r="A667" s="852"/>
      <c r="B667" s="726"/>
      <c r="C667" s="1221"/>
      <c r="D667" s="1213"/>
      <c r="E667" s="966"/>
      <c r="F667" s="1431"/>
      <c r="G667" s="964"/>
      <c r="H667" s="720"/>
      <c r="I667" s="719"/>
      <c r="J667" s="761"/>
      <c r="K667" s="1429" t="s">
        <v>162</v>
      </c>
      <c r="L667" s="728">
        <v>0</v>
      </c>
      <c r="M667" s="858"/>
      <c r="N667" s="992"/>
      <c r="O667" s="1442"/>
      <c r="R667" s="609" t="s">
        <v>365</v>
      </c>
      <c r="S667" s="609">
        <v>352.5</v>
      </c>
      <c r="V667" s="609">
        <v>341.7</v>
      </c>
    </row>
    <row r="668" spans="1:30" ht="15.75" hidden="1" outlineLevel="1" thickBot="1" x14ac:dyDescent="0.25">
      <c r="A668" s="852"/>
      <c r="B668" s="726"/>
      <c r="C668" s="1221"/>
      <c r="D668" s="1213"/>
      <c r="E668" s="966"/>
      <c r="F668" s="1430"/>
      <c r="G668" s="964"/>
      <c r="H668" s="720"/>
      <c r="I668" s="719"/>
      <c r="J668" s="761"/>
      <c r="K668" s="1429" t="s">
        <v>216</v>
      </c>
      <c r="L668" s="989"/>
      <c r="M668" s="963"/>
      <c r="N668" s="962"/>
      <c r="O668" s="961"/>
    </row>
    <row r="669" spans="1:30" ht="17.25" hidden="1" customHeight="1" outlineLevel="1" thickBot="1" x14ac:dyDescent="0.25">
      <c r="A669" s="794"/>
      <c r="B669" s="711"/>
      <c r="C669" s="757"/>
      <c r="D669" s="843"/>
      <c r="E669" s="842"/>
      <c r="F669" s="1384"/>
      <c r="G669" s="958"/>
      <c r="H669" s="906"/>
      <c r="I669" s="704"/>
      <c r="J669" s="1015"/>
      <c r="K669" s="1406" t="s">
        <v>33</v>
      </c>
      <c r="L669" s="903">
        <f>SUM(L663:L668)</f>
        <v>0</v>
      </c>
      <c r="M669" s="797"/>
      <c r="N669" s="997"/>
      <c r="O669" s="957"/>
    </row>
    <row r="670" spans="1:30" ht="15.75" hidden="1" outlineLevel="1" thickBot="1" x14ac:dyDescent="0.25">
      <c r="A670" s="870" t="s">
        <v>97</v>
      </c>
      <c r="B670" s="747" t="s">
        <v>110</v>
      </c>
      <c r="C670" s="1224" t="s">
        <v>37</v>
      </c>
      <c r="D670" s="1223" t="s">
        <v>110</v>
      </c>
      <c r="E670" s="983"/>
      <c r="F670" s="1222" t="s">
        <v>364</v>
      </c>
      <c r="G670" s="981" t="s">
        <v>332</v>
      </c>
      <c r="H670" s="925" t="s">
        <v>44</v>
      </c>
      <c r="I670" s="740" t="s">
        <v>221</v>
      </c>
      <c r="J670" s="1220" t="s">
        <v>42</v>
      </c>
      <c r="K670" s="1404" t="s">
        <v>125</v>
      </c>
      <c r="L670" s="979"/>
      <c r="M670" s="769" t="s">
        <v>362</v>
      </c>
      <c r="N670" s="768"/>
      <c r="O670" s="1040"/>
      <c r="AA670" s="665"/>
    </row>
    <row r="671" spans="1:30" ht="15.75" hidden="1" outlineLevel="1" thickBot="1" x14ac:dyDescent="0.25">
      <c r="A671" s="852"/>
      <c r="B671" s="726"/>
      <c r="C671" s="1221"/>
      <c r="D671" s="1213"/>
      <c r="E671" s="966"/>
      <c r="F671" s="1212"/>
      <c r="G671" s="964"/>
      <c r="H671" s="720"/>
      <c r="I671" s="719"/>
      <c r="J671" s="1220" t="s">
        <v>303</v>
      </c>
      <c r="K671" s="824" t="s">
        <v>218</v>
      </c>
      <c r="L671" s="976">
        <v>0</v>
      </c>
      <c r="M671" s="975"/>
      <c r="N671" s="974"/>
      <c r="O671" s="970"/>
      <c r="AA671" s="665"/>
    </row>
    <row r="672" spans="1:30" ht="15.75" hidden="1" outlineLevel="1" thickBot="1" x14ac:dyDescent="0.3">
      <c r="A672" s="852"/>
      <c r="B672" s="726"/>
      <c r="C672" s="1221"/>
      <c r="D672" s="1213"/>
      <c r="E672" s="966"/>
      <c r="F672" s="1212"/>
      <c r="G672" s="964"/>
      <c r="H672" s="720"/>
      <c r="I672" s="719"/>
      <c r="J672" s="977"/>
      <c r="K672" s="1396" t="s">
        <v>142</v>
      </c>
      <c r="L672" s="731">
        <v>0</v>
      </c>
      <c r="M672" s="972"/>
      <c r="N672" s="971"/>
      <c r="O672" s="970"/>
      <c r="AA672" s="665"/>
      <c r="AC672" s="665"/>
      <c r="AD672" s="665"/>
    </row>
    <row r="673" spans="1:27" ht="15.75" hidden="1" outlineLevel="1" thickBot="1" x14ac:dyDescent="0.25">
      <c r="A673" s="852"/>
      <c r="B673" s="726"/>
      <c r="C673" s="1221"/>
      <c r="D673" s="1213"/>
      <c r="E673" s="966"/>
      <c r="F673" s="1212"/>
      <c r="G673" s="964"/>
      <c r="H673" s="720"/>
      <c r="I673" s="719"/>
      <c r="J673" s="1441"/>
      <c r="K673" s="1396" t="s">
        <v>217</v>
      </c>
      <c r="L673" s="976"/>
      <c r="M673" s="995"/>
      <c r="N673" s="1023"/>
      <c r="O673" s="970"/>
    </row>
    <row r="674" spans="1:27" ht="15.75" hidden="1" outlineLevel="1" thickBot="1" x14ac:dyDescent="0.25">
      <c r="A674" s="852"/>
      <c r="B674" s="726"/>
      <c r="C674" s="1221"/>
      <c r="D674" s="1213"/>
      <c r="E674" s="966"/>
      <c r="F674" s="1431"/>
      <c r="G674" s="964"/>
      <c r="H674" s="720"/>
      <c r="I674" s="719"/>
      <c r="J674" s="1441"/>
      <c r="K674" s="1396" t="s">
        <v>162</v>
      </c>
      <c r="L674" s="976"/>
      <c r="M674" s="995"/>
      <c r="N674" s="1023"/>
      <c r="O674" s="970"/>
    </row>
    <row r="675" spans="1:27" ht="15.75" hidden="1" outlineLevel="1" thickBot="1" x14ac:dyDescent="0.25">
      <c r="A675" s="852"/>
      <c r="B675" s="726"/>
      <c r="C675" s="1221"/>
      <c r="D675" s="1213"/>
      <c r="E675" s="966"/>
      <c r="F675" s="1430"/>
      <c r="G675" s="964"/>
      <c r="H675" s="720"/>
      <c r="I675" s="719"/>
      <c r="J675" s="1441"/>
      <c r="K675" s="1429" t="s">
        <v>216</v>
      </c>
      <c r="L675" s="1211"/>
      <c r="M675" s="1019"/>
      <c r="N675" s="1018"/>
      <c r="O675" s="1017"/>
    </row>
    <row r="676" spans="1:27" ht="12" hidden="1" customHeight="1" outlineLevel="1" thickBot="1" x14ac:dyDescent="0.25">
      <c r="A676" s="794"/>
      <c r="B676" s="711"/>
      <c r="C676" s="757"/>
      <c r="D676" s="843"/>
      <c r="E676" s="842"/>
      <c r="F676" s="1384"/>
      <c r="G676" s="958"/>
      <c r="H676" s="906"/>
      <c r="I676" s="704"/>
      <c r="J676" s="1440"/>
      <c r="K676" s="1406" t="s">
        <v>33</v>
      </c>
      <c r="L676" s="903">
        <f>SUM(L670:L675)</f>
        <v>0</v>
      </c>
      <c r="M676" s="797"/>
      <c r="N676" s="997"/>
      <c r="O676" s="957"/>
    </row>
    <row r="677" spans="1:27" ht="12.75" customHeight="1" collapsed="1" x14ac:dyDescent="0.2">
      <c r="A677" s="870" t="s">
        <v>97</v>
      </c>
      <c r="B677" s="747" t="s">
        <v>110</v>
      </c>
      <c r="C677" s="1224" t="s">
        <v>37</v>
      </c>
      <c r="D677" s="1223" t="s">
        <v>108</v>
      </c>
      <c r="E677" s="983"/>
      <c r="F677" s="1222" t="s">
        <v>363</v>
      </c>
      <c r="G677" s="981" t="s">
        <v>332</v>
      </c>
      <c r="H677" s="925" t="s">
        <v>44</v>
      </c>
      <c r="I677" s="740" t="s">
        <v>43</v>
      </c>
      <c r="J677" s="1239" t="s">
        <v>42</v>
      </c>
      <c r="K677" s="1404" t="s">
        <v>125</v>
      </c>
      <c r="L677" s="979"/>
      <c r="M677" s="769" t="s">
        <v>362</v>
      </c>
      <c r="N677" s="768"/>
      <c r="O677" s="1040"/>
      <c r="AA677" s="665"/>
    </row>
    <row r="678" spans="1:27" ht="12.75" customHeight="1" x14ac:dyDescent="0.2">
      <c r="A678" s="852"/>
      <c r="B678" s="726"/>
      <c r="C678" s="1221"/>
      <c r="D678" s="1213"/>
      <c r="E678" s="966"/>
      <c r="F678" s="1212"/>
      <c r="G678" s="964"/>
      <c r="H678" s="720"/>
      <c r="I678" s="719"/>
      <c r="J678" s="1220" t="s">
        <v>360</v>
      </c>
      <c r="K678" s="824" t="s">
        <v>218</v>
      </c>
      <c r="L678" s="976"/>
      <c r="M678" s="975"/>
      <c r="N678" s="974"/>
      <c r="O678" s="970"/>
      <c r="AA678" s="1432"/>
    </row>
    <row r="679" spans="1:27" ht="15" x14ac:dyDescent="0.25">
      <c r="A679" s="852"/>
      <c r="B679" s="726"/>
      <c r="C679" s="1221"/>
      <c r="D679" s="1213"/>
      <c r="E679" s="966"/>
      <c r="F679" s="1212"/>
      <c r="G679" s="964"/>
      <c r="H679" s="720"/>
      <c r="I679" s="719"/>
      <c r="J679" s="977"/>
      <c r="K679" s="1396" t="s">
        <v>142</v>
      </c>
      <c r="L679" s="976">
        <v>0</v>
      </c>
      <c r="M679" s="972"/>
      <c r="N679" s="971"/>
      <c r="O679" s="970"/>
      <c r="AA679" s="730"/>
    </row>
    <row r="680" spans="1:27" ht="15" x14ac:dyDescent="0.2">
      <c r="A680" s="852"/>
      <c r="B680" s="726"/>
      <c r="C680" s="1221"/>
      <c r="D680" s="1213"/>
      <c r="E680" s="966"/>
      <c r="F680" s="1212"/>
      <c r="G680" s="964"/>
      <c r="H680" s="720"/>
      <c r="I680" s="719"/>
      <c r="J680" s="761"/>
      <c r="K680" s="1396" t="s">
        <v>217</v>
      </c>
      <c r="L680" s="976"/>
      <c r="M680" s="995"/>
      <c r="N680" s="1023"/>
      <c r="O680" s="970"/>
    </row>
    <row r="681" spans="1:27" ht="15" x14ac:dyDescent="0.2">
      <c r="A681" s="852"/>
      <c r="B681" s="726"/>
      <c r="C681" s="1221"/>
      <c r="D681" s="1213"/>
      <c r="E681" s="966"/>
      <c r="F681" s="1212"/>
      <c r="G681" s="964"/>
      <c r="H681" s="720"/>
      <c r="I681" s="719"/>
      <c r="J681" s="761"/>
      <c r="K681" s="1396" t="s">
        <v>162</v>
      </c>
      <c r="L681" s="731">
        <v>0</v>
      </c>
      <c r="M681" s="995"/>
      <c r="N681" s="1023"/>
      <c r="O681" s="970"/>
    </row>
    <row r="682" spans="1:27" ht="15.75" thickBot="1" x14ac:dyDescent="0.25">
      <c r="A682" s="852"/>
      <c r="B682" s="726"/>
      <c r="C682" s="1221"/>
      <c r="D682" s="1213"/>
      <c r="E682" s="966"/>
      <c r="F682" s="1212"/>
      <c r="G682" s="964"/>
      <c r="H682" s="720"/>
      <c r="I682" s="719"/>
      <c r="J682" s="761"/>
      <c r="K682" s="1429" t="s">
        <v>216</v>
      </c>
      <c r="L682" s="1211"/>
      <c r="M682" s="1019"/>
      <c r="N682" s="1018"/>
      <c r="O682" s="1017"/>
    </row>
    <row r="683" spans="1:27" ht="15" customHeight="1" thickBot="1" x14ac:dyDescent="0.25">
      <c r="A683" s="794"/>
      <c r="B683" s="711"/>
      <c r="C683" s="757"/>
      <c r="D683" s="843"/>
      <c r="E683" s="842"/>
      <c r="F683" s="1207"/>
      <c r="G683" s="958"/>
      <c r="H683" s="906"/>
      <c r="I683" s="704"/>
      <c r="J683" s="1015"/>
      <c r="K683" s="1406" t="s">
        <v>33</v>
      </c>
      <c r="L683" s="903">
        <f>SUM(L677:L682)</f>
        <v>0</v>
      </c>
      <c r="M683" s="797"/>
      <c r="N683" s="997"/>
      <c r="O683" s="957"/>
    </row>
    <row r="684" spans="1:27" ht="14.25" hidden="1" customHeight="1" thickBot="1" x14ac:dyDescent="0.25">
      <c r="A684" s="870" t="s">
        <v>97</v>
      </c>
      <c r="B684" s="747" t="s">
        <v>110</v>
      </c>
      <c r="C684" s="1224" t="s">
        <v>37</v>
      </c>
      <c r="D684" s="1223" t="s">
        <v>103</v>
      </c>
      <c r="E684" s="983"/>
      <c r="F684" s="1222" t="s">
        <v>361</v>
      </c>
      <c r="G684" s="981" t="s">
        <v>332</v>
      </c>
      <c r="H684" s="925" t="s">
        <v>44</v>
      </c>
      <c r="I684" s="740" t="s">
        <v>43</v>
      </c>
      <c r="J684" s="1239" t="s">
        <v>42</v>
      </c>
      <c r="K684" s="1404" t="s">
        <v>125</v>
      </c>
      <c r="L684" s="979"/>
      <c r="M684" s="769" t="s">
        <v>228</v>
      </c>
      <c r="N684" s="768" t="s">
        <v>49</v>
      </c>
      <c r="O684" s="1040"/>
      <c r="AA684" s="665"/>
    </row>
    <row r="685" spans="1:27" ht="14.25" hidden="1" customHeight="1" x14ac:dyDescent="0.2">
      <c r="A685" s="852"/>
      <c r="B685" s="726"/>
      <c r="C685" s="1221"/>
      <c r="D685" s="1213"/>
      <c r="E685" s="966"/>
      <c r="F685" s="1212"/>
      <c r="G685" s="964"/>
      <c r="H685" s="720"/>
      <c r="I685" s="719"/>
      <c r="J685" s="1220" t="s">
        <v>360</v>
      </c>
      <c r="K685" s="1433" t="s">
        <v>244</v>
      </c>
      <c r="L685" s="976"/>
      <c r="M685" s="975"/>
      <c r="N685" s="994"/>
      <c r="O685" s="970"/>
    </row>
    <row r="686" spans="1:27" ht="15.75" hidden="1" thickBot="1" x14ac:dyDescent="0.3">
      <c r="A686" s="852"/>
      <c r="B686" s="726"/>
      <c r="C686" s="1221"/>
      <c r="D686" s="1213"/>
      <c r="E686" s="966"/>
      <c r="F686" s="1212"/>
      <c r="G686" s="964"/>
      <c r="H686" s="720"/>
      <c r="I686" s="719"/>
      <c r="J686" s="977"/>
      <c r="K686" s="1396" t="s">
        <v>142</v>
      </c>
      <c r="L686" s="976">
        <v>0</v>
      </c>
      <c r="M686" s="972" t="s">
        <v>349</v>
      </c>
      <c r="N686" s="971" t="s">
        <v>337</v>
      </c>
      <c r="O686" s="970"/>
    </row>
    <row r="687" spans="1:27" ht="15.75" hidden="1" thickBot="1" x14ac:dyDescent="0.25">
      <c r="A687" s="852"/>
      <c r="B687" s="726"/>
      <c r="C687" s="1221"/>
      <c r="D687" s="1213"/>
      <c r="E687" s="966"/>
      <c r="F687" s="1212"/>
      <c r="G687" s="964"/>
      <c r="H687" s="720"/>
      <c r="I687" s="719"/>
      <c r="J687" s="761"/>
      <c r="K687" s="1396" t="s">
        <v>217</v>
      </c>
      <c r="L687" s="976"/>
      <c r="M687" s="995"/>
      <c r="N687" s="1023"/>
      <c r="O687" s="970"/>
    </row>
    <row r="688" spans="1:27" ht="15.75" hidden="1" thickBot="1" x14ac:dyDescent="0.25">
      <c r="A688" s="852"/>
      <c r="B688" s="726"/>
      <c r="C688" s="1221"/>
      <c r="D688" s="1213"/>
      <c r="E688" s="966"/>
      <c r="F688" s="1212"/>
      <c r="G688" s="964"/>
      <c r="H688" s="720"/>
      <c r="I688" s="719"/>
      <c r="J688" s="761"/>
      <c r="K688" s="1396" t="s">
        <v>162</v>
      </c>
      <c r="L688" s="976">
        <v>0</v>
      </c>
      <c r="M688" s="995"/>
      <c r="N688" s="1023"/>
      <c r="O688" s="970"/>
    </row>
    <row r="689" spans="1:27" ht="15.75" hidden="1" thickBot="1" x14ac:dyDescent="0.25">
      <c r="A689" s="852"/>
      <c r="B689" s="726"/>
      <c r="C689" s="1221"/>
      <c r="D689" s="1213"/>
      <c r="E689" s="966"/>
      <c r="F689" s="1212"/>
      <c r="G689" s="964"/>
      <c r="H689" s="720"/>
      <c r="I689" s="719"/>
      <c r="J689" s="761"/>
      <c r="K689" s="1429" t="s">
        <v>216</v>
      </c>
      <c r="L689" s="1211"/>
      <c r="M689" s="1019"/>
      <c r="N689" s="1018"/>
      <c r="O689" s="1228"/>
    </row>
    <row r="690" spans="1:27" ht="14.25" hidden="1" customHeight="1" x14ac:dyDescent="0.2">
      <c r="A690" s="794"/>
      <c r="B690" s="711"/>
      <c r="C690" s="757"/>
      <c r="D690" s="843"/>
      <c r="E690" s="842"/>
      <c r="F690" s="1207"/>
      <c r="G690" s="958"/>
      <c r="H690" s="906"/>
      <c r="I690" s="704"/>
      <c r="J690" s="1015"/>
      <c r="K690" s="1406" t="s">
        <v>33</v>
      </c>
      <c r="L690" s="903">
        <f>SUM(L684:L689)</f>
        <v>0</v>
      </c>
      <c r="M690" s="797"/>
      <c r="N690" s="997"/>
      <c r="O690" s="957"/>
    </row>
    <row r="691" spans="1:27" ht="13.5" hidden="1" customHeight="1" x14ac:dyDescent="0.2">
      <c r="A691" s="870" t="s">
        <v>97</v>
      </c>
      <c r="B691" s="747" t="s">
        <v>110</v>
      </c>
      <c r="C691" s="1224" t="s">
        <v>37</v>
      </c>
      <c r="D691" s="1223" t="s">
        <v>97</v>
      </c>
      <c r="E691" s="983"/>
      <c r="F691" s="1222" t="s">
        <v>359</v>
      </c>
      <c r="G691" s="981" t="s">
        <v>332</v>
      </c>
      <c r="H691" s="925" t="s">
        <v>44</v>
      </c>
      <c r="I691" s="740" t="s">
        <v>253</v>
      </c>
      <c r="J691" s="1239" t="s">
        <v>42</v>
      </c>
      <c r="K691" s="1404" t="s">
        <v>125</v>
      </c>
      <c r="L691" s="979"/>
      <c r="M691" s="769"/>
      <c r="N691" s="1439"/>
      <c r="O691" s="1040"/>
      <c r="Y691" s="665"/>
      <c r="AA691" s="665"/>
    </row>
    <row r="692" spans="1:27" ht="13.5" hidden="1" customHeight="1" x14ac:dyDescent="0.2">
      <c r="A692" s="852"/>
      <c r="B692" s="726"/>
      <c r="C692" s="1221"/>
      <c r="D692" s="1213"/>
      <c r="E692" s="966"/>
      <c r="F692" s="1212"/>
      <c r="G692" s="964"/>
      <c r="H692" s="720"/>
      <c r="I692" s="719"/>
      <c r="J692" s="1220" t="s">
        <v>261</v>
      </c>
      <c r="K692" s="1433" t="s">
        <v>244</v>
      </c>
      <c r="L692" s="976"/>
      <c r="M692" s="975"/>
      <c r="N692" s="1023"/>
      <c r="O692" s="970"/>
      <c r="Y692" s="665"/>
    </row>
    <row r="693" spans="1:27" ht="15.75" hidden="1" thickBot="1" x14ac:dyDescent="0.3">
      <c r="A693" s="852"/>
      <c r="B693" s="726"/>
      <c r="C693" s="1221"/>
      <c r="D693" s="1213"/>
      <c r="E693" s="966"/>
      <c r="F693" s="1212"/>
      <c r="G693" s="964"/>
      <c r="H693" s="720"/>
      <c r="I693" s="719"/>
      <c r="J693" s="977"/>
      <c r="K693" s="1396" t="s">
        <v>142</v>
      </c>
      <c r="L693" s="1438">
        <v>0</v>
      </c>
      <c r="M693" s="972"/>
      <c r="N693" s="971"/>
      <c r="O693" s="970"/>
      <c r="Y693" s="665"/>
    </row>
    <row r="694" spans="1:27" ht="15.75" hidden="1" thickBot="1" x14ac:dyDescent="0.25">
      <c r="A694" s="852"/>
      <c r="B694" s="726"/>
      <c r="C694" s="1221"/>
      <c r="D694" s="1213"/>
      <c r="E694" s="966"/>
      <c r="F694" s="1212"/>
      <c r="G694" s="964"/>
      <c r="H694" s="720"/>
      <c r="I694" s="719"/>
      <c r="J694" s="761"/>
      <c r="K694" s="1396" t="s">
        <v>217</v>
      </c>
      <c r="L694" s="976"/>
      <c r="M694" s="995" t="s">
        <v>358</v>
      </c>
      <c r="N694" s="1023" t="s">
        <v>49</v>
      </c>
      <c r="O694" s="970"/>
      <c r="Y694" s="665"/>
      <c r="AA694" s="665"/>
    </row>
    <row r="695" spans="1:27" ht="15.75" hidden="1" thickBot="1" x14ac:dyDescent="0.25">
      <c r="A695" s="852"/>
      <c r="B695" s="726"/>
      <c r="C695" s="1221"/>
      <c r="D695" s="1213"/>
      <c r="E695" s="966"/>
      <c r="F695" s="1431"/>
      <c r="G695" s="964"/>
      <c r="H695" s="720"/>
      <c r="I695" s="719"/>
      <c r="J695" s="761"/>
      <c r="K695" s="1396" t="s">
        <v>162</v>
      </c>
      <c r="L695" s="976">
        <v>0</v>
      </c>
      <c r="M695" s="995"/>
      <c r="N695" s="1023"/>
      <c r="O695" s="970"/>
    </row>
    <row r="696" spans="1:27" ht="15.75" hidden="1" thickBot="1" x14ac:dyDescent="0.25">
      <c r="A696" s="852"/>
      <c r="B696" s="726"/>
      <c r="C696" s="1221"/>
      <c r="D696" s="1213"/>
      <c r="E696" s="966"/>
      <c r="F696" s="1390"/>
      <c r="G696" s="964"/>
      <c r="H696" s="720"/>
      <c r="I696" s="719"/>
      <c r="J696" s="761"/>
      <c r="K696" s="1429" t="s">
        <v>216</v>
      </c>
      <c r="L696" s="1211"/>
      <c r="M696" s="1019"/>
      <c r="N696" s="1018"/>
      <c r="O696" s="1017"/>
    </row>
    <row r="697" spans="1:27" ht="19.899999999999999" hidden="1" customHeight="1" x14ac:dyDescent="0.2">
      <c r="A697" s="794"/>
      <c r="B697" s="711"/>
      <c r="C697" s="757"/>
      <c r="D697" s="843"/>
      <c r="E697" s="842"/>
      <c r="F697" s="1384"/>
      <c r="G697" s="958"/>
      <c r="H697" s="906"/>
      <c r="I697" s="704"/>
      <c r="J697" s="1015"/>
      <c r="K697" s="1406" t="s">
        <v>33</v>
      </c>
      <c r="L697" s="903">
        <f>SUM(L691:L696)</f>
        <v>0</v>
      </c>
      <c r="M697" s="797"/>
      <c r="N697" s="997"/>
      <c r="O697" s="957"/>
    </row>
    <row r="698" spans="1:27" ht="18" hidden="1" customHeight="1" x14ac:dyDescent="0.2">
      <c r="A698" s="870" t="s">
        <v>97</v>
      </c>
      <c r="B698" s="747" t="s">
        <v>110</v>
      </c>
      <c r="C698" s="1224" t="s">
        <v>37</v>
      </c>
      <c r="D698" s="1223" t="s">
        <v>93</v>
      </c>
      <c r="E698" s="983"/>
      <c r="F698" s="1327" t="s">
        <v>357</v>
      </c>
      <c r="G698" s="981" t="s">
        <v>332</v>
      </c>
      <c r="H698" s="925" t="s">
        <v>44</v>
      </c>
      <c r="I698" s="740" t="s">
        <v>54</v>
      </c>
      <c r="J698" s="1220" t="s">
        <v>53</v>
      </c>
      <c r="K698" s="1404" t="s">
        <v>125</v>
      </c>
      <c r="L698" s="979"/>
      <c r="M698" s="769" t="s">
        <v>228</v>
      </c>
      <c r="N698" s="768" t="s">
        <v>49</v>
      </c>
      <c r="O698" s="825">
        <v>1</v>
      </c>
    </row>
    <row r="699" spans="1:27" ht="18.600000000000001" hidden="1" customHeight="1" x14ac:dyDescent="0.25">
      <c r="A699" s="852"/>
      <c r="B699" s="726"/>
      <c r="C699" s="1221"/>
      <c r="D699" s="1213"/>
      <c r="E699" s="966"/>
      <c r="F699" s="1314"/>
      <c r="G699" s="964"/>
      <c r="H699" s="720"/>
      <c r="I699" s="719"/>
      <c r="J699" s="977" t="s">
        <v>356</v>
      </c>
      <c r="K699" s="1396" t="s">
        <v>142</v>
      </c>
      <c r="L699" s="976"/>
      <c r="M699" s="972" t="s">
        <v>349</v>
      </c>
      <c r="N699" s="971" t="s">
        <v>337</v>
      </c>
      <c r="O699" s="1022">
        <v>20769</v>
      </c>
    </row>
    <row r="700" spans="1:27" ht="17.45" hidden="1" customHeight="1" x14ac:dyDescent="0.2">
      <c r="A700" s="852"/>
      <c r="B700" s="726"/>
      <c r="C700" s="1221"/>
      <c r="D700" s="1213"/>
      <c r="E700" s="966"/>
      <c r="F700" s="1314"/>
      <c r="G700" s="964"/>
      <c r="H700" s="720"/>
      <c r="I700" s="719"/>
      <c r="J700" s="761"/>
      <c r="K700" s="1396" t="s">
        <v>217</v>
      </c>
      <c r="L700" s="976"/>
      <c r="M700" s="995"/>
      <c r="N700" s="1023"/>
      <c r="O700" s="970"/>
    </row>
    <row r="701" spans="1:27" ht="15.75" hidden="1" thickBot="1" x14ac:dyDescent="0.25">
      <c r="A701" s="852"/>
      <c r="B701" s="726"/>
      <c r="C701" s="1221"/>
      <c r="D701" s="1213"/>
      <c r="E701" s="966"/>
      <c r="F701" s="1436"/>
      <c r="G701" s="964"/>
      <c r="H701" s="720"/>
      <c r="I701" s="719"/>
      <c r="J701" s="761"/>
      <c r="K701" s="1396" t="s">
        <v>162</v>
      </c>
      <c r="L701" s="976"/>
      <c r="M701" s="995"/>
      <c r="N701" s="1023"/>
      <c r="O701" s="970"/>
    </row>
    <row r="702" spans="1:27" ht="15.75" hidden="1" thickBot="1" x14ac:dyDescent="0.25">
      <c r="A702" s="852"/>
      <c r="B702" s="726"/>
      <c r="C702" s="1221"/>
      <c r="D702" s="1213"/>
      <c r="E702" s="966"/>
      <c r="F702" s="1437"/>
      <c r="G702" s="964"/>
      <c r="H702" s="720"/>
      <c r="I702" s="719"/>
      <c r="J702" s="761"/>
      <c r="K702" s="1429" t="s">
        <v>141</v>
      </c>
      <c r="L702" s="1211"/>
      <c r="M702" s="1019"/>
      <c r="N702" s="1018"/>
      <c r="O702" s="1017"/>
    </row>
    <row r="703" spans="1:27" ht="17.25" hidden="1" customHeight="1" x14ac:dyDescent="0.2">
      <c r="A703" s="794"/>
      <c r="B703" s="711"/>
      <c r="C703" s="757"/>
      <c r="D703" s="843"/>
      <c r="E703" s="842"/>
      <c r="F703" s="1434"/>
      <c r="G703" s="958"/>
      <c r="H703" s="906"/>
      <c r="I703" s="704"/>
      <c r="J703" s="1015"/>
      <c r="K703" s="1406" t="s">
        <v>33</v>
      </c>
      <c r="L703" s="903">
        <f>SUM(L698:L702)</f>
        <v>0</v>
      </c>
      <c r="M703" s="797"/>
      <c r="N703" s="997"/>
      <c r="O703" s="996"/>
    </row>
    <row r="704" spans="1:27" ht="15.75" hidden="1" thickBot="1" x14ac:dyDescent="0.25">
      <c r="A704" s="870" t="s">
        <v>97</v>
      </c>
      <c r="B704" s="747" t="s">
        <v>110</v>
      </c>
      <c r="C704" s="1224" t="s">
        <v>37</v>
      </c>
      <c r="D704" s="1223" t="s">
        <v>88</v>
      </c>
      <c r="E704" s="983"/>
      <c r="F704" s="1327" t="s">
        <v>355</v>
      </c>
      <c r="G704" s="981" t="s">
        <v>332</v>
      </c>
      <c r="H704" s="925" t="s">
        <v>44</v>
      </c>
      <c r="I704" s="740" t="s">
        <v>352</v>
      </c>
      <c r="J704" s="1239" t="s">
        <v>205</v>
      </c>
      <c r="K704" s="1404" t="s">
        <v>125</v>
      </c>
      <c r="L704" s="979"/>
      <c r="M704" s="769" t="s">
        <v>228</v>
      </c>
      <c r="N704" s="768" t="s">
        <v>49</v>
      </c>
      <c r="O704" s="825">
        <v>1</v>
      </c>
    </row>
    <row r="705" spans="1:27" ht="15.75" hidden="1" thickBot="1" x14ac:dyDescent="0.3">
      <c r="A705" s="852"/>
      <c r="B705" s="726"/>
      <c r="C705" s="1221"/>
      <c r="D705" s="1213"/>
      <c r="E705" s="966"/>
      <c r="F705" s="1314"/>
      <c r="G705" s="964"/>
      <c r="H705" s="720"/>
      <c r="I705" s="719"/>
      <c r="J705" s="977" t="s">
        <v>354</v>
      </c>
      <c r="K705" s="1396" t="s">
        <v>142</v>
      </c>
      <c r="L705" s="976"/>
      <c r="M705" s="972" t="s">
        <v>349</v>
      </c>
      <c r="N705" s="971" t="s">
        <v>337</v>
      </c>
      <c r="O705" s="1022">
        <v>20260</v>
      </c>
    </row>
    <row r="706" spans="1:27" ht="15.75" hidden="1" thickBot="1" x14ac:dyDescent="0.25">
      <c r="A706" s="852"/>
      <c r="B706" s="726"/>
      <c r="C706" s="1221"/>
      <c r="D706" s="1213"/>
      <c r="E706" s="966"/>
      <c r="F706" s="1314"/>
      <c r="G706" s="964"/>
      <c r="H706" s="720"/>
      <c r="I706" s="719"/>
      <c r="J706" s="761"/>
      <c r="K706" s="1396" t="s">
        <v>217</v>
      </c>
      <c r="L706" s="976"/>
      <c r="M706" s="995"/>
      <c r="N706" s="1023"/>
      <c r="O706" s="970"/>
    </row>
    <row r="707" spans="1:27" ht="15.75" hidden="1" thickBot="1" x14ac:dyDescent="0.25">
      <c r="A707" s="852"/>
      <c r="B707" s="726"/>
      <c r="C707" s="1221"/>
      <c r="D707" s="1213"/>
      <c r="E707" s="966"/>
      <c r="F707" s="1436"/>
      <c r="G707" s="964"/>
      <c r="H707" s="720"/>
      <c r="I707" s="719"/>
      <c r="J707" s="761"/>
      <c r="K707" s="1396" t="s">
        <v>162</v>
      </c>
      <c r="L707" s="976"/>
      <c r="M707" s="995"/>
      <c r="N707" s="1023"/>
      <c r="O707" s="970"/>
      <c r="P707" s="665"/>
    </row>
    <row r="708" spans="1:27" ht="15.75" hidden="1" thickBot="1" x14ac:dyDescent="0.25">
      <c r="A708" s="852"/>
      <c r="B708" s="726"/>
      <c r="C708" s="1221"/>
      <c r="D708" s="1213"/>
      <c r="E708" s="966"/>
      <c r="F708" s="1435"/>
      <c r="G708" s="964"/>
      <c r="H708" s="720"/>
      <c r="I708" s="719"/>
      <c r="J708" s="761"/>
      <c r="K708" s="1429" t="s">
        <v>141</v>
      </c>
      <c r="L708" s="1211"/>
      <c r="M708" s="1019"/>
      <c r="N708" s="1018"/>
      <c r="O708" s="1017"/>
      <c r="P708" s="665"/>
    </row>
    <row r="709" spans="1:27" ht="28.5" hidden="1" customHeight="1" x14ac:dyDescent="0.2">
      <c r="A709" s="794"/>
      <c r="B709" s="711"/>
      <c r="C709" s="757"/>
      <c r="D709" s="843"/>
      <c r="E709" s="842"/>
      <c r="F709" s="1434"/>
      <c r="G709" s="958"/>
      <c r="H709" s="906"/>
      <c r="I709" s="704"/>
      <c r="J709" s="1015"/>
      <c r="K709" s="1406" t="s">
        <v>33</v>
      </c>
      <c r="L709" s="903">
        <f>SUM(L704:L708)</f>
        <v>0</v>
      </c>
      <c r="M709" s="797"/>
      <c r="N709" s="997"/>
      <c r="O709" s="957"/>
      <c r="P709" s="665"/>
    </row>
    <row r="710" spans="1:27" ht="15" hidden="1" customHeight="1" x14ac:dyDescent="0.2">
      <c r="A710" s="870" t="s">
        <v>97</v>
      </c>
      <c r="B710" s="747" t="s">
        <v>110</v>
      </c>
      <c r="C710" s="1224" t="s">
        <v>37</v>
      </c>
      <c r="D710" s="1223" t="s">
        <v>85</v>
      </c>
      <c r="E710" s="983"/>
      <c r="F710" s="1222" t="s">
        <v>353</v>
      </c>
      <c r="G710" s="981" t="s">
        <v>332</v>
      </c>
      <c r="H710" s="1039" t="s">
        <v>44</v>
      </c>
      <c r="I710" s="956" t="s">
        <v>352</v>
      </c>
      <c r="J710" s="1239"/>
      <c r="K710" s="1404" t="s">
        <v>125</v>
      </c>
      <c r="L710" s="979"/>
      <c r="M710" s="769"/>
      <c r="N710" s="768"/>
      <c r="O710" s="825"/>
      <c r="P710" s="665"/>
    </row>
    <row r="711" spans="1:27" ht="23.25" hidden="1" customHeight="1" x14ac:dyDescent="0.25">
      <c r="A711" s="852"/>
      <c r="B711" s="726"/>
      <c r="C711" s="1221"/>
      <c r="D711" s="1213"/>
      <c r="E711" s="966"/>
      <c r="F711" s="1212"/>
      <c r="G711" s="964"/>
      <c r="H711" s="1005"/>
      <c r="I711" s="1236"/>
      <c r="J711" s="977"/>
      <c r="K711" s="1396" t="s">
        <v>142</v>
      </c>
      <c r="L711" s="976"/>
      <c r="M711" s="972"/>
      <c r="N711" s="971"/>
      <c r="O711" s="1022"/>
      <c r="P711" s="665"/>
      <c r="W711" s="609">
        <v>25</v>
      </c>
      <c r="X711" s="609">
        <v>1</v>
      </c>
    </row>
    <row r="712" spans="1:27" ht="15" hidden="1" customHeight="1" x14ac:dyDescent="0.2">
      <c r="A712" s="852"/>
      <c r="B712" s="726"/>
      <c r="C712" s="1221"/>
      <c r="D712" s="1213"/>
      <c r="E712" s="966"/>
      <c r="F712" s="1212"/>
      <c r="G712" s="964"/>
      <c r="H712" s="1005"/>
      <c r="I712" s="1236"/>
      <c r="J712" s="1235"/>
      <c r="K712" s="1396" t="s">
        <v>217</v>
      </c>
      <c r="L712" s="976"/>
      <c r="M712" s="995"/>
      <c r="N712" s="1023"/>
      <c r="O712" s="970"/>
    </row>
    <row r="713" spans="1:27" ht="14.25" hidden="1" customHeight="1" x14ac:dyDescent="0.2">
      <c r="A713" s="852"/>
      <c r="B713" s="726"/>
      <c r="C713" s="1221"/>
      <c r="D713" s="1213"/>
      <c r="E713" s="966"/>
      <c r="F713" s="1431"/>
      <c r="G713" s="964"/>
      <c r="H713" s="1005"/>
      <c r="I713" s="1236"/>
      <c r="J713" s="1235"/>
      <c r="K713" s="1396" t="s">
        <v>162</v>
      </c>
      <c r="L713" s="976"/>
      <c r="M713" s="995"/>
      <c r="N713" s="1023"/>
      <c r="O713" s="970"/>
    </row>
    <row r="714" spans="1:27" ht="16.5" hidden="1" customHeight="1" x14ac:dyDescent="0.2">
      <c r="A714" s="852"/>
      <c r="B714" s="726"/>
      <c r="C714" s="1221"/>
      <c r="D714" s="1213"/>
      <c r="E714" s="966"/>
      <c r="F714" s="1430"/>
      <c r="G714" s="964"/>
      <c r="H714" s="1005"/>
      <c r="I714" s="719"/>
      <c r="J714" s="761"/>
      <c r="K714" s="1429" t="s">
        <v>141</v>
      </c>
      <c r="L714" s="1211"/>
      <c r="M714" s="1019"/>
      <c r="N714" s="1018"/>
      <c r="O714" s="1017"/>
    </row>
    <row r="715" spans="1:27" ht="17.25" hidden="1" customHeight="1" x14ac:dyDescent="0.2">
      <c r="A715" s="794"/>
      <c r="B715" s="711"/>
      <c r="C715" s="757"/>
      <c r="D715" s="843"/>
      <c r="E715" s="842"/>
      <c r="F715" s="1384"/>
      <c r="G715" s="958"/>
      <c r="H715" s="1033"/>
      <c r="I715" s="704"/>
      <c r="J715" s="1015"/>
      <c r="K715" s="1406" t="s">
        <v>33</v>
      </c>
      <c r="L715" s="903">
        <f>SUM(L710:L714)</f>
        <v>0</v>
      </c>
      <c r="M715" s="797"/>
      <c r="N715" s="997"/>
      <c r="O715" s="957"/>
    </row>
    <row r="716" spans="1:27" ht="16.5" hidden="1" customHeight="1" x14ac:dyDescent="0.2">
      <c r="A716" s="870" t="s">
        <v>97</v>
      </c>
      <c r="B716" s="747" t="s">
        <v>110</v>
      </c>
      <c r="C716" s="1224" t="s">
        <v>37</v>
      </c>
      <c r="D716" s="1223" t="s">
        <v>79</v>
      </c>
      <c r="E716" s="983"/>
      <c r="F716" s="1222" t="s">
        <v>351</v>
      </c>
      <c r="G716" s="981" t="s">
        <v>332</v>
      </c>
      <c r="H716" s="925" t="s">
        <v>44</v>
      </c>
      <c r="I716" s="740" t="s">
        <v>54</v>
      </c>
      <c r="J716" s="1239" t="s">
        <v>42</v>
      </c>
      <c r="K716" s="1404" t="s">
        <v>125</v>
      </c>
      <c r="L716" s="979">
        <v>0</v>
      </c>
      <c r="M716" s="769" t="s">
        <v>228</v>
      </c>
      <c r="N716" s="768" t="s">
        <v>49</v>
      </c>
      <c r="O716" s="1040"/>
      <c r="AA716" s="665"/>
    </row>
    <row r="717" spans="1:27" ht="16.5" hidden="1" customHeight="1" x14ac:dyDescent="0.2">
      <c r="A717" s="852"/>
      <c r="B717" s="726"/>
      <c r="C717" s="1221"/>
      <c r="D717" s="1213"/>
      <c r="E717" s="966"/>
      <c r="F717" s="1212"/>
      <c r="G717" s="964"/>
      <c r="H717" s="720"/>
      <c r="I717" s="719"/>
      <c r="J717" s="1220" t="s">
        <v>350</v>
      </c>
      <c r="K717" s="1433" t="s">
        <v>244</v>
      </c>
      <c r="L717" s="976"/>
      <c r="M717" s="975"/>
      <c r="N717" s="994"/>
      <c r="O717" s="970"/>
    </row>
    <row r="718" spans="1:27" ht="15.75" hidden="1" thickBot="1" x14ac:dyDescent="0.3">
      <c r="A718" s="852"/>
      <c r="B718" s="726"/>
      <c r="C718" s="1221"/>
      <c r="D718" s="1213"/>
      <c r="E718" s="966"/>
      <c r="F718" s="1212"/>
      <c r="G718" s="964"/>
      <c r="H718" s="720"/>
      <c r="I718" s="719"/>
      <c r="J718" s="977"/>
      <c r="K718" s="1396" t="s">
        <v>142</v>
      </c>
      <c r="L718" s="976">
        <v>0</v>
      </c>
      <c r="M718" s="972" t="s">
        <v>349</v>
      </c>
      <c r="N718" s="971" t="s">
        <v>337</v>
      </c>
      <c r="O718" s="970"/>
      <c r="AA718" s="1432"/>
    </row>
    <row r="719" spans="1:27" ht="15.75" hidden="1" thickBot="1" x14ac:dyDescent="0.25">
      <c r="A719" s="852"/>
      <c r="B719" s="726"/>
      <c r="C719" s="1221"/>
      <c r="D719" s="1213"/>
      <c r="E719" s="966"/>
      <c r="F719" s="1212"/>
      <c r="G719" s="964"/>
      <c r="H719" s="720"/>
      <c r="I719" s="719"/>
      <c r="J719" s="761"/>
      <c r="K719" s="1396" t="s">
        <v>217</v>
      </c>
      <c r="L719" s="976"/>
      <c r="M719" s="995"/>
      <c r="N719" s="1023"/>
      <c r="O719" s="970"/>
    </row>
    <row r="720" spans="1:27" ht="15.75" hidden="1" thickBot="1" x14ac:dyDescent="0.25">
      <c r="A720" s="852"/>
      <c r="B720" s="726"/>
      <c r="C720" s="1221"/>
      <c r="D720" s="1213"/>
      <c r="E720" s="966"/>
      <c r="F720" s="1431"/>
      <c r="G720" s="964"/>
      <c r="H720" s="720"/>
      <c r="I720" s="719"/>
      <c r="J720" s="761"/>
      <c r="K720" s="1396" t="s">
        <v>162</v>
      </c>
      <c r="L720" s="731">
        <v>0</v>
      </c>
      <c r="M720" s="995"/>
      <c r="N720" s="1023"/>
      <c r="O720" s="970"/>
    </row>
    <row r="721" spans="1:27" ht="15.75" hidden="1" thickBot="1" x14ac:dyDescent="0.25">
      <c r="A721" s="852"/>
      <c r="B721" s="726"/>
      <c r="C721" s="1221"/>
      <c r="D721" s="1213"/>
      <c r="E721" s="966"/>
      <c r="F721" s="1430"/>
      <c r="G721" s="964"/>
      <c r="H721" s="720"/>
      <c r="I721" s="719"/>
      <c r="J721" s="761"/>
      <c r="K721" s="1429" t="s">
        <v>216</v>
      </c>
      <c r="L721" s="1211"/>
      <c r="M721" s="1019"/>
      <c r="N721" s="1018"/>
      <c r="O721" s="1017"/>
    </row>
    <row r="722" spans="1:27" ht="23.25" hidden="1" customHeight="1" x14ac:dyDescent="0.2">
      <c r="A722" s="794"/>
      <c r="B722" s="711"/>
      <c r="C722" s="757"/>
      <c r="D722" s="843"/>
      <c r="E722" s="842"/>
      <c r="F722" s="1384"/>
      <c r="G722" s="958"/>
      <c r="H722" s="906"/>
      <c r="I722" s="704"/>
      <c r="J722" s="1015"/>
      <c r="K722" s="1406" t="s">
        <v>33</v>
      </c>
      <c r="L722" s="903">
        <f>SUM(L716:L721)</f>
        <v>0</v>
      </c>
      <c r="M722" s="797"/>
      <c r="N722" s="997"/>
      <c r="O722" s="957"/>
    </row>
    <row r="723" spans="1:27" ht="19.5" hidden="1" customHeight="1" x14ac:dyDescent="0.2">
      <c r="A723" s="870" t="s">
        <v>97</v>
      </c>
      <c r="B723" s="869" t="s">
        <v>110</v>
      </c>
      <c r="C723" s="1224" t="s">
        <v>37</v>
      </c>
      <c r="D723" s="1403">
        <v>11</v>
      </c>
      <c r="E723" s="834"/>
      <c r="F723" s="950" t="s">
        <v>348</v>
      </c>
      <c r="G723" s="742" t="s">
        <v>332</v>
      </c>
      <c r="H723" s="925" t="s">
        <v>44</v>
      </c>
      <c r="I723" s="1377" t="s">
        <v>253</v>
      </c>
      <c r="J723" s="739" t="s">
        <v>347</v>
      </c>
      <c r="K723" s="1404" t="s">
        <v>125</v>
      </c>
      <c r="L723" s="949"/>
      <c r="M723" s="771"/>
      <c r="N723" s="735"/>
      <c r="O723" s="947"/>
    </row>
    <row r="724" spans="1:27" ht="17.25" hidden="1" customHeight="1" x14ac:dyDescent="0.2">
      <c r="A724" s="852"/>
      <c r="B724" s="851"/>
      <c r="C724" s="1221"/>
      <c r="D724" s="1390"/>
      <c r="E724" s="816"/>
      <c r="F724" s="939"/>
      <c r="G724" s="721"/>
      <c r="H724" s="720"/>
      <c r="I724" s="1372"/>
      <c r="J724" s="718"/>
      <c r="K724" s="1396" t="s">
        <v>142</v>
      </c>
      <c r="L724" s="919"/>
      <c r="M724" s="944"/>
      <c r="N724" s="1374"/>
      <c r="O724" s="942"/>
    </row>
    <row r="725" spans="1:27" ht="21.75" hidden="1" customHeight="1" x14ac:dyDescent="0.2">
      <c r="A725" s="852"/>
      <c r="B725" s="851"/>
      <c r="C725" s="1221"/>
      <c r="D725" s="1390"/>
      <c r="E725" s="816"/>
      <c r="F725" s="939"/>
      <c r="G725" s="721"/>
      <c r="H725" s="720"/>
      <c r="I725" s="1372"/>
      <c r="J725" s="718"/>
      <c r="K725" s="1396" t="s">
        <v>217</v>
      </c>
      <c r="L725" s="919"/>
      <c r="M725" s="758"/>
      <c r="N725" s="714"/>
      <c r="O725" s="940"/>
    </row>
    <row r="726" spans="1:27" ht="24.75" hidden="1" customHeight="1" x14ac:dyDescent="0.2">
      <c r="A726" s="852"/>
      <c r="B726" s="851"/>
      <c r="C726" s="1221"/>
      <c r="D726" s="1390"/>
      <c r="E726" s="816"/>
      <c r="F726" s="939"/>
      <c r="G726" s="721"/>
      <c r="H726" s="720"/>
      <c r="I726" s="1372"/>
      <c r="J726" s="718"/>
      <c r="K726" s="1396" t="s">
        <v>162</v>
      </c>
      <c r="L726" s="716"/>
      <c r="M726" s="944"/>
      <c r="N726" s="1374"/>
      <c r="O726" s="942"/>
    </row>
    <row r="727" spans="1:27" ht="23.25" hidden="1" customHeight="1" x14ac:dyDescent="0.2">
      <c r="A727" s="852"/>
      <c r="B727" s="851"/>
      <c r="C727" s="1221"/>
      <c r="D727" s="1390"/>
      <c r="E727" s="816"/>
      <c r="F727" s="939"/>
      <c r="G727" s="721"/>
      <c r="H727" s="720"/>
      <c r="I727" s="1372"/>
      <c r="J727" s="718"/>
      <c r="K727" s="1429" t="s">
        <v>216</v>
      </c>
      <c r="L727" s="912"/>
      <c r="M727" s="1100"/>
      <c r="N727" s="1428"/>
      <c r="O727" s="1147"/>
    </row>
    <row r="728" spans="1:27" ht="25.5" hidden="1" customHeight="1" x14ac:dyDescent="0.2">
      <c r="A728" s="794"/>
      <c r="B728" s="844"/>
      <c r="C728" s="757"/>
      <c r="D728" s="1384"/>
      <c r="E728" s="804"/>
      <c r="F728" s="934"/>
      <c r="G728" s="706"/>
      <c r="H728" s="906"/>
      <c r="I728" s="1369"/>
      <c r="J728" s="703"/>
      <c r="K728" s="1427" t="s">
        <v>33</v>
      </c>
      <c r="L728" s="931">
        <f>SUM(L723:L727)</f>
        <v>0</v>
      </c>
      <c r="M728" s="1426"/>
      <c r="N728" s="1425"/>
      <c r="O728" s="1424"/>
    </row>
    <row r="729" spans="1:27" ht="15" customHeight="1" x14ac:dyDescent="0.2">
      <c r="A729" s="748" t="s">
        <v>97</v>
      </c>
      <c r="B729" s="747" t="s">
        <v>110</v>
      </c>
      <c r="C729" s="836" t="s">
        <v>37</v>
      </c>
      <c r="D729" s="1378">
        <v>12</v>
      </c>
      <c r="E729" s="926" t="s">
        <v>224</v>
      </c>
      <c r="F729" s="743" t="s">
        <v>346</v>
      </c>
      <c r="G729" s="742" t="s">
        <v>332</v>
      </c>
      <c r="H729" s="925" t="s">
        <v>44</v>
      </c>
      <c r="I729" s="1377" t="s">
        <v>54</v>
      </c>
      <c r="J729" s="739" t="s">
        <v>345</v>
      </c>
      <c r="K729" s="1404" t="s">
        <v>125</v>
      </c>
      <c r="L729" s="737">
        <v>0</v>
      </c>
      <c r="M729" s="715" t="s">
        <v>228</v>
      </c>
      <c r="N729" s="714" t="s">
        <v>49</v>
      </c>
      <c r="O729" s="917"/>
      <c r="AA729" s="730"/>
    </row>
    <row r="730" spans="1:27" ht="16.5" customHeight="1" x14ac:dyDescent="0.2">
      <c r="A730" s="727"/>
      <c r="B730" s="726"/>
      <c r="C730" s="818"/>
      <c r="D730" s="1373"/>
      <c r="E730" s="915"/>
      <c r="F730" s="722"/>
      <c r="G730" s="721"/>
      <c r="H730" s="720"/>
      <c r="I730" s="1372"/>
      <c r="J730" s="718"/>
      <c r="K730" s="824" t="s">
        <v>218</v>
      </c>
      <c r="L730" s="728"/>
      <c r="M730" s="715"/>
      <c r="N730" s="714"/>
      <c r="O730" s="917"/>
    </row>
    <row r="731" spans="1:27" ht="20.25" customHeight="1" x14ac:dyDescent="0.2">
      <c r="A731" s="727"/>
      <c r="B731" s="726"/>
      <c r="C731" s="818"/>
      <c r="D731" s="1373"/>
      <c r="E731" s="915"/>
      <c r="F731" s="722"/>
      <c r="G731" s="721"/>
      <c r="H731" s="720"/>
      <c r="I731" s="1372"/>
      <c r="J731" s="718"/>
      <c r="K731" s="1396" t="s">
        <v>142</v>
      </c>
      <c r="L731" s="728">
        <v>150</v>
      </c>
      <c r="M731" s="1419" t="s">
        <v>338</v>
      </c>
      <c r="N731" s="714" t="s">
        <v>337</v>
      </c>
      <c r="O731" s="917"/>
      <c r="AA731" s="730"/>
    </row>
    <row r="732" spans="1:27" ht="18" customHeight="1" x14ac:dyDescent="0.2">
      <c r="A732" s="727"/>
      <c r="B732" s="726"/>
      <c r="C732" s="818"/>
      <c r="D732" s="1373"/>
      <c r="E732" s="915"/>
      <c r="F732" s="722"/>
      <c r="G732" s="721"/>
      <c r="H732" s="720"/>
      <c r="I732" s="1372"/>
      <c r="J732" s="718"/>
      <c r="K732" s="1396" t="s">
        <v>217</v>
      </c>
      <c r="L732" s="919"/>
      <c r="M732" s="715"/>
      <c r="N732" s="714"/>
      <c r="O732" s="917"/>
    </row>
    <row r="733" spans="1:27" ht="17.25" customHeight="1" x14ac:dyDescent="0.2">
      <c r="A733" s="727"/>
      <c r="B733" s="726"/>
      <c r="C733" s="818"/>
      <c r="D733" s="1373"/>
      <c r="E733" s="915"/>
      <c r="F733" s="722"/>
      <c r="G733" s="721"/>
      <c r="H733" s="720"/>
      <c r="I733" s="1372"/>
      <c r="J733" s="718"/>
      <c r="K733" s="1395" t="s">
        <v>162</v>
      </c>
      <c r="L733" s="919"/>
      <c r="M733" s="715"/>
      <c r="N733" s="714"/>
      <c r="O733" s="917"/>
    </row>
    <row r="734" spans="1:27" ht="18" customHeight="1" x14ac:dyDescent="0.2">
      <c r="A734" s="727"/>
      <c r="B734" s="726"/>
      <c r="C734" s="818"/>
      <c r="D734" s="1373"/>
      <c r="E734" s="915"/>
      <c r="F734" s="722"/>
      <c r="G734" s="721"/>
      <c r="H734" s="720"/>
      <c r="I734" s="1372"/>
      <c r="J734" s="718"/>
      <c r="K734" s="1395" t="s">
        <v>216</v>
      </c>
      <c r="L734" s="919"/>
      <c r="M734" s="715"/>
      <c r="N734" s="714"/>
      <c r="O734" s="917"/>
    </row>
    <row r="735" spans="1:27" ht="18" customHeight="1" thickBot="1" x14ac:dyDescent="0.25">
      <c r="A735" s="712"/>
      <c r="B735" s="711"/>
      <c r="C735" s="806"/>
      <c r="D735" s="1370"/>
      <c r="E735" s="907"/>
      <c r="F735" s="707"/>
      <c r="G735" s="706"/>
      <c r="H735" s="906"/>
      <c r="I735" s="1369"/>
      <c r="J735" s="703"/>
      <c r="K735" s="1423" t="s">
        <v>33</v>
      </c>
      <c r="L735" s="1414">
        <f>SUM(L729:L734)</f>
        <v>150</v>
      </c>
      <c r="M735" s="1422"/>
      <c r="N735" s="1421"/>
      <c r="O735" s="1420"/>
    </row>
    <row r="736" spans="1:27" ht="18" customHeight="1" x14ac:dyDescent="0.2">
      <c r="A736" s="748" t="s">
        <v>97</v>
      </c>
      <c r="B736" s="747" t="s">
        <v>110</v>
      </c>
      <c r="C736" s="1224" t="s">
        <v>37</v>
      </c>
      <c r="D736" s="1378">
        <v>13</v>
      </c>
      <c r="E736" s="926" t="s">
        <v>224</v>
      </c>
      <c r="F736" s="743" t="s">
        <v>344</v>
      </c>
      <c r="G736" s="742" t="s">
        <v>332</v>
      </c>
      <c r="H736" s="925" t="s">
        <v>44</v>
      </c>
      <c r="I736" s="1377" t="s">
        <v>43</v>
      </c>
      <c r="J736" s="739" t="s">
        <v>339</v>
      </c>
      <c r="K736" s="1413" t="s">
        <v>125</v>
      </c>
      <c r="L736" s="737">
        <v>0</v>
      </c>
      <c r="M736" s="715" t="s">
        <v>341</v>
      </c>
      <c r="N736" s="714" t="s">
        <v>49</v>
      </c>
      <c r="O736" s="917"/>
      <c r="AA736" s="730"/>
    </row>
    <row r="737" spans="1:27" ht="16.5" customHeight="1" x14ac:dyDescent="0.2">
      <c r="A737" s="727"/>
      <c r="B737" s="726"/>
      <c r="C737" s="1416"/>
      <c r="D737" s="1373"/>
      <c r="E737" s="915"/>
      <c r="F737" s="722"/>
      <c r="G737" s="721"/>
      <c r="H737" s="720"/>
      <c r="I737" s="1372"/>
      <c r="J737" s="718"/>
      <c r="K737" s="824" t="s">
        <v>218</v>
      </c>
      <c r="L737" s="728"/>
      <c r="M737" s="1419" t="s">
        <v>338</v>
      </c>
      <c r="N737" s="714" t="s">
        <v>337</v>
      </c>
      <c r="O737" s="917"/>
    </row>
    <row r="738" spans="1:27" ht="22.5" customHeight="1" x14ac:dyDescent="0.2">
      <c r="A738" s="727"/>
      <c r="B738" s="726"/>
      <c r="C738" s="1416"/>
      <c r="D738" s="1373"/>
      <c r="E738" s="915"/>
      <c r="F738" s="722"/>
      <c r="G738" s="721"/>
      <c r="H738" s="720"/>
      <c r="I738" s="1372"/>
      <c r="J738" s="718"/>
      <c r="K738" s="1418" t="s">
        <v>142</v>
      </c>
      <c r="L738" s="728">
        <v>350</v>
      </c>
      <c r="M738" s="715"/>
      <c r="N738" s="714"/>
      <c r="O738" s="917"/>
      <c r="AA738" s="730"/>
    </row>
    <row r="739" spans="1:27" ht="17.25" customHeight="1" x14ac:dyDescent="0.2">
      <c r="A739" s="727"/>
      <c r="B739" s="726"/>
      <c r="C739" s="1416"/>
      <c r="D739" s="1373"/>
      <c r="E739" s="915"/>
      <c r="F739" s="722"/>
      <c r="G739" s="721"/>
      <c r="H739" s="720"/>
      <c r="I739" s="1372"/>
      <c r="J739" s="718"/>
      <c r="K739" s="1418" t="s">
        <v>217</v>
      </c>
      <c r="L739" s="919"/>
      <c r="M739" s="715"/>
      <c r="N739" s="714"/>
      <c r="O739" s="917"/>
    </row>
    <row r="740" spans="1:27" ht="15.75" customHeight="1" x14ac:dyDescent="0.2">
      <c r="A740" s="727"/>
      <c r="B740" s="726"/>
      <c r="C740" s="1416"/>
      <c r="D740" s="1373"/>
      <c r="E740" s="915"/>
      <c r="F740" s="722"/>
      <c r="G740" s="721"/>
      <c r="H740" s="720"/>
      <c r="I740" s="1372"/>
      <c r="J740" s="718"/>
      <c r="K740" s="1417" t="s">
        <v>162</v>
      </c>
      <c r="L740" s="919"/>
      <c r="M740" s="715"/>
      <c r="N740" s="714"/>
      <c r="O740" s="917"/>
    </row>
    <row r="741" spans="1:27" ht="16.5" customHeight="1" thickBot="1" x14ac:dyDescent="0.25">
      <c r="A741" s="727"/>
      <c r="B741" s="726"/>
      <c r="C741" s="1416"/>
      <c r="D741" s="1373"/>
      <c r="E741" s="915"/>
      <c r="F741" s="722"/>
      <c r="G741" s="721"/>
      <c r="H741" s="720"/>
      <c r="I741" s="1372"/>
      <c r="J741" s="718"/>
      <c r="K741" s="1408" t="s">
        <v>216</v>
      </c>
      <c r="L741" s="919"/>
      <c r="M741" s="911"/>
      <c r="N741" s="750"/>
      <c r="O741" s="909"/>
    </row>
    <row r="742" spans="1:27" ht="13.5" customHeight="1" thickBot="1" x14ac:dyDescent="0.25">
      <c r="A742" s="712"/>
      <c r="B742" s="711"/>
      <c r="C742" s="1415"/>
      <c r="D742" s="1370"/>
      <c r="E742" s="907"/>
      <c r="F742" s="707"/>
      <c r="G742" s="706"/>
      <c r="H742" s="906"/>
      <c r="I742" s="1369"/>
      <c r="J742" s="703"/>
      <c r="K742" s="799" t="s">
        <v>33</v>
      </c>
      <c r="L742" s="1414">
        <f>SUM(L736:L741)</f>
        <v>350</v>
      </c>
      <c r="M742" s="902"/>
      <c r="N742" s="796"/>
      <c r="O742" s="957"/>
    </row>
    <row r="743" spans="1:27" ht="15.75" customHeight="1" x14ac:dyDescent="0.2">
      <c r="A743" s="748" t="s">
        <v>97</v>
      </c>
      <c r="B743" s="747" t="s">
        <v>110</v>
      </c>
      <c r="C743" s="836" t="s">
        <v>37</v>
      </c>
      <c r="D743" s="1378">
        <v>14</v>
      </c>
      <c r="E743" s="926" t="s">
        <v>224</v>
      </c>
      <c r="F743" s="743" t="s">
        <v>343</v>
      </c>
      <c r="G743" s="742" t="s">
        <v>332</v>
      </c>
      <c r="H743" s="925" t="s">
        <v>44</v>
      </c>
      <c r="I743" s="1377" t="s">
        <v>54</v>
      </c>
      <c r="J743" s="1402" t="s">
        <v>342</v>
      </c>
      <c r="K743" s="1413" t="s">
        <v>125</v>
      </c>
      <c r="L743" s="737">
        <v>0</v>
      </c>
      <c r="M743" s="1412" t="s">
        <v>341</v>
      </c>
      <c r="N743" s="1399" t="s">
        <v>49</v>
      </c>
      <c r="O743" s="1398"/>
      <c r="AA743" s="730"/>
    </row>
    <row r="744" spans="1:27" ht="15.75" customHeight="1" x14ac:dyDescent="0.2">
      <c r="A744" s="727"/>
      <c r="B744" s="726"/>
      <c r="C744" s="818"/>
      <c r="D744" s="1373"/>
      <c r="E744" s="915"/>
      <c r="F744" s="722"/>
      <c r="G744" s="721"/>
      <c r="H744" s="720"/>
      <c r="I744" s="1372"/>
      <c r="J744" s="1389"/>
      <c r="K744" s="1397" t="s">
        <v>218</v>
      </c>
      <c r="L744" s="728"/>
      <c r="M744" s="1394" t="s">
        <v>338</v>
      </c>
      <c r="N744" s="1393" t="s">
        <v>337</v>
      </c>
      <c r="O744" s="1392"/>
    </row>
    <row r="745" spans="1:27" ht="17.25" customHeight="1" x14ac:dyDescent="0.2">
      <c r="A745" s="727"/>
      <c r="B745" s="726"/>
      <c r="C745" s="818"/>
      <c r="D745" s="1373"/>
      <c r="E745" s="915"/>
      <c r="F745" s="722"/>
      <c r="G745" s="721"/>
      <c r="H745" s="720"/>
      <c r="I745" s="1372"/>
      <c r="J745" s="1389"/>
      <c r="K745" s="1411" t="s">
        <v>142</v>
      </c>
      <c r="L745" s="728">
        <v>172</v>
      </c>
      <c r="M745" s="1409"/>
      <c r="N745" s="1393"/>
      <c r="O745" s="1392"/>
      <c r="AA745" s="730"/>
    </row>
    <row r="746" spans="1:27" ht="18" customHeight="1" x14ac:dyDescent="0.2">
      <c r="A746" s="727"/>
      <c r="B746" s="726"/>
      <c r="C746" s="818"/>
      <c r="D746" s="1373"/>
      <c r="E746" s="915"/>
      <c r="F746" s="722"/>
      <c r="G746" s="721"/>
      <c r="H746" s="720"/>
      <c r="I746" s="1372"/>
      <c r="J746" s="1389"/>
      <c r="K746" s="1411" t="s">
        <v>217</v>
      </c>
      <c r="L746" s="728"/>
      <c r="M746" s="1409"/>
      <c r="N746" s="1393"/>
      <c r="O746" s="1392"/>
    </row>
    <row r="747" spans="1:27" ht="18.75" customHeight="1" x14ac:dyDescent="0.2">
      <c r="A747" s="727"/>
      <c r="B747" s="726"/>
      <c r="C747" s="818"/>
      <c r="D747" s="1373"/>
      <c r="E747" s="915"/>
      <c r="F747" s="722"/>
      <c r="G747" s="721"/>
      <c r="H747" s="720"/>
      <c r="I747" s="1372"/>
      <c r="J747" s="1389"/>
      <c r="K747" s="1410" t="s">
        <v>162</v>
      </c>
      <c r="L747" s="919"/>
      <c r="M747" s="1409"/>
      <c r="N747" s="1393"/>
      <c r="O747" s="1392"/>
    </row>
    <row r="748" spans="1:27" ht="17.25" customHeight="1" thickBot="1" x14ac:dyDescent="0.25">
      <c r="A748" s="727"/>
      <c r="B748" s="726"/>
      <c r="C748" s="818"/>
      <c r="D748" s="1373"/>
      <c r="E748" s="915"/>
      <c r="F748" s="722"/>
      <c r="G748" s="721"/>
      <c r="H748" s="720"/>
      <c r="I748" s="1372"/>
      <c r="J748" s="1389"/>
      <c r="K748" s="1408" t="s">
        <v>216</v>
      </c>
      <c r="L748" s="919"/>
      <c r="M748" s="1407"/>
      <c r="N748" s="1387"/>
      <c r="O748" s="1386"/>
    </row>
    <row r="749" spans="1:27" ht="15" customHeight="1" thickBot="1" x14ac:dyDescent="0.25">
      <c r="A749" s="712"/>
      <c r="B749" s="711"/>
      <c r="C749" s="806"/>
      <c r="D749" s="1370"/>
      <c r="E749" s="907"/>
      <c r="F749" s="707"/>
      <c r="G749" s="706"/>
      <c r="H749" s="906"/>
      <c r="I749" s="1369"/>
      <c r="J749" s="1383"/>
      <c r="K749" s="1406" t="s">
        <v>33</v>
      </c>
      <c r="L749" s="903">
        <f>SUM(L743:L748)</f>
        <v>172</v>
      </c>
      <c r="M749" s="1405"/>
      <c r="N749" s="1380"/>
      <c r="O749" s="1379"/>
    </row>
    <row r="750" spans="1:27" ht="25.5" customHeight="1" x14ac:dyDescent="0.2">
      <c r="A750" s="748" t="s">
        <v>97</v>
      </c>
      <c r="B750" s="747" t="s">
        <v>110</v>
      </c>
      <c r="C750" s="836" t="s">
        <v>37</v>
      </c>
      <c r="D750" s="1378">
        <v>15</v>
      </c>
      <c r="E750" s="926" t="s">
        <v>224</v>
      </c>
      <c r="F750" s="743" t="s">
        <v>340</v>
      </c>
      <c r="G750" s="742" t="s">
        <v>332</v>
      </c>
      <c r="H750" s="925" t="s">
        <v>44</v>
      </c>
      <c r="I750" s="1377" t="s">
        <v>43</v>
      </c>
      <c r="J750" s="1402" t="s">
        <v>339</v>
      </c>
      <c r="K750" s="1404" t="s">
        <v>125</v>
      </c>
      <c r="L750" s="737">
        <v>0</v>
      </c>
      <c r="M750" s="1400" t="s">
        <v>228</v>
      </c>
      <c r="N750" s="1399" t="s">
        <v>49</v>
      </c>
      <c r="O750" s="1398"/>
      <c r="AA750" s="730"/>
    </row>
    <row r="751" spans="1:27" ht="25.5" customHeight="1" x14ac:dyDescent="0.2">
      <c r="A751" s="727"/>
      <c r="B751" s="726"/>
      <c r="C751" s="818"/>
      <c r="D751" s="1373"/>
      <c r="E751" s="915"/>
      <c r="F751" s="722"/>
      <c r="G751" s="721"/>
      <c r="H751" s="720"/>
      <c r="I751" s="1372"/>
      <c r="J751" s="1389"/>
      <c r="K751" s="1397" t="s">
        <v>218</v>
      </c>
      <c r="L751" s="728"/>
      <c r="M751" s="1394" t="s">
        <v>338</v>
      </c>
      <c r="N751" s="1393" t="s">
        <v>337</v>
      </c>
      <c r="O751" s="1392"/>
    </row>
    <row r="752" spans="1:27" ht="25.5" customHeight="1" x14ac:dyDescent="0.2">
      <c r="A752" s="727"/>
      <c r="B752" s="726"/>
      <c r="C752" s="818"/>
      <c r="D752" s="1373"/>
      <c r="E752" s="915"/>
      <c r="F752" s="722"/>
      <c r="G752" s="721"/>
      <c r="H752" s="720"/>
      <c r="I752" s="1372"/>
      <c r="J752" s="1389"/>
      <c r="K752" s="1396" t="s">
        <v>142</v>
      </c>
      <c r="L752" s="728">
        <v>70</v>
      </c>
      <c r="M752" s="1394"/>
      <c r="N752" s="1393"/>
      <c r="O752" s="1392"/>
      <c r="AA752" s="730"/>
    </row>
    <row r="753" spans="1:27" ht="25.5" customHeight="1" x14ac:dyDescent="0.2">
      <c r="A753" s="727"/>
      <c r="B753" s="726"/>
      <c r="C753" s="818"/>
      <c r="D753" s="1373"/>
      <c r="E753" s="915"/>
      <c r="F753" s="722"/>
      <c r="G753" s="721"/>
      <c r="H753" s="720"/>
      <c r="I753" s="1372"/>
      <c r="J753" s="1389"/>
      <c r="K753" s="1396" t="s">
        <v>217</v>
      </c>
      <c r="L753" s="728"/>
      <c r="M753" s="1394"/>
      <c r="N753" s="1393"/>
      <c r="O753" s="1392"/>
    </row>
    <row r="754" spans="1:27" ht="25.5" customHeight="1" x14ac:dyDescent="0.2">
      <c r="A754" s="727"/>
      <c r="B754" s="726"/>
      <c r="C754" s="818"/>
      <c r="D754" s="1373"/>
      <c r="E754" s="915"/>
      <c r="F754" s="722"/>
      <c r="G754" s="721"/>
      <c r="H754" s="720"/>
      <c r="I754" s="1372"/>
      <c r="J754" s="1389"/>
      <c r="K754" s="1395" t="s">
        <v>162</v>
      </c>
      <c r="L754" s="919"/>
      <c r="M754" s="1394"/>
      <c r="N754" s="1393"/>
      <c r="O754" s="1392"/>
    </row>
    <row r="755" spans="1:27" ht="25.5" customHeight="1" thickBot="1" x14ac:dyDescent="0.25">
      <c r="A755" s="727"/>
      <c r="B755" s="726"/>
      <c r="C755" s="818"/>
      <c r="D755" s="1373"/>
      <c r="E755" s="915"/>
      <c r="F755" s="722"/>
      <c r="G755" s="721"/>
      <c r="H755" s="720"/>
      <c r="I755" s="1372"/>
      <c r="J755" s="1389"/>
      <c r="K755" s="1371" t="s">
        <v>216</v>
      </c>
      <c r="L755" s="919"/>
      <c r="M755" s="1388"/>
      <c r="N755" s="1387"/>
      <c r="O755" s="1386"/>
    </row>
    <row r="756" spans="1:27" ht="25.5" customHeight="1" thickBot="1" x14ac:dyDescent="0.25">
      <c r="A756" s="712"/>
      <c r="B756" s="711"/>
      <c r="C756" s="806"/>
      <c r="D756" s="1370"/>
      <c r="E756" s="907"/>
      <c r="F756" s="707"/>
      <c r="G756" s="706"/>
      <c r="H756" s="906"/>
      <c r="I756" s="1369"/>
      <c r="J756" s="1383"/>
      <c r="K756" s="1382" t="s">
        <v>33</v>
      </c>
      <c r="L756" s="1368">
        <f>SUM(L750:L755)</f>
        <v>70</v>
      </c>
      <c r="M756" s="1381"/>
      <c r="N756" s="1380"/>
      <c r="O756" s="1379"/>
    </row>
    <row r="757" spans="1:27" ht="25.5" customHeight="1" x14ac:dyDescent="0.2">
      <c r="A757" s="870" t="s">
        <v>97</v>
      </c>
      <c r="B757" s="869" t="s">
        <v>110</v>
      </c>
      <c r="C757" s="1224" t="s">
        <v>37</v>
      </c>
      <c r="D757" s="1403">
        <v>16</v>
      </c>
      <c r="E757" s="926" t="s">
        <v>224</v>
      </c>
      <c r="F757" s="743" t="s">
        <v>336</v>
      </c>
      <c r="G757" s="742" t="s">
        <v>332</v>
      </c>
      <c r="H757" s="925" t="s">
        <v>44</v>
      </c>
      <c r="I757" s="1377" t="s">
        <v>335</v>
      </c>
      <c r="J757" s="1402" t="s">
        <v>334</v>
      </c>
      <c r="K757" s="1401" t="s">
        <v>125</v>
      </c>
      <c r="L757" s="737">
        <v>0</v>
      </c>
      <c r="M757" s="1400" t="s">
        <v>228</v>
      </c>
      <c r="N757" s="1399" t="s">
        <v>49</v>
      </c>
      <c r="O757" s="1398"/>
      <c r="AA757" s="730"/>
    </row>
    <row r="758" spans="1:27" ht="25.5" customHeight="1" x14ac:dyDescent="0.2">
      <c r="A758" s="1003"/>
      <c r="B758" s="1002"/>
      <c r="C758" s="1391"/>
      <c r="D758" s="1390"/>
      <c r="E758" s="915"/>
      <c r="F758" s="722"/>
      <c r="G758" s="721"/>
      <c r="H758" s="720"/>
      <c r="I758" s="1372"/>
      <c r="J758" s="1389"/>
      <c r="K758" s="1397" t="s">
        <v>218</v>
      </c>
      <c r="L758" s="919"/>
      <c r="M758" s="1394"/>
      <c r="N758" s="1393"/>
      <c r="O758" s="1392"/>
    </row>
    <row r="759" spans="1:27" ht="25.5" customHeight="1" x14ac:dyDescent="0.2">
      <c r="A759" s="1003"/>
      <c r="B759" s="1002"/>
      <c r="C759" s="1391"/>
      <c r="D759" s="1390"/>
      <c r="E759" s="915"/>
      <c r="F759" s="722"/>
      <c r="G759" s="721"/>
      <c r="H759" s="720"/>
      <c r="I759" s="1372"/>
      <c r="J759" s="1389"/>
      <c r="K759" s="1396" t="s">
        <v>142</v>
      </c>
      <c r="L759" s="728">
        <v>20</v>
      </c>
      <c r="M759" s="1394"/>
      <c r="N759" s="1393"/>
      <c r="O759" s="1392"/>
    </row>
    <row r="760" spans="1:27" ht="25.5" customHeight="1" x14ac:dyDescent="0.2">
      <c r="A760" s="1003"/>
      <c r="B760" s="1002"/>
      <c r="C760" s="1391"/>
      <c r="D760" s="1390"/>
      <c r="E760" s="915"/>
      <c r="F760" s="722"/>
      <c r="G760" s="721"/>
      <c r="H760" s="720"/>
      <c r="I760" s="1372"/>
      <c r="J760" s="1389"/>
      <c r="K760" s="1396" t="s">
        <v>217</v>
      </c>
      <c r="L760" s="728"/>
      <c r="M760" s="1394"/>
      <c r="N760" s="1393"/>
      <c r="O760" s="1392"/>
    </row>
    <row r="761" spans="1:27" ht="25.5" customHeight="1" x14ac:dyDescent="0.2">
      <c r="A761" s="1003"/>
      <c r="B761" s="1002"/>
      <c r="C761" s="1391"/>
      <c r="D761" s="1390"/>
      <c r="E761" s="915"/>
      <c r="F761" s="722"/>
      <c r="G761" s="721"/>
      <c r="H761" s="720"/>
      <c r="I761" s="1372"/>
      <c r="J761" s="1389"/>
      <c r="K761" s="1395" t="s">
        <v>162</v>
      </c>
      <c r="L761" s="728">
        <v>110</v>
      </c>
      <c r="M761" s="1394"/>
      <c r="N761" s="1393"/>
      <c r="O761" s="1392"/>
    </row>
    <row r="762" spans="1:27" ht="25.5" customHeight="1" thickBot="1" x14ac:dyDescent="0.25">
      <c r="A762" s="1003"/>
      <c r="B762" s="1002"/>
      <c r="C762" s="1391"/>
      <c r="D762" s="1390"/>
      <c r="E762" s="915"/>
      <c r="F762" s="722"/>
      <c r="G762" s="721"/>
      <c r="H762" s="720"/>
      <c r="I762" s="1372"/>
      <c r="J762" s="1389"/>
      <c r="K762" s="1371" t="s">
        <v>216</v>
      </c>
      <c r="L762" s="919"/>
      <c r="M762" s="1388"/>
      <c r="N762" s="1387"/>
      <c r="O762" s="1386"/>
    </row>
    <row r="763" spans="1:27" ht="25.5" customHeight="1" thickBot="1" x14ac:dyDescent="0.25">
      <c r="A763" s="794"/>
      <c r="B763" s="793"/>
      <c r="C763" s="1385"/>
      <c r="D763" s="1384"/>
      <c r="E763" s="907"/>
      <c r="F763" s="707"/>
      <c r="G763" s="706"/>
      <c r="H763" s="906"/>
      <c r="I763" s="1369"/>
      <c r="J763" s="1383"/>
      <c r="K763" s="1382" t="s">
        <v>33</v>
      </c>
      <c r="L763" s="1368">
        <f>SUM(L757:L762)</f>
        <v>130</v>
      </c>
      <c r="M763" s="1381"/>
      <c r="N763" s="1380"/>
      <c r="O763" s="1379"/>
    </row>
    <row r="764" spans="1:27" ht="25.5" customHeight="1" x14ac:dyDescent="0.2">
      <c r="A764" s="748" t="s">
        <v>97</v>
      </c>
      <c r="B764" s="747" t="s">
        <v>110</v>
      </c>
      <c r="C764" s="836" t="s">
        <v>37</v>
      </c>
      <c r="D764" s="1378">
        <v>17</v>
      </c>
      <c r="E764" s="926" t="s">
        <v>224</v>
      </c>
      <c r="F764" s="743" t="s">
        <v>333</v>
      </c>
      <c r="G764" s="742" t="s">
        <v>332</v>
      </c>
      <c r="H764" s="925" t="s">
        <v>44</v>
      </c>
      <c r="I764" s="1377" t="s">
        <v>221</v>
      </c>
      <c r="J764" s="739" t="s">
        <v>331</v>
      </c>
      <c r="K764" s="1376" t="s">
        <v>125</v>
      </c>
      <c r="L764" s="737">
        <v>0</v>
      </c>
      <c r="M764" s="1375" t="s">
        <v>228</v>
      </c>
      <c r="N764" s="1374" t="s">
        <v>49</v>
      </c>
      <c r="O764" s="1193"/>
      <c r="AA764" s="730"/>
    </row>
    <row r="765" spans="1:27" ht="25.5" customHeight="1" x14ac:dyDescent="0.2">
      <c r="A765" s="727"/>
      <c r="B765" s="726"/>
      <c r="C765" s="818"/>
      <c r="D765" s="1373"/>
      <c r="E765" s="915"/>
      <c r="F765" s="722"/>
      <c r="G765" s="721"/>
      <c r="H765" s="720"/>
      <c r="I765" s="1372"/>
      <c r="J765" s="718"/>
      <c r="K765" s="824" t="s">
        <v>218</v>
      </c>
      <c r="L765" s="728"/>
      <c r="M765" s="1189"/>
      <c r="N765" s="918"/>
      <c r="O765" s="917"/>
    </row>
    <row r="766" spans="1:27" ht="25.5" customHeight="1" x14ac:dyDescent="0.2">
      <c r="A766" s="727"/>
      <c r="B766" s="726"/>
      <c r="C766" s="818"/>
      <c r="D766" s="1373"/>
      <c r="E766" s="915"/>
      <c r="F766" s="722"/>
      <c r="G766" s="721"/>
      <c r="H766" s="720"/>
      <c r="I766" s="1372"/>
      <c r="J766" s="718"/>
      <c r="K766" s="921" t="s">
        <v>142</v>
      </c>
      <c r="L766" s="728">
        <v>135</v>
      </c>
      <c r="M766" s="1189"/>
      <c r="N766" s="918"/>
      <c r="O766" s="917"/>
      <c r="AA766" s="730"/>
    </row>
    <row r="767" spans="1:27" ht="25.5" customHeight="1" x14ac:dyDescent="0.2">
      <c r="A767" s="727"/>
      <c r="B767" s="726"/>
      <c r="C767" s="818"/>
      <c r="D767" s="1373"/>
      <c r="E767" s="915"/>
      <c r="F767" s="722"/>
      <c r="G767" s="721"/>
      <c r="H767" s="720"/>
      <c r="I767" s="1372"/>
      <c r="J767" s="718"/>
      <c r="K767" s="921" t="s">
        <v>217</v>
      </c>
      <c r="L767" s="728"/>
      <c r="M767" s="1189"/>
      <c r="N767" s="918"/>
      <c r="O767" s="917"/>
    </row>
    <row r="768" spans="1:27" ht="25.5" customHeight="1" x14ac:dyDescent="0.2">
      <c r="A768" s="727"/>
      <c r="B768" s="726"/>
      <c r="C768" s="818"/>
      <c r="D768" s="1373"/>
      <c r="E768" s="915"/>
      <c r="F768" s="722"/>
      <c r="G768" s="721"/>
      <c r="H768" s="720"/>
      <c r="I768" s="1372"/>
      <c r="J768" s="718"/>
      <c r="K768" s="920" t="s">
        <v>162</v>
      </c>
      <c r="L768" s="728"/>
      <c r="M768" s="1189"/>
      <c r="N768" s="918"/>
      <c r="O768" s="917"/>
    </row>
    <row r="769" spans="1:27" ht="25.5" customHeight="1" thickBot="1" x14ac:dyDescent="0.25">
      <c r="A769" s="727"/>
      <c r="B769" s="726"/>
      <c r="C769" s="818"/>
      <c r="D769" s="1373"/>
      <c r="E769" s="915"/>
      <c r="F769" s="722"/>
      <c r="G769" s="721"/>
      <c r="H769" s="720"/>
      <c r="I769" s="1372"/>
      <c r="J769" s="718"/>
      <c r="K769" s="1371" t="s">
        <v>216</v>
      </c>
      <c r="L769" s="919"/>
      <c r="M769" s="1185"/>
      <c r="N769" s="910"/>
      <c r="O769" s="909"/>
    </row>
    <row r="770" spans="1:27" ht="25.5" customHeight="1" thickBot="1" x14ac:dyDescent="0.25">
      <c r="A770" s="712"/>
      <c r="B770" s="711"/>
      <c r="C770" s="806"/>
      <c r="D770" s="1370"/>
      <c r="E770" s="907"/>
      <c r="F770" s="707"/>
      <c r="G770" s="706"/>
      <c r="H770" s="906"/>
      <c r="I770" s="1369"/>
      <c r="J770" s="703"/>
      <c r="K770" s="904" t="s">
        <v>33</v>
      </c>
      <c r="L770" s="1368">
        <f>SUM(L764:L769)</f>
        <v>135</v>
      </c>
      <c r="M770" s="1198"/>
      <c r="N770" s="1367"/>
      <c r="O770" s="957"/>
    </row>
    <row r="771" spans="1:27" ht="15" thickBot="1" x14ac:dyDescent="0.25">
      <c r="A771" s="697" t="s">
        <v>97</v>
      </c>
      <c r="B771" s="696" t="s">
        <v>110</v>
      </c>
      <c r="C771" s="694" t="s">
        <v>38</v>
      </c>
      <c r="D771" s="694"/>
      <c r="E771" s="694"/>
      <c r="F771" s="694"/>
      <c r="G771" s="694"/>
      <c r="H771" s="694"/>
      <c r="I771" s="898"/>
      <c r="J771" s="1366"/>
      <c r="K771" s="1365" t="s">
        <v>33</v>
      </c>
      <c r="L771" s="1364">
        <f>L655*1</f>
        <v>1007</v>
      </c>
      <c r="M771" s="690"/>
      <c r="N771" s="690"/>
      <c r="O771" s="689"/>
    </row>
    <row r="772" spans="1:27" ht="21.75" customHeight="1" thickBot="1" x14ac:dyDescent="0.25">
      <c r="A772" s="1089" t="s">
        <v>97</v>
      </c>
      <c r="B772" s="1089"/>
      <c r="C772" s="891" t="s">
        <v>36</v>
      </c>
      <c r="D772" s="891"/>
      <c r="E772" s="891"/>
      <c r="F772" s="891"/>
      <c r="G772" s="891"/>
      <c r="H772" s="891"/>
      <c r="I772" s="890"/>
      <c r="J772" s="1088"/>
      <c r="K772" s="1363" t="s">
        <v>33</v>
      </c>
      <c r="L772" s="1362">
        <f>L615+L646+L771</f>
        <v>1710.8</v>
      </c>
      <c r="M772" s="1086"/>
      <c r="N772" s="1086"/>
      <c r="O772" s="1361"/>
    </row>
    <row r="773" spans="1:27" ht="22.15" customHeight="1" thickBot="1" x14ac:dyDescent="0.25">
      <c r="A773" s="1083" t="s">
        <v>93</v>
      </c>
      <c r="B773" s="1282"/>
      <c r="C773" s="1281" t="s">
        <v>330</v>
      </c>
      <c r="D773" s="1278"/>
      <c r="E773" s="1278"/>
      <c r="F773" s="1280"/>
      <c r="G773" s="1279"/>
      <c r="H773" s="1278"/>
      <c r="I773" s="1278"/>
      <c r="J773" s="1278"/>
      <c r="K773" s="1278"/>
      <c r="L773" s="1278"/>
      <c r="M773" s="1277"/>
      <c r="N773" s="1277"/>
      <c r="O773" s="1276"/>
    </row>
    <row r="774" spans="1:27" ht="31.5" customHeight="1" thickBot="1" x14ac:dyDescent="0.25">
      <c r="A774" s="1275"/>
      <c r="B774" s="1274"/>
      <c r="C774" s="1065"/>
      <c r="D774" s="1065"/>
      <c r="E774" s="1065"/>
      <c r="F774" s="1075"/>
      <c r="G774" s="1075"/>
      <c r="H774" s="1065"/>
      <c r="I774" s="1065"/>
      <c r="J774" s="1065"/>
      <c r="K774" s="1065"/>
      <c r="L774" s="1360"/>
      <c r="M774" s="1062" t="s">
        <v>329</v>
      </c>
      <c r="N774" s="1061" t="s">
        <v>49</v>
      </c>
      <c r="O774" s="1359"/>
    </row>
    <row r="775" spans="1:27" ht="21.6" customHeight="1" thickBot="1" x14ac:dyDescent="0.25">
      <c r="A775" s="1067" t="s">
        <v>93</v>
      </c>
      <c r="B775" s="1272" t="s">
        <v>37</v>
      </c>
      <c r="C775" s="1271" t="s">
        <v>328</v>
      </c>
      <c r="D775" s="1069"/>
      <c r="E775" s="1069"/>
      <c r="F775" s="1069"/>
      <c r="G775" s="1270"/>
      <c r="H775" s="1270"/>
      <c r="I775" s="1069"/>
      <c r="J775" s="1270"/>
      <c r="K775" s="1270"/>
      <c r="L775" s="1069"/>
      <c r="M775" s="1270"/>
      <c r="N775" s="1270"/>
      <c r="O775" s="1358"/>
    </row>
    <row r="776" spans="1:27" ht="34.5" customHeight="1" thickBot="1" x14ac:dyDescent="0.25">
      <c r="A776" s="1269"/>
      <c r="B776" s="696"/>
      <c r="C776" s="1066"/>
      <c r="D776" s="1064"/>
      <c r="E776" s="1064"/>
      <c r="F776" s="1064"/>
      <c r="G776" s="1064"/>
      <c r="H776" s="1064"/>
      <c r="I776" s="1064"/>
      <c r="J776" s="1065"/>
      <c r="K776" s="1064"/>
      <c r="L776" s="1063"/>
      <c r="M776" s="1062" t="s">
        <v>327</v>
      </c>
      <c r="N776" s="1061" t="s">
        <v>316</v>
      </c>
      <c r="O776" s="1060"/>
    </row>
    <row r="777" spans="1:27" ht="15" customHeight="1" x14ac:dyDescent="0.2">
      <c r="A777" s="870" t="s">
        <v>93</v>
      </c>
      <c r="B777" s="747" t="s">
        <v>37</v>
      </c>
      <c r="C777" s="1224" t="s">
        <v>37</v>
      </c>
      <c r="D777" s="1263" t="s">
        <v>326</v>
      </c>
      <c r="E777" s="1262"/>
      <c r="F777" s="1261"/>
      <c r="G777" s="981" t="s">
        <v>324</v>
      </c>
      <c r="H777" s="741" t="s">
        <v>44</v>
      </c>
      <c r="I777" s="740" t="s">
        <v>43</v>
      </c>
      <c r="J777" s="739" t="s">
        <v>42</v>
      </c>
      <c r="K777" s="772" t="s">
        <v>125</v>
      </c>
      <c r="L777" s="759">
        <f>L784</f>
        <v>0</v>
      </c>
      <c r="M777" s="769"/>
      <c r="N777" s="768"/>
      <c r="O777" s="825"/>
    </row>
    <row r="778" spans="1:27" ht="15" customHeight="1" x14ac:dyDescent="0.2">
      <c r="A778" s="852"/>
      <c r="B778" s="726"/>
      <c r="C778" s="1221"/>
      <c r="D778" s="1259"/>
      <c r="E778" s="1256"/>
      <c r="F778" s="1255"/>
      <c r="G778" s="964"/>
      <c r="H778" s="720"/>
      <c r="I778" s="719"/>
      <c r="J778" s="718"/>
      <c r="K778" s="770" t="s">
        <v>218</v>
      </c>
      <c r="L778" s="1357">
        <f>L785</f>
        <v>0</v>
      </c>
      <c r="M778" s="1055"/>
      <c r="N778" s="1248"/>
      <c r="O778" s="1022"/>
    </row>
    <row r="779" spans="1:27" ht="14.45" customHeight="1" x14ac:dyDescent="0.25">
      <c r="A779" s="852"/>
      <c r="B779" s="726"/>
      <c r="C779" s="1221"/>
      <c r="D779" s="1257"/>
      <c r="E779" s="1256"/>
      <c r="F779" s="1255"/>
      <c r="G779" s="964"/>
      <c r="H779" s="720"/>
      <c r="I779" s="719"/>
      <c r="J779" s="718"/>
      <c r="K779" s="765" t="s">
        <v>142</v>
      </c>
      <c r="L779" s="1357">
        <f>L786</f>
        <v>0</v>
      </c>
      <c r="M779" s="993"/>
      <c r="N779" s="992"/>
      <c r="O779" s="1022"/>
    </row>
    <row r="780" spans="1:27" ht="15" x14ac:dyDescent="0.2">
      <c r="A780" s="852"/>
      <c r="B780" s="726"/>
      <c r="C780" s="1221"/>
      <c r="D780" s="1257"/>
      <c r="E780" s="1256"/>
      <c r="F780" s="1255"/>
      <c r="G780" s="964"/>
      <c r="H780" s="720"/>
      <c r="I780" s="719"/>
      <c r="J780" s="761"/>
      <c r="K780" s="765" t="s">
        <v>217</v>
      </c>
      <c r="L780" s="1357">
        <f>L787</f>
        <v>0</v>
      </c>
      <c r="M780" s="995"/>
      <c r="N780" s="1023"/>
      <c r="O780" s="1022"/>
    </row>
    <row r="781" spans="1:27" ht="15" x14ac:dyDescent="0.2">
      <c r="A781" s="852"/>
      <c r="B781" s="726"/>
      <c r="C781" s="1221"/>
      <c r="D781" s="1257"/>
      <c r="E781" s="1256"/>
      <c r="F781" s="1255"/>
      <c r="G781" s="964"/>
      <c r="H781" s="720"/>
      <c r="I781" s="719"/>
      <c r="J781" s="761"/>
      <c r="K781" s="765" t="s">
        <v>162</v>
      </c>
      <c r="L781" s="1357">
        <f>L788</f>
        <v>0</v>
      </c>
      <c r="M781" s="995"/>
      <c r="N781" s="1023"/>
      <c r="O781" s="970"/>
    </row>
    <row r="782" spans="1:27" ht="15.75" thickBot="1" x14ac:dyDescent="0.25">
      <c r="A782" s="852"/>
      <c r="B782" s="726"/>
      <c r="C782" s="1221"/>
      <c r="D782" s="1257"/>
      <c r="E782" s="1256"/>
      <c r="F782" s="1255"/>
      <c r="G782" s="964"/>
      <c r="H782" s="720"/>
      <c r="I782" s="719"/>
      <c r="J782" s="761"/>
      <c r="K782" s="1356" t="s">
        <v>141</v>
      </c>
      <c r="L782" s="1355">
        <f>L789</f>
        <v>0</v>
      </c>
      <c r="M782" s="1019"/>
      <c r="N782" s="1018"/>
      <c r="O782" s="1017"/>
    </row>
    <row r="783" spans="1:27" ht="18" customHeight="1" thickBot="1" x14ac:dyDescent="0.25">
      <c r="A783" s="794"/>
      <c r="B783" s="711"/>
      <c r="C783" s="757"/>
      <c r="D783" s="1253"/>
      <c r="E783" s="1252"/>
      <c r="F783" s="1251"/>
      <c r="G783" s="958"/>
      <c r="H783" s="705"/>
      <c r="I783" s="704"/>
      <c r="J783" s="1015"/>
      <c r="K783" s="799" t="s">
        <v>33</v>
      </c>
      <c r="L783" s="903">
        <f>SUM(L777:L782)</f>
        <v>0</v>
      </c>
      <c r="M783" s="985"/>
      <c r="N783" s="901"/>
      <c r="O783" s="957"/>
    </row>
    <row r="784" spans="1:27" ht="18" hidden="1" customHeight="1" thickBot="1" x14ac:dyDescent="0.25">
      <c r="A784" s="870" t="s">
        <v>93</v>
      </c>
      <c r="B784" s="747" t="s">
        <v>37</v>
      </c>
      <c r="C784" s="1224" t="s">
        <v>37</v>
      </c>
      <c r="D784" s="1223" t="s">
        <v>37</v>
      </c>
      <c r="E784" s="983"/>
      <c r="F784" s="1222" t="s">
        <v>325</v>
      </c>
      <c r="G784" s="981" t="s">
        <v>324</v>
      </c>
      <c r="H784" s="741" t="s">
        <v>44</v>
      </c>
      <c r="I784" s="740" t="s">
        <v>273</v>
      </c>
      <c r="J784" s="1354" t="s">
        <v>42</v>
      </c>
      <c r="K784" s="923" t="s">
        <v>125</v>
      </c>
      <c r="L784" s="979"/>
      <c r="M784" s="769"/>
      <c r="N784" s="768"/>
      <c r="O784" s="825"/>
      <c r="AA784" s="665" t="s">
        <v>323</v>
      </c>
    </row>
    <row r="785" spans="1:28" ht="15" hidden="1" customHeight="1" x14ac:dyDescent="0.2">
      <c r="A785" s="852"/>
      <c r="B785" s="726"/>
      <c r="C785" s="1221"/>
      <c r="D785" s="1213"/>
      <c r="E785" s="966"/>
      <c r="F785" s="1212"/>
      <c r="G785" s="964"/>
      <c r="H785" s="720"/>
      <c r="I785" s="719"/>
      <c r="J785" s="1353" t="s">
        <v>298</v>
      </c>
      <c r="K785" s="946" t="s">
        <v>244</v>
      </c>
      <c r="L785" s="976"/>
      <c r="M785" s="995"/>
      <c r="N785" s="994"/>
      <c r="O785" s="1022"/>
    </row>
    <row r="786" spans="1:28" ht="15.75" hidden="1" customHeight="1" x14ac:dyDescent="0.25">
      <c r="A786" s="852"/>
      <c r="B786" s="726"/>
      <c r="C786" s="1221"/>
      <c r="D786" s="1213"/>
      <c r="E786" s="966"/>
      <c r="F786" s="1212"/>
      <c r="G786" s="964"/>
      <c r="H786" s="720"/>
      <c r="I786" s="719"/>
      <c r="J786" s="977"/>
      <c r="K786" s="921" t="s">
        <v>142</v>
      </c>
      <c r="L786" s="976">
        <v>0</v>
      </c>
      <c r="M786" s="993"/>
      <c r="N786" s="992"/>
      <c r="O786" s="1218"/>
      <c r="AB786" s="665"/>
    </row>
    <row r="787" spans="1:28" ht="15.75" hidden="1" customHeight="1" x14ac:dyDescent="0.2">
      <c r="A787" s="852"/>
      <c r="B787" s="726"/>
      <c r="C787" s="1221"/>
      <c r="D787" s="1213"/>
      <c r="E787" s="966"/>
      <c r="F787" s="1212"/>
      <c r="G787" s="964"/>
      <c r="H787" s="720"/>
      <c r="I787" s="719"/>
      <c r="J787" s="977"/>
      <c r="K787" s="921" t="s">
        <v>217</v>
      </c>
      <c r="L787" s="976"/>
      <c r="M787" s="995"/>
      <c r="N787" s="1023"/>
      <c r="O787" s="1022"/>
    </row>
    <row r="788" spans="1:28" ht="13.15" hidden="1" customHeight="1" x14ac:dyDescent="0.2">
      <c r="A788" s="852"/>
      <c r="B788" s="726"/>
      <c r="C788" s="1221"/>
      <c r="D788" s="1213"/>
      <c r="E788" s="966"/>
      <c r="F788" s="1212"/>
      <c r="G788" s="964"/>
      <c r="H788" s="720"/>
      <c r="I788" s="719"/>
      <c r="J788" s="977"/>
      <c r="K788" s="921" t="s">
        <v>162</v>
      </c>
      <c r="L788" s="976"/>
      <c r="M788" s="995"/>
      <c r="N788" s="1023"/>
      <c r="O788" s="970"/>
    </row>
    <row r="789" spans="1:28" ht="12" hidden="1" customHeight="1" x14ac:dyDescent="0.2">
      <c r="A789" s="852"/>
      <c r="B789" s="726"/>
      <c r="C789" s="1221"/>
      <c r="D789" s="1213"/>
      <c r="E789" s="966"/>
      <c r="F789" s="1212"/>
      <c r="G789" s="964"/>
      <c r="H789" s="720"/>
      <c r="I789" s="719"/>
      <c r="J789" s="761"/>
      <c r="K789" s="955" t="s">
        <v>141</v>
      </c>
      <c r="L789" s="1211"/>
      <c r="M789" s="1352"/>
      <c r="N789" s="1018"/>
      <c r="O789" s="1017"/>
    </row>
    <row r="790" spans="1:28" ht="14.45" hidden="1" customHeight="1" x14ac:dyDescent="0.2">
      <c r="A790" s="794"/>
      <c r="B790" s="711"/>
      <c r="C790" s="757"/>
      <c r="D790" s="843"/>
      <c r="E790" s="842"/>
      <c r="F790" s="1207"/>
      <c r="G790" s="958"/>
      <c r="H790" s="952"/>
      <c r="I790" s="704"/>
      <c r="J790" s="1015"/>
      <c r="K790" s="799" t="s">
        <v>33</v>
      </c>
      <c r="L790" s="903">
        <f>SUM(L784:L789)</f>
        <v>0</v>
      </c>
      <c r="M790" s="985"/>
      <c r="N790" s="901"/>
      <c r="O790" s="957"/>
    </row>
    <row r="791" spans="1:28" ht="18" customHeight="1" x14ac:dyDescent="0.2">
      <c r="A791" s="1331" t="s">
        <v>93</v>
      </c>
      <c r="B791" s="1330" t="s">
        <v>37</v>
      </c>
      <c r="C791" s="1329" t="s">
        <v>39</v>
      </c>
      <c r="D791" s="1351" t="s">
        <v>322</v>
      </c>
      <c r="E791" s="1350"/>
      <c r="F791" s="1349"/>
      <c r="G791" s="981" t="s">
        <v>319</v>
      </c>
      <c r="H791" s="1326" t="s">
        <v>44</v>
      </c>
      <c r="I791" s="1325" t="s">
        <v>43</v>
      </c>
      <c r="J791" s="739" t="s">
        <v>42</v>
      </c>
      <c r="K791" s="1348" t="s">
        <v>125</v>
      </c>
      <c r="L791" s="1347">
        <v>0</v>
      </c>
      <c r="M791" s="1041"/>
      <c r="N791" s="1204"/>
      <c r="O791" s="1040"/>
    </row>
    <row r="792" spans="1:28" ht="12.75" customHeight="1" x14ac:dyDescent="0.2">
      <c r="A792" s="1346"/>
      <c r="B792" s="1318"/>
      <c r="C792" s="1345"/>
      <c r="D792" s="1344"/>
      <c r="E792" s="1339"/>
      <c r="F792" s="1338"/>
      <c r="G792" s="964"/>
      <c r="H792" s="1313"/>
      <c r="I792" s="1312"/>
      <c r="J792" s="718"/>
      <c r="K792" s="770" t="s">
        <v>218</v>
      </c>
      <c r="L792" s="1341">
        <v>0</v>
      </c>
      <c r="M792" s="995"/>
      <c r="N792" s="994"/>
      <c r="O792" s="1022"/>
    </row>
    <row r="793" spans="1:28" ht="15" x14ac:dyDescent="0.2">
      <c r="A793" s="1319"/>
      <c r="B793" s="1318"/>
      <c r="C793" s="1317"/>
      <c r="D793" s="1340"/>
      <c r="E793" s="1339"/>
      <c r="F793" s="1338"/>
      <c r="G793" s="964"/>
      <c r="H793" s="1313"/>
      <c r="I793" s="1312"/>
      <c r="J793" s="718"/>
      <c r="K793" s="1343" t="s">
        <v>142</v>
      </c>
      <c r="L793" s="1341">
        <f>L799</f>
        <v>0</v>
      </c>
      <c r="M793" s="1055"/>
      <c r="N793" s="1234"/>
      <c r="O793" s="970"/>
    </row>
    <row r="794" spans="1:28" ht="15" customHeight="1" x14ac:dyDescent="0.2">
      <c r="A794" s="1319"/>
      <c r="B794" s="1318"/>
      <c r="C794" s="1317"/>
      <c r="D794" s="1340"/>
      <c r="E794" s="1339"/>
      <c r="F794" s="1338"/>
      <c r="G794" s="964"/>
      <c r="H794" s="1313"/>
      <c r="I794" s="1312"/>
      <c r="J794" s="718"/>
      <c r="K794" s="1342" t="s">
        <v>217</v>
      </c>
      <c r="L794" s="1341">
        <f>L800</f>
        <v>0</v>
      </c>
      <c r="M794" s="995" t="s">
        <v>321</v>
      </c>
      <c r="N794" s="1023"/>
      <c r="O794" s="970"/>
    </row>
    <row r="795" spans="1:28" ht="15" customHeight="1" x14ac:dyDescent="0.2">
      <c r="A795" s="1319"/>
      <c r="B795" s="1318"/>
      <c r="C795" s="1317"/>
      <c r="D795" s="1340"/>
      <c r="E795" s="1339"/>
      <c r="F795" s="1338"/>
      <c r="G795" s="964"/>
      <c r="H795" s="1313"/>
      <c r="I795" s="1312"/>
      <c r="J795" s="1322"/>
      <c r="K795" s="1342" t="s">
        <v>162</v>
      </c>
      <c r="L795" s="1341">
        <f>L801</f>
        <v>0</v>
      </c>
      <c r="M795" s="995"/>
      <c r="N795" s="1023"/>
      <c r="O795" s="970"/>
    </row>
    <row r="796" spans="1:28" ht="15.75" customHeight="1" thickBot="1" x14ac:dyDescent="0.25">
      <c r="A796" s="1319"/>
      <c r="B796" s="1318"/>
      <c r="C796" s="1317"/>
      <c r="D796" s="1340"/>
      <c r="E796" s="1339"/>
      <c r="F796" s="1338"/>
      <c r="G796" s="964"/>
      <c r="H796" s="1313"/>
      <c r="I796" s="1312"/>
      <c r="J796" s="1322"/>
      <c r="K796" s="1337" t="s">
        <v>141</v>
      </c>
      <c r="L796" s="1336">
        <f>L802</f>
        <v>0</v>
      </c>
      <c r="M796" s="1019"/>
      <c r="N796" s="1018"/>
      <c r="O796" s="1017"/>
    </row>
    <row r="797" spans="1:28" ht="11.25" customHeight="1" thickBot="1" x14ac:dyDescent="0.25">
      <c r="A797" s="1308"/>
      <c r="B797" s="1307"/>
      <c r="C797" s="1306"/>
      <c r="D797" s="1335"/>
      <c r="E797" s="1334"/>
      <c r="F797" s="1333"/>
      <c r="G797" s="958"/>
      <c r="H797" s="1302"/>
      <c r="I797" s="1301"/>
      <c r="J797" s="1332"/>
      <c r="K797" s="1299" t="s">
        <v>33</v>
      </c>
      <c r="L797" s="1298">
        <f>SUM(L791:L796)</f>
        <v>0</v>
      </c>
      <c r="M797" s="985"/>
      <c r="N797" s="901"/>
      <c r="O797" s="957"/>
    </row>
    <row r="798" spans="1:28" ht="17.25" hidden="1" customHeight="1" thickBot="1" x14ac:dyDescent="0.25">
      <c r="A798" s="1331" t="s">
        <v>93</v>
      </c>
      <c r="B798" s="1330" t="s">
        <v>37</v>
      </c>
      <c r="C798" s="1329" t="s">
        <v>39</v>
      </c>
      <c r="D798" s="1223" t="s">
        <v>37</v>
      </c>
      <c r="E798" s="1328"/>
      <c r="F798" s="1327" t="s">
        <v>320</v>
      </c>
      <c r="G798" s="981" t="s">
        <v>319</v>
      </c>
      <c r="H798" s="1326" t="s">
        <v>44</v>
      </c>
      <c r="I798" s="1325" t="s">
        <v>253</v>
      </c>
      <c r="J798" s="980" t="s">
        <v>198</v>
      </c>
      <c r="K798" s="1324" t="s">
        <v>125</v>
      </c>
      <c r="L798" s="1323"/>
      <c r="M798" s="769" t="s">
        <v>228</v>
      </c>
      <c r="N798" s="768" t="s">
        <v>49</v>
      </c>
      <c r="O798" s="825">
        <v>1</v>
      </c>
    </row>
    <row r="799" spans="1:28" ht="18" hidden="1" customHeight="1" thickBot="1" x14ac:dyDescent="0.3">
      <c r="A799" s="1319"/>
      <c r="B799" s="1318"/>
      <c r="C799" s="1317"/>
      <c r="D799" s="1316"/>
      <c r="E799" s="1315"/>
      <c r="F799" s="1314"/>
      <c r="G799" s="964"/>
      <c r="H799" s="1313"/>
      <c r="I799" s="1312"/>
      <c r="J799" s="977" t="s">
        <v>318</v>
      </c>
      <c r="K799" s="1321" t="s">
        <v>142</v>
      </c>
      <c r="L799" s="1320"/>
      <c r="M799" s="972" t="s">
        <v>317</v>
      </c>
      <c r="N799" s="971" t="s">
        <v>316</v>
      </c>
      <c r="O799" s="1022">
        <v>1.032</v>
      </c>
    </row>
    <row r="800" spans="1:28" ht="23.25" hidden="1" customHeight="1" thickBot="1" x14ac:dyDescent="0.25">
      <c r="A800" s="1319"/>
      <c r="B800" s="1318"/>
      <c r="C800" s="1317"/>
      <c r="D800" s="1316"/>
      <c r="E800" s="1315"/>
      <c r="F800" s="1314"/>
      <c r="G800" s="964"/>
      <c r="H800" s="1313"/>
      <c r="I800" s="1312"/>
      <c r="J800" s="1322"/>
      <c r="K800" s="1321" t="s">
        <v>217</v>
      </c>
      <c r="L800" s="1320"/>
      <c r="M800" s="995"/>
      <c r="N800" s="1023"/>
      <c r="O800" s="970"/>
    </row>
    <row r="801" spans="1:29" ht="31.5" hidden="1" customHeight="1" thickBot="1" x14ac:dyDescent="0.25">
      <c r="A801" s="1319"/>
      <c r="B801" s="1318"/>
      <c r="C801" s="1317"/>
      <c r="D801" s="1316"/>
      <c r="E801" s="1315"/>
      <c r="F801" s="1314"/>
      <c r="G801" s="964"/>
      <c r="H801" s="1313"/>
      <c r="I801" s="1312"/>
      <c r="J801" s="1311"/>
      <c r="K801" s="1321" t="s">
        <v>162</v>
      </c>
      <c r="L801" s="1320"/>
      <c r="M801" s="995"/>
      <c r="N801" s="1023"/>
      <c r="O801" s="970"/>
    </row>
    <row r="802" spans="1:29" ht="23.25" hidden="1" customHeight="1" thickBot="1" x14ac:dyDescent="0.25">
      <c r="A802" s="1319"/>
      <c r="B802" s="1318"/>
      <c r="C802" s="1317"/>
      <c r="D802" s="1316"/>
      <c r="E802" s="1315"/>
      <c r="F802" s="1314"/>
      <c r="G802" s="964"/>
      <c r="H802" s="1313"/>
      <c r="I802" s="1312"/>
      <c r="J802" s="1311"/>
      <c r="K802" s="1310" t="s">
        <v>141</v>
      </c>
      <c r="L802" s="1309"/>
      <c r="M802" s="1019"/>
      <c r="N802" s="1018"/>
      <c r="O802" s="1017"/>
    </row>
    <row r="803" spans="1:29" ht="24.75" hidden="1" customHeight="1" thickBot="1" x14ac:dyDescent="0.25">
      <c r="A803" s="1308"/>
      <c r="B803" s="1307"/>
      <c r="C803" s="1306"/>
      <c r="D803" s="1305"/>
      <c r="E803" s="1304"/>
      <c r="F803" s="1303"/>
      <c r="G803" s="958"/>
      <c r="H803" s="1302"/>
      <c r="I803" s="1301"/>
      <c r="J803" s="1300"/>
      <c r="K803" s="1299" t="s">
        <v>33</v>
      </c>
      <c r="L803" s="1298">
        <f>SUM(L798:L802)</f>
        <v>0</v>
      </c>
      <c r="M803" s="985"/>
      <c r="N803" s="901"/>
      <c r="O803" s="957"/>
    </row>
    <row r="804" spans="1:29" ht="18.75" customHeight="1" thickBot="1" x14ac:dyDescent="0.25">
      <c r="A804" s="1297" t="s">
        <v>93</v>
      </c>
      <c r="B804" s="1296" t="s">
        <v>37</v>
      </c>
      <c r="C804" s="1295" t="s">
        <v>38</v>
      </c>
      <c r="D804" s="1295"/>
      <c r="E804" s="1295"/>
      <c r="F804" s="1295"/>
      <c r="G804" s="1295"/>
      <c r="H804" s="1295"/>
      <c r="I804" s="1294"/>
      <c r="J804" s="1293"/>
      <c r="K804" s="1292" t="s">
        <v>33</v>
      </c>
      <c r="L804" s="1291">
        <f>L783+L797</f>
        <v>0</v>
      </c>
      <c r="M804" s="1092"/>
      <c r="N804" s="1092"/>
      <c r="O804" s="1290"/>
    </row>
    <row r="805" spans="1:29" ht="19.5" customHeight="1" thickBot="1" x14ac:dyDescent="0.25">
      <c r="A805" s="1289" t="s">
        <v>93</v>
      </c>
      <c r="B805" s="1288"/>
      <c r="C805" s="1287" t="s">
        <v>36</v>
      </c>
      <c r="D805" s="1287"/>
      <c r="E805" s="1287"/>
      <c r="F805" s="1287"/>
      <c r="G805" s="1287"/>
      <c r="H805" s="1287"/>
      <c r="I805" s="1286"/>
      <c r="J805" s="1285"/>
      <c r="K805" s="1284" t="s">
        <v>33</v>
      </c>
      <c r="L805" s="1283">
        <f>L804*1</f>
        <v>0</v>
      </c>
      <c r="M805" s="682"/>
      <c r="N805" s="682"/>
      <c r="O805" s="681"/>
    </row>
    <row r="806" spans="1:29" ht="21" customHeight="1" thickBot="1" x14ac:dyDescent="0.25">
      <c r="A806" s="1083" t="s">
        <v>88</v>
      </c>
      <c r="B806" s="1282"/>
      <c r="C806" s="1281" t="s">
        <v>315</v>
      </c>
      <c r="D806" s="1278"/>
      <c r="E806" s="1278"/>
      <c r="F806" s="1280"/>
      <c r="G806" s="1279"/>
      <c r="H806" s="1278"/>
      <c r="I806" s="1278"/>
      <c r="J806" s="1278"/>
      <c r="K806" s="1278"/>
      <c r="L806" s="1278"/>
      <c r="M806" s="1277"/>
      <c r="N806" s="1277"/>
      <c r="O806" s="1276"/>
    </row>
    <row r="807" spans="1:29" ht="36.75" customHeight="1" thickBot="1" x14ac:dyDescent="0.25">
      <c r="A807" s="1275"/>
      <c r="B807" s="1274"/>
      <c r="C807" s="1065"/>
      <c r="D807" s="1065"/>
      <c r="E807" s="1065"/>
      <c r="F807" s="1075"/>
      <c r="G807" s="1075"/>
      <c r="H807" s="1065"/>
      <c r="I807" s="1065"/>
      <c r="J807" s="1065"/>
      <c r="K807" s="1065"/>
      <c r="L807" s="1065"/>
      <c r="M807" s="1273" t="s">
        <v>314</v>
      </c>
      <c r="N807" s="1265" t="s">
        <v>49</v>
      </c>
      <c r="O807" s="1060">
        <v>12</v>
      </c>
      <c r="AA807" s="967"/>
      <c r="AB807" s="665"/>
      <c r="AC807" s="665"/>
    </row>
    <row r="808" spans="1:29" ht="18" customHeight="1" thickBot="1" x14ac:dyDescent="0.25">
      <c r="A808" s="1067" t="s">
        <v>88</v>
      </c>
      <c r="B808" s="1272" t="s">
        <v>37</v>
      </c>
      <c r="C808" s="1271" t="s">
        <v>313</v>
      </c>
      <c r="D808" s="1069"/>
      <c r="E808" s="1069"/>
      <c r="F808" s="1069"/>
      <c r="G808" s="1270"/>
      <c r="H808" s="1270"/>
      <c r="I808" s="1069"/>
      <c r="J808" s="1270"/>
      <c r="K808" s="1270"/>
      <c r="L808" s="1069"/>
      <c r="M808" s="1270"/>
      <c r="N808" s="1270"/>
      <c r="O808" s="1068"/>
      <c r="AA808" s="665"/>
    </row>
    <row r="809" spans="1:29" ht="47.25" customHeight="1" thickBot="1" x14ac:dyDescent="0.25">
      <c r="A809" s="1269"/>
      <c r="B809" s="696"/>
      <c r="C809" s="1267"/>
      <c r="D809" s="1267"/>
      <c r="E809" s="1267"/>
      <c r="F809" s="1267"/>
      <c r="G809" s="1267"/>
      <c r="H809" s="1267"/>
      <c r="I809" s="1267"/>
      <c r="J809" s="1268"/>
      <c r="K809" s="1267"/>
      <c r="L809" s="1267"/>
      <c r="M809" s="1266" t="s">
        <v>312</v>
      </c>
      <c r="N809" s="1265" t="s">
        <v>49</v>
      </c>
      <c r="O809" s="1060"/>
      <c r="AA809" s="1264"/>
    </row>
    <row r="810" spans="1:29" ht="15" customHeight="1" thickBot="1" x14ac:dyDescent="0.25">
      <c r="A810" s="870" t="s">
        <v>88</v>
      </c>
      <c r="B810" s="747" t="s">
        <v>37</v>
      </c>
      <c r="C810" s="1224" t="s">
        <v>37</v>
      </c>
      <c r="D810" s="1263" t="s">
        <v>311</v>
      </c>
      <c r="E810" s="1262"/>
      <c r="F810" s="1261"/>
      <c r="G810" s="981" t="s">
        <v>270</v>
      </c>
      <c r="H810" s="1260" t="s">
        <v>44</v>
      </c>
      <c r="I810" s="740" t="s">
        <v>43</v>
      </c>
      <c r="J810" s="739" t="s">
        <v>42</v>
      </c>
      <c r="K810" s="1054" t="s">
        <v>125</v>
      </c>
      <c r="L810" s="759">
        <f>L818+L826+L832+L839+L846+L853+L861+L869+L877+L885+L893+L909</f>
        <v>0</v>
      </c>
      <c r="M810" s="769" t="s">
        <v>225</v>
      </c>
      <c r="N810" s="768" t="s">
        <v>49</v>
      </c>
      <c r="O810" s="825">
        <v>1</v>
      </c>
    </row>
    <row r="811" spans="1:29" ht="15" customHeight="1" thickBot="1" x14ac:dyDescent="0.25">
      <c r="A811" s="852"/>
      <c r="B811" s="726"/>
      <c r="C811" s="1221"/>
      <c r="D811" s="1259"/>
      <c r="E811" s="1256"/>
      <c r="F811" s="1255"/>
      <c r="G811" s="964"/>
      <c r="H811" s="1254"/>
      <c r="I811" s="719"/>
      <c r="J811" s="718"/>
      <c r="K811" s="1054" t="s">
        <v>218</v>
      </c>
      <c r="L811" s="759">
        <f>L819+L827+L833+L840+L847+L854+L862+L870+L878+L886+L894+L902+L910</f>
        <v>0</v>
      </c>
      <c r="M811" s="995"/>
      <c r="N811" s="994"/>
      <c r="O811" s="1022"/>
    </row>
    <row r="812" spans="1:29" ht="15.75" thickBot="1" x14ac:dyDescent="0.25">
      <c r="A812" s="852"/>
      <c r="B812" s="726"/>
      <c r="C812" s="1221"/>
      <c r="D812" s="1257"/>
      <c r="E812" s="1256"/>
      <c r="F812" s="1255"/>
      <c r="G812" s="964"/>
      <c r="H812" s="1254"/>
      <c r="I812" s="719"/>
      <c r="J812" s="718"/>
      <c r="K812" s="1054" t="s">
        <v>142</v>
      </c>
      <c r="L812" s="759">
        <f>L820+L828+L834+L841+L848+L855+L863+L871+L879+L887+L895+L903+L911</f>
        <v>337.1</v>
      </c>
      <c r="M812" s="995" t="s">
        <v>310</v>
      </c>
      <c r="N812" s="1023" t="s">
        <v>49</v>
      </c>
      <c r="O812" s="1022"/>
    </row>
    <row r="813" spans="1:29" ht="30.75" thickBot="1" x14ac:dyDescent="0.25">
      <c r="A813" s="852"/>
      <c r="B813" s="726"/>
      <c r="C813" s="1221"/>
      <c r="D813" s="1257"/>
      <c r="E813" s="1256"/>
      <c r="F813" s="1255"/>
      <c r="G813" s="964"/>
      <c r="H813" s="1254"/>
      <c r="I813" s="719"/>
      <c r="J813" s="718"/>
      <c r="K813" s="1054" t="s">
        <v>217</v>
      </c>
      <c r="L813" s="759">
        <f>L821+L829+L835+L842+L849+L856+L864+L872+L880+L888+L896+L904+L912</f>
        <v>0</v>
      </c>
      <c r="M813" s="1258" t="s">
        <v>309</v>
      </c>
      <c r="N813" s="1023" t="s">
        <v>49</v>
      </c>
      <c r="O813" s="1022">
        <v>12</v>
      </c>
    </row>
    <row r="814" spans="1:29" ht="15.75" thickBot="1" x14ac:dyDescent="0.25">
      <c r="A814" s="852"/>
      <c r="B814" s="726"/>
      <c r="C814" s="1221"/>
      <c r="D814" s="1257"/>
      <c r="E814" s="1256"/>
      <c r="F814" s="1255"/>
      <c r="G814" s="964"/>
      <c r="H814" s="1254"/>
      <c r="I814" s="719"/>
      <c r="J814" s="761"/>
      <c r="K814" s="1054" t="s">
        <v>162</v>
      </c>
      <c r="L814" s="759">
        <f>L822+L830+L836+L843+L850+L857+L865+L873+L881+L889+L897+L905+L913</f>
        <v>4699.7999999999993</v>
      </c>
      <c r="M814" s="995"/>
      <c r="N814" s="1023"/>
      <c r="O814" s="970"/>
    </row>
    <row r="815" spans="1:29" ht="15.75" customHeight="1" thickBot="1" x14ac:dyDescent="0.25">
      <c r="A815" s="852"/>
      <c r="B815" s="726"/>
      <c r="C815" s="1221"/>
      <c r="D815" s="1257"/>
      <c r="E815" s="1256"/>
      <c r="F815" s="1255"/>
      <c r="G815" s="964"/>
      <c r="H815" s="1254"/>
      <c r="I815" s="719"/>
      <c r="J815" s="761"/>
      <c r="K815" s="1054" t="s">
        <v>141</v>
      </c>
      <c r="L815" s="759">
        <f>L823+L831+L837+L844+L851+L858+L866+L874+L882+L890+L898+L906+L914</f>
        <v>0</v>
      </c>
      <c r="M815" s="1019"/>
      <c r="N815" s="1018"/>
      <c r="O815" s="1017"/>
    </row>
    <row r="816" spans="1:29" ht="15.75" customHeight="1" thickBot="1" x14ac:dyDescent="0.25">
      <c r="A816" s="852"/>
      <c r="B816" s="726"/>
      <c r="C816" s="1221"/>
      <c r="D816" s="1257"/>
      <c r="E816" s="1256"/>
      <c r="F816" s="1255"/>
      <c r="G816" s="964"/>
      <c r="H816" s="1254"/>
      <c r="I816" s="719"/>
      <c r="J816" s="932"/>
      <c r="K816" s="760" t="s">
        <v>216</v>
      </c>
      <c r="L816" s="759">
        <f>L824+L832+L838+L845+L859+L867+L875+L883+L891+L899+L907+L915</f>
        <v>0</v>
      </c>
      <c r="M816" s="963"/>
      <c r="N816" s="962"/>
      <c r="O816" s="1035"/>
    </row>
    <row r="817" spans="1:27" ht="18.75" customHeight="1" thickBot="1" x14ac:dyDescent="0.25">
      <c r="A817" s="794"/>
      <c r="B817" s="711"/>
      <c r="C817" s="757"/>
      <c r="D817" s="1253"/>
      <c r="E817" s="1252"/>
      <c r="F817" s="1251"/>
      <c r="G817" s="958"/>
      <c r="H817" s="1250"/>
      <c r="I817" s="704"/>
      <c r="J817" s="1015"/>
      <c r="K817" s="799" t="s">
        <v>33</v>
      </c>
      <c r="L817" s="903">
        <f>SUM(L810:L816)</f>
        <v>5036.8999999999996</v>
      </c>
      <c r="M817" s="985"/>
      <c r="N817" s="901"/>
      <c r="O817" s="957"/>
    </row>
    <row r="818" spans="1:27" ht="17.25" hidden="1" customHeight="1" outlineLevel="1" x14ac:dyDescent="0.2">
      <c r="A818" s="870" t="s">
        <v>88</v>
      </c>
      <c r="B818" s="869" t="s">
        <v>37</v>
      </c>
      <c r="C818" s="746" t="s">
        <v>37</v>
      </c>
      <c r="D818" s="927" t="s">
        <v>37</v>
      </c>
      <c r="E818" s="983"/>
      <c r="F818" s="1222" t="s">
        <v>308</v>
      </c>
      <c r="G818" s="981" t="s">
        <v>270</v>
      </c>
      <c r="H818" s="741" t="s">
        <v>44</v>
      </c>
      <c r="I818" s="740" t="s">
        <v>43</v>
      </c>
      <c r="J818" s="1239" t="s">
        <v>42</v>
      </c>
      <c r="K818" s="923" t="s">
        <v>125</v>
      </c>
      <c r="L818" s="979"/>
      <c r="M818" s="1041" t="s">
        <v>228</v>
      </c>
      <c r="N818" s="1204" t="s">
        <v>49</v>
      </c>
      <c r="O818" s="1040"/>
      <c r="AA818" s="665"/>
    </row>
    <row r="819" spans="1:27" ht="26.25" hidden="1" customHeight="1" outlineLevel="1" x14ac:dyDescent="0.2">
      <c r="A819" s="852"/>
      <c r="B819" s="851"/>
      <c r="C819" s="725"/>
      <c r="D819" s="922"/>
      <c r="E819" s="966"/>
      <c r="F819" s="1212"/>
      <c r="G819" s="964"/>
      <c r="H819" s="720"/>
      <c r="I819" s="719"/>
      <c r="J819" s="1220"/>
      <c r="K819" s="946" t="s">
        <v>244</v>
      </c>
      <c r="L819" s="976"/>
      <c r="M819" s="1249"/>
      <c r="N819" s="1248"/>
      <c r="O819" s="970"/>
    </row>
    <row r="820" spans="1:27" ht="27" hidden="1" customHeight="1" outlineLevel="1" x14ac:dyDescent="0.25">
      <c r="A820" s="852"/>
      <c r="B820" s="851"/>
      <c r="C820" s="725"/>
      <c r="D820" s="922"/>
      <c r="E820" s="966"/>
      <c r="F820" s="1212"/>
      <c r="G820" s="964"/>
      <c r="H820" s="720"/>
      <c r="I820" s="719"/>
      <c r="J820" s="1247"/>
      <c r="K820" s="921" t="s">
        <v>142</v>
      </c>
      <c r="L820" s="731">
        <v>0</v>
      </c>
      <c r="M820" s="1246" t="s">
        <v>307</v>
      </c>
      <c r="N820" s="1245" t="s">
        <v>49</v>
      </c>
      <c r="O820" s="970"/>
      <c r="Y820" s="665"/>
    </row>
    <row r="821" spans="1:27" ht="27" hidden="1" customHeight="1" outlineLevel="1" x14ac:dyDescent="0.2">
      <c r="A821" s="852"/>
      <c r="B821" s="851"/>
      <c r="C821" s="725"/>
      <c r="D821" s="922"/>
      <c r="E821" s="966"/>
      <c r="F821" s="1212"/>
      <c r="G821" s="964"/>
      <c r="H821" s="720"/>
      <c r="I821" s="719"/>
      <c r="J821" s="761"/>
      <c r="K821" s="921" t="s">
        <v>217</v>
      </c>
      <c r="L821" s="976"/>
      <c r="M821" s="995"/>
      <c r="N821" s="1023"/>
      <c r="O821" s="973"/>
    </row>
    <row r="822" spans="1:27" ht="33" hidden="1" customHeight="1" outlineLevel="1" x14ac:dyDescent="0.2">
      <c r="A822" s="852"/>
      <c r="B822" s="851"/>
      <c r="C822" s="725"/>
      <c r="D822" s="922"/>
      <c r="E822" s="966"/>
      <c r="F822" s="1212"/>
      <c r="G822" s="964"/>
      <c r="H822" s="720"/>
      <c r="I822" s="719"/>
      <c r="J822" s="761"/>
      <c r="K822" s="921" t="s">
        <v>162</v>
      </c>
      <c r="L822" s="976"/>
      <c r="M822" s="995"/>
      <c r="N822" s="1023"/>
      <c r="O822" s="970"/>
    </row>
    <row r="823" spans="1:27" ht="29.25" hidden="1" customHeight="1" outlineLevel="1" x14ac:dyDescent="0.2">
      <c r="A823" s="852"/>
      <c r="B823" s="851"/>
      <c r="C823" s="725"/>
      <c r="D823" s="922"/>
      <c r="E823" s="966"/>
      <c r="F823" s="1212"/>
      <c r="G823" s="964"/>
      <c r="H823" s="720"/>
      <c r="I823" s="719"/>
      <c r="J823" s="761"/>
      <c r="K823" s="921" t="s">
        <v>141</v>
      </c>
      <c r="L823" s="822"/>
      <c r="M823" s="1019"/>
      <c r="N823" s="1018"/>
      <c r="O823" s="1017"/>
    </row>
    <row r="824" spans="1:27" ht="39.75" hidden="1" customHeight="1" outlineLevel="1" thickBot="1" x14ac:dyDescent="0.25">
      <c r="A824" s="852"/>
      <c r="B824" s="851"/>
      <c r="C824" s="725"/>
      <c r="D824" s="922"/>
      <c r="E824" s="966"/>
      <c r="F824" s="1212"/>
      <c r="G824" s="964"/>
      <c r="H824" s="720"/>
      <c r="I824" s="719"/>
      <c r="J824" s="932"/>
      <c r="K824" s="938" t="s">
        <v>216</v>
      </c>
      <c r="L824" s="989">
        <v>0</v>
      </c>
      <c r="M824" s="963"/>
      <c r="N824" s="962"/>
      <c r="O824" s="1035"/>
    </row>
    <row r="825" spans="1:27" ht="26.25" hidden="1" customHeight="1" outlineLevel="1" thickBot="1" x14ac:dyDescent="0.25">
      <c r="A825" s="794"/>
      <c r="B825" s="844"/>
      <c r="C825" s="1244"/>
      <c r="D825" s="960"/>
      <c r="E825" s="842"/>
      <c r="F825" s="1207"/>
      <c r="G825" s="958"/>
      <c r="H825" s="705"/>
      <c r="I825" s="704"/>
      <c r="J825" s="1015"/>
      <c r="K825" s="799" t="s">
        <v>33</v>
      </c>
      <c r="L825" s="903">
        <f>SUM(L818:L824)</f>
        <v>0</v>
      </c>
      <c r="M825" s="985"/>
      <c r="N825" s="901"/>
      <c r="O825" s="957"/>
    </row>
    <row r="826" spans="1:27" ht="33.75" hidden="1" customHeight="1" outlineLevel="1" collapsed="1" x14ac:dyDescent="0.2">
      <c r="A826" s="870" t="s">
        <v>88</v>
      </c>
      <c r="B826" s="1243" t="s">
        <v>37</v>
      </c>
      <c r="C826" s="1242" t="s">
        <v>37</v>
      </c>
      <c r="D826" s="927" t="s">
        <v>39</v>
      </c>
      <c r="E826" s="983"/>
      <c r="F826" s="1222" t="s">
        <v>306</v>
      </c>
      <c r="G826" s="1241"/>
      <c r="H826" s="1240" t="s">
        <v>44</v>
      </c>
      <c r="I826" s="740" t="s">
        <v>305</v>
      </c>
      <c r="J826" s="1239" t="s">
        <v>203</v>
      </c>
      <c r="K826" s="923" t="s">
        <v>125</v>
      </c>
      <c r="L826" s="979"/>
      <c r="M826" s="1041" t="s">
        <v>228</v>
      </c>
      <c r="N826" s="1204" t="s">
        <v>49</v>
      </c>
      <c r="O826" s="1040">
        <v>1</v>
      </c>
      <c r="Y826" s="665" t="s">
        <v>304</v>
      </c>
    </row>
    <row r="827" spans="1:27" ht="37.5" hidden="1" customHeight="1" outlineLevel="1" x14ac:dyDescent="0.25">
      <c r="A827" s="1216"/>
      <c r="B827" s="1215"/>
      <c r="C827" s="1233"/>
      <c r="D827" s="922"/>
      <c r="E827" s="966"/>
      <c r="F827" s="1212"/>
      <c r="G827" s="1232"/>
      <c r="H827" s="1231"/>
      <c r="I827" s="719"/>
      <c r="J827" s="977" t="s">
        <v>303</v>
      </c>
      <c r="K827" s="921" t="s">
        <v>142</v>
      </c>
      <c r="L827" s="976"/>
      <c r="M827" s="1238" t="s">
        <v>302</v>
      </c>
      <c r="N827" s="1237" t="s">
        <v>49</v>
      </c>
      <c r="O827" s="970">
        <v>1</v>
      </c>
      <c r="Y827" s="665" t="s">
        <v>301</v>
      </c>
    </row>
    <row r="828" spans="1:27" ht="29.25" hidden="1" customHeight="1" outlineLevel="1" x14ac:dyDescent="0.2">
      <c r="A828" s="1216"/>
      <c r="B828" s="1215"/>
      <c r="C828" s="1233"/>
      <c r="D828" s="922"/>
      <c r="E828" s="966"/>
      <c r="F828" s="1212"/>
      <c r="G828" s="1232" t="s">
        <v>270</v>
      </c>
      <c r="H828" s="1231"/>
      <c r="I828" s="1236"/>
      <c r="J828" s="1235"/>
      <c r="K828" s="921" t="s">
        <v>217</v>
      </c>
      <c r="L828" s="976"/>
      <c r="M828" s="1055"/>
      <c r="N828" s="1234"/>
      <c r="O828" s="970"/>
      <c r="Y828" s="635"/>
    </row>
    <row r="829" spans="1:27" ht="39.75" hidden="1" customHeight="1" outlineLevel="1" x14ac:dyDescent="0.2">
      <c r="A829" s="1216"/>
      <c r="B829" s="1215"/>
      <c r="C829" s="1233"/>
      <c r="D829" s="922"/>
      <c r="E829" s="966"/>
      <c r="F829" s="1212"/>
      <c r="G829" s="1232"/>
      <c r="H829" s="1231"/>
      <c r="I829" s="1236"/>
      <c r="J829" s="1235"/>
      <c r="K829" s="921" t="s">
        <v>162</v>
      </c>
      <c r="L829" s="976"/>
      <c r="M829" s="1055"/>
      <c r="N829" s="1234"/>
      <c r="O829" s="970"/>
    </row>
    <row r="830" spans="1:27" ht="47.25" hidden="1" customHeight="1" outlineLevel="1" thickBot="1" x14ac:dyDescent="0.25">
      <c r="A830" s="1216"/>
      <c r="B830" s="1215"/>
      <c r="C830" s="1233"/>
      <c r="D830" s="922"/>
      <c r="E830" s="966"/>
      <c r="F830" s="1212"/>
      <c r="G830" s="1232"/>
      <c r="H830" s="1231"/>
      <c r="I830" s="719"/>
      <c r="J830" s="761"/>
      <c r="K830" s="955" t="s">
        <v>141</v>
      </c>
      <c r="L830" s="1211"/>
      <c r="M830" s="1230"/>
      <c r="N830" s="1229"/>
      <c r="O830" s="1228"/>
    </row>
    <row r="831" spans="1:27" ht="39" hidden="1" customHeight="1" outlineLevel="1" thickBot="1" x14ac:dyDescent="0.25">
      <c r="A831" s="1210"/>
      <c r="B831" s="1209"/>
      <c r="C831" s="1227"/>
      <c r="D831" s="960"/>
      <c r="E831" s="842"/>
      <c r="F831" s="1207"/>
      <c r="G831" s="1226"/>
      <c r="H831" s="1225"/>
      <c r="I831" s="704"/>
      <c r="J831" s="986"/>
      <c r="K831" s="799" t="s">
        <v>33</v>
      </c>
      <c r="L831" s="903">
        <f>SUM(L826:L830)</f>
        <v>0</v>
      </c>
      <c r="M831" s="985"/>
      <c r="N831" s="901"/>
      <c r="O831" s="957"/>
    </row>
    <row r="832" spans="1:27" ht="48.75" hidden="1" customHeight="1" outlineLevel="1" collapsed="1" x14ac:dyDescent="0.2">
      <c r="A832" s="870" t="s">
        <v>88</v>
      </c>
      <c r="B832" s="869" t="s">
        <v>37</v>
      </c>
      <c r="C832" s="1224" t="s">
        <v>37</v>
      </c>
      <c r="D832" s="1223" t="s">
        <v>108</v>
      </c>
      <c r="E832" s="983"/>
      <c r="F832" s="1222" t="s">
        <v>300</v>
      </c>
      <c r="G832" s="742" t="s">
        <v>270</v>
      </c>
      <c r="H832" s="741" t="s">
        <v>44</v>
      </c>
      <c r="I832" s="740" t="s">
        <v>273</v>
      </c>
      <c r="J832" s="1220" t="s">
        <v>299</v>
      </c>
      <c r="K832" s="923" t="s">
        <v>125</v>
      </c>
      <c r="L832" s="979"/>
      <c r="M832" s="769"/>
      <c r="N832" s="768"/>
      <c r="O832" s="825"/>
      <c r="AA832" s="665"/>
    </row>
    <row r="833" spans="1:27" ht="30.75" hidden="1" customHeight="1" outlineLevel="1" x14ac:dyDescent="0.2">
      <c r="A833" s="852"/>
      <c r="B833" s="851"/>
      <c r="C833" s="1221"/>
      <c r="D833" s="1213"/>
      <c r="E833" s="966"/>
      <c r="F833" s="1212"/>
      <c r="G833" s="721"/>
      <c r="H833" s="720"/>
      <c r="I833" s="719"/>
      <c r="J833" s="1220" t="s">
        <v>298</v>
      </c>
      <c r="K833" s="946" t="s">
        <v>244</v>
      </c>
      <c r="L833" s="976"/>
      <c r="M833" s="995"/>
      <c r="N833" s="994"/>
      <c r="O833" s="1022"/>
    </row>
    <row r="834" spans="1:27" ht="34.5" hidden="1" customHeight="1" outlineLevel="1" x14ac:dyDescent="0.2">
      <c r="A834" s="1216"/>
      <c r="B834" s="1215"/>
      <c r="C834" s="1214"/>
      <c r="D834" s="1213"/>
      <c r="E834" s="966"/>
      <c r="F834" s="1212"/>
      <c r="G834" s="721"/>
      <c r="H834" s="720"/>
      <c r="I834" s="719"/>
      <c r="J834" s="977"/>
      <c r="K834" s="921" t="s">
        <v>142</v>
      </c>
      <c r="L834" s="976">
        <v>0</v>
      </c>
      <c r="M834" s="1219"/>
      <c r="N834" s="971"/>
      <c r="O834" s="1218"/>
    </row>
    <row r="835" spans="1:27" ht="41.25" hidden="1" customHeight="1" outlineLevel="1" x14ac:dyDescent="0.2">
      <c r="A835" s="1216"/>
      <c r="B835" s="1215"/>
      <c r="C835" s="1214"/>
      <c r="D835" s="1213"/>
      <c r="E835" s="966"/>
      <c r="F835" s="1212"/>
      <c r="G835" s="721"/>
      <c r="H835" s="720"/>
      <c r="I835" s="719"/>
      <c r="J835" s="761"/>
      <c r="K835" s="921" t="s">
        <v>217</v>
      </c>
      <c r="L835" s="976"/>
      <c r="M835" s="1217"/>
      <c r="N835" s="1023"/>
      <c r="O835" s="970"/>
    </row>
    <row r="836" spans="1:27" ht="35.25" hidden="1" customHeight="1" outlineLevel="1" x14ac:dyDescent="0.2">
      <c r="A836" s="1216"/>
      <c r="B836" s="1215"/>
      <c r="C836" s="1214"/>
      <c r="D836" s="1213"/>
      <c r="E836" s="966"/>
      <c r="F836" s="1212"/>
      <c r="G836" s="721"/>
      <c r="H836" s="720"/>
      <c r="I836" s="719"/>
      <c r="J836" s="761"/>
      <c r="K836" s="921" t="s">
        <v>162</v>
      </c>
      <c r="L836" s="976"/>
      <c r="M836" s="995"/>
      <c r="N836" s="1023"/>
      <c r="O836" s="970"/>
      <c r="Q836" s="665"/>
    </row>
    <row r="837" spans="1:27" ht="30.75" hidden="1" customHeight="1" outlineLevel="1" thickBot="1" x14ac:dyDescent="0.25">
      <c r="A837" s="1216"/>
      <c r="B837" s="1215"/>
      <c r="C837" s="1214"/>
      <c r="D837" s="1213"/>
      <c r="E837" s="966"/>
      <c r="F837" s="1212"/>
      <c r="G837" s="721"/>
      <c r="H837" s="720"/>
      <c r="I837" s="719"/>
      <c r="J837" s="761"/>
      <c r="K837" s="955" t="s">
        <v>141</v>
      </c>
      <c r="L837" s="1211"/>
      <c r="M837" s="1019"/>
      <c r="N837" s="1018"/>
      <c r="O837" s="1017"/>
    </row>
    <row r="838" spans="1:27" ht="34.5" hidden="1" customHeight="1" outlineLevel="1" thickBot="1" x14ac:dyDescent="0.25">
      <c r="A838" s="1210"/>
      <c r="B838" s="1209"/>
      <c r="C838" s="1208"/>
      <c r="D838" s="843"/>
      <c r="E838" s="842"/>
      <c r="F838" s="1207"/>
      <c r="G838" s="706"/>
      <c r="H838" s="705"/>
      <c r="I838" s="704"/>
      <c r="J838" s="932"/>
      <c r="K838" s="799" t="s">
        <v>33</v>
      </c>
      <c r="L838" s="903">
        <f>SUM(L832:L837)</f>
        <v>0</v>
      </c>
      <c r="M838" s="1206"/>
      <c r="N838" s="901"/>
      <c r="O838" s="957"/>
    </row>
    <row r="839" spans="1:27" ht="33.75" hidden="1" customHeight="1" outlineLevel="1" collapsed="1" x14ac:dyDescent="0.2">
      <c r="A839" s="748" t="s">
        <v>88</v>
      </c>
      <c r="B839" s="747" t="s">
        <v>37</v>
      </c>
      <c r="C839" s="836" t="s">
        <v>37</v>
      </c>
      <c r="D839" s="835" t="s">
        <v>103</v>
      </c>
      <c r="E839" s="1205"/>
      <c r="F839" s="833" t="s">
        <v>297</v>
      </c>
      <c r="G839" s="742" t="s">
        <v>270</v>
      </c>
      <c r="H839" s="741" t="s">
        <v>44</v>
      </c>
      <c r="I839" s="1181" t="s">
        <v>296</v>
      </c>
      <c r="J839" s="1180" t="s">
        <v>42</v>
      </c>
      <c r="K839" s="1196" t="s">
        <v>125</v>
      </c>
      <c r="L839" s="949"/>
      <c r="M839" s="1041" t="s">
        <v>295</v>
      </c>
      <c r="N839" s="1204" t="s">
        <v>49</v>
      </c>
      <c r="O839" s="1203"/>
      <c r="AA839" s="665"/>
    </row>
    <row r="840" spans="1:27" ht="50.25" hidden="1" customHeight="1" outlineLevel="1" x14ac:dyDescent="0.2">
      <c r="A840" s="727"/>
      <c r="B840" s="726"/>
      <c r="C840" s="818"/>
      <c r="D840" s="817"/>
      <c r="E840" s="1200"/>
      <c r="F840" s="815"/>
      <c r="G840" s="721"/>
      <c r="H840" s="720"/>
      <c r="I840" s="1174"/>
      <c r="J840" s="1178" t="s">
        <v>294</v>
      </c>
      <c r="K840" s="946" t="s">
        <v>244</v>
      </c>
      <c r="L840" s="945"/>
      <c r="M840" s="994"/>
      <c r="N840" s="994"/>
      <c r="O840" s="854"/>
      <c r="AA840" s="665"/>
    </row>
    <row r="841" spans="1:27" ht="48.75" hidden="1" customHeight="1" outlineLevel="1" x14ac:dyDescent="0.2">
      <c r="A841" s="727"/>
      <c r="B841" s="726"/>
      <c r="C841" s="818"/>
      <c r="D841" s="817"/>
      <c r="E841" s="1200"/>
      <c r="F841" s="815"/>
      <c r="G841" s="721"/>
      <c r="H841" s="720"/>
      <c r="I841" s="1174"/>
      <c r="J841" s="761"/>
      <c r="K841" s="1191" t="s">
        <v>142</v>
      </c>
      <c r="L841" s="919">
        <v>0</v>
      </c>
      <c r="M841" s="1202"/>
      <c r="N841" s="1189"/>
      <c r="O841" s="1188"/>
    </row>
    <row r="842" spans="1:27" ht="42" hidden="1" customHeight="1" outlineLevel="1" x14ac:dyDescent="0.2">
      <c r="A842" s="727"/>
      <c r="B842" s="726"/>
      <c r="C842" s="818"/>
      <c r="D842" s="817"/>
      <c r="E842" s="1200"/>
      <c r="F842" s="815"/>
      <c r="G842" s="721"/>
      <c r="H842" s="720"/>
      <c r="I842" s="1174"/>
      <c r="J842" s="977"/>
      <c r="K842" s="1191" t="s">
        <v>217</v>
      </c>
      <c r="L842" s="919"/>
      <c r="M842" s="1202"/>
      <c r="N842" s="1189"/>
      <c r="O842" s="1188"/>
    </row>
    <row r="843" spans="1:27" ht="46.5" hidden="1" customHeight="1" outlineLevel="1" x14ac:dyDescent="0.2">
      <c r="A843" s="727"/>
      <c r="B843" s="726"/>
      <c r="C843" s="818"/>
      <c r="D843" s="817"/>
      <c r="E843" s="1200"/>
      <c r="F843" s="815"/>
      <c r="G843" s="721"/>
      <c r="H843" s="720"/>
      <c r="I843" s="1174"/>
      <c r="J843" s="977"/>
      <c r="K843" s="1191" t="s">
        <v>162</v>
      </c>
      <c r="L843" s="919">
        <v>0</v>
      </c>
      <c r="M843" s="1202"/>
      <c r="N843" s="1189"/>
      <c r="O843" s="1188"/>
    </row>
    <row r="844" spans="1:27" ht="45" hidden="1" customHeight="1" outlineLevel="1" thickBot="1" x14ac:dyDescent="0.25">
      <c r="A844" s="727"/>
      <c r="B844" s="726"/>
      <c r="C844" s="818"/>
      <c r="D844" s="817"/>
      <c r="E844" s="1200"/>
      <c r="F844" s="815"/>
      <c r="G844" s="721"/>
      <c r="H844" s="720"/>
      <c r="I844" s="1174"/>
      <c r="J844" s="761"/>
      <c r="K844" s="1187" t="s">
        <v>141</v>
      </c>
      <c r="L844" s="912"/>
      <c r="M844" s="989"/>
      <c r="N844" s="1201"/>
      <c r="O844" s="1184"/>
    </row>
    <row r="845" spans="1:27" ht="54" hidden="1" customHeight="1" outlineLevel="1" thickBot="1" x14ac:dyDescent="0.25">
      <c r="A845" s="727"/>
      <c r="B845" s="726"/>
      <c r="C845" s="818"/>
      <c r="D845" s="817"/>
      <c r="E845" s="1200"/>
      <c r="F845" s="815"/>
      <c r="G845" s="721"/>
      <c r="H845" s="720"/>
      <c r="I845" s="1174"/>
      <c r="J845" s="761"/>
      <c r="K845" s="799" t="s">
        <v>33</v>
      </c>
      <c r="L845" s="903">
        <f>SUM(L839:L844)</f>
        <v>0</v>
      </c>
      <c r="M845" s="1199"/>
      <c r="N845" s="1198"/>
      <c r="O845" s="1197"/>
    </row>
    <row r="846" spans="1:27" ht="18" customHeight="1" collapsed="1" x14ac:dyDescent="0.2">
      <c r="A846" s="748" t="s">
        <v>88</v>
      </c>
      <c r="B846" s="747" t="s">
        <v>37</v>
      </c>
      <c r="C846" s="836" t="s">
        <v>37</v>
      </c>
      <c r="D846" s="835" t="s">
        <v>97</v>
      </c>
      <c r="E846" s="834"/>
      <c r="F846" s="833" t="s">
        <v>293</v>
      </c>
      <c r="G846" s="742" t="s">
        <v>270</v>
      </c>
      <c r="H846" s="741" t="s">
        <v>44</v>
      </c>
      <c r="I846" s="1181" t="s">
        <v>279</v>
      </c>
      <c r="J846" s="1180" t="s">
        <v>42</v>
      </c>
      <c r="K846" s="1196" t="s">
        <v>125</v>
      </c>
      <c r="L846" s="949"/>
      <c r="M846" s="1195" t="s">
        <v>228</v>
      </c>
      <c r="N846" s="857" t="s">
        <v>49</v>
      </c>
      <c r="O846" s="825">
        <v>1</v>
      </c>
    </row>
    <row r="847" spans="1:27" ht="18" customHeight="1" x14ac:dyDescent="0.2">
      <c r="A847" s="727"/>
      <c r="B847" s="726"/>
      <c r="C847" s="818"/>
      <c r="D847" s="817"/>
      <c r="E847" s="816"/>
      <c r="F847" s="815"/>
      <c r="G847" s="721"/>
      <c r="H847" s="720"/>
      <c r="I847" s="1174"/>
      <c r="J847" s="1178" t="s">
        <v>292</v>
      </c>
      <c r="K847" s="824" t="s">
        <v>218</v>
      </c>
      <c r="L847" s="945"/>
      <c r="M847" s="1194"/>
      <c r="N847" s="974"/>
      <c r="O847" s="1193"/>
    </row>
    <row r="848" spans="1:27" ht="18" customHeight="1" x14ac:dyDescent="0.2">
      <c r="A848" s="727"/>
      <c r="B848" s="726"/>
      <c r="C848" s="818"/>
      <c r="D848" s="817"/>
      <c r="E848" s="816"/>
      <c r="F848" s="815"/>
      <c r="G848" s="721"/>
      <c r="H848" s="720"/>
      <c r="I848" s="1174"/>
      <c r="J848" s="761"/>
      <c r="K848" s="1191" t="s">
        <v>142</v>
      </c>
      <c r="L848" s="728">
        <v>20</v>
      </c>
      <c r="M848" s="1140"/>
      <c r="N848" s="1189"/>
      <c r="O848" s="1192"/>
      <c r="AA848" s="730"/>
    </row>
    <row r="849" spans="1:28" ht="18" customHeight="1" x14ac:dyDescent="0.2">
      <c r="A849" s="727"/>
      <c r="B849" s="726"/>
      <c r="C849" s="818"/>
      <c r="D849" s="817"/>
      <c r="E849" s="816"/>
      <c r="F849" s="815"/>
      <c r="G849" s="721"/>
      <c r="H849" s="720"/>
      <c r="I849" s="1174"/>
      <c r="J849" s="977"/>
      <c r="K849" s="1191" t="s">
        <v>217</v>
      </c>
      <c r="L849" s="728"/>
      <c r="M849" s="1190"/>
      <c r="N849" s="1189"/>
      <c r="O849" s="1188"/>
    </row>
    <row r="850" spans="1:28" ht="18" customHeight="1" x14ac:dyDescent="0.2">
      <c r="A850" s="727"/>
      <c r="B850" s="726"/>
      <c r="C850" s="818"/>
      <c r="D850" s="817"/>
      <c r="E850" s="816"/>
      <c r="F850" s="815"/>
      <c r="G850" s="721"/>
      <c r="H850" s="720"/>
      <c r="I850" s="1174"/>
      <c r="J850" s="977"/>
      <c r="K850" s="1191" t="s">
        <v>162</v>
      </c>
      <c r="L850" s="728">
        <v>1200</v>
      </c>
      <c r="M850" s="1190"/>
      <c r="N850" s="1189"/>
      <c r="O850" s="1188"/>
      <c r="AA850" s="730"/>
    </row>
    <row r="851" spans="1:28" ht="18" customHeight="1" thickBot="1" x14ac:dyDescent="0.25">
      <c r="A851" s="727"/>
      <c r="B851" s="726"/>
      <c r="C851" s="818"/>
      <c r="D851" s="817"/>
      <c r="E851" s="816"/>
      <c r="F851" s="815"/>
      <c r="G851" s="721"/>
      <c r="H851" s="720"/>
      <c r="I851" s="1174"/>
      <c r="J851" s="761"/>
      <c r="K851" s="1187" t="s">
        <v>141</v>
      </c>
      <c r="L851" s="1113"/>
      <c r="M851" s="1186"/>
      <c r="N851" s="1185"/>
      <c r="O851" s="1184"/>
    </row>
    <row r="852" spans="1:28" ht="13.15" customHeight="1" thickBot="1" x14ac:dyDescent="0.25">
      <c r="A852" s="712"/>
      <c r="B852" s="711"/>
      <c r="C852" s="806"/>
      <c r="D852" s="805"/>
      <c r="E852" s="804"/>
      <c r="F852" s="803"/>
      <c r="G852" s="706"/>
      <c r="H852" s="705"/>
      <c r="I852" s="1169"/>
      <c r="J852" s="761"/>
      <c r="K852" s="799" t="s">
        <v>33</v>
      </c>
      <c r="L852" s="798">
        <f>SUM(L846:L851)</f>
        <v>1220</v>
      </c>
      <c r="M852" s="1156"/>
      <c r="N852" s="1183"/>
      <c r="O852" s="900"/>
    </row>
    <row r="853" spans="1:28" ht="15" customHeight="1" x14ac:dyDescent="0.2">
      <c r="A853" s="748" t="s">
        <v>88</v>
      </c>
      <c r="B853" s="747" t="s">
        <v>37</v>
      </c>
      <c r="C853" s="836" t="s">
        <v>37</v>
      </c>
      <c r="D853" s="835" t="s">
        <v>93</v>
      </c>
      <c r="E853" s="744" t="s">
        <v>224</v>
      </c>
      <c r="F853" s="833" t="s">
        <v>291</v>
      </c>
      <c r="G853" s="1109" t="s">
        <v>270</v>
      </c>
      <c r="H853" s="741" t="s">
        <v>44</v>
      </c>
      <c r="I853" s="1181" t="s">
        <v>288</v>
      </c>
      <c r="J853" s="1180" t="s">
        <v>42</v>
      </c>
      <c r="K853" s="1179" t="s">
        <v>125</v>
      </c>
      <c r="L853" s="737">
        <v>0</v>
      </c>
      <c r="M853" s="769" t="s">
        <v>228</v>
      </c>
      <c r="N853" s="768" t="s">
        <v>49</v>
      </c>
      <c r="O853" s="947"/>
    </row>
    <row r="854" spans="1:28" ht="15" customHeight="1" x14ac:dyDescent="0.2">
      <c r="A854" s="727"/>
      <c r="B854" s="726"/>
      <c r="C854" s="818"/>
      <c r="D854" s="817"/>
      <c r="E854" s="723"/>
      <c r="F854" s="815"/>
      <c r="G854" s="1104"/>
      <c r="H854" s="720"/>
      <c r="I854" s="1174"/>
      <c r="J854" s="1178" t="s">
        <v>290</v>
      </c>
      <c r="K854" s="824" t="s">
        <v>218</v>
      </c>
      <c r="L854" s="731"/>
      <c r="M854" s="995"/>
      <c r="N854" s="994"/>
      <c r="O854" s="942"/>
    </row>
    <row r="855" spans="1:28" ht="16.5" customHeight="1" x14ac:dyDescent="0.2">
      <c r="A855" s="727"/>
      <c r="B855" s="726"/>
      <c r="C855" s="818"/>
      <c r="D855" s="817"/>
      <c r="E855" s="723"/>
      <c r="F855" s="815"/>
      <c r="G855" s="1104"/>
      <c r="H855" s="720"/>
      <c r="I855" s="1174"/>
      <c r="J855" s="761"/>
      <c r="K855" s="1176" t="s">
        <v>142</v>
      </c>
      <c r="L855" s="728">
        <v>0</v>
      </c>
      <c r="M855" s="1175"/>
      <c r="N855" s="941"/>
      <c r="O855" s="940"/>
      <c r="AA855" s="730"/>
      <c r="AB855" s="730"/>
    </row>
    <row r="856" spans="1:28" ht="19.5" customHeight="1" x14ac:dyDescent="0.2">
      <c r="A856" s="727"/>
      <c r="B856" s="726"/>
      <c r="C856" s="818"/>
      <c r="D856" s="817"/>
      <c r="E856" s="723"/>
      <c r="F856" s="815"/>
      <c r="G856" s="1104"/>
      <c r="H856" s="720"/>
      <c r="I856" s="1174"/>
      <c r="J856" s="977"/>
      <c r="K856" s="1176" t="s">
        <v>217</v>
      </c>
      <c r="L856" s="728">
        <v>0</v>
      </c>
      <c r="M856" s="1175"/>
      <c r="N856" s="941"/>
      <c r="O856" s="940"/>
      <c r="AA856" s="730"/>
      <c r="AB856" s="730"/>
    </row>
    <row r="857" spans="1:28" ht="19.5" customHeight="1" x14ac:dyDescent="0.2">
      <c r="A857" s="727"/>
      <c r="B857" s="726"/>
      <c r="C857" s="818"/>
      <c r="D857" s="817"/>
      <c r="E857" s="723"/>
      <c r="F857" s="815"/>
      <c r="G857" s="1104"/>
      <c r="H857" s="720"/>
      <c r="I857" s="1174"/>
      <c r="J857" s="977"/>
      <c r="K857" s="920" t="s">
        <v>162</v>
      </c>
      <c r="L857" s="728">
        <v>1377.5</v>
      </c>
      <c r="M857" s="1175"/>
      <c r="N857" s="941"/>
      <c r="O857" s="940"/>
      <c r="AA857" s="730"/>
      <c r="AB857" s="730"/>
    </row>
    <row r="858" spans="1:28" ht="15" customHeight="1" x14ac:dyDescent="0.2">
      <c r="A858" s="727"/>
      <c r="B858" s="726"/>
      <c r="C858" s="818"/>
      <c r="D858" s="817"/>
      <c r="E858" s="723"/>
      <c r="F858" s="815"/>
      <c r="G858" s="1104"/>
      <c r="H858" s="720"/>
      <c r="I858" s="1174"/>
      <c r="J858" s="761"/>
      <c r="K858" s="920" t="s">
        <v>141</v>
      </c>
      <c r="L858" s="728">
        <v>0</v>
      </c>
      <c r="M858" s="1175"/>
      <c r="N858" s="941"/>
      <c r="O858" s="940"/>
    </row>
    <row r="859" spans="1:28" ht="18" customHeight="1" thickBot="1" x14ac:dyDescent="0.25">
      <c r="A859" s="727"/>
      <c r="B859" s="726"/>
      <c r="C859" s="818"/>
      <c r="D859" s="817"/>
      <c r="E859" s="723"/>
      <c r="F859" s="815"/>
      <c r="G859" s="1104"/>
      <c r="H859" s="720"/>
      <c r="I859" s="1174"/>
      <c r="J859" s="761"/>
      <c r="K859" s="1173" t="s">
        <v>216</v>
      </c>
      <c r="L859" s="1172">
        <v>0</v>
      </c>
      <c r="M859" s="1171"/>
      <c r="N859" s="1170"/>
      <c r="O859" s="1147"/>
    </row>
    <row r="860" spans="1:28" ht="18" customHeight="1" thickBot="1" x14ac:dyDescent="0.25">
      <c r="A860" s="712"/>
      <c r="B860" s="711"/>
      <c r="C860" s="806"/>
      <c r="D860" s="805"/>
      <c r="E860" s="708"/>
      <c r="F860" s="1182"/>
      <c r="G860" s="1097"/>
      <c r="H860" s="705"/>
      <c r="I860" s="1169"/>
      <c r="J860" s="761"/>
      <c r="K860" s="1096" t="s">
        <v>33</v>
      </c>
      <c r="L860" s="1167">
        <f>SUM(L853:L859)</f>
        <v>1377.5</v>
      </c>
      <c r="M860" s="1166"/>
      <c r="N860" s="929"/>
      <c r="O860" s="928"/>
    </row>
    <row r="861" spans="1:28" ht="18" customHeight="1" x14ac:dyDescent="0.2">
      <c r="A861" s="748" t="s">
        <v>88</v>
      </c>
      <c r="B861" s="747" t="s">
        <v>37</v>
      </c>
      <c r="C861" s="836" t="s">
        <v>37</v>
      </c>
      <c r="D861" s="835" t="s">
        <v>88</v>
      </c>
      <c r="E861" s="744" t="s">
        <v>224</v>
      </c>
      <c r="F861" s="833" t="s">
        <v>289</v>
      </c>
      <c r="G861" s="1109" t="s">
        <v>270</v>
      </c>
      <c r="H861" s="741" t="s">
        <v>44</v>
      </c>
      <c r="I861" s="1181" t="s">
        <v>288</v>
      </c>
      <c r="J861" s="1180" t="s">
        <v>42</v>
      </c>
      <c r="K861" s="1179" t="s">
        <v>125</v>
      </c>
      <c r="L861" s="728">
        <v>0</v>
      </c>
      <c r="M861" s="858" t="s">
        <v>228</v>
      </c>
      <c r="N861" s="1177" t="s">
        <v>49</v>
      </c>
      <c r="O861" s="940"/>
    </row>
    <row r="862" spans="1:28" ht="18" customHeight="1" x14ac:dyDescent="0.2">
      <c r="A862" s="727"/>
      <c r="B862" s="726"/>
      <c r="C862" s="818"/>
      <c r="D862" s="817"/>
      <c r="E862" s="723"/>
      <c r="F862" s="815"/>
      <c r="G862" s="1104"/>
      <c r="H862" s="720"/>
      <c r="I862" s="1174"/>
      <c r="J862" s="1178" t="s">
        <v>287</v>
      </c>
      <c r="K862" s="824" t="s">
        <v>218</v>
      </c>
      <c r="L862" s="728"/>
      <c r="M862" s="858"/>
      <c r="N862" s="1177"/>
      <c r="O862" s="940"/>
    </row>
    <row r="863" spans="1:28" ht="15.75" customHeight="1" x14ac:dyDescent="0.2">
      <c r="A863" s="727"/>
      <c r="B863" s="726"/>
      <c r="C863" s="818"/>
      <c r="D863" s="817"/>
      <c r="E863" s="723"/>
      <c r="F863" s="815"/>
      <c r="G863" s="1104"/>
      <c r="H863" s="720"/>
      <c r="I863" s="1174"/>
      <c r="J863" s="761"/>
      <c r="K863" s="1176" t="s">
        <v>142</v>
      </c>
      <c r="L863" s="728">
        <v>166.6</v>
      </c>
      <c r="M863" s="1175"/>
      <c r="N863" s="941"/>
      <c r="O863" s="940"/>
      <c r="AA863" s="730"/>
    </row>
    <row r="864" spans="1:28" ht="16.149999999999999" customHeight="1" x14ac:dyDescent="0.2">
      <c r="A864" s="727"/>
      <c r="B864" s="726"/>
      <c r="C864" s="818"/>
      <c r="D864" s="817"/>
      <c r="E864" s="723"/>
      <c r="F864" s="815"/>
      <c r="G864" s="1104"/>
      <c r="H864" s="720"/>
      <c r="I864" s="1174"/>
      <c r="J864" s="977"/>
      <c r="K864" s="1176" t="s">
        <v>217</v>
      </c>
      <c r="L864" s="728">
        <v>0</v>
      </c>
      <c r="M864" s="1175"/>
      <c r="N864" s="941"/>
      <c r="O864" s="940"/>
    </row>
    <row r="865" spans="1:27" ht="24" customHeight="1" x14ac:dyDescent="0.2">
      <c r="A865" s="727"/>
      <c r="B865" s="726"/>
      <c r="C865" s="818"/>
      <c r="D865" s="817"/>
      <c r="E865" s="723"/>
      <c r="F865" s="815"/>
      <c r="G865" s="1104"/>
      <c r="H865" s="720"/>
      <c r="I865" s="1174"/>
      <c r="J865" s="977"/>
      <c r="K865" s="920" t="s">
        <v>162</v>
      </c>
      <c r="L865" s="728">
        <v>637.5</v>
      </c>
      <c r="M865" s="1175"/>
      <c r="N865" s="941"/>
      <c r="O865" s="940"/>
      <c r="AA865" s="730"/>
    </row>
    <row r="866" spans="1:27" ht="18" customHeight="1" x14ac:dyDescent="0.2">
      <c r="A866" s="727"/>
      <c r="B866" s="726"/>
      <c r="C866" s="818"/>
      <c r="D866" s="817"/>
      <c r="E866" s="723"/>
      <c r="F866" s="815"/>
      <c r="G866" s="1104"/>
      <c r="H866" s="720"/>
      <c r="I866" s="1174"/>
      <c r="J866" s="761"/>
      <c r="K866" s="824" t="s">
        <v>141</v>
      </c>
      <c r="L866" s="728">
        <v>0</v>
      </c>
      <c r="M866" s="1175"/>
      <c r="N866" s="941"/>
      <c r="O866" s="940"/>
    </row>
    <row r="867" spans="1:27" ht="13.5" customHeight="1" thickBot="1" x14ac:dyDescent="0.25">
      <c r="A867" s="727"/>
      <c r="B867" s="726"/>
      <c r="C867" s="818"/>
      <c r="D867" s="817"/>
      <c r="E867" s="723"/>
      <c r="F867" s="815"/>
      <c r="G867" s="1104"/>
      <c r="H867" s="720"/>
      <c r="I867" s="1174"/>
      <c r="J867" s="761"/>
      <c r="K867" s="1173" t="s">
        <v>216</v>
      </c>
      <c r="L867" s="1172">
        <v>0</v>
      </c>
      <c r="M867" s="1171"/>
      <c r="N867" s="1170"/>
      <c r="O867" s="1147"/>
    </row>
    <row r="868" spans="1:27" ht="12.75" customHeight="1" thickBot="1" x14ac:dyDescent="0.25">
      <c r="A868" s="712"/>
      <c r="B868" s="711"/>
      <c r="C868" s="806"/>
      <c r="D868" s="805"/>
      <c r="E868" s="708"/>
      <c r="F868" s="803"/>
      <c r="G868" s="1097"/>
      <c r="H868" s="705"/>
      <c r="I868" s="1169"/>
      <c r="J868" s="754"/>
      <c r="K868" s="1168" t="s">
        <v>33</v>
      </c>
      <c r="L868" s="1167">
        <f>SUM(L861:L867)</f>
        <v>804.1</v>
      </c>
      <c r="M868" s="1166"/>
      <c r="N868" s="929"/>
      <c r="O868" s="928"/>
    </row>
    <row r="869" spans="1:27" ht="12.75" hidden="1" customHeight="1" outlineLevel="1" x14ac:dyDescent="0.2">
      <c r="A869" s="748" t="s">
        <v>88</v>
      </c>
      <c r="B869" s="747" t="s">
        <v>37</v>
      </c>
      <c r="C869" s="836" t="s">
        <v>37</v>
      </c>
      <c r="D869" s="835" t="s">
        <v>85</v>
      </c>
      <c r="E869" s="834"/>
      <c r="F869" s="1165" t="s">
        <v>286</v>
      </c>
      <c r="G869" s="1109" t="s">
        <v>270</v>
      </c>
      <c r="H869" s="741" t="s">
        <v>44</v>
      </c>
      <c r="I869" s="740" t="s">
        <v>285</v>
      </c>
      <c r="J869" s="739" t="s">
        <v>284</v>
      </c>
      <c r="K869" s="1029" t="s">
        <v>125</v>
      </c>
      <c r="L869" s="949"/>
      <c r="M869" s="1164" t="s">
        <v>283</v>
      </c>
      <c r="N869" s="1162" t="s">
        <v>49</v>
      </c>
      <c r="O869" s="940"/>
    </row>
    <row r="870" spans="1:27" ht="12.75" hidden="1" customHeight="1" outlineLevel="1" x14ac:dyDescent="0.2">
      <c r="A870" s="727"/>
      <c r="B870" s="726"/>
      <c r="C870" s="818"/>
      <c r="D870" s="817"/>
      <c r="E870" s="816"/>
      <c r="F870" s="1161"/>
      <c r="G870" s="1104"/>
      <c r="H870" s="720"/>
      <c r="I870" s="719"/>
      <c r="J870" s="718"/>
      <c r="K870" s="824" t="s">
        <v>218</v>
      </c>
      <c r="L870" s="945"/>
      <c r="M870" s="1163"/>
      <c r="N870" s="1162"/>
      <c r="O870" s="940"/>
    </row>
    <row r="871" spans="1:27" ht="12.75" hidden="1" customHeight="1" outlineLevel="1" x14ac:dyDescent="0.2">
      <c r="A871" s="727"/>
      <c r="B871" s="726"/>
      <c r="C871" s="818"/>
      <c r="D871" s="817"/>
      <c r="E871" s="816"/>
      <c r="F871" s="1161"/>
      <c r="G871" s="1104"/>
      <c r="H871" s="720"/>
      <c r="I871" s="719"/>
      <c r="J871" s="718"/>
      <c r="K871" s="920" t="s">
        <v>142</v>
      </c>
      <c r="L871" s="728">
        <v>0</v>
      </c>
      <c r="M871" s="1163"/>
      <c r="N871" s="1162"/>
      <c r="O871" s="940"/>
      <c r="AA871" s="730"/>
    </row>
    <row r="872" spans="1:27" ht="12.75" hidden="1" customHeight="1" outlineLevel="1" x14ac:dyDescent="0.2">
      <c r="A872" s="727"/>
      <c r="B872" s="726"/>
      <c r="C872" s="818"/>
      <c r="D872" s="817"/>
      <c r="E872" s="816"/>
      <c r="F872" s="1161"/>
      <c r="G872" s="1104"/>
      <c r="H872" s="720"/>
      <c r="I872" s="719"/>
      <c r="J872" s="718"/>
      <c r="K872" s="920" t="s">
        <v>217</v>
      </c>
      <c r="L872" s="919"/>
      <c r="M872" s="1163"/>
      <c r="N872" s="1162"/>
      <c r="O872" s="940"/>
    </row>
    <row r="873" spans="1:27" ht="12.75" hidden="1" customHeight="1" outlineLevel="1" x14ac:dyDescent="0.2">
      <c r="A873" s="727"/>
      <c r="B873" s="726"/>
      <c r="C873" s="818"/>
      <c r="D873" s="817"/>
      <c r="E873" s="816"/>
      <c r="F873" s="1161"/>
      <c r="G873" s="1104"/>
      <c r="H873" s="720"/>
      <c r="I873" s="719"/>
      <c r="J873" s="718"/>
      <c r="K873" s="920" t="s">
        <v>162</v>
      </c>
      <c r="L873" s="919"/>
      <c r="M873" s="1163"/>
      <c r="N873" s="1162"/>
      <c r="O873" s="940"/>
    </row>
    <row r="874" spans="1:27" ht="12.75" hidden="1" customHeight="1" outlineLevel="1" x14ac:dyDescent="0.2">
      <c r="A874" s="727"/>
      <c r="B874" s="726"/>
      <c r="C874" s="818"/>
      <c r="D874" s="817"/>
      <c r="E874" s="816"/>
      <c r="F874" s="1161"/>
      <c r="G874" s="1104"/>
      <c r="H874" s="720"/>
      <c r="I874" s="719"/>
      <c r="J874" s="718"/>
      <c r="K874" s="920" t="s">
        <v>141</v>
      </c>
      <c r="L874" s="919"/>
      <c r="M874" s="1163"/>
      <c r="N874" s="1162"/>
      <c r="O874" s="940"/>
    </row>
    <row r="875" spans="1:27" ht="12.75" hidden="1" customHeight="1" outlineLevel="1" thickBot="1" x14ac:dyDescent="0.25">
      <c r="A875" s="727"/>
      <c r="B875" s="726"/>
      <c r="C875" s="818"/>
      <c r="D875" s="817"/>
      <c r="E875" s="816"/>
      <c r="F875" s="1161"/>
      <c r="G875" s="1104"/>
      <c r="H875" s="720"/>
      <c r="I875" s="719"/>
      <c r="J875" s="718"/>
      <c r="K875" s="1160" t="s">
        <v>216</v>
      </c>
      <c r="L875" s="1101"/>
      <c r="M875" s="1159"/>
      <c r="N875" s="1158"/>
      <c r="O875" s="1147"/>
    </row>
    <row r="876" spans="1:27" ht="12.75" hidden="1" customHeight="1" outlineLevel="1" thickBot="1" x14ac:dyDescent="0.25">
      <c r="A876" s="712"/>
      <c r="B876" s="711"/>
      <c r="C876" s="806"/>
      <c r="D876" s="805"/>
      <c r="E876" s="804"/>
      <c r="F876" s="1157"/>
      <c r="G876" s="1097"/>
      <c r="H876" s="705"/>
      <c r="I876" s="704"/>
      <c r="J876" s="703"/>
      <c r="K876" s="1096" t="s">
        <v>33</v>
      </c>
      <c r="L876" s="798">
        <f>SUM(L869:L875)</f>
        <v>0</v>
      </c>
      <c r="M876" s="1156"/>
      <c r="N876" s="1155"/>
      <c r="O876" s="900"/>
    </row>
    <row r="877" spans="1:27" ht="12.75" customHeight="1" collapsed="1" x14ac:dyDescent="0.2">
      <c r="A877" s="748" t="s">
        <v>88</v>
      </c>
      <c r="B877" s="747" t="s">
        <v>37</v>
      </c>
      <c r="C877" s="836" t="s">
        <v>37</v>
      </c>
      <c r="D877" s="835" t="s">
        <v>79</v>
      </c>
      <c r="E877" s="834"/>
      <c r="F877" s="743" t="s">
        <v>282</v>
      </c>
      <c r="G877" s="1109" t="s">
        <v>270</v>
      </c>
      <c r="H877" s="741" t="s">
        <v>44</v>
      </c>
      <c r="I877" s="740" t="s">
        <v>269</v>
      </c>
      <c r="J877" s="739" t="s">
        <v>281</v>
      </c>
      <c r="K877" s="1029" t="s">
        <v>125</v>
      </c>
      <c r="L877" s="949"/>
      <c r="M877" s="1154" t="s">
        <v>228</v>
      </c>
      <c r="N877" s="1153" t="s">
        <v>49</v>
      </c>
      <c r="O877" s="947"/>
    </row>
    <row r="878" spans="1:27" ht="12.75" customHeight="1" x14ac:dyDescent="0.2">
      <c r="A878" s="727"/>
      <c r="B878" s="726"/>
      <c r="C878" s="818"/>
      <c r="D878" s="817"/>
      <c r="E878" s="816"/>
      <c r="F878" s="722"/>
      <c r="G878" s="1104"/>
      <c r="H878" s="720"/>
      <c r="I878" s="719"/>
      <c r="J878" s="718"/>
      <c r="K878" s="824" t="s">
        <v>218</v>
      </c>
      <c r="L878" s="919"/>
      <c r="M878" s="1152"/>
      <c r="N878" s="1151"/>
      <c r="O878" s="940"/>
    </row>
    <row r="879" spans="1:27" ht="12.75" customHeight="1" x14ac:dyDescent="0.2">
      <c r="A879" s="727"/>
      <c r="B879" s="726"/>
      <c r="C879" s="818"/>
      <c r="D879" s="817"/>
      <c r="E879" s="816"/>
      <c r="F879" s="722"/>
      <c r="G879" s="1104"/>
      <c r="H879" s="720"/>
      <c r="I879" s="719"/>
      <c r="J879" s="718"/>
      <c r="K879" s="920" t="s">
        <v>142</v>
      </c>
      <c r="L879" s="919"/>
      <c r="M879" s="1152"/>
      <c r="N879" s="1151"/>
      <c r="O879" s="940"/>
    </row>
    <row r="880" spans="1:27" ht="12.75" customHeight="1" x14ac:dyDescent="0.2">
      <c r="A880" s="727"/>
      <c r="B880" s="726"/>
      <c r="C880" s="818"/>
      <c r="D880" s="817"/>
      <c r="E880" s="816"/>
      <c r="F880" s="722"/>
      <c r="G880" s="1104"/>
      <c r="H880" s="720"/>
      <c r="I880" s="719"/>
      <c r="J880" s="718"/>
      <c r="K880" s="920" t="s">
        <v>217</v>
      </c>
      <c r="L880" s="919"/>
      <c r="M880" s="1152"/>
      <c r="N880" s="1151"/>
      <c r="O880" s="940"/>
    </row>
    <row r="881" spans="1:27" ht="12.75" customHeight="1" x14ac:dyDescent="0.2">
      <c r="A881" s="727"/>
      <c r="B881" s="726"/>
      <c r="C881" s="818"/>
      <c r="D881" s="817"/>
      <c r="E881" s="816"/>
      <c r="F881" s="722"/>
      <c r="G881" s="1104"/>
      <c r="H881" s="720"/>
      <c r="I881" s="719"/>
      <c r="J881" s="718"/>
      <c r="K881" s="920" t="s">
        <v>162</v>
      </c>
      <c r="L881" s="728">
        <v>18.7</v>
      </c>
      <c r="M881" s="1152"/>
      <c r="N881" s="1151"/>
      <c r="O881" s="940"/>
      <c r="AA881" s="730"/>
    </row>
    <row r="882" spans="1:27" ht="12.75" customHeight="1" x14ac:dyDescent="0.2">
      <c r="A882" s="727"/>
      <c r="B882" s="726"/>
      <c r="C882" s="818"/>
      <c r="D882" s="817"/>
      <c r="E882" s="816"/>
      <c r="F882" s="722"/>
      <c r="G882" s="1104"/>
      <c r="H882" s="720"/>
      <c r="I882" s="719"/>
      <c r="J882" s="718"/>
      <c r="K882" s="733" t="s">
        <v>141</v>
      </c>
      <c r="L882" s="919"/>
      <c r="M882" s="1152"/>
      <c r="N882" s="1151"/>
      <c r="O882" s="940"/>
    </row>
    <row r="883" spans="1:27" ht="12.75" customHeight="1" thickBot="1" x14ac:dyDescent="0.25">
      <c r="A883" s="727"/>
      <c r="B883" s="726"/>
      <c r="C883" s="818"/>
      <c r="D883" s="817"/>
      <c r="E883" s="816"/>
      <c r="F883" s="722"/>
      <c r="G883" s="1104"/>
      <c r="H883" s="720"/>
      <c r="I883" s="719"/>
      <c r="J883" s="718"/>
      <c r="K883" s="1150" t="s">
        <v>216</v>
      </c>
      <c r="L883" s="1101"/>
      <c r="M883" s="1149"/>
      <c r="N883" s="1148"/>
      <c r="O883" s="1147"/>
    </row>
    <row r="884" spans="1:27" ht="12.75" customHeight="1" thickBot="1" x14ac:dyDescent="0.25">
      <c r="A884" s="712"/>
      <c r="B884" s="711"/>
      <c r="C884" s="806"/>
      <c r="D884" s="805"/>
      <c r="E884" s="804"/>
      <c r="F884" s="707"/>
      <c r="G884" s="1097"/>
      <c r="H884" s="705"/>
      <c r="I884" s="704"/>
      <c r="J884" s="703"/>
      <c r="K884" s="1096" t="s">
        <v>33</v>
      </c>
      <c r="L884" s="798">
        <f>SUM(L877:L883)</f>
        <v>18.7</v>
      </c>
      <c r="M884" s="838"/>
      <c r="N884" s="1146"/>
      <c r="O884" s="957"/>
    </row>
    <row r="885" spans="1:27" ht="12.75" customHeight="1" x14ac:dyDescent="0.2">
      <c r="A885" s="748" t="s">
        <v>88</v>
      </c>
      <c r="B885" s="747" t="s">
        <v>37</v>
      </c>
      <c r="C885" s="836" t="s">
        <v>37</v>
      </c>
      <c r="D885" s="835" t="s">
        <v>73</v>
      </c>
      <c r="E885" s="834"/>
      <c r="F885" s="743" t="s">
        <v>280</v>
      </c>
      <c r="G885" s="1109" t="s">
        <v>270</v>
      </c>
      <c r="H885" s="741" t="s">
        <v>44</v>
      </c>
      <c r="I885" s="740" t="s">
        <v>279</v>
      </c>
      <c r="J885" s="1108" t="s">
        <v>278</v>
      </c>
      <c r="K885" s="1145" t="s">
        <v>125</v>
      </c>
      <c r="L885" s="1144"/>
      <c r="M885" s="1143" t="s">
        <v>228</v>
      </c>
      <c r="N885" s="1142" t="s">
        <v>49</v>
      </c>
      <c r="O885" s="1129"/>
      <c r="AA885" s="730"/>
    </row>
    <row r="886" spans="1:27" ht="12.75" customHeight="1" x14ac:dyDescent="0.2">
      <c r="A886" s="727"/>
      <c r="B886" s="726"/>
      <c r="C886" s="818"/>
      <c r="D886" s="817"/>
      <c r="E886" s="816"/>
      <c r="F886" s="722"/>
      <c r="G886" s="1104"/>
      <c r="H886" s="720"/>
      <c r="I886" s="719"/>
      <c r="J886" s="1103"/>
      <c r="K886" s="824" t="s">
        <v>218</v>
      </c>
      <c r="L886" s="1140"/>
      <c r="M886" s="1139"/>
      <c r="N886" s="1138"/>
      <c r="O886" s="1124"/>
    </row>
    <row r="887" spans="1:27" ht="12.75" customHeight="1" x14ac:dyDescent="0.2">
      <c r="A887" s="727"/>
      <c r="B887" s="726"/>
      <c r="C887" s="818"/>
      <c r="D887" s="817"/>
      <c r="E887" s="816"/>
      <c r="F887" s="722"/>
      <c r="G887" s="1104"/>
      <c r="H887" s="720"/>
      <c r="I887" s="719"/>
      <c r="J887" s="1103"/>
      <c r="K887" s="921" t="s">
        <v>142</v>
      </c>
      <c r="L887" s="1140">
        <v>0.5</v>
      </c>
      <c r="M887" s="1139"/>
      <c r="N887" s="1138"/>
      <c r="O887" s="1124"/>
    </row>
    <row r="888" spans="1:27" ht="12.75" customHeight="1" x14ac:dyDescent="0.2">
      <c r="A888" s="727"/>
      <c r="B888" s="726"/>
      <c r="C888" s="818"/>
      <c r="D888" s="817"/>
      <c r="E888" s="816"/>
      <c r="F888" s="722"/>
      <c r="G888" s="1104"/>
      <c r="H888" s="720"/>
      <c r="I888" s="719"/>
      <c r="J888" s="1103"/>
      <c r="K888" s="921" t="s">
        <v>217</v>
      </c>
      <c r="L888" s="1140"/>
      <c r="M888" s="1139"/>
      <c r="N888" s="1138"/>
      <c r="O888" s="1124"/>
    </row>
    <row r="889" spans="1:27" ht="12.75" customHeight="1" x14ac:dyDescent="0.2">
      <c r="A889" s="727"/>
      <c r="B889" s="726"/>
      <c r="C889" s="818"/>
      <c r="D889" s="817"/>
      <c r="E889" s="816"/>
      <c r="F889" s="722"/>
      <c r="G889" s="1104"/>
      <c r="H889" s="720"/>
      <c r="I889" s="719"/>
      <c r="J889" s="1103"/>
      <c r="K889" s="921" t="s">
        <v>162</v>
      </c>
      <c r="L889" s="1141">
        <v>286.10000000000002</v>
      </c>
      <c r="M889" s="1139"/>
      <c r="N889" s="1138"/>
      <c r="O889" s="1124"/>
      <c r="AA889" s="730"/>
    </row>
    <row r="890" spans="1:27" ht="12.75" customHeight="1" x14ac:dyDescent="0.2">
      <c r="A890" s="727"/>
      <c r="B890" s="726"/>
      <c r="C890" s="818"/>
      <c r="D890" s="817"/>
      <c r="E890" s="816"/>
      <c r="F890" s="722"/>
      <c r="G890" s="1104"/>
      <c r="H890" s="720"/>
      <c r="I890" s="719"/>
      <c r="J890" s="1103"/>
      <c r="K890" s="921" t="s">
        <v>141</v>
      </c>
      <c r="L890" s="1140"/>
      <c r="M890" s="1139"/>
      <c r="N890" s="1138"/>
      <c r="O890" s="1124"/>
    </row>
    <row r="891" spans="1:27" ht="12.75" customHeight="1" thickBot="1" x14ac:dyDescent="0.25">
      <c r="A891" s="727"/>
      <c r="B891" s="726"/>
      <c r="C891" s="818"/>
      <c r="D891" s="817"/>
      <c r="E891" s="816"/>
      <c r="F891" s="722"/>
      <c r="G891" s="1104"/>
      <c r="H891" s="720"/>
      <c r="I891" s="719"/>
      <c r="J891" s="1103"/>
      <c r="K891" s="1102" t="s">
        <v>216</v>
      </c>
      <c r="L891" s="1137"/>
      <c r="M891" s="1136"/>
      <c r="N891" s="1135"/>
      <c r="O891" s="1122"/>
    </row>
    <row r="892" spans="1:27" ht="12.75" customHeight="1" thickBot="1" x14ac:dyDescent="0.25">
      <c r="A892" s="712"/>
      <c r="B892" s="711"/>
      <c r="C892" s="806"/>
      <c r="D892" s="805"/>
      <c r="E892" s="804"/>
      <c r="F892" s="707"/>
      <c r="G892" s="1097"/>
      <c r="H892" s="705"/>
      <c r="I892" s="704"/>
      <c r="J892" s="703"/>
      <c r="K892" s="1096" t="s">
        <v>33</v>
      </c>
      <c r="L892" s="798">
        <f>SUM(L885:L891)</f>
        <v>286.60000000000002</v>
      </c>
      <c r="M892" s="1134"/>
      <c r="N892" s="1133"/>
      <c r="O892" s="957"/>
    </row>
    <row r="893" spans="1:27" ht="12.75" customHeight="1" x14ac:dyDescent="0.2">
      <c r="A893" s="748" t="s">
        <v>88</v>
      </c>
      <c r="B893" s="747" t="s">
        <v>37</v>
      </c>
      <c r="C893" s="836" t="s">
        <v>37</v>
      </c>
      <c r="D893" s="835" t="s">
        <v>66</v>
      </c>
      <c r="E893" s="744" t="s">
        <v>224</v>
      </c>
      <c r="F893" s="743" t="s">
        <v>277</v>
      </c>
      <c r="G893" s="1109" t="s">
        <v>270</v>
      </c>
      <c r="H893" s="741" t="s">
        <v>44</v>
      </c>
      <c r="I893" s="740" t="s">
        <v>276</v>
      </c>
      <c r="J893" s="739" t="s">
        <v>275</v>
      </c>
      <c r="K893" s="1132" t="s">
        <v>125</v>
      </c>
      <c r="L893" s="1131">
        <v>0</v>
      </c>
      <c r="M893" s="827" t="s">
        <v>228</v>
      </c>
      <c r="N893" s="1130" t="s">
        <v>49</v>
      </c>
      <c r="O893" s="1129"/>
      <c r="AA893" s="730"/>
    </row>
    <row r="894" spans="1:27" ht="12.75" customHeight="1" x14ac:dyDescent="0.2">
      <c r="A894" s="727"/>
      <c r="B894" s="726"/>
      <c r="C894" s="818"/>
      <c r="D894" s="817"/>
      <c r="E894" s="723"/>
      <c r="F894" s="722"/>
      <c r="G894" s="1104"/>
      <c r="H894" s="720"/>
      <c r="I894" s="719"/>
      <c r="J894" s="718"/>
      <c r="K894" s="1128" t="s">
        <v>218</v>
      </c>
      <c r="L894" s="822">
        <v>0</v>
      </c>
      <c r="M894" s="1126"/>
      <c r="N894" s="1125"/>
      <c r="O894" s="1124"/>
    </row>
    <row r="895" spans="1:27" ht="12.75" customHeight="1" x14ac:dyDescent="0.2">
      <c r="A895" s="727"/>
      <c r="B895" s="726"/>
      <c r="C895" s="818"/>
      <c r="D895" s="817"/>
      <c r="E895" s="723"/>
      <c r="F895" s="722"/>
      <c r="G895" s="1104"/>
      <c r="H895" s="720"/>
      <c r="I895" s="719"/>
      <c r="J895" s="718"/>
      <c r="K895" s="1115" t="s">
        <v>142</v>
      </c>
      <c r="L895" s="822">
        <v>100</v>
      </c>
      <c r="M895" s="1126"/>
      <c r="N895" s="1125"/>
      <c r="O895" s="1124"/>
    </row>
    <row r="896" spans="1:27" ht="12.75" customHeight="1" x14ac:dyDescent="0.2">
      <c r="A896" s="727"/>
      <c r="B896" s="726"/>
      <c r="C896" s="818"/>
      <c r="D896" s="817"/>
      <c r="E896" s="723"/>
      <c r="F896" s="722"/>
      <c r="G896" s="1104"/>
      <c r="H896" s="720"/>
      <c r="I896" s="719"/>
      <c r="J896" s="718"/>
      <c r="K896" s="1115" t="s">
        <v>217</v>
      </c>
      <c r="L896" s="1127"/>
      <c r="M896" s="1126"/>
      <c r="N896" s="1125"/>
      <c r="O896" s="1124"/>
    </row>
    <row r="897" spans="1:15" ht="12.75" customHeight="1" x14ac:dyDescent="0.2">
      <c r="A897" s="727"/>
      <c r="B897" s="726"/>
      <c r="C897" s="818"/>
      <c r="D897" s="817"/>
      <c r="E897" s="723"/>
      <c r="F897" s="722"/>
      <c r="G897" s="1104"/>
      <c r="H897" s="720"/>
      <c r="I897" s="719"/>
      <c r="J897" s="718"/>
      <c r="K897" s="1115" t="s">
        <v>162</v>
      </c>
      <c r="L897" s="919"/>
      <c r="M897" s="1126"/>
      <c r="N897" s="1125"/>
      <c r="O897" s="1124"/>
    </row>
    <row r="898" spans="1:15" ht="12.75" customHeight="1" x14ac:dyDescent="0.2">
      <c r="A898" s="727"/>
      <c r="B898" s="726"/>
      <c r="C898" s="818"/>
      <c r="D898" s="817"/>
      <c r="E898" s="723"/>
      <c r="F898" s="722"/>
      <c r="G898" s="1104"/>
      <c r="H898" s="720"/>
      <c r="I898" s="719"/>
      <c r="J898" s="718"/>
      <c r="K898" s="1115" t="s">
        <v>141</v>
      </c>
      <c r="L898" s="1127"/>
      <c r="M898" s="1126"/>
      <c r="N898" s="1125"/>
      <c r="O898" s="1124"/>
    </row>
    <row r="899" spans="1:15" ht="12.75" customHeight="1" thickBot="1" x14ac:dyDescent="0.25">
      <c r="A899" s="727"/>
      <c r="B899" s="726"/>
      <c r="C899" s="818"/>
      <c r="D899" s="817"/>
      <c r="E899" s="723"/>
      <c r="F899" s="722"/>
      <c r="G899" s="1104"/>
      <c r="H899" s="720"/>
      <c r="I899" s="719"/>
      <c r="J899" s="718"/>
      <c r="K899" s="1114" t="s">
        <v>216</v>
      </c>
      <c r="L899" s="810"/>
      <c r="M899" s="809"/>
      <c r="N899" s="1123"/>
      <c r="O899" s="1122"/>
    </row>
    <row r="900" spans="1:15" ht="12.75" customHeight="1" thickBot="1" x14ac:dyDescent="0.25">
      <c r="A900" s="712"/>
      <c r="B900" s="711"/>
      <c r="C900" s="806"/>
      <c r="D900" s="805"/>
      <c r="E900" s="708"/>
      <c r="F900" s="707"/>
      <c r="G900" s="1097"/>
      <c r="H900" s="705"/>
      <c r="I900" s="704"/>
      <c r="J900" s="718"/>
      <c r="K900" s="1096" t="s">
        <v>33</v>
      </c>
      <c r="L900" s="931">
        <f>SUM(L893:L899)</f>
        <v>100</v>
      </c>
      <c r="M900" s="951"/>
      <c r="N900" s="1121"/>
      <c r="O900" s="1120"/>
    </row>
    <row r="901" spans="1:15" ht="12.75" customHeight="1" x14ac:dyDescent="0.2">
      <c r="A901" s="748" t="s">
        <v>88</v>
      </c>
      <c r="B901" s="747" t="s">
        <v>37</v>
      </c>
      <c r="C901" s="836" t="s">
        <v>37</v>
      </c>
      <c r="D901" s="835" t="s">
        <v>61</v>
      </c>
      <c r="E901" s="834"/>
      <c r="F901" s="743" t="s">
        <v>274</v>
      </c>
      <c r="G901" s="1109" t="s">
        <v>270</v>
      </c>
      <c r="H901" s="741" t="s">
        <v>44</v>
      </c>
      <c r="I901" s="740" t="s">
        <v>273</v>
      </c>
      <c r="J901" s="739" t="s">
        <v>272</v>
      </c>
      <c r="K901" s="1119" t="s">
        <v>125</v>
      </c>
      <c r="L901" s="919">
        <v>0</v>
      </c>
      <c r="M901" s="1118" t="s">
        <v>228</v>
      </c>
      <c r="N901" s="1117" t="s">
        <v>49</v>
      </c>
      <c r="O901" s="713"/>
    </row>
    <row r="902" spans="1:15" ht="12.75" customHeight="1" x14ac:dyDescent="0.2">
      <c r="A902" s="727"/>
      <c r="B902" s="726"/>
      <c r="C902" s="818"/>
      <c r="D902" s="817"/>
      <c r="E902" s="816"/>
      <c r="F902" s="722"/>
      <c r="G902" s="1104"/>
      <c r="H902" s="720"/>
      <c r="I902" s="719"/>
      <c r="J902" s="718"/>
      <c r="K902" s="1116" t="s">
        <v>218</v>
      </c>
      <c r="L902" s="919"/>
      <c r="M902" s="715"/>
      <c r="N902" s="714"/>
      <c r="O902" s="713"/>
    </row>
    <row r="903" spans="1:15" ht="12.75" customHeight="1" x14ac:dyDescent="0.2">
      <c r="A903" s="727"/>
      <c r="B903" s="726"/>
      <c r="C903" s="818"/>
      <c r="D903" s="817"/>
      <c r="E903" s="816"/>
      <c r="F903" s="722"/>
      <c r="G903" s="1104"/>
      <c r="H903" s="720"/>
      <c r="I903" s="719"/>
      <c r="J903" s="718"/>
      <c r="K903" s="1115" t="s">
        <v>142</v>
      </c>
      <c r="L903" s="728">
        <v>50</v>
      </c>
      <c r="M903" s="715"/>
      <c r="N903" s="714"/>
      <c r="O903" s="713"/>
    </row>
    <row r="904" spans="1:15" ht="12.75" customHeight="1" x14ac:dyDescent="0.2">
      <c r="A904" s="727"/>
      <c r="B904" s="726"/>
      <c r="C904" s="818"/>
      <c r="D904" s="817"/>
      <c r="E904" s="816"/>
      <c r="F904" s="722"/>
      <c r="G904" s="1104"/>
      <c r="H904" s="720"/>
      <c r="I904" s="719"/>
      <c r="J904" s="718"/>
      <c r="K904" s="1115" t="s">
        <v>217</v>
      </c>
      <c r="L904" s="728"/>
      <c r="M904" s="715"/>
      <c r="N904" s="714"/>
      <c r="O904" s="713"/>
    </row>
    <row r="905" spans="1:15" ht="12.75" customHeight="1" x14ac:dyDescent="0.2">
      <c r="A905" s="727"/>
      <c r="B905" s="726"/>
      <c r="C905" s="818"/>
      <c r="D905" s="817"/>
      <c r="E905" s="816"/>
      <c r="F905" s="722"/>
      <c r="G905" s="1104"/>
      <c r="H905" s="720"/>
      <c r="I905" s="719"/>
      <c r="J905" s="718"/>
      <c r="K905" s="1115" t="s">
        <v>162</v>
      </c>
      <c r="L905" s="728">
        <v>80</v>
      </c>
      <c r="M905" s="715"/>
      <c r="N905" s="714"/>
      <c r="O905" s="713"/>
    </row>
    <row r="906" spans="1:15" ht="12.75" customHeight="1" x14ac:dyDescent="0.2">
      <c r="A906" s="727"/>
      <c r="B906" s="726"/>
      <c r="C906" s="818"/>
      <c r="D906" s="817"/>
      <c r="E906" s="816"/>
      <c r="F906" s="722"/>
      <c r="G906" s="1104"/>
      <c r="H906" s="720"/>
      <c r="I906" s="719"/>
      <c r="J906" s="718"/>
      <c r="K906" s="1115" t="s">
        <v>141</v>
      </c>
      <c r="L906" s="919"/>
      <c r="M906" s="715"/>
      <c r="N906" s="714"/>
      <c r="O906" s="713"/>
    </row>
    <row r="907" spans="1:15" ht="12.75" customHeight="1" thickBot="1" x14ac:dyDescent="0.25">
      <c r="A907" s="727"/>
      <c r="B907" s="726"/>
      <c r="C907" s="818"/>
      <c r="D907" s="817"/>
      <c r="E907" s="816"/>
      <c r="F907" s="722"/>
      <c r="G907" s="1104"/>
      <c r="H907" s="720"/>
      <c r="I907" s="719"/>
      <c r="J907" s="718"/>
      <c r="K907" s="1114" t="s">
        <v>216</v>
      </c>
      <c r="L907" s="1113"/>
      <c r="M907" s="715"/>
      <c r="N907" s="714"/>
      <c r="O907" s="713"/>
    </row>
    <row r="908" spans="1:15" ht="12.75" customHeight="1" thickBot="1" x14ac:dyDescent="0.25">
      <c r="A908" s="712"/>
      <c r="B908" s="711"/>
      <c r="C908" s="806"/>
      <c r="D908" s="805"/>
      <c r="E908" s="804"/>
      <c r="F908" s="707"/>
      <c r="G908" s="1097"/>
      <c r="H908" s="705"/>
      <c r="I908" s="704"/>
      <c r="J908" s="703"/>
      <c r="K908" s="1096" t="s">
        <v>33</v>
      </c>
      <c r="L908" s="903">
        <f>SUM(L901:L907)</f>
        <v>130</v>
      </c>
      <c r="M908" s="1112"/>
      <c r="N908" s="1111"/>
      <c r="O908" s="1110"/>
    </row>
    <row r="909" spans="1:15" ht="12.75" customHeight="1" x14ac:dyDescent="0.2">
      <c r="A909" s="748" t="s">
        <v>88</v>
      </c>
      <c r="B909" s="747" t="s">
        <v>37</v>
      </c>
      <c r="C909" s="836" t="s">
        <v>37</v>
      </c>
      <c r="D909" s="835" t="s">
        <v>57</v>
      </c>
      <c r="E909" s="744" t="s">
        <v>224</v>
      </c>
      <c r="F909" s="743" t="s">
        <v>271</v>
      </c>
      <c r="G909" s="1109" t="s">
        <v>270</v>
      </c>
      <c r="H909" s="741" t="s">
        <v>44</v>
      </c>
      <c r="I909" s="740" t="s">
        <v>269</v>
      </c>
      <c r="J909" s="1108" t="s">
        <v>268</v>
      </c>
      <c r="K909" s="923" t="s">
        <v>125</v>
      </c>
      <c r="L909" s="949"/>
      <c r="M909" s="758" t="s">
        <v>228</v>
      </c>
      <c r="N909" s="1007" t="s">
        <v>49</v>
      </c>
      <c r="O909" s="1107"/>
    </row>
    <row r="910" spans="1:15" ht="12.75" customHeight="1" x14ac:dyDescent="0.2">
      <c r="A910" s="727"/>
      <c r="B910" s="726"/>
      <c r="C910" s="818"/>
      <c r="D910" s="817"/>
      <c r="E910" s="723"/>
      <c r="F910" s="722"/>
      <c r="G910" s="1104"/>
      <c r="H910" s="720"/>
      <c r="I910" s="719"/>
      <c r="J910" s="1103"/>
      <c r="K910" s="824" t="s">
        <v>218</v>
      </c>
      <c r="L910" s="919"/>
      <c r="M910" s="758"/>
      <c r="N910" s="1105"/>
      <c r="O910" s="713"/>
    </row>
    <row r="911" spans="1:15" ht="12.75" customHeight="1" x14ac:dyDescent="0.2">
      <c r="A911" s="727"/>
      <c r="B911" s="726"/>
      <c r="C911" s="818"/>
      <c r="D911" s="817"/>
      <c r="E911" s="723"/>
      <c r="F911" s="722"/>
      <c r="G911" s="1104"/>
      <c r="H911" s="720"/>
      <c r="I911" s="719"/>
      <c r="J911" s="1103"/>
      <c r="K911" s="921" t="s">
        <v>142</v>
      </c>
      <c r="L911" s="945"/>
      <c r="M911" s="944"/>
      <c r="N911" s="1106"/>
      <c r="O911" s="767"/>
    </row>
    <row r="912" spans="1:15" ht="12.75" customHeight="1" x14ac:dyDescent="0.2">
      <c r="A912" s="727"/>
      <c r="B912" s="726"/>
      <c r="C912" s="818"/>
      <c r="D912" s="817"/>
      <c r="E912" s="723"/>
      <c r="F912" s="722"/>
      <c r="G912" s="1104"/>
      <c r="H912" s="720"/>
      <c r="I912" s="719"/>
      <c r="J912" s="1103"/>
      <c r="K912" s="921" t="s">
        <v>217</v>
      </c>
      <c r="L912" s="919"/>
      <c r="M912" s="758"/>
      <c r="N912" s="1105"/>
      <c r="O912" s="713"/>
    </row>
    <row r="913" spans="1:27" ht="12.75" customHeight="1" x14ac:dyDescent="0.2">
      <c r="A913" s="727"/>
      <c r="B913" s="726"/>
      <c r="C913" s="818"/>
      <c r="D913" s="817"/>
      <c r="E913" s="723"/>
      <c r="F913" s="722"/>
      <c r="G913" s="1104"/>
      <c r="H913" s="720"/>
      <c r="I913" s="719"/>
      <c r="J913" s="1103"/>
      <c r="K913" s="921" t="s">
        <v>162</v>
      </c>
      <c r="L913" s="728">
        <v>1100</v>
      </c>
      <c r="M913" s="758"/>
      <c r="N913" s="1105"/>
      <c r="O913" s="713"/>
    </row>
    <row r="914" spans="1:27" ht="12.75" customHeight="1" x14ac:dyDescent="0.2">
      <c r="A914" s="727"/>
      <c r="B914" s="726"/>
      <c r="C914" s="818"/>
      <c r="D914" s="817"/>
      <c r="E914" s="723"/>
      <c r="F914" s="722"/>
      <c r="G914" s="1104"/>
      <c r="H914" s="720"/>
      <c r="I914" s="719"/>
      <c r="J914" s="1103"/>
      <c r="K914" s="921" t="s">
        <v>141</v>
      </c>
      <c r="L914" s="919"/>
      <c r="M914" s="758"/>
      <c r="N914" s="1105"/>
      <c r="O914" s="713"/>
    </row>
    <row r="915" spans="1:27" ht="12.75" customHeight="1" thickBot="1" x14ac:dyDescent="0.25">
      <c r="A915" s="727"/>
      <c r="B915" s="726"/>
      <c r="C915" s="818"/>
      <c r="D915" s="817"/>
      <c r="E915" s="723"/>
      <c r="F915" s="722"/>
      <c r="G915" s="1104"/>
      <c r="H915" s="720"/>
      <c r="I915" s="719"/>
      <c r="J915" s="1103"/>
      <c r="K915" s="1102" t="s">
        <v>216</v>
      </c>
      <c r="L915" s="1101"/>
      <c r="M915" s="1100"/>
      <c r="N915" s="1099"/>
      <c r="O915" s="1098"/>
    </row>
    <row r="916" spans="1:27" ht="12.75" customHeight="1" thickBot="1" x14ac:dyDescent="0.25">
      <c r="A916" s="712"/>
      <c r="B916" s="711"/>
      <c r="C916" s="806"/>
      <c r="D916" s="805"/>
      <c r="E916" s="708"/>
      <c r="F916" s="707"/>
      <c r="G916" s="1097"/>
      <c r="H916" s="705"/>
      <c r="I916" s="704"/>
      <c r="J916" s="703"/>
      <c r="K916" s="1096" t="s">
        <v>33</v>
      </c>
      <c r="L916" s="798">
        <f>SUM(L909:L915)</f>
        <v>1100</v>
      </c>
      <c r="M916" s="1095"/>
      <c r="N916" s="1094"/>
      <c r="O916" s="1093"/>
    </row>
    <row r="917" spans="1:27" ht="15" thickBot="1" x14ac:dyDescent="0.25">
      <c r="A917" s="697" t="s">
        <v>88</v>
      </c>
      <c r="B917" s="696" t="s">
        <v>37</v>
      </c>
      <c r="C917" s="694" t="s">
        <v>38</v>
      </c>
      <c r="D917" s="694"/>
      <c r="E917" s="694"/>
      <c r="F917" s="694"/>
      <c r="G917" s="694"/>
      <c r="H917" s="694"/>
      <c r="I917" s="898"/>
      <c r="J917" s="897"/>
      <c r="K917" s="896" t="s">
        <v>33</v>
      </c>
      <c r="L917" s="691">
        <f>L817*1</f>
        <v>5036.8999999999996</v>
      </c>
      <c r="M917" s="1092"/>
      <c r="N917" s="1091"/>
      <c r="O917" s="1090"/>
    </row>
    <row r="918" spans="1:27" ht="23.25" customHeight="1" thickBot="1" x14ac:dyDescent="0.25">
      <c r="A918" s="1089" t="s">
        <v>88</v>
      </c>
      <c r="B918" s="1089"/>
      <c r="C918" s="891" t="s">
        <v>36</v>
      </c>
      <c r="D918" s="891"/>
      <c r="E918" s="891"/>
      <c r="F918" s="891"/>
      <c r="G918" s="891"/>
      <c r="H918" s="891"/>
      <c r="I918" s="890"/>
      <c r="J918" s="1088"/>
      <c r="K918" s="888" t="s">
        <v>33</v>
      </c>
      <c r="L918" s="1087">
        <f>L917*1</f>
        <v>5036.8999999999996</v>
      </c>
      <c r="M918" s="1086"/>
      <c r="N918" s="1085"/>
      <c r="O918" s="1084"/>
    </row>
    <row r="919" spans="1:27" ht="20.25" customHeight="1" thickBot="1" x14ac:dyDescent="0.25">
      <c r="A919" s="1083" t="s">
        <v>85</v>
      </c>
      <c r="B919" s="1082"/>
      <c r="C919" s="1080" t="s">
        <v>267</v>
      </c>
      <c r="D919" s="1080"/>
      <c r="E919" s="1080"/>
      <c r="F919" s="1081"/>
      <c r="G919" s="1081"/>
      <c r="H919" s="1080"/>
      <c r="I919" s="1080"/>
      <c r="J919" s="1080"/>
      <c r="K919" s="1080"/>
      <c r="L919" s="1080"/>
      <c r="M919" s="1079"/>
      <c r="N919" s="1079"/>
      <c r="O919" s="1078"/>
    </row>
    <row r="920" spans="1:27" ht="27" customHeight="1" thickBot="1" x14ac:dyDescent="0.25">
      <c r="A920" s="1077"/>
      <c r="B920" s="1076"/>
      <c r="C920" s="1073"/>
      <c r="D920" s="1065"/>
      <c r="E920" s="1065"/>
      <c r="F920" s="1075"/>
      <c r="G920" s="1074"/>
      <c r="H920" s="1073"/>
      <c r="I920" s="1065"/>
      <c r="J920" s="1073"/>
      <c r="K920" s="1073"/>
      <c r="L920" s="1072"/>
      <c r="M920" s="1071" t="s">
        <v>266</v>
      </c>
      <c r="N920" s="1061" t="s">
        <v>49</v>
      </c>
      <c r="O920" s="1060"/>
    </row>
    <row r="921" spans="1:27" ht="24" customHeight="1" thickBot="1" x14ac:dyDescent="0.25">
      <c r="A921" s="1067" t="s">
        <v>85</v>
      </c>
      <c r="B921" s="696" t="s">
        <v>37</v>
      </c>
      <c r="C921" s="1070" t="s">
        <v>265</v>
      </c>
      <c r="D921" s="1069"/>
      <c r="E921" s="1069"/>
      <c r="F921" s="1069"/>
      <c r="G921" s="1069"/>
      <c r="H921" s="1069"/>
      <c r="I921" s="1069"/>
      <c r="J921" s="1069"/>
      <c r="K921" s="1069"/>
      <c r="L921" s="1069"/>
      <c r="M921" s="1069"/>
      <c r="N921" s="1069"/>
      <c r="O921" s="1068"/>
    </row>
    <row r="922" spans="1:27" ht="36.6" customHeight="1" thickBot="1" x14ac:dyDescent="0.25">
      <c r="A922" s="1067"/>
      <c r="B922" s="696"/>
      <c r="C922" s="1064"/>
      <c r="D922" s="1066"/>
      <c r="E922" s="1064"/>
      <c r="F922" s="1064"/>
      <c r="G922" s="1064"/>
      <c r="H922" s="1064"/>
      <c r="I922" s="1064"/>
      <c r="J922" s="1065"/>
      <c r="K922" s="1064"/>
      <c r="L922" s="1063"/>
      <c r="M922" s="1062" t="s">
        <v>264</v>
      </c>
      <c r="N922" s="1061" t="s">
        <v>49</v>
      </c>
      <c r="O922" s="1060"/>
    </row>
    <row r="923" spans="1:27" ht="15" customHeight="1" thickBot="1" x14ac:dyDescent="0.25">
      <c r="A923" s="748" t="s">
        <v>85</v>
      </c>
      <c r="B923" s="747" t="s">
        <v>37</v>
      </c>
      <c r="C923" s="746" t="s">
        <v>37</v>
      </c>
      <c r="D923" s="1059" t="s">
        <v>263</v>
      </c>
      <c r="E923" s="1058"/>
      <c r="F923" s="1057"/>
      <c r="G923" s="981" t="s">
        <v>242</v>
      </c>
      <c r="H923" s="925" t="s">
        <v>44</v>
      </c>
      <c r="I923" s="740" t="s">
        <v>43</v>
      </c>
      <c r="J923" s="739" t="s">
        <v>42</v>
      </c>
      <c r="K923" s="1054" t="s">
        <v>125</v>
      </c>
      <c r="L923" s="759">
        <f>L932+L941+L950+L960+L965+L997</f>
        <v>50</v>
      </c>
      <c r="M923" s="769" t="s">
        <v>225</v>
      </c>
      <c r="N923" s="768" t="s">
        <v>49</v>
      </c>
      <c r="O923" s="825"/>
    </row>
    <row r="924" spans="1:27" ht="15" customHeight="1" thickBot="1" x14ac:dyDescent="0.25">
      <c r="A924" s="727"/>
      <c r="B924" s="726"/>
      <c r="C924" s="725"/>
      <c r="D924" s="1056"/>
      <c r="E924" s="1051"/>
      <c r="F924" s="1050"/>
      <c r="G924" s="964"/>
      <c r="H924" s="720"/>
      <c r="I924" s="719"/>
      <c r="J924" s="718"/>
      <c r="K924" s="1054" t="s">
        <v>218</v>
      </c>
      <c r="L924" s="759">
        <f>L933+L942+L951+L961+L966+L998</f>
        <v>0</v>
      </c>
      <c r="M924" s="995"/>
      <c r="N924" s="994"/>
      <c r="O924" s="1022"/>
    </row>
    <row r="925" spans="1:27" ht="15.75" thickBot="1" x14ac:dyDescent="0.25">
      <c r="A925" s="727"/>
      <c r="B925" s="726"/>
      <c r="C925" s="725"/>
      <c r="D925" s="1052"/>
      <c r="E925" s="1051"/>
      <c r="F925" s="1050"/>
      <c r="G925" s="964"/>
      <c r="H925" s="720"/>
      <c r="I925" s="719"/>
      <c r="J925" s="718"/>
      <c r="K925" s="1054" t="s">
        <v>142</v>
      </c>
      <c r="L925" s="759">
        <f>L934+L943+L952+L962+L967+L999</f>
        <v>1470.7</v>
      </c>
      <c r="M925" s="1055"/>
      <c r="N925" s="1023"/>
      <c r="O925" s="1022"/>
      <c r="AA925" s="665"/>
    </row>
    <row r="926" spans="1:27" ht="15.75" thickBot="1" x14ac:dyDescent="0.25">
      <c r="A926" s="727"/>
      <c r="B926" s="726"/>
      <c r="C926" s="725"/>
      <c r="D926" s="1052"/>
      <c r="E926" s="1051"/>
      <c r="F926" s="1050"/>
      <c r="G926" s="964"/>
      <c r="H926" s="720"/>
      <c r="I926" s="719"/>
      <c r="J926" s="761"/>
      <c r="K926" s="1054" t="s">
        <v>217</v>
      </c>
      <c r="L926" s="759">
        <f>L935+L944+L953+L963+L968+L1000</f>
        <v>0</v>
      </c>
      <c r="M926" s="995"/>
      <c r="N926" s="1023"/>
      <c r="O926" s="1022"/>
    </row>
    <row r="927" spans="1:27" ht="15.75" thickBot="1" x14ac:dyDescent="0.25">
      <c r="A927" s="727"/>
      <c r="B927" s="726"/>
      <c r="C927" s="725"/>
      <c r="D927" s="1052"/>
      <c r="E927" s="1051"/>
      <c r="F927" s="1050"/>
      <c r="G927" s="964"/>
      <c r="H927" s="720"/>
      <c r="I927" s="719"/>
      <c r="J927" s="761"/>
      <c r="K927" s="1054" t="s">
        <v>162</v>
      </c>
      <c r="L927" s="759">
        <f>L936+L945+L954+L1001</f>
        <v>0</v>
      </c>
      <c r="M927" s="995"/>
      <c r="N927" s="1023"/>
      <c r="O927" s="1022"/>
    </row>
    <row r="928" spans="1:27" ht="15.75" thickBot="1" x14ac:dyDescent="0.25">
      <c r="A928" s="727"/>
      <c r="B928" s="726"/>
      <c r="C928" s="725"/>
      <c r="D928" s="1052"/>
      <c r="E928" s="1051"/>
      <c r="F928" s="1050"/>
      <c r="G928" s="964"/>
      <c r="H928" s="720"/>
      <c r="I928" s="719"/>
      <c r="J928" s="761"/>
      <c r="K928" s="770" t="s">
        <v>216</v>
      </c>
      <c r="L928" s="759">
        <f>L946+L1002</f>
        <v>0</v>
      </c>
      <c r="M928" s="995"/>
      <c r="N928" s="1023"/>
      <c r="O928" s="1022"/>
    </row>
    <row r="929" spans="1:28" ht="15.75" thickBot="1" x14ac:dyDescent="0.25">
      <c r="A929" s="727"/>
      <c r="B929" s="726"/>
      <c r="C929" s="725"/>
      <c r="D929" s="1052"/>
      <c r="E929" s="1051"/>
      <c r="F929" s="1050"/>
      <c r="G929" s="964"/>
      <c r="H929" s="720"/>
      <c r="I929" s="719"/>
      <c r="J929" s="761"/>
      <c r="K929" s="1053" t="s">
        <v>141</v>
      </c>
      <c r="L929" s="759">
        <f>L947</f>
        <v>0</v>
      </c>
      <c r="M929" s="858"/>
      <c r="N929" s="992"/>
      <c r="O929" s="1037"/>
    </row>
    <row r="930" spans="1:28" ht="15.75" thickBot="1" x14ac:dyDescent="0.25">
      <c r="A930" s="727"/>
      <c r="B930" s="726"/>
      <c r="C930" s="725"/>
      <c r="D930" s="1052"/>
      <c r="E930" s="1051"/>
      <c r="F930" s="1050"/>
      <c r="G930" s="964"/>
      <c r="H930" s="720"/>
      <c r="I930" s="719"/>
      <c r="J930" s="932"/>
      <c r="K930" s="760" t="s">
        <v>215</v>
      </c>
      <c r="L930" s="759">
        <f>L939+L948+L957+L972</f>
        <v>0</v>
      </c>
      <c r="M930" s="963"/>
      <c r="N930" s="962"/>
      <c r="O930" s="1035"/>
    </row>
    <row r="931" spans="1:28" ht="22.5" customHeight="1" thickBot="1" x14ac:dyDescent="0.25">
      <c r="A931" s="712"/>
      <c r="B931" s="711"/>
      <c r="C931" s="710"/>
      <c r="D931" s="1049"/>
      <c r="E931" s="1048"/>
      <c r="F931" s="1047"/>
      <c r="G931" s="958"/>
      <c r="H931" s="906"/>
      <c r="I931" s="704"/>
      <c r="J931" s="1015"/>
      <c r="K931" s="1046" t="s">
        <v>33</v>
      </c>
      <c r="L931" s="1045">
        <f>SUM(L923:L930)</f>
        <v>1520.7</v>
      </c>
      <c r="M931" s="1044"/>
      <c r="N931" s="1043"/>
      <c r="O931" s="1042"/>
    </row>
    <row r="932" spans="1:28" ht="15.75" hidden="1" thickBot="1" x14ac:dyDescent="0.25">
      <c r="A932" s="748" t="s">
        <v>85</v>
      </c>
      <c r="B932" s="747" t="s">
        <v>37</v>
      </c>
      <c r="C932" s="836" t="s">
        <v>37</v>
      </c>
      <c r="D932" s="927" t="s">
        <v>37</v>
      </c>
      <c r="E932" s="983"/>
      <c r="F932" s="982" t="s">
        <v>262</v>
      </c>
      <c r="G932" s="981" t="s">
        <v>242</v>
      </c>
      <c r="H932" s="925" t="s">
        <v>44</v>
      </c>
      <c r="I932" s="740" t="s">
        <v>253</v>
      </c>
      <c r="J932" s="980" t="s">
        <v>42</v>
      </c>
      <c r="K932" s="923" t="s">
        <v>125</v>
      </c>
      <c r="L932" s="979"/>
      <c r="M932" s="1041" t="s">
        <v>228</v>
      </c>
      <c r="N932" s="768" t="s">
        <v>49</v>
      </c>
      <c r="O932" s="1040">
        <v>0</v>
      </c>
      <c r="AA932" s="665"/>
    </row>
    <row r="933" spans="1:28" ht="15.75" hidden="1" thickBot="1" x14ac:dyDescent="0.25">
      <c r="A933" s="727"/>
      <c r="B933" s="726"/>
      <c r="C933" s="818"/>
      <c r="D933" s="922"/>
      <c r="E933" s="966"/>
      <c r="F933" s="965"/>
      <c r="G933" s="964"/>
      <c r="H933" s="720"/>
      <c r="I933" s="719"/>
      <c r="J933" s="977" t="s">
        <v>261</v>
      </c>
      <c r="K933" s="946" t="s">
        <v>244</v>
      </c>
      <c r="L933" s="976"/>
      <c r="M933" s="975"/>
      <c r="N933" s="974"/>
      <c r="O933" s="1022"/>
    </row>
    <row r="934" spans="1:28" ht="15.75" hidden="1" thickBot="1" x14ac:dyDescent="0.3">
      <c r="A934" s="727"/>
      <c r="B934" s="726"/>
      <c r="C934" s="818"/>
      <c r="D934" s="922"/>
      <c r="E934" s="966"/>
      <c r="F934" s="965"/>
      <c r="G934" s="964"/>
      <c r="H934" s="720"/>
      <c r="I934" s="719"/>
      <c r="J934" s="977"/>
      <c r="K934" s="921" t="s">
        <v>142</v>
      </c>
      <c r="L934" s="976"/>
      <c r="M934" s="972"/>
      <c r="N934" s="971"/>
      <c r="O934" s="1022"/>
      <c r="AB934" s="665"/>
    </row>
    <row r="935" spans="1:28" ht="15.75" hidden="1" thickBot="1" x14ac:dyDescent="0.25">
      <c r="A935" s="727"/>
      <c r="B935" s="726"/>
      <c r="C935" s="818"/>
      <c r="D935" s="916"/>
      <c r="E935" s="966"/>
      <c r="F935" s="965"/>
      <c r="G935" s="964"/>
      <c r="H935" s="720"/>
      <c r="I935" s="719"/>
      <c r="J935" s="761"/>
      <c r="K935" s="921" t="s">
        <v>217</v>
      </c>
      <c r="L935" s="976"/>
      <c r="M935" s="995"/>
      <c r="N935" s="1023"/>
      <c r="O935" s="1022"/>
    </row>
    <row r="936" spans="1:28" ht="15.75" hidden="1" thickBot="1" x14ac:dyDescent="0.25">
      <c r="A936" s="727"/>
      <c r="B936" s="726"/>
      <c r="C936" s="818"/>
      <c r="D936" s="916"/>
      <c r="E936" s="966"/>
      <c r="F936" s="965"/>
      <c r="G936" s="964"/>
      <c r="H936" s="720"/>
      <c r="I936" s="719"/>
      <c r="J936" s="761"/>
      <c r="K936" s="921" t="s">
        <v>162</v>
      </c>
      <c r="L936" s="976"/>
      <c r="M936" s="995"/>
      <c r="N936" s="1023"/>
      <c r="O936" s="1022"/>
    </row>
    <row r="937" spans="1:28" ht="15.75" hidden="1" thickBot="1" x14ac:dyDescent="0.25">
      <c r="A937" s="727"/>
      <c r="B937" s="726"/>
      <c r="C937" s="818"/>
      <c r="D937" s="916"/>
      <c r="E937" s="966"/>
      <c r="F937" s="965"/>
      <c r="G937" s="964"/>
      <c r="H937" s="720"/>
      <c r="I937" s="719"/>
      <c r="J937" s="761"/>
      <c r="K937" s="955" t="s">
        <v>216</v>
      </c>
      <c r="L937" s="989"/>
      <c r="M937" s="963"/>
      <c r="N937" s="962"/>
      <c r="O937" s="1035"/>
    </row>
    <row r="938" spans="1:28" ht="15.75" hidden="1" thickBot="1" x14ac:dyDescent="0.25">
      <c r="A938" s="727"/>
      <c r="B938" s="726"/>
      <c r="C938" s="818"/>
      <c r="D938" s="916"/>
      <c r="E938" s="966"/>
      <c r="F938" s="965"/>
      <c r="G938" s="964"/>
      <c r="H938" s="720"/>
      <c r="I938" s="719"/>
      <c r="J938" s="761"/>
      <c r="K938" s="921" t="s">
        <v>141</v>
      </c>
      <c r="L938" s="822"/>
      <c r="M938" s="858"/>
      <c r="N938" s="992"/>
      <c r="O938" s="1037"/>
    </row>
    <row r="939" spans="1:28" ht="15.75" hidden="1" thickBot="1" x14ac:dyDescent="0.25">
      <c r="A939" s="727"/>
      <c r="B939" s="726"/>
      <c r="C939" s="818"/>
      <c r="D939" s="916"/>
      <c r="E939" s="966"/>
      <c r="F939" s="965"/>
      <c r="G939" s="964"/>
      <c r="H939" s="720"/>
      <c r="I939" s="719"/>
      <c r="J939" s="932"/>
      <c r="K939" s="938" t="s">
        <v>215</v>
      </c>
      <c r="L939" s="989"/>
      <c r="M939" s="963"/>
      <c r="N939" s="962"/>
      <c r="O939" s="1035"/>
    </row>
    <row r="940" spans="1:28" ht="13.5" hidden="1" customHeight="1" x14ac:dyDescent="0.2">
      <c r="A940" s="712"/>
      <c r="B940" s="711"/>
      <c r="C940" s="806"/>
      <c r="D940" s="908"/>
      <c r="E940" s="842"/>
      <c r="F940" s="959"/>
      <c r="G940" s="958"/>
      <c r="H940" s="906"/>
      <c r="I940" s="704"/>
      <c r="J940" s="1015"/>
      <c r="K940" s="799" t="s">
        <v>33</v>
      </c>
      <c r="L940" s="903">
        <f>SUM(L932:L938)</f>
        <v>0</v>
      </c>
      <c r="M940" s="985"/>
      <c r="N940" s="997"/>
      <c r="O940" s="996"/>
    </row>
    <row r="941" spans="1:28" ht="15" x14ac:dyDescent="0.2">
      <c r="A941" s="748" t="s">
        <v>85</v>
      </c>
      <c r="B941" s="747" t="s">
        <v>37</v>
      </c>
      <c r="C941" s="836" t="s">
        <v>37</v>
      </c>
      <c r="D941" s="984" t="s">
        <v>39</v>
      </c>
      <c r="E941" s="983"/>
      <c r="F941" s="982" t="s">
        <v>260</v>
      </c>
      <c r="G941" s="981" t="s">
        <v>242</v>
      </c>
      <c r="H941" s="1039" t="s">
        <v>44</v>
      </c>
      <c r="I941" s="1038" t="s">
        <v>221</v>
      </c>
      <c r="J941" s="980" t="s">
        <v>42</v>
      </c>
      <c r="K941" s="923" t="s">
        <v>125</v>
      </c>
      <c r="L941" s="979">
        <v>0</v>
      </c>
      <c r="M941" s="769" t="s">
        <v>228</v>
      </c>
      <c r="N941" s="768" t="s">
        <v>49</v>
      </c>
      <c r="O941" s="825"/>
      <c r="P941" s="1034"/>
      <c r="R941" s="665"/>
    </row>
    <row r="942" spans="1:28" ht="15" x14ac:dyDescent="0.2">
      <c r="A942" s="727"/>
      <c r="B942" s="726"/>
      <c r="C942" s="818"/>
      <c r="D942" s="916"/>
      <c r="E942" s="966"/>
      <c r="F942" s="965"/>
      <c r="G942" s="964"/>
      <c r="H942" s="1005"/>
      <c r="I942" s="1036"/>
      <c r="J942" s="977" t="s">
        <v>259</v>
      </c>
      <c r="K942" s="824" t="s">
        <v>218</v>
      </c>
      <c r="L942" s="976"/>
      <c r="M942" s="975"/>
      <c r="N942" s="974"/>
      <c r="O942" s="1022"/>
      <c r="P942" s="1034"/>
      <c r="R942" s="665"/>
    </row>
    <row r="943" spans="1:28" ht="15" x14ac:dyDescent="0.25">
      <c r="A943" s="727"/>
      <c r="B943" s="726"/>
      <c r="C943" s="818"/>
      <c r="D943" s="916"/>
      <c r="E943" s="966"/>
      <c r="F943" s="965"/>
      <c r="G943" s="964"/>
      <c r="H943" s="1005"/>
      <c r="I943" s="1036"/>
      <c r="J943" s="977"/>
      <c r="K943" s="921" t="s">
        <v>142</v>
      </c>
      <c r="L943" s="976">
        <v>0</v>
      </c>
      <c r="M943" s="972"/>
      <c r="N943" s="971"/>
      <c r="O943" s="1022"/>
      <c r="AA943" s="730"/>
    </row>
    <row r="944" spans="1:28" ht="15" x14ac:dyDescent="0.2">
      <c r="A944" s="727"/>
      <c r="B944" s="726"/>
      <c r="C944" s="818"/>
      <c r="D944" s="916"/>
      <c r="E944" s="966"/>
      <c r="F944" s="965"/>
      <c r="G944" s="964"/>
      <c r="H944" s="1005"/>
      <c r="I944" s="1036"/>
      <c r="J944" s="761"/>
      <c r="K944" s="921" t="s">
        <v>217</v>
      </c>
      <c r="L944" s="976"/>
      <c r="M944" s="995"/>
      <c r="N944" s="1023"/>
      <c r="O944" s="1022"/>
    </row>
    <row r="945" spans="1:30" ht="15" x14ac:dyDescent="0.2">
      <c r="A945" s="727"/>
      <c r="B945" s="726"/>
      <c r="C945" s="818"/>
      <c r="D945" s="916"/>
      <c r="E945" s="966"/>
      <c r="F945" s="965"/>
      <c r="G945" s="964"/>
      <c r="H945" s="1005"/>
      <c r="I945" s="1036"/>
      <c r="J945" s="761"/>
      <c r="K945" s="921" t="s">
        <v>162</v>
      </c>
      <c r="L945" s="976"/>
      <c r="M945" s="995"/>
      <c r="N945" s="1023"/>
      <c r="O945" s="1022"/>
    </row>
    <row r="946" spans="1:30" ht="15" x14ac:dyDescent="0.2">
      <c r="A946" s="727"/>
      <c r="B946" s="726"/>
      <c r="C946" s="818"/>
      <c r="D946" s="916"/>
      <c r="E946" s="966"/>
      <c r="F946" s="965"/>
      <c r="G946" s="964"/>
      <c r="H946" s="1005"/>
      <c r="I946" s="1036"/>
      <c r="J946" s="761"/>
      <c r="K946" s="921" t="s">
        <v>216</v>
      </c>
      <c r="L946" s="976"/>
      <c r="M946" s="995"/>
      <c r="N946" s="1023"/>
      <c r="O946" s="1022"/>
    </row>
    <row r="947" spans="1:30" ht="15" x14ac:dyDescent="0.2">
      <c r="A947" s="727"/>
      <c r="B947" s="726"/>
      <c r="C947" s="818"/>
      <c r="D947" s="916"/>
      <c r="E947" s="966"/>
      <c r="F947" s="965"/>
      <c r="G947" s="964"/>
      <c r="H947" s="1005"/>
      <c r="I947" s="1036"/>
      <c r="J947" s="761"/>
      <c r="K947" s="921" t="s">
        <v>141</v>
      </c>
      <c r="L947" s="822"/>
      <c r="M947" s="858"/>
      <c r="N947" s="992"/>
      <c r="O947" s="1037"/>
    </row>
    <row r="948" spans="1:30" ht="15.75" thickBot="1" x14ac:dyDescent="0.25">
      <c r="A948" s="727"/>
      <c r="B948" s="726"/>
      <c r="C948" s="818"/>
      <c r="D948" s="916"/>
      <c r="E948" s="966"/>
      <c r="F948" s="965"/>
      <c r="G948" s="964"/>
      <c r="H948" s="1005"/>
      <c r="I948" s="1036"/>
      <c r="J948" s="932"/>
      <c r="K948" s="938" t="s">
        <v>215</v>
      </c>
      <c r="L948" s="989"/>
      <c r="M948" s="963"/>
      <c r="N948" s="962"/>
      <c r="O948" s="1035"/>
      <c r="P948" s="1034"/>
      <c r="R948" s="665"/>
    </row>
    <row r="949" spans="1:30" ht="15" customHeight="1" thickBot="1" x14ac:dyDescent="0.25">
      <c r="A949" s="712"/>
      <c r="B949" s="711"/>
      <c r="C949" s="806"/>
      <c r="D949" s="908"/>
      <c r="E949" s="842"/>
      <c r="F949" s="959"/>
      <c r="G949" s="958"/>
      <c r="H949" s="1033"/>
      <c r="I949" s="1032"/>
      <c r="J949" s="1015"/>
      <c r="K949" s="799" t="s">
        <v>33</v>
      </c>
      <c r="L949" s="903">
        <f>SUM(L941:L948)</f>
        <v>0</v>
      </c>
      <c r="M949" s="985"/>
      <c r="N949" s="997"/>
      <c r="O949" s="996"/>
    </row>
    <row r="950" spans="1:30" ht="15" customHeight="1" x14ac:dyDescent="0.2">
      <c r="A950" s="748" t="s">
        <v>85</v>
      </c>
      <c r="B950" s="747" t="s">
        <v>37</v>
      </c>
      <c r="C950" s="836" t="s">
        <v>37</v>
      </c>
      <c r="D950" s="1031" t="s">
        <v>110</v>
      </c>
      <c r="E950" s="926"/>
      <c r="F950" s="982" t="s">
        <v>258</v>
      </c>
      <c r="G950" s="742" t="s">
        <v>242</v>
      </c>
      <c r="H950" s="1030" t="s">
        <v>44</v>
      </c>
      <c r="I950" s="740" t="s">
        <v>257</v>
      </c>
      <c r="J950" s="980" t="s">
        <v>42</v>
      </c>
      <c r="K950" s="1029" t="s">
        <v>125</v>
      </c>
      <c r="L950" s="737">
        <v>50</v>
      </c>
      <c r="M950" s="1028" t="s">
        <v>256</v>
      </c>
      <c r="N950" s="1027" t="s">
        <v>49</v>
      </c>
      <c r="O950" s="861">
        <v>5</v>
      </c>
      <c r="AA950" s="730"/>
    </row>
    <row r="951" spans="1:30" ht="15" customHeight="1" x14ac:dyDescent="0.2">
      <c r="A951" s="727"/>
      <c r="B951" s="726"/>
      <c r="C951" s="818"/>
      <c r="D951" s="1026"/>
      <c r="E951" s="915"/>
      <c r="F951" s="965"/>
      <c r="G951" s="721"/>
      <c r="H951" s="1005"/>
      <c r="I951" s="719"/>
      <c r="J951" s="856" t="s">
        <v>198</v>
      </c>
      <c r="K951" s="824" t="s">
        <v>218</v>
      </c>
      <c r="L951" s="731"/>
      <c r="M951" s="1025"/>
      <c r="N951" s="1024"/>
      <c r="O951" s="875"/>
    </row>
    <row r="952" spans="1:30" ht="15" x14ac:dyDescent="0.25">
      <c r="A952" s="727"/>
      <c r="B952" s="726"/>
      <c r="C952" s="818"/>
      <c r="D952" s="1021"/>
      <c r="E952" s="915"/>
      <c r="F952" s="965"/>
      <c r="G952" s="721"/>
      <c r="H952" s="1005"/>
      <c r="I952" s="719"/>
      <c r="K952" s="920" t="s">
        <v>142</v>
      </c>
      <c r="L952" s="731">
        <v>0</v>
      </c>
      <c r="M952" s="972"/>
      <c r="N952" s="971"/>
      <c r="O952" s="1022"/>
    </row>
    <row r="953" spans="1:30" ht="15" x14ac:dyDescent="0.2">
      <c r="A953" s="727"/>
      <c r="B953" s="726"/>
      <c r="C953" s="818"/>
      <c r="D953" s="1021"/>
      <c r="E953" s="915"/>
      <c r="F953" s="965"/>
      <c r="G953" s="721"/>
      <c r="H953" s="1005"/>
      <c r="I953" s="719"/>
      <c r="J953" s="761"/>
      <c r="K953" s="920" t="s">
        <v>217</v>
      </c>
      <c r="L953" s="731"/>
      <c r="M953" s="995"/>
      <c r="N953" s="1023"/>
      <c r="O953" s="1022"/>
    </row>
    <row r="954" spans="1:30" ht="15.75" thickBot="1" x14ac:dyDescent="0.25">
      <c r="A954" s="727"/>
      <c r="B954" s="726"/>
      <c r="C954" s="818"/>
      <c r="D954" s="1021"/>
      <c r="E954" s="915"/>
      <c r="F954" s="965"/>
      <c r="G954" s="721"/>
      <c r="H954" s="1005"/>
      <c r="I954" s="719"/>
      <c r="J954" s="761"/>
      <c r="K954" s="913" t="s">
        <v>162</v>
      </c>
      <c r="L954" s="1020"/>
      <c r="M954" s="1019"/>
      <c r="N954" s="1018"/>
      <c r="O954" s="1017"/>
    </row>
    <row r="955" spans="1:30" ht="13.9" customHeight="1" thickBot="1" x14ac:dyDescent="0.25">
      <c r="A955" s="712"/>
      <c r="B955" s="711"/>
      <c r="C955" s="806"/>
      <c r="D955" s="1016"/>
      <c r="E955" s="907"/>
      <c r="F955" s="959"/>
      <c r="G955" s="721"/>
      <c r="H955" s="1005"/>
      <c r="I955" s="704"/>
      <c r="J955" s="1015"/>
      <c r="K955" s="799" t="s">
        <v>33</v>
      </c>
      <c r="L955" s="903">
        <f>SUM(L950:L954)</f>
        <v>50</v>
      </c>
      <c r="M955" s="797"/>
      <c r="N955" s="997"/>
      <c r="O955" s="996"/>
    </row>
    <row r="956" spans="1:30" ht="25.9" hidden="1" customHeight="1" thickBot="1" x14ac:dyDescent="0.25">
      <c r="A956" s="1003" t="s">
        <v>85</v>
      </c>
      <c r="B956" s="1002" t="s">
        <v>37</v>
      </c>
      <c r="C956" s="1001" t="s">
        <v>37</v>
      </c>
      <c r="D956" s="1014" t="s">
        <v>110</v>
      </c>
      <c r="E956" s="1006" t="s">
        <v>37</v>
      </c>
      <c r="F956" s="1013"/>
      <c r="G956" s="721"/>
      <c r="H956" s="1005"/>
      <c r="I956" s="954"/>
      <c r="J956" s="1012"/>
      <c r="K956" s="738" t="s">
        <v>125</v>
      </c>
      <c r="L956" s="949"/>
      <c r="M956" s="1011"/>
      <c r="N956" s="1010"/>
      <c r="O956" s="1009"/>
      <c r="Y956" s="665"/>
      <c r="Z956" s="665"/>
    </row>
    <row r="957" spans="1:30" ht="18" hidden="1" customHeight="1" x14ac:dyDescent="0.2">
      <c r="A957" s="1003"/>
      <c r="B957" s="1002"/>
      <c r="C957" s="1001"/>
      <c r="D957" s="1000"/>
      <c r="E957" s="1006"/>
      <c r="F957" s="991"/>
      <c r="G957" s="721"/>
      <c r="H957" s="1005"/>
      <c r="I957" s="954"/>
      <c r="J957" s="1008"/>
      <c r="K957" s="733" t="s">
        <v>142</v>
      </c>
      <c r="L957" s="919"/>
      <c r="M957" s="758"/>
      <c r="N957" s="1007"/>
      <c r="O957" s="713"/>
      <c r="Y957" s="665"/>
      <c r="Z957" s="665"/>
    </row>
    <row r="958" spans="1:30" ht="15.75" hidden="1" customHeight="1" x14ac:dyDescent="0.2">
      <c r="A958" s="1003"/>
      <c r="B958" s="1002"/>
      <c r="C958" s="1001"/>
      <c r="D958" s="1000"/>
      <c r="E958" s="1006"/>
      <c r="F958" s="991"/>
      <c r="G958" s="721"/>
      <c r="H958" s="1005"/>
      <c r="I958" s="954"/>
      <c r="J958" s="932"/>
      <c r="K958" s="717" t="s">
        <v>217</v>
      </c>
      <c r="L958" s="912"/>
      <c r="M958" s="751"/>
      <c r="N958" s="1004"/>
      <c r="O958" s="749"/>
    </row>
    <row r="959" spans="1:30" ht="16.5" hidden="1" customHeight="1" x14ac:dyDescent="0.2">
      <c r="A959" s="1003"/>
      <c r="B959" s="1002"/>
      <c r="C959" s="1001"/>
      <c r="D959" s="1000"/>
      <c r="E959" s="999"/>
      <c r="F959" s="991"/>
      <c r="G959" s="706"/>
      <c r="H959" s="998"/>
      <c r="I959" s="954"/>
      <c r="J959" s="932"/>
      <c r="K959" s="799" t="s">
        <v>33</v>
      </c>
      <c r="L959" s="903">
        <f>SUM(L956:L958)</f>
        <v>0</v>
      </c>
      <c r="M959" s="797"/>
      <c r="N959" s="997"/>
      <c r="O959" s="996"/>
    </row>
    <row r="960" spans="1:30" ht="15" customHeight="1" x14ac:dyDescent="0.2">
      <c r="A960" s="748" t="s">
        <v>85</v>
      </c>
      <c r="B960" s="747" t="s">
        <v>37</v>
      </c>
      <c r="C960" s="836" t="s">
        <v>37</v>
      </c>
      <c r="D960" s="984" t="s">
        <v>108</v>
      </c>
      <c r="E960" s="983"/>
      <c r="F960" s="982" t="s">
        <v>255</v>
      </c>
      <c r="G960" s="981" t="s">
        <v>242</v>
      </c>
      <c r="H960" s="925" t="s">
        <v>44</v>
      </c>
      <c r="I960" s="740" t="s">
        <v>253</v>
      </c>
      <c r="J960" s="980" t="s">
        <v>42</v>
      </c>
      <c r="K960" s="923" t="s">
        <v>125</v>
      </c>
      <c r="L960" s="976">
        <v>0</v>
      </c>
      <c r="M960" s="769"/>
      <c r="N960" s="994"/>
      <c r="O960" s="973"/>
      <c r="AA960" s="730"/>
      <c r="AB960" s="665"/>
      <c r="AC960" s="665"/>
      <c r="AD960" s="665"/>
    </row>
    <row r="961" spans="1:30" ht="15" customHeight="1" x14ac:dyDescent="0.2">
      <c r="A961" s="727"/>
      <c r="B961" s="726"/>
      <c r="C961" s="818"/>
      <c r="D961" s="916"/>
      <c r="E961" s="966"/>
      <c r="F961" s="965"/>
      <c r="G961" s="964"/>
      <c r="H961" s="720"/>
      <c r="I961" s="719"/>
      <c r="J961" s="977" t="s">
        <v>198</v>
      </c>
      <c r="K961" s="824" t="s">
        <v>218</v>
      </c>
      <c r="L961" s="976"/>
      <c r="M961" s="995"/>
      <c r="N961" s="994"/>
      <c r="O961" s="973"/>
      <c r="AA961" s="665"/>
      <c r="AB961" s="665"/>
      <c r="AC961" s="665"/>
      <c r="AD961" s="665"/>
    </row>
    <row r="962" spans="1:30" ht="15" x14ac:dyDescent="0.25">
      <c r="A962" s="727"/>
      <c r="B962" s="726"/>
      <c r="C962" s="818"/>
      <c r="D962" s="916"/>
      <c r="E962" s="966"/>
      <c r="F962" s="965"/>
      <c r="G962" s="964"/>
      <c r="H962" s="720"/>
      <c r="I962" s="719"/>
      <c r="J962" s="977"/>
      <c r="K962" s="921" t="s">
        <v>142</v>
      </c>
      <c r="L962" s="976"/>
      <c r="M962" s="993"/>
      <c r="N962" s="992"/>
      <c r="O962" s="970"/>
      <c r="AA962" s="665"/>
      <c r="AB962" s="665"/>
      <c r="AC962" s="665"/>
      <c r="AD962" s="665"/>
    </row>
    <row r="963" spans="1:30" ht="15.75" thickBot="1" x14ac:dyDescent="0.3">
      <c r="A963" s="727"/>
      <c r="B963" s="726"/>
      <c r="C963" s="818"/>
      <c r="D963" s="916"/>
      <c r="E963" s="966"/>
      <c r="F963" s="991"/>
      <c r="G963" s="964"/>
      <c r="H963" s="720"/>
      <c r="I963" s="719"/>
      <c r="J963" s="990"/>
      <c r="K963" s="938" t="s">
        <v>217</v>
      </c>
      <c r="L963" s="989"/>
      <c r="M963" s="988"/>
      <c r="N963" s="962"/>
      <c r="O963" s="961"/>
      <c r="AA963" s="665"/>
      <c r="AB963" s="665"/>
      <c r="AC963" s="665"/>
      <c r="AD963" s="665"/>
    </row>
    <row r="964" spans="1:30" ht="16.5" customHeight="1" thickBot="1" x14ac:dyDescent="0.25">
      <c r="A964" s="712"/>
      <c r="B964" s="711"/>
      <c r="C964" s="806"/>
      <c r="D964" s="908"/>
      <c r="E964" s="842"/>
      <c r="F964" s="987"/>
      <c r="G964" s="958"/>
      <c r="H964" s="906"/>
      <c r="I964" s="704"/>
      <c r="J964" s="986"/>
      <c r="K964" s="799" t="s">
        <v>33</v>
      </c>
      <c r="L964" s="903">
        <f>SUM(L960:L963)</f>
        <v>0</v>
      </c>
      <c r="M964" s="985"/>
      <c r="N964" s="901"/>
      <c r="O964" s="957"/>
      <c r="AA964" s="665"/>
      <c r="AB964" s="665"/>
      <c r="AC964" s="665"/>
      <c r="AD964" s="665"/>
    </row>
    <row r="965" spans="1:30" ht="15" x14ac:dyDescent="0.2">
      <c r="A965" s="748" t="s">
        <v>85</v>
      </c>
      <c r="B965" s="747" t="s">
        <v>37</v>
      </c>
      <c r="C965" s="836" t="s">
        <v>37</v>
      </c>
      <c r="D965" s="984" t="s">
        <v>103</v>
      </c>
      <c r="E965" s="983"/>
      <c r="F965" s="982" t="s">
        <v>254</v>
      </c>
      <c r="G965" s="981" t="s">
        <v>242</v>
      </c>
      <c r="H965" s="925" t="s">
        <v>44</v>
      </c>
      <c r="I965" s="740" t="s">
        <v>253</v>
      </c>
      <c r="J965" s="980" t="s">
        <v>42</v>
      </c>
      <c r="K965" s="923" t="s">
        <v>125</v>
      </c>
      <c r="L965" s="979">
        <v>0</v>
      </c>
      <c r="M965" s="769"/>
      <c r="N965" s="768"/>
      <c r="O965" s="978"/>
      <c r="AA965" s="665"/>
      <c r="AB965" s="665"/>
      <c r="AC965" s="665"/>
      <c r="AD965" s="665"/>
    </row>
    <row r="966" spans="1:30" ht="15" x14ac:dyDescent="0.2">
      <c r="A966" s="727"/>
      <c r="B966" s="726"/>
      <c r="C966" s="818"/>
      <c r="D966" s="916"/>
      <c r="E966" s="966"/>
      <c r="F966" s="965"/>
      <c r="G966" s="964"/>
      <c r="H966" s="720"/>
      <c r="I966" s="719"/>
      <c r="J966" s="977" t="s">
        <v>198</v>
      </c>
      <c r="K966" s="824" t="s">
        <v>218</v>
      </c>
      <c r="L966" s="976">
        <v>0</v>
      </c>
      <c r="M966" s="975"/>
      <c r="N966" s="974"/>
      <c r="O966" s="973"/>
      <c r="AA966" s="665"/>
      <c r="AB966" s="665"/>
      <c r="AC966" s="665"/>
      <c r="AD966" s="665"/>
    </row>
    <row r="967" spans="1:30" ht="15" x14ac:dyDescent="0.25">
      <c r="A967" s="727"/>
      <c r="B967" s="726"/>
      <c r="C967" s="818"/>
      <c r="D967" s="916"/>
      <c r="E967" s="966"/>
      <c r="F967" s="965"/>
      <c r="G967" s="964"/>
      <c r="H967" s="720"/>
      <c r="I967" s="719"/>
      <c r="J967" s="761"/>
      <c r="K967" s="921" t="s">
        <v>142</v>
      </c>
      <c r="L967" s="731">
        <v>1384.5</v>
      </c>
      <c r="M967" s="972"/>
      <c r="N967" s="971"/>
      <c r="O967" s="970"/>
      <c r="Q967" s="969"/>
      <c r="T967" s="968"/>
      <c r="U967" s="967">
        <v>0</v>
      </c>
      <c r="AA967" s="730"/>
      <c r="AB967" s="665"/>
      <c r="AC967" s="665"/>
      <c r="AD967" s="665"/>
    </row>
    <row r="968" spans="1:30" ht="15.75" thickBot="1" x14ac:dyDescent="0.25">
      <c r="A968" s="727"/>
      <c r="B968" s="726"/>
      <c r="C968" s="818"/>
      <c r="D968" s="922"/>
      <c r="E968" s="966"/>
      <c r="F968" s="965"/>
      <c r="G968" s="964"/>
      <c r="H968" s="720"/>
      <c r="I968" s="719"/>
      <c r="J968" s="761"/>
      <c r="K968" s="955" t="s">
        <v>217</v>
      </c>
      <c r="L968" s="716">
        <v>0</v>
      </c>
      <c r="M968" s="963"/>
      <c r="N968" s="962"/>
      <c r="O968" s="961"/>
    </row>
    <row r="969" spans="1:30" ht="18" customHeight="1" thickBot="1" x14ac:dyDescent="0.25">
      <c r="A969" s="712"/>
      <c r="B969" s="711"/>
      <c r="C969" s="806"/>
      <c r="D969" s="960"/>
      <c r="E969" s="842"/>
      <c r="F969" s="959"/>
      <c r="G969" s="958"/>
      <c r="H969" s="906"/>
      <c r="I969" s="704"/>
      <c r="J969" s="754"/>
      <c r="K969" s="799" t="s">
        <v>33</v>
      </c>
      <c r="L969" s="903">
        <f>SUM(L965:L968)</f>
        <v>1384.5</v>
      </c>
      <c r="M969" s="797"/>
      <c r="N969" s="901"/>
      <c r="O969" s="957"/>
    </row>
    <row r="970" spans="1:30" ht="24" hidden="1" customHeight="1" thickBot="1" x14ac:dyDescent="0.25">
      <c r="A970" s="748" t="s">
        <v>85</v>
      </c>
      <c r="B970" s="747" t="s">
        <v>37</v>
      </c>
      <c r="C970" s="836" t="s">
        <v>37</v>
      </c>
      <c r="D970" s="927" t="s">
        <v>97</v>
      </c>
      <c r="E970" s="867"/>
      <c r="F970" s="950" t="s">
        <v>252</v>
      </c>
      <c r="G970" s="742" t="s">
        <v>242</v>
      </c>
      <c r="H970" s="925" t="s">
        <v>44</v>
      </c>
      <c r="I970" s="956" t="s">
        <v>221</v>
      </c>
      <c r="J970" s="739" t="s">
        <v>251</v>
      </c>
      <c r="K970" s="923" t="s">
        <v>125</v>
      </c>
      <c r="L970" s="949"/>
      <c r="M970" s="771"/>
      <c r="N970" s="948"/>
      <c r="O970" s="947"/>
    </row>
    <row r="971" spans="1:30" ht="24" hidden="1" customHeight="1" x14ac:dyDescent="0.2">
      <c r="A971" s="727"/>
      <c r="B971" s="726"/>
      <c r="C971" s="818"/>
      <c r="D971" s="922"/>
      <c r="E971" s="849"/>
      <c r="F971" s="939"/>
      <c r="G971" s="721"/>
      <c r="H971" s="720"/>
      <c r="I971" s="954"/>
      <c r="J971" s="718"/>
      <c r="K971" s="946" t="s">
        <v>244</v>
      </c>
      <c r="L971" s="945"/>
      <c r="M971" s="944"/>
      <c r="N971" s="943"/>
      <c r="O971" s="942"/>
    </row>
    <row r="972" spans="1:30" ht="22.5" hidden="1" customHeight="1" x14ac:dyDescent="0.2">
      <c r="A972" s="727"/>
      <c r="B972" s="726"/>
      <c r="C972" s="818"/>
      <c r="D972" s="922"/>
      <c r="E972" s="849"/>
      <c r="F972" s="939"/>
      <c r="G972" s="721"/>
      <c r="H972" s="720"/>
      <c r="I972" s="954"/>
      <c r="J972" s="718"/>
      <c r="K972" s="921" t="s">
        <v>142</v>
      </c>
      <c r="L972" s="919"/>
      <c r="M972" s="758"/>
      <c r="N972" s="941"/>
      <c r="O972" s="940"/>
    </row>
    <row r="973" spans="1:30" ht="27.75" hidden="1" customHeight="1" x14ac:dyDescent="0.2">
      <c r="A973" s="727"/>
      <c r="B973" s="726"/>
      <c r="C973" s="818"/>
      <c r="D973" s="916"/>
      <c r="E973" s="849"/>
      <c r="F973" s="939"/>
      <c r="G973" s="721"/>
      <c r="H973" s="720"/>
      <c r="I973" s="954"/>
      <c r="J973" s="932"/>
      <c r="K973" s="921" t="s">
        <v>217</v>
      </c>
      <c r="L973" s="919"/>
      <c r="M973" s="758"/>
      <c r="N973" s="941"/>
      <c r="O973" s="940"/>
    </row>
    <row r="974" spans="1:30" ht="25.5" hidden="1" customHeight="1" x14ac:dyDescent="0.2">
      <c r="A974" s="727"/>
      <c r="B974" s="726"/>
      <c r="C974" s="818"/>
      <c r="D974" s="916"/>
      <c r="E974" s="849"/>
      <c r="F974" s="939"/>
      <c r="G974" s="721"/>
      <c r="H974" s="720"/>
      <c r="I974" s="954"/>
      <c r="J974" s="932"/>
      <c r="K974" s="921" t="s">
        <v>162</v>
      </c>
      <c r="L974" s="919"/>
      <c r="M974" s="758"/>
      <c r="N974" s="941"/>
      <c r="O974" s="940"/>
    </row>
    <row r="975" spans="1:30" ht="27" hidden="1" customHeight="1" x14ac:dyDescent="0.2">
      <c r="A975" s="727"/>
      <c r="B975" s="726"/>
      <c r="C975" s="818"/>
      <c r="D975" s="916"/>
      <c r="E975" s="849"/>
      <c r="F975" s="939"/>
      <c r="G975" s="721"/>
      <c r="H975" s="720"/>
      <c r="I975" s="954"/>
      <c r="J975" s="932"/>
      <c r="K975" s="921" t="s">
        <v>216</v>
      </c>
      <c r="L975" s="919"/>
      <c r="M975" s="758"/>
      <c r="N975" s="941"/>
      <c r="O975" s="940"/>
    </row>
    <row r="976" spans="1:30" ht="22.5" hidden="1" customHeight="1" x14ac:dyDescent="0.2">
      <c r="A976" s="727"/>
      <c r="B976" s="726"/>
      <c r="C976" s="818"/>
      <c r="D976" s="916"/>
      <c r="E976" s="849"/>
      <c r="F976" s="939"/>
      <c r="G976" s="721"/>
      <c r="H976" s="720"/>
      <c r="I976" s="954"/>
      <c r="J976" s="932"/>
      <c r="K976" s="921" t="s">
        <v>141</v>
      </c>
      <c r="L976" s="919"/>
      <c r="M976" s="758"/>
      <c r="N976" s="941"/>
      <c r="O976" s="940"/>
    </row>
    <row r="977" spans="1:15" ht="21" hidden="1" customHeight="1" x14ac:dyDescent="0.2">
      <c r="A977" s="727"/>
      <c r="B977" s="726"/>
      <c r="C977" s="818"/>
      <c r="D977" s="916"/>
      <c r="E977" s="849"/>
      <c r="F977" s="939"/>
      <c r="G977" s="721"/>
      <c r="H977" s="720"/>
      <c r="I977" s="954"/>
      <c r="J977" s="932"/>
      <c r="K977" s="938" t="s">
        <v>215</v>
      </c>
      <c r="L977" s="937"/>
      <c r="M977" s="751"/>
      <c r="N977" s="936"/>
      <c r="O977" s="935"/>
    </row>
    <row r="978" spans="1:15" ht="28.5" hidden="1" customHeight="1" x14ac:dyDescent="0.2">
      <c r="A978" s="712"/>
      <c r="B978" s="711"/>
      <c r="C978" s="806"/>
      <c r="D978" s="908"/>
      <c r="E978" s="842"/>
      <c r="F978" s="934"/>
      <c r="G978" s="706"/>
      <c r="H978" s="906"/>
      <c r="I978" s="952"/>
      <c r="J978" s="932"/>
      <c r="K978" s="799" t="s">
        <v>33</v>
      </c>
      <c r="L978" s="931"/>
      <c r="M978" s="797"/>
      <c r="N978" s="929"/>
      <c r="O978" s="928"/>
    </row>
    <row r="979" spans="1:15" ht="24" hidden="1" customHeight="1" x14ac:dyDescent="0.2">
      <c r="A979" s="748" t="s">
        <v>85</v>
      </c>
      <c r="B979" s="747" t="s">
        <v>37</v>
      </c>
      <c r="C979" s="836" t="s">
        <v>37</v>
      </c>
      <c r="D979" s="927" t="s">
        <v>93</v>
      </c>
      <c r="E979" s="867"/>
      <c r="F979" s="950" t="s">
        <v>250</v>
      </c>
      <c r="G979" s="742" t="s">
        <v>242</v>
      </c>
      <c r="H979" s="925" t="s">
        <v>44</v>
      </c>
      <c r="I979" s="956" t="s">
        <v>249</v>
      </c>
      <c r="J979" s="739" t="s">
        <v>248</v>
      </c>
      <c r="K979" s="923" t="s">
        <v>125</v>
      </c>
      <c r="L979" s="949"/>
      <c r="M979" s="771"/>
      <c r="N979" s="948"/>
      <c r="O979" s="947"/>
    </row>
    <row r="980" spans="1:15" ht="21.75" hidden="1" customHeight="1" x14ac:dyDescent="0.2">
      <c r="A980" s="727"/>
      <c r="B980" s="726"/>
      <c r="C980" s="818"/>
      <c r="D980" s="922"/>
      <c r="E980" s="849"/>
      <c r="F980" s="939"/>
      <c r="G980" s="721"/>
      <c r="H980" s="720"/>
      <c r="I980" s="954"/>
      <c r="J980" s="718"/>
      <c r="K980" s="946" t="s">
        <v>244</v>
      </c>
      <c r="L980" s="945"/>
      <c r="M980" s="944"/>
      <c r="N980" s="943"/>
      <c r="O980" s="942"/>
    </row>
    <row r="981" spans="1:15" ht="22.5" hidden="1" customHeight="1" x14ac:dyDescent="0.2">
      <c r="A981" s="727"/>
      <c r="B981" s="726"/>
      <c r="C981" s="818"/>
      <c r="D981" s="922"/>
      <c r="E981" s="849"/>
      <c r="F981" s="939"/>
      <c r="G981" s="721"/>
      <c r="H981" s="720"/>
      <c r="I981" s="954"/>
      <c r="J981" s="718"/>
      <c r="K981" s="921" t="s">
        <v>142</v>
      </c>
      <c r="L981" s="919"/>
      <c r="M981" s="758"/>
      <c r="N981" s="941"/>
      <c r="O981" s="940"/>
    </row>
    <row r="982" spans="1:15" ht="21" hidden="1" customHeight="1" x14ac:dyDescent="0.2">
      <c r="A982" s="727"/>
      <c r="B982" s="726"/>
      <c r="C982" s="818"/>
      <c r="D982" s="916"/>
      <c r="E982" s="849"/>
      <c r="F982" s="939"/>
      <c r="G982" s="721"/>
      <c r="H982" s="720"/>
      <c r="I982" s="954"/>
      <c r="J982" s="932"/>
      <c r="K982" s="921" t="s">
        <v>217</v>
      </c>
      <c r="L982" s="919"/>
      <c r="M982" s="758"/>
      <c r="N982" s="941"/>
      <c r="O982" s="940"/>
    </row>
    <row r="983" spans="1:15" ht="19.5" hidden="1" customHeight="1" x14ac:dyDescent="0.2">
      <c r="A983" s="727"/>
      <c r="B983" s="726"/>
      <c r="C983" s="818"/>
      <c r="D983" s="916"/>
      <c r="E983" s="849"/>
      <c r="F983" s="939"/>
      <c r="G983" s="721"/>
      <c r="H983" s="720"/>
      <c r="I983" s="954"/>
      <c r="J983" s="932"/>
      <c r="K983" s="921" t="s">
        <v>162</v>
      </c>
      <c r="L983" s="919"/>
      <c r="M983" s="758"/>
      <c r="N983" s="941"/>
      <c r="O983" s="940"/>
    </row>
    <row r="984" spans="1:15" ht="19.5" hidden="1" customHeight="1" x14ac:dyDescent="0.2">
      <c r="A984" s="727"/>
      <c r="B984" s="726"/>
      <c r="C984" s="818"/>
      <c r="D984" s="916"/>
      <c r="E984" s="849"/>
      <c r="F984" s="939"/>
      <c r="G984" s="721"/>
      <c r="H984" s="720"/>
      <c r="I984" s="954"/>
      <c r="J984" s="932"/>
      <c r="K984" s="955" t="s">
        <v>216</v>
      </c>
      <c r="L984" s="919"/>
      <c r="M984" s="758"/>
      <c r="N984" s="941"/>
      <c r="O984" s="940"/>
    </row>
    <row r="985" spans="1:15" ht="23.25" hidden="1" customHeight="1" x14ac:dyDescent="0.2">
      <c r="A985" s="727"/>
      <c r="B985" s="726"/>
      <c r="C985" s="818"/>
      <c r="D985" s="916"/>
      <c r="E985" s="849"/>
      <c r="F985" s="939"/>
      <c r="G985" s="721"/>
      <c r="H985" s="720"/>
      <c r="I985" s="954"/>
      <c r="J985" s="932"/>
      <c r="K985" s="921" t="s">
        <v>141</v>
      </c>
      <c r="L985" s="919"/>
      <c r="M985" s="758"/>
      <c r="N985" s="941"/>
      <c r="O985" s="940"/>
    </row>
    <row r="986" spans="1:15" ht="21" hidden="1" customHeight="1" x14ac:dyDescent="0.2">
      <c r="A986" s="727"/>
      <c r="B986" s="726"/>
      <c r="C986" s="818"/>
      <c r="D986" s="916"/>
      <c r="E986" s="849"/>
      <c r="F986" s="939"/>
      <c r="G986" s="721"/>
      <c r="H986" s="720"/>
      <c r="I986" s="954"/>
      <c r="J986" s="932"/>
      <c r="K986" s="938" t="s">
        <v>215</v>
      </c>
      <c r="L986" s="937"/>
      <c r="M986" s="953"/>
      <c r="N986" s="936"/>
      <c r="O986" s="935"/>
    </row>
    <row r="987" spans="1:15" ht="19.5" hidden="1" customHeight="1" x14ac:dyDescent="0.2">
      <c r="A987" s="712"/>
      <c r="B987" s="711"/>
      <c r="C987" s="806"/>
      <c r="D987" s="908"/>
      <c r="E987" s="842"/>
      <c r="F987" s="934"/>
      <c r="G987" s="706"/>
      <c r="H987" s="906"/>
      <c r="I987" s="952"/>
      <c r="J987" s="932"/>
      <c r="K987" s="799" t="s">
        <v>33</v>
      </c>
      <c r="L987" s="931"/>
      <c r="M987" s="951"/>
      <c r="N987" s="929"/>
      <c r="O987" s="928"/>
    </row>
    <row r="988" spans="1:15" ht="30" hidden="1" customHeight="1" x14ac:dyDescent="0.2">
      <c r="A988" s="748" t="s">
        <v>85</v>
      </c>
      <c r="B988" s="747" t="s">
        <v>37</v>
      </c>
      <c r="C988" s="836" t="s">
        <v>37</v>
      </c>
      <c r="D988" s="927" t="s">
        <v>88</v>
      </c>
      <c r="E988" s="867"/>
      <c r="F988" s="950" t="s">
        <v>247</v>
      </c>
      <c r="G988" s="742" t="s">
        <v>242</v>
      </c>
      <c r="H988" s="925" t="s">
        <v>44</v>
      </c>
      <c r="I988" s="914" t="s">
        <v>246</v>
      </c>
      <c r="J988" s="739" t="s">
        <v>245</v>
      </c>
      <c r="K988" s="923" t="s">
        <v>125</v>
      </c>
      <c r="L988" s="949"/>
      <c r="M988" s="771"/>
      <c r="N988" s="948"/>
      <c r="O988" s="947"/>
    </row>
    <row r="989" spans="1:15" ht="24.75" hidden="1" customHeight="1" x14ac:dyDescent="0.2">
      <c r="A989" s="727"/>
      <c r="B989" s="726"/>
      <c r="C989" s="818"/>
      <c r="D989" s="922"/>
      <c r="E989" s="849"/>
      <c r="F989" s="939"/>
      <c r="G989" s="721"/>
      <c r="H989" s="720"/>
      <c r="I989" s="914"/>
      <c r="J989" s="718"/>
      <c r="K989" s="946" t="s">
        <v>244</v>
      </c>
      <c r="L989" s="945"/>
      <c r="M989" s="944"/>
      <c r="N989" s="943"/>
      <c r="O989" s="942"/>
    </row>
    <row r="990" spans="1:15" ht="17.25" hidden="1" customHeight="1" x14ac:dyDescent="0.2">
      <c r="A990" s="727"/>
      <c r="B990" s="726"/>
      <c r="C990" s="818"/>
      <c r="D990" s="922"/>
      <c r="E990" s="849"/>
      <c r="F990" s="939"/>
      <c r="G990" s="721"/>
      <c r="H990" s="720"/>
      <c r="I990" s="914"/>
      <c r="J990" s="718"/>
      <c r="K990" s="921" t="s">
        <v>142</v>
      </c>
      <c r="L990" s="919"/>
      <c r="M990" s="758"/>
      <c r="N990" s="941"/>
      <c r="O990" s="940"/>
    </row>
    <row r="991" spans="1:15" ht="28.5" hidden="1" customHeight="1" x14ac:dyDescent="0.2">
      <c r="A991" s="727"/>
      <c r="B991" s="726"/>
      <c r="C991" s="818"/>
      <c r="D991" s="916"/>
      <c r="E991" s="849"/>
      <c r="F991" s="939"/>
      <c r="G991" s="721"/>
      <c r="H991" s="720"/>
      <c r="I991" s="914"/>
      <c r="J991" s="932"/>
      <c r="K991" s="921" t="s">
        <v>217</v>
      </c>
      <c r="L991" s="919"/>
      <c r="M991" s="758"/>
      <c r="N991" s="941"/>
      <c r="O991" s="940"/>
    </row>
    <row r="992" spans="1:15" ht="18" hidden="1" customHeight="1" x14ac:dyDescent="0.2">
      <c r="A992" s="727"/>
      <c r="B992" s="726"/>
      <c r="C992" s="818"/>
      <c r="D992" s="916"/>
      <c r="E992" s="849"/>
      <c r="F992" s="939"/>
      <c r="G992" s="721"/>
      <c r="H992" s="720"/>
      <c r="I992" s="914"/>
      <c r="J992" s="932"/>
      <c r="K992" s="921" t="s">
        <v>162</v>
      </c>
      <c r="L992" s="919"/>
      <c r="M992" s="758"/>
      <c r="N992" s="941"/>
      <c r="O992" s="940"/>
    </row>
    <row r="993" spans="1:27" ht="18" hidden="1" customHeight="1" x14ac:dyDescent="0.2">
      <c r="A993" s="727"/>
      <c r="B993" s="726"/>
      <c r="C993" s="818"/>
      <c r="D993" s="916"/>
      <c r="E993" s="849"/>
      <c r="F993" s="939"/>
      <c r="G993" s="721"/>
      <c r="H993" s="720"/>
      <c r="I993" s="914"/>
      <c r="J993" s="932"/>
      <c r="K993" s="921" t="s">
        <v>216</v>
      </c>
      <c r="L993" s="919"/>
      <c r="M993" s="758"/>
      <c r="N993" s="941"/>
      <c r="O993" s="940"/>
    </row>
    <row r="994" spans="1:27" ht="21" hidden="1" customHeight="1" x14ac:dyDescent="0.2">
      <c r="A994" s="727"/>
      <c r="B994" s="726"/>
      <c r="C994" s="818"/>
      <c r="D994" s="916"/>
      <c r="E994" s="849"/>
      <c r="F994" s="939"/>
      <c r="G994" s="721"/>
      <c r="H994" s="720"/>
      <c r="I994" s="914"/>
      <c r="J994" s="932"/>
      <c r="K994" s="921" t="s">
        <v>141</v>
      </c>
      <c r="L994" s="919"/>
      <c r="M994" s="758"/>
      <c r="N994" s="941"/>
      <c r="O994" s="940"/>
    </row>
    <row r="995" spans="1:27" ht="21" hidden="1" customHeight="1" x14ac:dyDescent="0.2">
      <c r="A995" s="727"/>
      <c r="B995" s="726"/>
      <c r="C995" s="818"/>
      <c r="D995" s="916"/>
      <c r="E995" s="849"/>
      <c r="F995" s="939"/>
      <c r="G995" s="721"/>
      <c r="H995" s="720"/>
      <c r="I995" s="914"/>
      <c r="J995" s="932"/>
      <c r="K995" s="938" t="s">
        <v>215</v>
      </c>
      <c r="L995" s="937"/>
      <c r="M995" s="751"/>
      <c r="N995" s="936"/>
      <c r="O995" s="935"/>
    </row>
    <row r="996" spans="1:27" ht="0.75" hidden="1" customHeight="1" x14ac:dyDescent="0.2">
      <c r="A996" s="712"/>
      <c r="B996" s="711"/>
      <c r="C996" s="806"/>
      <c r="D996" s="908"/>
      <c r="E996" s="842"/>
      <c r="F996" s="934"/>
      <c r="G996" s="706"/>
      <c r="H996" s="933"/>
      <c r="I996" s="914"/>
      <c r="J996" s="932"/>
      <c r="K996" s="839" t="s">
        <v>33</v>
      </c>
      <c r="L996" s="931"/>
      <c r="M996" s="930"/>
      <c r="N996" s="929"/>
      <c r="O996" s="928"/>
    </row>
    <row r="997" spans="1:27" ht="16.5" customHeight="1" x14ac:dyDescent="0.2">
      <c r="A997" s="748" t="s">
        <v>85</v>
      </c>
      <c r="B997" s="747" t="s">
        <v>37</v>
      </c>
      <c r="C997" s="836" t="s">
        <v>37</v>
      </c>
      <c r="D997" s="927" t="s">
        <v>85</v>
      </c>
      <c r="E997" s="926" t="s">
        <v>224</v>
      </c>
      <c r="F997" s="743" t="s">
        <v>243</v>
      </c>
      <c r="G997" s="742" t="s">
        <v>242</v>
      </c>
      <c r="H997" s="925" t="s">
        <v>44</v>
      </c>
      <c r="I997" s="924" t="s">
        <v>221</v>
      </c>
      <c r="J997" s="739" t="s">
        <v>241</v>
      </c>
      <c r="K997" s="923" t="s">
        <v>125</v>
      </c>
      <c r="L997" s="737">
        <v>0</v>
      </c>
      <c r="M997" s="715" t="s">
        <v>240</v>
      </c>
      <c r="N997" s="714" t="s">
        <v>49</v>
      </c>
      <c r="O997" s="917"/>
      <c r="AA997" s="730"/>
    </row>
    <row r="998" spans="1:27" ht="20.25" customHeight="1" x14ac:dyDescent="0.2">
      <c r="A998" s="727"/>
      <c r="B998" s="726"/>
      <c r="C998" s="818"/>
      <c r="D998" s="922"/>
      <c r="E998" s="915"/>
      <c r="F998" s="722"/>
      <c r="G998" s="721"/>
      <c r="H998" s="720"/>
      <c r="I998" s="914"/>
      <c r="J998" s="718"/>
      <c r="K998" s="824" t="s">
        <v>218</v>
      </c>
      <c r="L998" s="919"/>
      <c r="M998" s="715"/>
      <c r="N998" s="918"/>
      <c r="O998" s="917"/>
    </row>
    <row r="999" spans="1:27" ht="20.25" customHeight="1" x14ac:dyDescent="0.2">
      <c r="A999" s="727"/>
      <c r="B999" s="726"/>
      <c r="C999" s="818"/>
      <c r="D999" s="922"/>
      <c r="E999" s="915"/>
      <c r="F999" s="722"/>
      <c r="G999" s="721"/>
      <c r="H999" s="720"/>
      <c r="I999" s="914"/>
      <c r="J999" s="718"/>
      <c r="K999" s="921" t="s">
        <v>142</v>
      </c>
      <c r="L999" s="728">
        <v>86.2</v>
      </c>
      <c r="M999" s="715"/>
      <c r="N999" s="918"/>
      <c r="O999" s="917"/>
    </row>
    <row r="1000" spans="1:27" ht="18" customHeight="1" x14ac:dyDescent="0.2">
      <c r="A1000" s="727"/>
      <c r="B1000" s="726"/>
      <c r="C1000" s="818"/>
      <c r="D1000" s="916"/>
      <c r="E1000" s="915"/>
      <c r="F1000" s="722"/>
      <c r="G1000" s="721"/>
      <c r="H1000" s="720"/>
      <c r="I1000" s="914"/>
      <c r="J1000" s="718"/>
      <c r="K1000" s="921" t="s">
        <v>217</v>
      </c>
      <c r="L1000" s="919"/>
      <c r="M1000" s="715"/>
      <c r="N1000" s="918"/>
      <c r="O1000" s="917"/>
    </row>
    <row r="1001" spans="1:27" ht="16.5" customHeight="1" x14ac:dyDescent="0.2">
      <c r="A1001" s="727"/>
      <c r="B1001" s="726"/>
      <c r="C1001" s="818"/>
      <c r="D1001" s="916"/>
      <c r="E1001" s="915"/>
      <c r="F1001" s="722"/>
      <c r="G1001" s="721"/>
      <c r="H1001" s="720"/>
      <c r="I1001" s="914"/>
      <c r="J1001" s="718"/>
      <c r="K1001" s="920" t="s">
        <v>162</v>
      </c>
      <c r="L1001" s="919"/>
      <c r="M1001" s="715"/>
      <c r="N1001" s="918"/>
      <c r="O1001" s="917"/>
    </row>
    <row r="1002" spans="1:27" ht="18.75" customHeight="1" thickBot="1" x14ac:dyDescent="0.25">
      <c r="A1002" s="727"/>
      <c r="B1002" s="726"/>
      <c r="C1002" s="818"/>
      <c r="D1002" s="916"/>
      <c r="E1002" s="915"/>
      <c r="F1002" s="722"/>
      <c r="G1002" s="721"/>
      <c r="H1002" s="720"/>
      <c r="I1002" s="914"/>
      <c r="J1002" s="718"/>
      <c r="K1002" s="913" t="s">
        <v>216</v>
      </c>
      <c r="L1002" s="912"/>
      <c r="M1002" s="911"/>
      <c r="N1002" s="910"/>
      <c r="O1002" s="909"/>
    </row>
    <row r="1003" spans="1:27" ht="21.75" customHeight="1" thickBot="1" x14ac:dyDescent="0.25">
      <c r="A1003" s="712"/>
      <c r="B1003" s="711"/>
      <c r="C1003" s="806"/>
      <c r="D1003" s="908"/>
      <c r="E1003" s="907"/>
      <c r="F1003" s="707"/>
      <c r="G1003" s="706"/>
      <c r="H1003" s="906"/>
      <c r="I1003" s="905"/>
      <c r="J1003" s="703"/>
      <c r="K1003" s="904" t="s">
        <v>33</v>
      </c>
      <c r="L1003" s="903">
        <f>SUM(L997:L1002)</f>
        <v>86.2</v>
      </c>
      <c r="M1003" s="902"/>
      <c r="N1003" s="901"/>
      <c r="O1003" s="900"/>
    </row>
    <row r="1004" spans="1:27" ht="18" customHeight="1" thickBot="1" x14ac:dyDescent="0.25">
      <c r="A1004" s="697" t="s">
        <v>85</v>
      </c>
      <c r="B1004" s="899" t="s">
        <v>37</v>
      </c>
      <c r="C1004" s="694" t="s">
        <v>38</v>
      </c>
      <c r="D1004" s="694"/>
      <c r="E1004" s="694"/>
      <c r="F1004" s="694"/>
      <c r="G1004" s="694"/>
      <c r="H1004" s="694"/>
      <c r="I1004" s="898"/>
      <c r="J1004" s="897"/>
      <c r="K1004" s="896" t="s">
        <v>33</v>
      </c>
      <c r="L1004" s="790">
        <f>L931*1</f>
        <v>1520.7</v>
      </c>
      <c r="M1004" s="895"/>
      <c r="N1004" s="894"/>
      <c r="O1004" s="893"/>
    </row>
    <row r="1005" spans="1:27" ht="18" customHeight="1" thickBot="1" x14ac:dyDescent="0.25">
      <c r="A1005" s="697" t="s">
        <v>85</v>
      </c>
      <c r="B1005" s="892"/>
      <c r="C1005" s="891" t="s">
        <v>36</v>
      </c>
      <c r="D1005" s="891"/>
      <c r="E1005" s="891"/>
      <c r="F1005" s="891"/>
      <c r="G1005" s="891"/>
      <c r="H1005" s="891"/>
      <c r="I1005" s="890"/>
      <c r="J1005" s="889"/>
      <c r="K1005" s="888" t="s">
        <v>33</v>
      </c>
      <c r="L1005" s="887">
        <f>L1004*1</f>
        <v>1520.7</v>
      </c>
      <c r="M1005" s="886"/>
      <c r="N1005" s="885"/>
      <c r="O1005" s="884"/>
    </row>
    <row r="1006" spans="1:27" ht="18" customHeight="1" thickBot="1" x14ac:dyDescent="0.25">
      <c r="A1006" s="688" t="s">
        <v>79</v>
      </c>
      <c r="B1006" s="883" t="s">
        <v>239</v>
      </c>
      <c r="C1006" s="882"/>
      <c r="D1006" s="882"/>
      <c r="E1006" s="882"/>
      <c r="F1006" s="882"/>
      <c r="G1006" s="882"/>
      <c r="H1006" s="882"/>
      <c r="I1006" s="882"/>
      <c r="J1006" s="882"/>
      <c r="K1006" s="882"/>
      <c r="L1006" s="882"/>
      <c r="M1006" s="882"/>
      <c r="N1006" s="882"/>
      <c r="O1006" s="881"/>
    </row>
    <row r="1007" spans="1:27" ht="26.25" customHeight="1" thickBot="1" x14ac:dyDescent="0.25">
      <c r="A1007" s="880"/>
      <c r="B1007" s="879"/>
      <c r="C1007" s="879"/>
      <c r="D1007" s="879"/>
      <c r="E1007" s="879"/>
      <c r="F1007" s="879"/>
      <c r="G1007" s="879"/>
      <c r="H1007" s="879"/>
      <c r="I1007" s="879"/>
      <c r="J1007" s="879"/>
      <c r="K1007" s="879"/>
      <c r="L1007" s="879"/>
      <c r="M1007" s="879"/>
      <c r="N1007" s="879"/>
      <c r="O1007" s="878"/>
    </row>
    <row r="1008" spans="1:27" ht="27.75" customHeight="1" thickBot="1" x14ac:dyDescent="0.25">
      <c r="A1008" s="688" t="s">
        <v>79</v>
      </c>
      <c r="B1008" s="696" t="s">
        <v>37</v>
      </c>
      <c r="C1008" s="786"/>
      <c r="D1008" s="785" t="s">
        <v>238</v>
      </c>
      <c r="E1008" s="785"/>
      <c r="F1008" s="785"/>
      <c r="G1008" s="785"/>
      <c r="H1008" s="785"/>
      <c r="I1008" s="785"/>
      <c r="J1008" s="785"/>
      <c r="K1008" s="785"/>
      <c r="L1008" s="785"/>
      <c r="M1008" s="785"/>
      <c r="N1008" s="785"/>
      <c r="O1008" s="877"/>
    </row>
    <row r="1009" spans="1:27" ht="26.25" customHeight="1" thickBot="1" x14ac:dyDescent="0.25">
      <c r="A1009" s="688"/>
      <c r="B1009" s="782"/>
      <c r="C1009" s="781"/>
      <c r="D1009" s="780"/>
      <c r="E1009" s="780"/>
      <c r="F1009" s="780"/>
      <c r="G1009" s="780"/>
      <c r="H1009" s="780"/>
      <c r="I1009" s="780"/>
      <c r="J1009" s="780"/>
      <c r="K1009" s="780"/>
      <c r="L1009" s="779"/>
      <c r="M1009" s="778"/>
      <c r="N1009" s="777"/>
      <c r="O1009" s="776"/>
    </row>
    <row r="1010" spans="1:27" ht="18" customHeight="1" thickBot="1" x14ac:dyDescent="0.25">
      <c r="A1010" s="748" t="s">
        <v>79</v>
      </c>
      <c r="B1010" s="747" t="s">
        <v>37</v>
      </c>
      <c r="C1010" s="746" t="s">
        <v>37</v>
      </c>
      <c r="D1010" s="775"/>
      <c r="E1010" s="774"/>
      <c r="F1010" s="876" t="s">
        <v>237</v>
      </c>
      <c r="G1010" s="742" t="s">
        <v>231</v>
      </c>
      <c r="H1010" s="741" t="s">
        <v>44</v>
      </c>
      <c r="I1010" s="740" t="s">
        <v>43</v>
      </c>
      <c r="J1010" s="739" t="s">
        <v>42</v>
      </c>
      <c r="K1010" s="772" t="s">
        <v>125</v>
      </c>
      <c r="L1010" s="759">
        <f>L1019+L1028</f>
        <v>0</v>
      </c>
      <c r="M1010" s="771"/>
      <c r="N1010" s="735"/>
      <c r="O1010" s="734"/>
    </row>
    <row r="1011" spans="1:27" ht="18" customHeight="1" thickBot="1" x14ac:dyDescent="0.25">
      <c r="A1011" s="727"/>
      <c r="B1011" s="726"/>
      <c r="C1011" s="725"/>
      <c r="D1011" s="764"/>
      <c r="E1011" s="763"/>
      <c r="F1011" s="874"/>
      <c r="G1011" s="721"/>
      <c r="H1011" s="720"/>
      <c r="I1011" s="719"/>
      <c r="J1011" s="718"/>
      <c r="K1011" s="770" t="s">
        <v>218</v>
      </c>
      <c r="L1011" s="759">
        <f>L1020+L1029</f>
        <v>0</v>
      </c>
      <c r="M1011" s="769" t="s">
        <v>225</v>
      </c>
      <c r="N1011" s="768" t="s">
        <v>49</v>
      </c>
      <c r="O1011" s="875">
        <v>2</v>
      </c>
    </row>
    <row r="1012" spans="1:27" ht="18" customHeight="1" thickBot="1" x14ac:dyDescent="0.25">
      <c r="A1012" s="727"/>
      <c r="B1012" s="726"/>
      <c r="C1012" s="725"/>
      <c r="D1012" s="764"/>
      <c r="E1012" s="763"/>
      <c r="F1012" s="874"/>
      <c r="G1012" s="721"/>
      <c r="H1012" s="720"/>
      <c r="I1012" s="719"/>
      <c r="J1012" s="718"/>
      <c r="K1012" s="765" t="s">
        <v>142</v>
      </c>
      <c r="L1012" s="759">
        <f>L1021+L1030</f>
        <v>11</v>
      </c>
      <c r="M1012" s="758"/>
      <c r="N1012" s="714"/>
      <c r="O1012" s="713"/>
    </row>
    <row r="1013" spans="1:27" ht="18" customHeight="1" thickBot="1" x14ac:dyDescent="0.25">
      <c r="A1013" s="727"/>
      <c r="B1013" s="726"/>
      <c r="C1013" s="725"/>
      <c r="D1013" s="764"/>
      <c r="E1013" s="763"/>
      <c r="F1013" s="874"/>
      <c r="G1013" s="721"/>
      <c r="H1013" s="720"/>
      <c r="I1013" s="719"/>
      <c r="J1013" s="761"/>
      <c r="K1013" s="765" t="s">
        <v>217</v>
      </c>
      <c r="L1013" s="759">
        <f>L1022+L1031</f>
        <v>0</v>
      </c>
      <c r="M1013" s="758"/>
      <c r="N1013" s="714"/>
      <c r="O1013" s="713"/>
    </row>
    <row r="1014" spans="1:27" ht="18" customHeight="1" thickBot="1" x14ac:dyDescent="0.25">
      <c r="A1014" s="727"/>
      <c r="B1014" s="726"/>
      <c r="C1014" s="725"/>
      <c r="D1014" s="764"/>
      <c r="E1014" s="763"/>
      <c r="F1014" s="874"/>
      <c r="G1014" s="721"/>
      <c r="H1014" s="720"/>
      <c r="I1014" s="719"/>
      <c r="J1014" s="761"/>
      <c r="K1014" s="765" t="s">
        <v>162</v>
      </c>
      <c r="L1014" s="759">
        <f>L1023+L1032</f>
        <v>251.7</v>
      </c>
      <c r="M1014" s="758"/>
      <c r="N1014" s="714"/>
      <c r="O1014" s="713"/>
    </row>
    <row r="1015" spans="1:27" ht="18" customHeight="1" thickBot="1" x14ac:dyDescent="0.25">
      <c r="A1015" s="727"/>
      <c r="B1015" s="726"/>
      <c r="C1015" s="725"/>
      <c r="D1015" s="764"/>
      <c r="E1015" s="763"/>
      <c r="F1015" s="874"/>
      <c r="G1015" s="721"/>
      <c r="H1015" s="720"/>
      <c r="I1015" s="719"/>
      <c r="J1015" s="761"/>
      <c r="K1015" s="765" t="s">
        <v>216</v>
      </c>
      <c r="L1015" s="759">
        <f>L1024+L1033</f>
        <v>0</v>
      </c>
      <c r="M1015" s="758"/>
      <c r="N1015" s="714"/>
      <c r="O1015" s="713"/>
    </row>
    <row r="1016" spans="1:27" ht="18" customHeight="1" thickBot="1" x14ac:dyDescent="0.25">
      <c r="A1016" s="727"/>
      <c r="B1016" s="726"/>
      <c r="C1016" s="725"/>
      <c r="D1016" s="764"/>
      <c r="E1016" s="763"/>
      <c r="F1016" s="874"/>
      <c r="G1016" s="721"/>
      <c r="H1016" s="720"/>
      <c r="I1016" s="719"/>
      <c r="J1016" s="761"/>
      <c r="K1016" s="765" t="s">
        <v>141</v>
      </c>
      <c r="L1016" s="759">
        <f>L1025+L1034</f>
        <v>0</v>
      </c>
      <c r="M1016" s="758"/>
      <c r="N1016" s="714"/>
      <c r="O1016" s="713"/>
    </row>
    <row r="1017" spans="1:27" ht="18" customHeight="1" thickBot="1" x14ac:dyDescent="0.25">
      <c r="A1017" s="727"/>
      <c r="B1017" s="726"/>
      <c r="C1017" s="725"/>
      <c r="D1017" s="764"/>
      <c r="E1017" s="763"/>
      <c r="F1017" s="762"/>
      <c r="G1017" s="721"/>
      <c r="H1017" s="720"/>
      <c r="I1017" s="719"/>
      <c r="J1017" s="761"/>
      <c r="K1017" s="760" t="s">
        <v>215</v>
      </c>
      <c r="L1017" s="759">
        <f>L1026</f>
        <v>0</v>
      </c>
      <c r="M1017" s="758"/>
      <c r="N1017" s="714"/>
      <c r="O1017" s="713"/>
    </row>
    <row r="1018" spans="1:27" ht="21.6" customHeight="1" thickBot="1" x14ac:dyDescent="0.25">
      <c r="A1018" s="712"/>
      <c r="B1018" s="711"/>
      <c r="C1018" s="710"/>
      <c r="D1018" s="757"/>
      <c r="E1018" s="756"/>
      <c r="F1018" s="755"/>
      <c r="G1018" s="706"/>
      <c r="H1018" s="705"/>
      <c r="I1018" s="704"/>
      <c r="J1018" s="754"/>
      <c r="K1018" s="873" t="s">
        <v>33</v>
      </c>
      <c r="L1018" s="872">
        <f>SUM(L1010:L1017)</f>
        <v>262.7</v>
      </c>
      <c r="M1018" s="871"/>
      <c r="N1018" s="699"/>
      <c r="O1018" s="698"/>
    </row>
    <row r="1019" spans="1:27" ht="18" customHeight="1" x14ac:dyDescent="0.2">
      <c r="A1019" s="870" t="s">
        <v>79</v>
      </c>
      <c r="B1019" s="869" t="s">
        <v>37</v>
      </c>
      <c r="C1019" s="746" t="s">
        <v>37</v>
      </c>
      <c r="D1019" s="868" t="s">
        <v>37</v>
      </c>
      <c r="E1019" s="867"/>
      <c r="F1019" s="866" t="s">
        <v>236</v>
      </c>
      <c r="G1019" s="742" t="s">
        <v>231</v>
      </c>
      <c r="H1019" s="741" t="s">
        <v>44</v>
      </c>
      <c r="I1019" s="740" t="s">
        <v>230</v>
      </c>
      <c r="J1019" s="865" t="s">
        <v>42</v>
      </c>
      <c r="K1019" s="864" t="s">
        <v>125</v>
      </c>
      <c r="L1019" s="737"/>
      <c r="M1019" s="863" t="s">
        <v>228</v>
      </c>
      <c r="N1019" s="862" t="s">
        <v>49</v>
      </c>
      <c r="O1019" s="861">
        <v>1</v>
      </c>
    </row>
    <row r="1020" spans="1:27" ht="15.75" customHeight="1" x14ac:dyDescent="0.2">
      <c r="A1020" s="852"/>
      <c r="B1020" s="851"/>
      <c r="C1020" s="725"/>
      <c r="D1020" s="860"/>
      <c r="E1020" s="849"/>
      <c r="F1020" s="848"/>
      <c r="G1020" s="721"/>
      <c r="H1020" s="720"/>
      <c r="I1020" s="719"/>
      <c r="J1020" s="859" t="s">
        <v>235</v>
      </c>
      <c r="K1020" s="824" t="s">
        <v>218</v>
      </c>
      <c r="L1020" s="731"/>
      <c r="M1020" s="858"/>
      <c r="N1020" s="857"/>
      <c r="O1020" s="767"/>
    </row>
    <row r="1021" spans="1:27" ht="51" customHeight="1" x14ac:dyDescent="0.2">
      <c r="A1021" s="852"/>
      <c r="B1021" s="851"/>
      <c r="C1021" s="725"/>
      <c r="D1021" s="850"/>
      <c r="E1021" s="849"/>
      <c r="F1021" s="848"/>
      <c r="G1021" s="721"/>
      <c r="H1021" s="720"/>
      <c r="I1021" s="719"/>
      <c r="J1021" s="856"/>
      <c r="K1021" s="729" t="s">
        <v>142</v>
      </c>
      <c r="L1021" s="728">
        <v>0</v>
      </c>
      <c r="M1021" s="855" t="s">
        <v>234</v>
      </c>
      <c r="N1021" s="714" t="s">
        <v>233</v>
      </c>
      <c r="O1021" s="854">
        <v>900</v>
      </c>
      <c r="AA1021" s="730"/>
    </row>
    <row r="1022" spans="1:27" ht="18" customHeight="1" x14ac:dyDescent="0.2">
      <c r="A1022" s="852"/>
      <c r="B1022" s="851"/>
      <c r="C1022" s="725"/>
      <c r="D1022" s="850"/>
      <c r="E1022" s="849"/>
      <c r="F1022" s="848"/>
      <c r="G1022" s="721"/>
      <c r="H1022" s="720"/>
      <c r="I1022" s="719"/>
      <c r="J1022" s="847"/>
      <c r="K1022" s="729" t="s">
        <v>217</v>
      </c>
      <c r="L1022" s="728"/>
      <c r="M1022" s="853"/>
      <c r="N1022" s="714"/>
      <c r="O1022" s="713"/>
    </row>
    <row r="1023" spans="1:27" ht="18" customHeight="1" x14ac:dyDescent="0.2">
      <c r="A1023" s="852"/>
      <c r="B1023" s="851"/>
      <c r="C1023" s="725"/>
      <c r="D1023" s="850"/>
      <c r="E1023" s="849"/>
      <c r="F1023" s="848"/>
      <c r="G1023" s="721"/>
      <c r="H1023" s="720"/>
      <c r="I1023" s="719"/>
      <c r="J1023" s="847"/>
      <c r="K1023" s="729" t="s">
        <v>162</v>
      </c>
      <c r="L1023" s="728">
        <v>251.7</v>
      </c>
      <c r="M1023" s="715"/>
      <c r="N1023" s="714"/>
      <c r="O1023" s="713"/>
      <c r="AA1023" s="730"/>
    </row>
    <row r="1024" spans="1:27" ht="18" customHeight="1" x14ac:dyDescent="0.2">
      <c r="A1024" s="852"/>
      <c r="B1024" s="851"/>
      <c r="C1024" s="725"/>
      <c r="D1024" s="850"/>
      <c r="E1024" s="849"/>
      <c r="F1024" s="848"/>
      <c r="G1024" s="721"/>
      <c r="H1024" s="720"/>
      <c r="I1024" s="719"/>
      <c r="J1024" s="847"/>
      <c r="K1024" s="729" t="s">
        <v>216</v>
      </c>
      <c r="L1024" s="728"/>
      <c r="M1024" s="715"/>
      <c r="N1024" s="714"/>
      <c r="O1024" s="713"/>
    </row>
    <row r="1025" spans="1:33" ht="18" customHeight="1" x14ac:dyDescent="0.2">
      <c r="A1025" s="852"/>
      <c r="B1025" s="851"/>
      <c r="C1025" s="725"/>
      <c r="D1025" s="850"/>
      <c r="E1025" s="849"/>
      <c r="F1025" s="848"/>
      <c r="G1025" s="721"/>
      <c r="H1025" s="720"/>
      <c r="I1025" s="719"/>
      <c r="J1025" s="847"/>
      <c r="K1025" s="729" t="s">
        <v>141</v>
      </c>
      <c r="L1025" s="728"/>
      <c r="M1025" s="715"/>
      <c r="N1025" s="714"/>
      <c r="O1025" s="713"/>
    </row>
    <row r="1026" spans="1:33" ht="18" customHeight="1" thickBot="1" x14ac:dyDescent="0.25">
      <c r="A1026" s="852"/>
      <c r="B1026" s="851"/>
      <c r="C1026" s="725"/>
      <c r="D1026" s="850"/>
      <c r="E1026" s="849"/>
      <c r="F1026" s="848"/>
      <c r="G1026" s="721"/>
      <c r="H1026" s="720"/>
      <c r="I1026" s="719"/>
      <c r="J1026" s="847"/>
      <c r="K1026" s="717" t="s">
        <v>215</v>
      </c>
      <c r="L1026" s="846"/>
      <c r="M1026" s="700"/>
      <c r="N1026" s="699"/>
      <c r="O1026" s="698"/>
    </row>
    <row r="1027" spans="1:33" ht="18" customHeight="1" thickBot="1" x14ac:dyDescent="0.25">
      <c r="A1027" s="845"/>
      <c r="B1027" s="844"/>
      <c r="C1027" s="710"/>
      <c r="D1027" s="843"/>
      <c r="E1027" s="842"/>
      <c r="F1027" s="841"/>
      <c r="G1027" s="706"/>
      <c r="H1027" s="705"/>
      <c r="I1027" s="704"/>
      <c r="J1027" s="840"/>
      <c r="K1027" s="839" t="s">
        <v>33</v>
      </c>
      <c r="L1027" s="798">
        <f>SUM(L1019:L1026)</f>
        <v>251.7</v>
      </c>
      <c r="M1027" s="838"/>
      <c r="N1027" s="837"/>
      <c r="O1027" s="795"/>
    </row>
    <row r="1028" spans="1:33" ht="18" customHeight="1" x14ac:dyDescent="0.2">
      <c r="A1028" s="748" t="s">
        <v>79</v>
      </c>
      <c r="B1028" s="747" t="s">
        <v>37</v>
      </c>
      <c r="C1028" s="836" t="s">
        <v>37</v>
      </c>
      <c r="D1028" s="835" t="s">
        <v>39</v>
      </c>
      <c r="E1028" s="834"/>
      <c r="F1028" s="833" t="s">
        <v>232</v>
      </c>
      <c r="G1028" s="832" t="s">
        <v>231</v>
      </c>
      <c r="H1028" s="741" t="s">
        <v>44</v>
      </c>
      <c r="I1028" s="831" t="s">
        <v>230</v>
      </c>
      <c r="J1028" s="830" t="s">
        <v>229</v>
      </c>
      <c r="K1028" s="829" t="s">
        <v>125</v>
      </c>
      <c r="L1028" s="828"/>
      <c r="M1028" s="827" t="s">
        <v>228</v>
      </c>
      <c r="N1028" s="826" t="s">
        <v>49</v>
      </c>
      <c r="O1028" s="825">
        <v>1</v>
      </c>
    </row>
    <row r="1029" spans="1:33" ht="18" customHeight="1" x14ac:dyDescent="0.2">
      <c r="A1029" s="727"/>
      <c r="B1029" s="726"/>
      <c r="C1029" s="818"/>
      <c r="D1029" s="817"/>
      <c r="E1029" s="816"/>
      <c r="F1029" s="815"/>
      <c r="G1029" s="814"/>
      <c r="H1029" s="720"/>
      <c r="I1029" s="813"/>
      <c r="J1029" s="812"/>
      <c r="K1029" s="824" t="s">
        <v>218</v>
      </c>
      <c r="L1029" s="822"/>
      <c r="M1029" s="821"/>
      <c r="N1029" s="820"/>
      <c r="O1029" s="819"/>
    </row>
    <row r="1030" spans="1:33" ht="18" customHeight="1" x14ac:dyDescent="0.2">
      <c r="A1030" s="727"/>
      <c r="B1030" s="726"/>
      <c r="C1030" s="818"/>
      <c r="D1030" s="817"/>
      <c r="E1030" s="816"/>
      <c r="F1030" s="815"/>
      <c r="G1030" s="814"/>
      <c r="H1030" s="720"/>
      <c r="I1030" s="813"/>
      <c r="J1030" s="812"/>
      <c r="K1030" s="823" t="s">
        <v>142</v>
      </c>
      <c r="L1030" s="822">
        <v>11</v>
      </c>
      <c r="M1030" s="821"/>
      <c r="N1030" s="820"/>
      <c r="O1030" s="819"/>
      <c r="AA1030" s="730"/>
    </row>
    <row r="1031" spans="1:33" ht="18" customHeight="1" x14ac:dyDescent="0.2">
      <c r="A1031" s="727"/>
      <c r="B1031" s="726"/>
      <c r="C1031" s="818"/>
      <c r="D1031" s="817"/>
      <c r="E1031" s="816"/>
      <c r="F1031" s="815"/>
      <c r="G1031" s="814"/>
      <c r="H1031" s="720"/>
      <c r="I1031" s="813"/>
      <c r="J1031" s="812"/>
      <c r="K1031" s="823" t="s">
        <v>217</v>
      </c>
      <c r="L1031" s="822"/>
      <c r="M1031" s="821"/>
      <c r="N1031" s="820"/>
      <c r="O1031" s="819"/>
    </row>
    <row r="1032" spans="1:33" ht="18" customHeight="1" x14ac:dyDescent="0.2">
      <c r="A1032" s="727"/>
      <c r="B1032" s="726"/>
      <c r="C1032" s="818"/>
      <c r="D1032" s="817"/>
      <c r="E1032" s="816"/>
      <c r="F1032" s="815"/>
      <c r="G1032" s="814"/>
      <c r="H1032" s="720"/>
      <c r="I1032" s="813"/>
      <c r="J1032" s="812"/>
      <c r="K1032" s="823" t="s">
        <v>162</v>
      </c>
      <c r="L1032" s="822">
        <v>0</v>
      </c>
      <c r="M1032" s="821"/>
      <c r="N1032" s="820"/>
      <c r="O1032" s="819"/>
      <c r="AA1032" s="730"/>
    </row>
    <row r="1033" spans="1:33" ht="18" customHeight="1" x14ac:dyDescent="0.2">
      <c r="A1033" s="727"/>
      <c r="B1033" s="726"/>
      <c r="C1033" s="818"/>
      <c r="D1033" s="817"/>
      <c r="E1033" s="816"/>
      <c r="F1033" s="815"/>
      <c r="G1033" s="814"/>
      <c r="H1033" s="720"/>
      <c r="I1033" s="813"/>
      <c r="J1033" s="812"/>
      <c r="K1033" s="823" t="s">
        <v>216</v>
      </c>
      <c r="L1033" s="822"/>
      <c r="M1033" s="821"/>
      <c r="N1033" s="820"/>
      <c r="O1033" s="819"/>
    </row>
    <row r="1034" spans="1:33" ht="18" customHeight="1" thickBot="1" x14ac:dyDescent="0.25">
      <c r="A1034" s="727"/>
      <c r="B1034" s="726"/>
      <c r="C1034" s="818"/>
      <c r="D1034" s="817"/>
      <c r="E1034" s="816"/>
      <c r="F1034" s="815"/>
      <c r="G1034" s="814"/>
      <c r="H1034" s="720"/>
      <c r="I1034" s="813"/>
      <c r="J1034" s="812"/>
      <c r="K1034" s="811" t="s">
        <v>141</v>
      </c>
      <c r="L1034" s="810"/>
      <c r="M1034" s="809"/>
      <c r="N1034" s="808"/>
      <c r="O1034" s="807"/>
    </row>
    <row r="1035" spans="1:33" ht="18" customHeight="1" thickBot="1" x14ac:dyDescent="0.25">
      <c r="A1035" s="712"/>
      <c r="B1035" s="711"/>
      <c r="C1035" s="806"/>
      <c r="D1035" s="805"/>
      <c r="E1035" s="804"/>
      <c r="F1035" s="803"/>
      <c r="G1035" s="802"/>
      <c r="H1035" s="705"/>
      <c r="I1035" s="801"/>
      <c r="J1035" s="800"/>
      <c r="K1035" s="799" t="s">
        <v>33</v>
      </c>
      <c r="L1035" s="798">
        <f>SUM(L1028:L1034)</f>
        <v>11</v>
      </c>
      <c r="M1035" s="797"/>
      <c r="N1035" s="796"/>
      <c r="O1035" s="795"/>
    </row>
    <row r="1036" spans="1:33" ht="18" customHeight="1" thickBot="1" x14ac:dyDescent="0.25">
      <c r="A1036" s="794" t="s">
        <v>79</v>
      </c>
      <c r="B1036" s="793" t="s">
        <v>37</v>
      </c>
      <c r="C1036" s="695" t="s">
        <v>38</v>
      </c>
      <c r="D1036" s="694"/>
      <c r="E1036" s="694"/>
      <c r="F1036" s="694"/>
      <c r="G1036" s="694"/>
      <c r="H1036" s="694"/>
      <c r="I1036" s="694"/>
      <c r="J1036" s="792"/>
      <c r="K1036" s="791" t="s">
        <v>33</v>
      </c>
      <c r="L1036" s="790">
        <f>L1018*1</f>
        <v>262.7</v>
      </c>
      <c r="M1036" s="789"/>
      <c r="N1036" s="788"/>
      <c r="O1036" s="787"/>
    </row>
    <row r="1037" spans="1:33" ht="33" customHeight="1" thickBot="1" x14ac:dyDescent="0.25">
      <c r="A1037" s="688" t="s">
        <v>79</v>
      </c>
      <c r="B1037" s="696" t="s">
        <v>39</v>
      </c>
      <c r="C1037" s="786"/>
      <c r="D1037" s="785" t="s">
        <v>227</v>
      </c>
      <c r="E1037" s="785"/>
      <c r="F1037" s="785"/>
      <c r="G1037" s="785"/>
      <c r="H1037" s="785"/>
      <c r="I1037" s="785"/>
      <c r="J1037" s="785"/>
      <c r="K1037" s="785"/>
      <c r="L1037" s="785"/>
      <c r="M1037" s="785"/>
      <c r="N1037" s="784"/>
      <c r="O1037" s="783"/>
      <c r="AA1037" s="665"/>
      <c r="AB1037" s="665"/>
      <c r="AC1037" s="665"/>
      <c r="AD1037" s="665"/>
      <c r="AE1037" s="665"/>
      <c r="AF1037" s="665"/>
      <c r="AG1037" s="665"/>
    </row>
    <row r="1038" spans="1:33" ht="28.5" customHeight="1" thickBot="1" x14ac:dyDescent="0.25">
      <c r="A1038" s="688"/>
      <c r="B1038" s="782"/>
      <c r="C1038" s="781"/>
      <c r="D1038" s="780"/>
      <c r="E1038" s="780"/>
      <c r="F1038" s="780"/>
      <c r="G1038" s="780"/>
      <c r="H1038" s="780"/>
      <c r="I1038" s="780"/>
      <c r="J1038" s="780"/>
      <c r="K1038" s="780"/>
      <c r="L1038" s="779"/>
      <c r="M1038" s="778"/>
      <c r="N1038" s="777"/>
      <c r="O1038" s="776"/>
      <c r="AA1038" s="646"/>
      <c r="AB1038" s="646"/>
      <c r="AC1038" s="646"/>
    </row>
    <row r="1039" spans="1:33" ht="18" customHeight="1" thickBot="1" x14ac:dyDescent="0.25">
      <c r="A1039" s="748" t="s">
        <v>79</v>
      </c>
      <c r="B1039" s="747" t="s">
        <v>39</v>
      </c>
      <c r="C1039" s="746" t="s">
        <v>37</v>
      </c>
      <c r="D1039" s="775"/>
      <c r="E1039" s="774"/>
      <c r="F1039" s="773" t="s">
        <v>226</v>
      </c>
      <c r="G1039" s="742" t="s">
        <v>222</v>
      </c>
      <c r="H1039" s="741" t="s">
        <v>44</v>
      </c>
      <c r="I1039" s="740" t="s">
        <v>43</v>
      </c>
      <c r="J1039" s="739" t="s">
        <v>42</v>
      </c>
      <c r="K1039" s="772" t="s">
        <v>125</v>
      </c>
      <c r="L1039" s="759">
        <f>L1048</f>
        <v>0</v>
      </c>
      <c r="M1039" s="771"/>
      <c r="N1039" s="735"/>
      <c r="O1039" s="734"/>
      <c r="AA1039" s="646"/>
      <c r="AB1039" s="646"/>
      <c r="AC1039" s="646"/>
    </row>
    <row r="1040" spans="1:33" ht="18" customHeight="1" thickBot="1" x14ac:dyDescent="0.25">
      <c r="A1040" s="727"/>
      <c r="B1040" s="726"/>
      <c r="C1040" s="725"/>
      <c r="D1040" s="764"/>
      <c r="E1040" s="763"/>
      <c r="F1040" s="766"/>
      <c r="G1040" s="721"/>
      <c r="H1040" s="720"/>
      <c r="I1040" s="719"/>
      <c r="J1040" s="718"/>
      <c r="K1040" s="770" t="s">
        <v>218</v>
      </c>
      <c r="L1040" s="759">
        <f>L1049</f>
        <v>0</v>
      </c>
      <c r="M1040" s="769" t="s">
        <v>225</v>
      </c>
      <c r="N1040" s="768" t="s">
        <v>49</v>
      </c>
      <c r="O1040" s="767"/>
    </row>
    <row r="1041" spans="1:28" ht="18" customHeight="1" thickBot="1" x14ac:dyDescent="0.25">
      <c r="A1041" s="727"/>
      <c r="B1041" s="726"/>
      <c r="C1041" s="725"/>
      <c r="D1041" s="764"/>
      <c r="E1041" s="763"/>
      <c r="F1041" s="766"/>
      <c r="G1041" s="721"/>
      <c r="H1041" s="720"/>
      <c r="I1041" s="719"/>
      <c r="J1041" s="718"/>
      <c r="K1041" s="765" t="s">
        <v>142</v>
      </c>
      <c r="L1041" s="759">
        <f>L1050</f>
        <v>100</v>
      </c>
      <c r="M1041" s="758"/>
      <c r="N1041" s="714"/>
      <c r="O1041" s="713"/>
    </row>
    <row r="1042" spans="1:28" ht="18" customHeight="1" thickBot="1" x14ac:dyDescent="0.25">
      <c r="A1042" s="727"/>
      <c r="B1042" s="726"/>
      <c r="C1042" s="725"/>
      <c r="D1042" s="764"/>
      <c r="E1042" s="763"/>
      <c r="F1042" s="766"/>
      <c r="G1042" s="721"/>
      <c r="H1042" s="720"/>
      <c r="I1042" s="719"/>
      <c r="J1042" s="761"/>
      <c r="K1042" s="765" t="s">
        <v>217</v>
      </c>
      <c r="L1042" s="759">
        <f>L1051</f>
        <v>0</v>
      </c>
      <c r="M1042" s="758"/>
      <c r="N1042" s="714"/>
      <c r="O1042" s="713"/>
    </row>
    <row r="1043" spans="1:28" ht="18" customHeight="1" thickBot="1" x14ac:dyDescent="0.25">
      <c r="A1043" s="727"/>
      <c r="B1043" s="726"/>
      <c r="C1043" s="725"/>
      <c r="D1043" s="764"/>
      <c r="E1043" s="763"/>
      <c r="F1043" s="766"/>
      <c r="G1043" s="721"/>
      <c r="H1043" s="720"/>
      <c r="I1043" s="719"/>
      <c r="J1043" s="761"/>
      <c r="K1043" s="765" t="s">
        <v>162</v>
      </c>
      <c r="L1043" s="759">
        <f>L1052</f>
        <v>700</v>
      </c>
      <c r="M1043" s="758"/>
      <c r="N1043" s="714"/>
      <c r="O1043" s="713"/>
    </row>
    <row r="1044" spans="1:28" ht="18" customHeight="1" thickBot="1" x14ac:dyDescent="0.25">
      <c r="A1044" s="727"/>
      <c r="B1044" s="726"/>
      <c r="C1044" s="725"/>
      <c r="D1044" s="764"/>
      <c r="E1044" s="763"/>
      <c r="F1044" s="766"/>
      <c r="G1044" s="721"/>
      <c r="H1044" s="720"/>
      <c r="I1044" s="719"/>
      <c r="J1044" s="761"/>
      <c r="K1044" s="765" t="s">
        <v>216</v>
      </c>
      <c r="L1044" s="759">
        <f>L1053</f>
        <v>0</v>
      </c>
      <c r="M1044" s="758"/>
      <c r="N1044" s="714"/>
      <c r="O1044" s="713"/>
    </row>
    <row r="1045" spans="1:28" ht="18" customHeight="1" thickBot="1" x14ac:dyDescent="0.25">
      <c r="A1045" s="727"/>
      <c r="B1045" s="726"/>
      <c r="C1045" s="725"/>
      <c r="D1045" s="764"/>
      <c r="E1045" s="763"/>
      <c r="F1045" s="766"/>
      <c r="G1045" s="721"/>
      <c r="H1045" s="720"/>
      <c r="I1045" s="719"/>
      <c r="J1045" s="761"/>
      <c r="K1045" s="765" t="s">
        <v>141</v>
      </c>
      <c r="L1045" s="759">
        <f>L1054</f>
        <v>0</v>
      </c>
      <c r="M1045" s="758"/>
      <c r="N1045" s="714"/>
      <c r="O1045" s="713"/>
    </row>
    <row r="1046" spans="1:28" ht="18" customHeight="1" thickBot="1" x14ac:dyDescent="0.25">
      <c r="A1046" s="727"/>
      <c r="B1046" s="726"/>
      <c r="C1046" s="725"/>
      <c r="D1046" s="764"/>
      <c r="E1046" s="763"/>
      <c r="F1046" s="762"/>
      <c r="G1046" s="721"/>
      <c r="H1046" s="720"/>
      <c r="I1046" s="719"/>
      <c r="J1046" s="761"/>
      <c r="K1046" s="760" t="s">
        <v>215</v>
      </c>
      <c r="L1046" s="759">
        <f>L1055</f>
        <v>0</v>
      </c>
      <c r="M1046" s="758"/>
      <c r="N1046" s="714"/>
      <c r="O1046" s="713"/>
    </row>
    <row r="1047" spans="1:28" ht="18" customHeight="1" thickBot="1" x14ac:dyDescent="0.25">
      <c r="A1047" s="712"/>
      <c r="B1047" s="711"/>
      <c r="C1047" s="710"/>
      <c r="D1047" s="757"/>
      <c r="E1047" s="756"/>
      <c r="F1047" s="755"/>
      <c r="G1047" s="706"/>
      <c r="H1047" s="705"/>
      <c r="I1047" s="704"/>
      <c r="J1047" s="754"/>
      <c r="K1047" s="753" t="s">
        <v>33</v>
      </c>
      <c r="L1047" s="752">
        <f>SUM(L1039:L1046)</f>
        <v>800</v>
      </c>
      <c r="M1047" s="751"/>
      <c r="N1047" s="750"/>
      <c r="O1047" s="749"/>
    </row>
    <row r="1048" spans="1:28" ht="18" customHeight="1" x14ac:dyDescent="0.2">
      <c r="A1048" s="748" t="s">
        <v>79</v>
      </c>
      <c r="B1048" s="747" t="s">
        <v>39</v>
      </c>
      <c r="C1048" s="746" t="s">
        <v>37</v>
      </c>
      <c r="D1048" s="745" t="s">
        <v>37</v>
      </c>
      <c r="E1048" s="744" t="s">
        <v>224</v>
      </c>
      <c r="F1048" s="743" t="s">
        <v>223</v>
      </c>
      <c r="G1048" s="742" t="s">
        <v>222</v>
      </c>
      <c r="H1048" s="741" t="s">
        <v>44</v>
      </c>
      <c r="I1048" s="740" t="s">
        <v>221</v>
      </c>
      <c r="J1048" s="739" t="s">
        <v>220</v>
      </c>
      <c r="K1048" s="738" t="s">
        <v>125</v>
      </c>
      <c r="L1048" s="737">
        <v>0</v>
      </c>
      <c r="M1048" s="736" t="s">
        <v>219</v>
      </c>
      <c r="N1048" s="735" t="s">
        <v>49</v>
      </c>
      <c r="O1048" s="734"/>
    </row>
    <row r="1049" spans="1:28" ht="18" customHeight="1" x14ac:dyDescent="0.2">
      <c r="A1049" s="727"/>
      <c r="B1049" s="726"/>
      <c r="C1049" s="725"/>
      <c r="D1049" s="724"/>
      <c r="E1049" s="723"/>
      <c r="F1049" s="722"/>
      <c r="G1049" s="721"/>
      <c r="H1049" s="720"/>
      <c r="I1049" s="719"/>
      <c r="J1049" s="718"/>
      <c r="K1049" s="733" t="s">
        <v>218</v>
      </c>
      <c r="L1049" s="731">
        <v>0</v>
      </c>
      <c r="M1049" s="715"/>
      <c r="N1049" s="714"/>
      <c r="O1049" s="713"/>
    </row>
    <row r="1050" spans="1:28" ht="18" customHeight="1" x14ac:dyDescent="0.2">
      <c r="A1050" s="727"/>
      <c r="B1050" s="726"/>
      <c r="C1050" s="725"/>
      <c r="D1050" s="724"/>
      <c r="E1050" s="723"/>
      <c r="F1050" s="722"/>
      <c r="G1050" s="721"/>
      <c r="H1050" s="720"/>
      <c r="I1050" s="719"/>
      <c r="J1050" s="718"/>
      <c r="K1050" s="732" t="s">
        <v>142</v>
      </c>
      <c r="L1050" s="728">
        <v>100</v>
      </c>
      <c r="M1050" s="715"/>
      <c r="N1050" s="714"/>
      <c r="O1050" s="713"/>
      <c r="AA1050" s="730"/>
      <c r="AB1050" s="730"/>
    </row>
    <row r="1051" spans="1:28" ht="18" customHeight="1" x14ac:dyDescent="0.2">
      <c r="A1051" s="727"/>
      <c r="B1051" s="726"/>
      <c r="C1051" s="725"/>
      <c r="D1051" s="724"/>
      <c r="E1051" s="723"/>
      <c r="F1051" s="722"/>
      <c r="G1051" s="721"/>
      <c r="H1051" s="720"/>
      <c r="I1051" s="719"/>
      <c r="J1051" s="718"/>
      <c r="K1051" s="729" t="s">
        <v>217</v>
      </c>
      <c r="L1051" s="728">
        <v>0</v>
      </c>
      <c r="M1051" s="715"/>
      <c r="N1051" s="714"/>
      <c r="O1051" s="713"/>
      <c r="AA1051" s="730"/>
      <c r="AB1051" s="730"/>
    </row>
    <row r="1052" spans="1:28" ht="18" customHeight="1" x14ac:dyDescent="0.2">
      <c r="A1052" s="727"/>
      <c r="B1052" s="726"/>
      <c r="C1052" s="725"/>
      <c r="D1052" s="724"/>
      <c r="E1052" s="723"/>
      <c r="F1052" s="722"/>
      <c r="G1052" s="721"/>
      <c r="H1052" s="720"/>
      <c r="I1052" s="719"/>
      <c r="J1052" s="718"/>
      <c r="K1052" s="729" t="s">
        <v>162</v>
      </c>
      <c r="L1052" s="731">
        <v>700</v>
      </c>
      <c r="M1052" s="715"/>
      <c r="N1052" s="714"/>
      <c r="O1052" s="713"/>
      <c r="AA1052" s="730"/>
      <c r="AB1052" s="730"/>
    </row>
    <row r="1053" spans="1:28" ht="18" customHeight="1" x14ac:dyDescent="0.2">
      <c r="A1053" s="727"/>
      <c r="B1053" s="726"/>
      <c r="C1053" s="725"/>
      <c r="D1053" s="724"/>
      <c r="E1053" s="723"/>
      <c r="F1053" s="722"/>
      <c r="G1053" s="721"/>
      <c r="H1053" s="720"/>
      <c r="I1053" s="719"/>
      <c r="J1053" s="718"/>
      <c r="K1053" s="729" t="s">
        <v>216</v>
      </c>
      <c r="L1053" s="728">
        <v>0</v>
      </c>
      <c r="M1053" s="715"/>
      <c r="N1053" s="714"/>
      <c r="O1053" s="713"/>
    </row>
    <row r="1054" spans="1:28" ht="18" customHeight="1" x14ac:dyDescent="0.2">
      <c r="A1054" s="727"/>
      <c r="B1054" s="726"/>
      <c r="C1054" s="725"/>
      <c r="D1054" s="724"/>
      <c r="E1054" s="723"/>
      <c r="F1054" s="722"/>
      <c r="G1054" s="721"/>
      <c r="H1054" s="720"/>
      <c r="I1054" s="719"/>
      <c r="J1054" s="718"/>
      <c r="K1054" s="729" t="s">
        <v>141</v>
      </c>
      <c r="L1054" s="728">
        <v>0</v>
      </c>
      <c r="M1054" s="715"/>
      <c r="N1054" s="714"/>
      <c r="O1054" s="713"/>
    </row>
    <row r="1055" spans="1:28" ht="18" customHeight="1" thickBot="1" x14ac:dyDescent="0.25">
      <c r="A1055" s="727"/>
      <c r="B1055" s="726"/>
      <c r="C1055" s="725"/>
      <c r="D1055" s="724"/>
      <c r="E1055" s="723"/>
      <c r="F1055" s="722"/>
      <c r="G1055" s="721"/>
      <c r="H1055" s="720"/>
      <c r="I1055" s="719"/>
      <c r="J1055" s="718"/>
      <c r="K1055" s="717" t="s">
        <v>215</v>
      </c>
      <c r="L1055" s="716">
        <v>0</v>
      </c>
      <c r="M1055" s="715"/>
      <c r="N1055" s="714"/>
      <c r="O1055" s="713"/>
    </row>
    <row r="1056" spans="1:28" ht="18" customHeight="1" thickBot="1" x14ac:dyDescent="0.25">
      <c r="A1056" s="712"/>
      <c r="B1056" s="711"/>
      <c r="C1056" s="710"/>
      <c r="D1056" s="709"/>
      <c r="E1056" s="708"/>
      <c r="F1056" s="707"/>
      <c r="G1056" s="706"/>
      <c r="H1056" s="705"/>
      <c r="I1056" s="704"/>
      <c r="J1056" s="703"/>
      <c r="K1056" s="702" t="s">
        <v>33</v>
      </c>
      <c r="L1056" s="701">
        <f>SUM(L1048:L1055)</f>
        <v>800</v>
      </c>
      <c r="M1056" s="700"/>
      <c r="N1056" s="699"/>
      <c r="O1056" s="698"/>
    </row>
    <row r="1057" spans="1:29" ht="17.25" customHeight="1" thickBot="1" x14ac:dyDescent="0.25">
      <c r="A1057" s="697" t="s">
        <v>79</v>
      </c>
      <c r="B1057" s="696" t="s">
        <v>39</v>
      </c>
      <c r="C1057" s="695" t="s">
        <v>38</v>
      </c>
      <c r="D1057" s="694"/>
      <c r="E1057" s="694"/>
      <c r="F1057" s="694"/>
      <c r="G1057" s="694"/>
      <c r="H1057" s="694"/>
      <c r="I1057" s="694"/>
      <c r="J1057" s="693"/>
      <c r="K1057" s="692" t="s">
        <v>33</v>
      </c>
      <c r="L1057" s="691">
        <f>L1047*1</f>
        <v>800</v>
      </c>
      <c r="M1057" s="690"/>
      <c r="N1057" s="690"/>
      <c r="O1057" s="689"/>
    </row>
    <row r="1058" spans="1:29" ht="20.45" customHeight="1" thickBot="1" x14ac:dyDescent="0.25">
      <c r="A1058" s="688" t="s">
        <v>79</v>
      </c>
      <c r="B1058" s="688"/>
      <c r="C1058" s="687" t="s">
        <v>36</v>
      </c>
      <c r="D1058" s="686"/>
      <c r="E1058" s="686"/>
      <c r="F1058" s="686"/>
      <c r="G1058" s="686"/>
      <c r="H1058" s="686"/>
      <c r="I1058" s="686"/>
      <c r="J1058" s="685"/>
      <c r="K1058" s="684" t="s">
        <v>33</v>
      </c>
      <c r="L1058" s="683">
        <f>L1036+L1057</f>
        <v>1062.7</v>
      </c>
      <c r="M1058" s="682"/>
      <c r="N1058" s="682"/>
      <c r="O1058" s="681"/>
    </row>
    <row r="1059" spans="1:29" ht="18" hidden="1" customHeight="1" thickBot="1" x14ac:dyDescent="0.25">
      <c r="A1059" s="680"/>
      <c r="B1059" s="680"/>
      <c r="C1059" s="679" t="s">
        <v>35</v>
      </c>
      <c r="D1059" s="679"/>
      <c r="E1059" s="679"/>
      <c r="F1059" s="679"/>
      <c r="G1059" s="679"/>
      <c r="H1059" s="679"/>
      <c r="I1059" s="678"/>
      <c r="J1059" s="677"/>
      <c r="K1059" s="676" t="s">
        <v>33</v>
      </c>
      <c r="L1059" s="675" t="e">
        <f>L1060-#REF!</f>
        <v>#REF!</v>
      </c>
      <c r="M1059" s="674"/>
      <c r="N1059" s="674"/>
      <c r="O1059" s="673"/>
    </row>
    <row r="1060" spans="1:29" ht="15.75" customHeight="1" thickBot="1" x14ac:dyDescent="0.25">
      <c r="A1060" s="672" t="s">
        <v>214</v>
      </c>
      <c r="B1060" s="671"/>
      <c r="C1060" s="671"/>
      <c r="D1060" s="671"/>
      <c r="E1060" s="671"/>
      <c r="F1060" s="671"/>
      <c r="G1060" s="671"/>
      <c r="H1060" s="671"/>
      <c r="I1060" s="671"/>
      <c r="J1060" s="670"/>
      <c r="K1060" s="669" t="s">
        <v>33</v>
      </c>
      <c r="L1060" s="668">
        <f>L88+L187+L341+L455+L586+L772+L805+L918+L1005+L1058</f>
        <v>33473.299999999996</v>
      </c>
      <c r="M1060" s="667"/>
      <c r="N1060" s="667"/>
      <c r="O1060" s="666"/>
      <c r="AC1060" s="665"/>
    </row>
    <row r="1061" spans="1:29" ht="149.25" customHeight="1" x14ac:dyDescent="0.2">
      <c r="A1061" s="79" t="s">
        <v>32</v>
      </c>
      <c r="B1061" s="79"/>
      <c r="C1061" s="79"/>
      <c r="D1061" s="79"/>
      <c r="E1061" s="664"/>
      <c r="F1061" s="79"/>
      <c r="G1061" s="79"/>
      <c r="H1061" s="80"/>
      <c r="I1061" s="79"/>
      <c r="J1061" s="79"/>
      <c r="K1061" s="79"/>
      <c r="L1061" s="79"/>
      <c r="M1061" s="79"/>
      <c r="N1061" s="78"/>
      <c r="O1061" s="77"/>
    </row>
    <row r="1062" spans="1:29" ht="21.75" customHeight="1" x14ac:dyDescent="0.2">
      <c r="A1062" s="663" t="s">
        <v>31</v>
      </c>
      <c r="B1062" s="663"/>
      <c r="C1062" s="663"/>
      <c r="D1062" s="663"/>
      <c r="E1062" s="663"/>
      <c r="F1062" s="663"/>
      <c r="G1062" s="663"/>
      <c r="H1062" s="663"/>
      <c r="I1062" s="663"/>
      <c r="J1062" s="663"/>
      <c r="K1062" s="663"/>
      <c r="L1062" s="663"/>
      <c r="M1062" s="637"/>
    </row>
    <row r="1063" spans="1:29" ht="24.75" customHeight="1" thickBot="1" x14ac:dyDescent="0.25">
      <c r="A1063" s="662"/>
      <c r="B1063" s="659"/>
      <c r="C1063" s="659"/>
      <c r="D1063" s="659"/>
      <c r="E1063" s="661"/>
      <c r="F1063" s="659"/>
      <c r="G1063" s="660"/>
      <c r="H1063" s="659"/>
      <c r="I1063" s="659"/>
      <c r="J1063" s="659"/>
      <c r="K1063" s="658"/>
      <c r="L1063" s="657" t="s">
        <v>30</v>
      </c>
    </row>
    <row r="1064" spans="1:29" ht="33.75" customHeight="1" thickBot="1" x14ac:dyDescent="0.25">
      <c r="A1064" s="656"/>
      <c r="B1064" s="655"/>
      <c r="C1064" s="654" t="s">
        <v>29</v>
      </c>
      <c r="D1064" s="654"/>
      <c r="E1064" s="654"/>
      <c r="F1064" s="654"/>
      <c r="G1064" s="654"/>
      <c r="H1064" s="654"/>
      <c r="I1064" s="654"/>
      <c r="J1064" s="654"/>
      <c r="K1064" s="654"/>
      <c r="L1064" s="653" t="s">
        <v>28</v>
      </c>
      <c r="M1064" s="637"/>
      <c r="Y1064" s="652"/>
    </row>
    <row r="1065" spans="1:29" x14ac:dyDescent="0.2">
      <c r="A1065" s="651" t="s">
        <v>27</v>
      </c>
      <c r="B1065" s="650"/>
      <c r="C1065" s="650"/>
      <c r="D1065" s="650"/>
      <c r="E1065" s="650"/>
      <c r="F1065" s="650"/>
      <c r="G1065" s="650"/>
      <c r="H1065" s="650"/>
      <c r="I1065" s="650"/>
      <c r="J1065" s="650"/>
      <c r="K1065" s="649"/>
      <c r="L1065" s="648">
        <f>L1066+L1070+L1077+L1079+L1080+L1081</f>
        <v>32898.299999999996</v>
      </c>
      <c r="M1065" s="647"/>
      <c r="N1065" s="613"/>
      <c r="O1065" s="647"/>
    </row>
    <row r="1066" spans="1:29" ht="15" customHeight="1" x14ac:dyDescent="0.2">
      <c r="A1066" s="632" t="s">
        <v>26</v>
      </c>
      <c r="B1066" s="631"/>
      <c r="C1066" s="631"/>
      <c r="D1066" s="631"/>
      <c r="E1066" s="631"/>
      <c r="F1066" s="631"/>
      <c r="G1066" s="631"/>
      <c r="H1066" s="631"/>
      <c r="I1066" s="631"/>
      <c r="J1066" s="631"/>
      <c r="K1066" s="630"/>
      <c r="L1066" s="620">
        <f>L1067+L1068+L1069</f>
        <v>2413.6</v>
      </c>
      <c r="N1066" s="613"/>
    </row>
    <row r="1067" spans="1:29" ht="15" customHeight="1" x14ac:dyDescent="0.2">
      <c r="A1067" s="49" t="s">
        <v>25</v>
      </c>
      <c r="B1067" s="48"/>
      <c r="C1067" s="48"/>
      <c r="D1067" s="48"/>
      <c r="E1067" s="48"/>
      <c r="F1067" s="48"/>
      <c r="G1067" s="48"/>
      <c r="H1067" s="48"/>
      <c r="I1067" s="48"/>
      <c r="J1067" s="48"/>
      <c r="K1067" s="47"/>
      <c r="L1067" s="620">
        <f>L14+L66+L93+L142+L193+L212+L319+L346+L460+L533+L571+L591+L618+L649+L777+L791+L810+L923+L1010+L1039</f>
        <v>2413.6</v>
      </c>
      <c r="AA1067" s="635"/>
    </row>
    <row r="1068" spans="1:29" ht="15" customHeight="1" x14ac:dyDescent="0.2">
      <c r="A1068" s="632" t="s">
        <v>24</v>
      </c>
      <c r="B1068" s="631"/>
      <c r="C1068" s="631"/>
      <c r="D1068" s="631"/>
      <c r="E1068" s="634"/>
      <c r="F1068" s="634"/>
      <c r="G1068" s="634"/>
      <c r="H1068" s="634"/>
      <c r="I1068" s="634"/>
      <c r="J1068" s="634"/>
      <c r="K1068" s="633"/>
      <c r="L1068" s="642"/>
      <c r="AA1068" s="646"/>
    </row>
    <row r="1069" spans="1:29" ht="28.5" customHeight="1" x14ac:dyDescent="0.2">
      <c r="A1069" s="632" t="s">
        <v>23</v>
      </c>
      <c r="B1069" s="631"/>
      <c r="C1069" s="631"/>
      <c r="D1069" s="631"/>
      <c r="E1069" s="631"/>
      <c r="F1069" s="631"/>
      <c r="G1069" s="631"/>
      <c r="H1069" s="631"/>
      <c r="I1069" s="631"/>
      <c r="J1069" s="631"/>
      <c r="K1069" s="630"/>
      <c r="L1069" s="620">
        <f>L1011+L924+L811+L792+L778+L650+L619+L592+L572+L534+L461+L347+L320+L213+L194+L143+L94+L67+L15</f>
        <v>0</v>
      </c>
      <c r="M1069" s="645"/>
    </row>
    <row r="1070" spans="1:29" ht="37.5" customHeight="1" x14ac:dyDescent="0.2">
      <c r="A1070" s="49" t="s">
        <v>22</v>
      </c>
      <c r="B1070" s="48"/>
      <c r="C1070" s="48"/>
      <c r="D1070" s="48"/>
      <c r="E1070" s="48"/>
      <c r="F1070" s="48"/>
      <c r="G1070" s="48"/>
      <c r="H1070" s="48"/>
      <c r="I1070" s="48"/>
      <c r="J1070" s="48"/>
      <c r="K1070" s="47"/>
      <c r="L1070" s="620">
        <f>L1071+L1072+L1073+L1074+L1075+L1076</f>
        <v>1015</v>
      </c>
      <c r="O1070" s="613"/>
    </row>
    <row r="1071" spans="1:29" ht="15" customHeight="1" x14ac:dyDescent="0.2">
      <c r="A1071" s="632" t="s">
        <v>21</v>
      </c>
      <c r="B1071" s="631"/>
      <c r="C1071" s="631"/>
      <c r="D1071" s="631"/>
      <c r="E1071" s="634"/>
      <c r="F1071" s="634"/>
      <c r="G1071" s="634"/>
      <c r="H1071" s="634"/>
      <c r="I1071" s="634"/>
      <c r="J1071" s="634"/>
      <c r="K1071" s="633"/>
      <c r="L1071" s="620">
        <f>L1045+L1016+L929+L815+L796+L782+L623+L597+L576+L538+L465+L324+L217+L198+L98+L71+L19</f>
        <v>0</v>
      </c>
    </row>
    <row r="1072" spans="1:29" ht="15" customHeight="1" x14ac:dyDescent="0.2">
      <c r="A1072" s="632" t="s">
        <v>20</v>
      </c>
      <c r="B1072" s="631"/>
      <c r="C1072" s="631"/>
      <c r="D1072" s="631"/>
      <c r="E1072" s="634"/>
      <c r="F1072" s="634"/>
      <c r="G1072" s="634"/>
      <c r="H1072" s="634"/>
      <c r="I1072" s="634"/>
      <c r="J1072" s="634"/>
      <c r="K1072" s="633"/>
      <c r="L1072" s="642"/>
    </row>
    <row r="1073" spans="1:26" ht="15" customHeight="1" x14ac:dyDescent="0.2">
      <c r="A1073" s="632" t="s">
        <v>19</v>
      </c>
      <c r="B1073" s="631"/>
      <c r="C1073" s="631"/>
      <c r="D1073" s="631"/>
      <c r="E1073" s="634"/>
      <c r="F1073" s="634"/>
      <c r="G1073" s="634"/>
      <c r="H1073" s="634"/>
      <c r="I1073" s="634"/>
      <c r="J1073" s="634"/>
      <c r="K1073" s="633"/>
      <c r="L1073" s="642"/>
    </row>
    <row r="1074" spans="1:26" ht="15" customHeight="1" x14ac:dyDescent="0.2">
      <c r="A1074" s="632" t="s">
        <v>213</v>
      </c>
      <c r="B1074" s="631"/>
      <c r="C1074" s="631"/>
      <c r="D1074" s="631"/>
      <c r="E1074" s="631"/>
      <c r="F1074" s="631"/>
      <c r="G1074" s="631"/>
      <c r="H1074" s="631"/>
      <c r="I1074" s="631"/>
      <c r="J1074" s="631"/>
      <c r="K1074" s="630"/>
      <c r="L1074" s="642"/>
      <c r="Y1074" s="635"/>
      <c r="Z1074" s="635"/>
    </row>
    <row r="1075" spans="1:26" ht="18.75" customHeight="1" x14ac:dyDescent="0.2">
      <c r="A1075" s="632" t="s">
        <v>17</v>
      </c>
      <c r="B1075" s="631"/>
      <c r="C1075" s="631"/>
      <c r="D1075" s="631"/>
      <c r="E1075" s="634"/>
      <c r="F1075" s="634"/>
      <c r="G1075" s="634"/>
      <c r="H1075" s="634"/>
      <c r="I1075" s="634"/>
      <c r="J1075" s="634"/>
      <c r="K1075" s="633"/>
      <c r="L1075" s="642"/>
      <c r="Y1075" s="635"/>
      <c r="Z1075" s="635"/>
    </row>
    <row r="1076" spans="1:26" ht="14.25" customHeight="1" x14ac:dyDescent="0.2">
      <c r="A1076" s="644" t="s">
        <v>16</v>
      </c>
      <c r="B1076" s="643"/>
      <c r="C1076" s="643"/>
      <c r="D1076" s="643"/>
      <c r="E1076" s="634"/>
      <c r="F1076" s="634"/>
      <c r="G1076" s="634"/>
      <c r="H1076" s="634"/>
      <c r="I1076" s="634"/>
      <c r="J1076" s="634"/>
      <c r="K1076" s="633"/>
      <c r="L1076" s="620">
        <f>L20+L147+L351+L816+L928+L1015+L654+L1044</f>
        <v>1015</v>
      </c>
      <c r="M1076" s="613"/>
      <c r="N1076" s="613"/>
      <c r="Y1076" s="635"/>
      <c r="Z1076" s="635"/>
    </row>
    <row r="1077" spans="1:26" ht="15" customHeight="1" x14ac:dyDescent="0.2">
      <c r="A1077" s="632" t="s">
        <v>15</v>
      </c>
      <c r="B1077" s="634"/>
      <c r="C1077" s="634"/>
      <c r="D1077" s="634"/>
      <c r="E1077" s="634"/>
      <c r="F1077" s="634"/>
      <c r="G1077" s="634"/>
      <c r="H1077" s="634"/>
      <c r="I1077" s="634"/>
      <c r="J1077" s="634"/>
      <c r="K1077" s="633"/>
      <c r="L1077" s="642"/>
      <c r="M1077" s="613"/>
      <c r="N1077" s="613"/>
      <c r="Y1077" s="635"/>
      <c r="Z1077" s="635"/>
    </row>
    <row r="1078" spans="1:26" ht="15" x14ac:dyDescent="0.2">
      <c r="A1078" s="632" t="s">
        <v>14</v>
      </c>
      <c r="B1078" s="631"/>
      <c r="C1078" s="631"/>
      <c r="D1078" s="631"/>
      <c r="E1078" s="631"/>
      <c r="F1078" s="631"/>
      <c r="G1078" s="631"/>
      <c r="H1078" s="631"/>
      <c r="I1078" s="631"/>
      <c r="J1078" s="631"/>
      <c r="K1078" s="630"/>
      <c r="L1078" s="642"/>
      <c r="M1078" s="613"/>
      <c r="N1078" s="613"/>
      <c r="Y1078" s="635"/>
      <c r="Z1078" s="635"/>
    </row>
    <row r="1079" spans="1:26" ht="15" customHeight="1" x14ac:dyDescent="0.2">
      <c r="A1079" s="52" t="s">
        <v>13</v>
      </c>
      <c r="B1079" s="51"/>
      <c r="C1079" s="51"/>
      <c r="D1079" s="51"/>
      <c r="E1079" s="51"/>
      <c r="F1079" s="51"/>
      <c r="G1079" s="51"/>
      <c r="H1079" s="51"/>
      <c r="I1079" s="51"/>
      <c r="J1079" s="51"/>
      <c r="K1079" s="50"/>
      <c r="L1079" s="620">
        <f>L18+L70+L97+L146+L197+L216+L323+L350+L464+L537+L575+L595+L622+L653+L781+L795+L814+L927+L1014+L1043</f>
        <v>17833.2</v>
      </c>
      <c r="M1079" s="641"/>
      <c r="O1079" s="636"/>
      <c r="Y1079" s="635"/>
      <c r="Z1079" s="635"/>
    </row>
    <row r="1080" spans="1:26" ht="15" customHeight="1" x14ac:dyDescent="0.2">
      <c r="A1080" s="640" t="s">
        <v>12</v>
      </c>
      <c r="B1080" s="639"/>
      <c r="C1080" s="639"/>
      <c r="D1080" s="639"/>
      <c r="E1080" s="639"/>
      <c r="F1080" s="639"/>
      <c r="G1080" s="639"/>
      <c r="H1080" s="639"/>
      <c r="I1080" s="639"/>
      <c r="J1080" s="639"/>
      <c r="K1080" s="638"/>
      <c r="L1080" s="620">
        <f>L1013+L926+L813+L794+L780+L652+L621+L594+L574+L536+L463+L349+L322+L215+L196+L145+L96+L69+L17</f>
        <v>4927.3</v>
      </c>
      <c r="M1080" s="637"/>
      <c r="O1080" s="636"/>
      <c r="Y1080" s="635"/>
    </row>
    <row r="1081" spans="1:26" ht="15" customHeight="1" x14ac:dyDescent="0.2">
      <c r="A1081" s="632" t="s">
        <v>11</v>
      </c>
      <c r="B1081" s="631"/>
      <c r="C1081" s="631"/>
      <c r="D1081" s="631"/>
      <c r="E1081" s="634"/>
      <c r="F1081" s="634"/>
      <c r="G1081" s="634"/>
      <c r="H1081" s="634"/>
      <c r="I1081" s="634"/>
      <c r="J1081" s="634"/>
      <c r="K1081" s="633"/>
      <c r="L1081" s="620">
        <f>L1082+L1083</f>
        <v>6709.2</v>
      </c>
      <c r="M1081" s="637"/>
      <c r="O1081" s="636"/>
      <c r="Y1081" s="635"/>
    </row>
    <row r="1082" spans="1:26" ht="20.25" customHeight="1" x14ac:dyDescent="0.2">
      <c r="A1082" s="632" t="s">
        <v>212</v>
      </c>
      <c r="B1082" s="631"/>
      <c r="C1082" s="631"/>
      <c r="D1082" s="631"/>
      <c r="E1082" s="634"/>
      <c r="F1082" s="634"/>
      <c r="G1082" s="634"/>
      <c r="H1082" s="634"/>
      <c r="I1082" s="634"/>
      <c r="J1082" s="634"/>
      <c r="K1082" s="633"/>
      <c r="L1082" s="620">
        <f>L16+L68+L95+L144+L195+L214+L321+L348+L462+L535+L573+L593+L620+L651+L779+L793+L812+L925+L1012+L1041</f>
        <v>6709.2</v>
      </c>
      <c r="M1082" s="613"/>
    </row>
    <row r="1083" spans="1:26" ht="16.5" customHeight="1" thickBot="1" x14ac:dyDescent="0.25">
      <c r="A1083" s="632" t="s">
        <v>9</v>
      </c>
      <c r="B1083" s="631"/>
      <c r="C1083" s="631"/>
      <c r="D1083" s="631"/>
      <c r="E1083" s="631"/>
      <c r="F1083" s="631"/>
      <c r="G1083" s="631"/>
      <c r="H1083" s="631"/>
      <c r="I1083" s="631"/>
      <c r="J1083" s="631"/>
      <c r="K1083" s="630"/>
      <c r="L1083" s="629"/>
      <c r="M1083" s="613"/>
    </row>
    <row r="1084" spans="1:26" ht="15" customHeight="1" thickBot="1" x14ac:dyDescent="0.25">
      <c r="A1084" s="628" t="s">
        <v>8</v>
      </c>
      <c r="B1084" s="627"/>
      <c r="C1084" s="627"/>
      <c r="D1084" s="627"/>
      <c r="E1084" s="627"/>
      <c r="F1084" s="627"/>
      <c r="G1084" s="627"/>
      <c r="H1084" s="627"/>
      <c r="I1084" s="627"/>
      <c r="J1084" s="627"/>
      <c r="K1084" s="626"/>
      <c r="L1084" s="625">
        <f>L1085+L1086</f>
        <v>575</v>
      </c>
    </row>
    <row r="1085" spans="1:26" ht="15" customHeight="1" x14ac:dyDescent="0.2">
      <c r="A1085" s="624" t="s">
        <v>211</v>
      </c>
      <c r="B1085" s="623"/>
      <c r="C1085" s="623"/>
      <c r="D1085" s="623"/>
      <c r="E1085" s="622"/>
      <c r="F1085" s="622"/>
      <c r="G1085" s="622"/>
      <c r="H1085" s="622"/>
      <c r="I1085" s="622"/>
      <c r="J1085" s="622"/>
      <c r="K1085" s="621"/>
      <c r="L1085" s="614">
        <f>L218</f>
        <v>575</v>
      </c>
    </row>
    <row r="1086" spans="1:26" ht="15.75" customHeight="1" x14ac:dyDescent="0.2">
      <c r="A1086" s="33" t="s">
        <v>6</v>
      </c>
      <c r="B1086" s="32"/>
      <c r="C1086" s="32"/>
      <c r="D1086" s="32"/>
      <c r="E1086" s="32"/>
      <c r="F1086" s="32"/>
      <c r="G1086" s="32"/>
      <c r="H1086" s="32"/>
      <c r="I1086" s="32"/>
      <c r="J1086" s="32"/>
      <c r="K1086" s="31"/>
      <c r="L1086" s="620">
        <v>0</v>
      </c>
      <c r="M1086" s="617"/>
    </row>
    <row r="1087" spans="1:26" ht="15" x14ac:dyDescent="0.2">
      <c r="A1087" s="30" t="s">
        <v>5</v>
      </c>
      <c r="B1087" s="29"/>
      <c r="C1087" s="29"/>
      <c r="D1087" s="29"/>
      <c r="E1087" s="29"/>
      <c r="F1087" s="29"/>
      <c r="G1087" s="29"/>
      <c r="H1087" s="29"/>
      <c r="I1087" s="29"/>
      <c r="J1087" s="29"/>
      <c r="K1087" s="28"/>
      <c r="L1087" s="620"/>
      <c r="M1087" s="617"/>
    </row>
    <row r="1088" spans="1:26" ht="15" x14ac:dyDescent="0.2">
      <c r="A1088" s="27" t="s">
        <v>4</v>
      </c>
      <c r="B1088" s="26"/>
      <c r="C1088" s="26"/>
      <c r="D1088" s="26"/>
      <c r="E1088" s="26"/>
      <c r="F1088" s="26"/>
      <c r="G1088" s="26"/>
      <c r="H1088" s="26"/>
      <c r="I1088" s="26"/>
      <c r="J1088" s="26"/>
      <c r="K1088" s="25"/>
      <c r="L1088" s="619"/>
      <c r="M1088" s="617"/>
    </row>
    <row r="1089" spans="1:15" ht="15.75" thickBot="1" x14ac:dyDescent="0.25">
      <c r="A1089" s="23" t="s">
        <v>3</v>
      </c>
      <c r="B1089" s="22"/>
      <c r="C1089" s="22"/>
      <c r="D1089" s="22"/>
      <c r="E1089" s="22"/>
      <c r="F1089" s="22"/>
      <c r="G1089" s="22"/>
      <c r="H1089" s="22"/>
      <c r="I1089" s="22"/>
      <c r="J1089" s="22"/>
      <c r="K1089" s="21"/>
      <c r="L1089" s="618"/>
      <c r="M1089" s="617"/>
    </row>
    <row r="1090" spans="1:15" ht="15" customHeight="1" thickBot="1" x14ac:dyDescent="0.25">
      <c r="A1090" s="19" t="s">
        <v>2</v>
      </c>
      <c r="B1090" s="18"/>
      <c r="C1090" s="18"/>
      <c r="D1090" s="18"/>
      <c r="E1090" s="18"/>
      <c r="F1090" s="18"/>
      <c r="G1090" s="18"/>
      <c r="H1090" s="18"/>
      <c r="I1090" s="18"/>
      <c r="J1090" s="18"/>
      <c r="K1090" s="17"/>
      <c r="L1090" s="616">
        <f>L1065+L1084</f>
        <v>33473.299999999996</v>
      </c>
      <c r="M1090" s="615"/>
      <c r="O1090" s="615"/>
    </row>
    <row r="1091" spans="1:15" ht="15" customHeight="1" x14ac:dyDescent="0.2">
      <c r="A1091" s="15" t="s">
        <v>1</v>
      </c>
      <c r="B1091" s="14"/>
      <c r="C1091" s="14"/>
      <c r="D1091" s="14"/>
      <c r="E1091" s="14"/>
      <c r="F1091" s="14"/>
      <c r="G1091" s="14"/>
      <c r="H1091" s="14"/>
      <c r="I1091" s="14"/>
      <c r="J1091" s="14"/>
      <c r="K1091" s="13"/>
      <c r="L1091" s="614">
        <f>L54+L111+L125+L238+L252+L259+L266+L337+L471+L485+L486+L492+L499+L506+L513+L520+L551+L558+L565+L636+L733+L740+L747+L754+L761+L768+L857+L865+L1001+L897+L1052</f>
        <v>11493.6</v>
      </c>
      <c r="M1091" s="613"/>
    </row>
    <row r="1092" spans="1:15" ht="15.75" customHeight="1" thickBot="1" x14ac:dyDescent="0.25">
      <c r="A1092" s="11" t="s">
        <v>0</v>
      </c>
      <c r="B1092" s="10"/>
      <c r="C1092" s="10"/>
      <c r="D1092" s="10"/>
      <c r="E1092" s="10"/>
      <c r="F1092" s="10"/>
      <c r="G1092" s="10"/>
      <c r="H1092" s="10"/>
      <c r="I1092" s="10"/>
      <c r="J1092" s="10"/>
      <c r="K1092" s="9"/>
      <c r="L1092" s="612">
        <v>-2309.9</v>
      </c>
    </row>
  </sheetData>
  <mergeCells count="1022">
    <mergeCell ref="E412:E418"/>
    <mergeCell ref="H378:H384"/>
    <mergeCell ref="I419:I425"/>
    <mergeCell ref="I426:I432"/>
    <mergeCell ref="D426:D432"/>
    <mergeCell ref="E516:E522"/>
    <mergeCell ref="D516:D522"/>
    <mergeCell ref="G326:G332"/>
    <mergeCell ref="I440:I446"/>
    <mergeCell ref="F412:F418"/>
    <mergeCell ref="G412:G418"/>
    <mergeCell ref="H412:H417"/>
    <mergeCell ref="I412:I418"/>
    <mergeCell ref="I366:I371"/>
    <mergeCell ref="I433:I439"/>
    <mergeCell ref="G433:G439"/>
    <mergeCell ref="G366:G371"/>
    <mergeCell ref="G481:G487"/>
    <mergeCell ref="J523:J529"/>
    <mergeCell ref="F523:F529"/>
    <mergeCell ref="J447:J453"/>
    <mergeCell ref="B426:B432"/>
    <mergeCell ref="C419:C425"/>
    <mergeCell ref="D419:D425"/>
    <mergeCell ref="B419:B425"/>
    <mergeCell ref="J495:J501"/>
    <mergeCell ref="B516:B522"/>
    <mergeCell ref="D433:D439"/>
    <mergeCell ref="B474:B480"/>
    <mergeCell ref="B460:B466"/>
    <mergeCell ref="B649:B655"/>
    <mergeCell ref="B691:B697"/>
    <mergeCell ref="B625:B631"/>
    <mergeCell ref="C625:C631"/>
    <mergeCell ref="B509:B515"/>
    <mergeCell ref="C455:I455"/>
    <mergeCell ref="E481:E487"/>
    <mergeCell ref="C950:C955"/>
    <mergeCell ref="F333:F339"/>
    <mergeCell ref="H481:H487"/>
    <mergeCell ref="B571:B577"/>
    <mergeCell ref="B578:B584"/>
    <mergeCell ref="E474:E480"/>
    <mergeCell ref="F467:F473"/>
    <mergeCell ref="C426:C432"/>
    <mergeCell ref="B433:B439"/>
    <mergeCell ref="C433:C439"/>
    <mergeCell ref="G965:G969"/>
    <mergeCell ref="D923:F931"/>
    <mergeCell ref="H950:H959"/>
    <mergeCell ref="H941:H949"/>
    <mergeCell ref="E956:E959"/>
    <mergeCell ref="B941:B949"/>
    <mergeCell ref="C941:C949"/>
    <mergeCell ref="F950:F955"/>
    <mergeCell ref="G950:G959"/>
    <mergeCell ref="G941:G949"/>
    <mergeCell ref="A893:A900"/>
    <mergeCell ref="B869:B876"/>
    <mergeCell ref="A909:A916"/>
    <mergeCell ref="B909:B916"/>
    <mergeCell ref="C909:C916"/>
    <mergeCell ref="D909:D916"/>
    <mergeCell ref="B810:B817"/>
    <mergeCell ref="B784:B790"/>
    <mergeCell ref="B798:B803"/>
    <mergeCell ref="B777:B783"/>
    <mergeCell ref="B663:B669"/>
    <mergeCell ref="B670:B676"/>
    <mergeCell ref="B698:B703"/>
    <mergeCell ref="I960:I964"/>
    <mergeCell ref="F932:F940"/>
    <mergeCell ref="H932:H940"/>
    <mergeCell ref="C901:C908"/>
    <mergeCell ref="D901:D908"/>
    <mergeCell ref="A607:A614"/>
    <mergeCell ref="B607:B614"/>
    <mergeCell ref="C607:C614"/>
    <mergeCell ref="E607:E614"/>
    <mergeCell ref="G607:G614"/>
    <mergeCell ref="A292:A299"/>
    <mergeCell ref="B292:B299"/>
    <mergeCell ref="B523:B529"/>
    <mergeCell ref="A950:A955"/>
    <mergeCell ref="B950:B955"/>
    <mergeCell ref="I950:I955"/>
    <mergeCell ref="H607:H614"/>
    <mergeCell ref="I607:I614"/>
    <mergeCell ref="F607:F614"/>
    <mergeCell ref="I941:I949"/>
    <mergeCell ref="A447:A453"/>
    <mergeCell ref="C447:C453"/>
    <mergeCell ref="D447:D453"/>
    <mergeCell ref="F447:F453"/>
    <mergeCell ref="G447:G453"/>
    <mergeCell ref="H447:H453"/>
    <mergeCell ref="E447:E453"/>
    <mergeCell ref="I901:I908"/>
    <mergeCell ref="H901:H908"/>
    <mergeCell ref="H893:H900"/>
    <mergeCell ref="I262:I268"/>
    <mergeCell ref="H220:H226"/>
    <mergeCell ref="G248:G254"/>
    <mergeCell ref="H406:H410"/>
    <mergeCell ref="G319:G325"/>
    <mergeCell ref="I447:I453"/>
    <mergeCell ref="H419:H425"/>
    <mergeCell ref="A440:A446"/>
    <mergeCell ref="B440:B446"/>
    <mergeCell ref="C440:C446"/>
    <mergeCell ref="D440:D446"/>
    <mergeCell ref="E440:E446"/>
    <mergeCell ref="G255:G261"/>
    <mergeCell ref="G262:G268"/>
    <mergeCell ref="G269:G275"/>
    <mergeCell ref="A426:A432"/>
    <mergeCell ref="F406:F411"/>
    <mergeCell ref="G419:G425"/>
    <mergeCell ref="F419:F425"/>
    <mergeCell ref="C340:I340"/>
    <mergeCell ref="G360:G365"/>
    <mergeCell ref="B392:B398"/>
    <mergeCell ref="E419:E425"/>
    <mergeCell ref="I399:I405"/>
    <mergeCell ref="I346:I352"/>
    <mergeCell ref="B399:B405"/>
    <mergeCell ref="G378:G384"/>
    <mergeCell ref="G333:G339"/>
    <mergeCell ref="G346:G352"/>
    <mergeCell ref="G406:G411"/>
    <mergeCell ref="F399:F405"/>
    <mergeCell ref="H392:H398"/>
    <mergeCell ref="I385:I391"/>
    <mergeCell ref="F366:F371"/>
    <mergeCell ref="F346:F352"/>
    <mergeCell ref="H366:H370"/>
    <mergeCell ref="I333:I339"/>
    <mergeCell ref="A276:A283"/>
    <mergeCell ref="F276:F283"/>
    <mergeCell ref="E276:E283"/>
    <mergeCell ref="E284:E291"/>
    <mergeCell ref="G284:G291"/>
    <mergeCell ref="H284:H291"/>
    <mergeCell ref="B276:B283"/>
    <mergeCell ref="D172:D178"/>
    <mergeCell ref="D164:D171"/>
    <mergeCell ref="C164:C171"/>
    <mergeCell ref="H234:H240"/>
    <mergeCell ref="G121:G127"/>
    <mergeCell ref="A419:A425"/>
    <mergeCell ref="A284:A291"/>
    <mergeCell ref="B284:B291"/>
    <mergeCell ref="C284:C291"/>
    <mergeCell ref="F284:F291"/>
    <mergeCell ref="E269:E275"/>
    <mergeCell ref="F269:F275"/>
    <mergeCell ref="E220:E226"/>
    <mergeCell ref="C186:I186"/>
    <mergeCell ref="H206:H211"/>
    <mergeCell ref="I206:I211"/>
    <mergeCell ref="I241:I247"/>
    <mergeCell ref="I248:I254"/>
    <mergeCell ref="E248:E254"/>
    <mergeCell ref="B262:B268"/>
    <mergeCell ref="F193:F199"/>
    <mergeCell ref="F200:F205"/>
    <mergeCell ref="A179:A185"/>
    <mergeCell ref="F262:F268"/>
    <mergeCell ref="F241:F247"/>
    <mergeCell ref="A269:A275"/>
    <mergeCell ref="D179:D185"/>
    <mergeCell ref="B142:B149"/>
    <mergeCell ref="A164:A171"/>
    <mergeCell ref="B212:B219"/>
    <mergeCell ref="B206:B211"/>
    <mergeCell ref="B164:B171"/>
    <mergeCell ref="B200:B205"/>
    <mergeCell ref="A172:A178"/>
    <mergeCell ref="C172:C178"/>
    <mergeCell ref="C92:L92"/>
    <mergeCell ref="I80:I86"/>
    <mergeCell ref="F93:F99"/>
    <mergeCell ref="H93:H99"/>
    <mergeCell ref="H114:H120"/>
    <mergeCell ref="D80:D85"/>
    <mergeCell ref="F80:F86"/>
    <mergeCell ref="E80:E86"/>
    <mergeCell ref="I93:I99"/>
    <mergeCell ref="F107:F113"/>
    <mergeCell ref="H135:H141"/>
    <mergeCell ref="H121:H127"/>
    <mergeCell ref="B121:B127"/>
    <mergeCell ref="J107:J109"/>
    <mergeCell ref="I114:I120"/>
    <mergeCell ref="J114:J116"/>
    <mergeCell ref="B107:B113"/>
    <mergeCell ref="B114:B120"/>
    <mergeCell ref="F114:F120"/>
    <mergeCell ref="I220:I226"/>
    <mergeCell ref="I227:I233"/>
    <mergeCell ref="B960:B964"/>
    <mergeCell ref="J66:J68"/>
    <mergeCell ref="E107:E113"/>
    <mergeCell ref="B128:B134"/>
    <mergeCell ref="J121:J127"/>
    <mergeCell ref="F135:F141"/>
    <mergeCell ref="F128:F134"/>
    <mergeCell ref="B135:B141"/>
    <mergeCell ref="G150:G156"/>
    <mergeCell ref="H157:H163"/>
    <mergeCell ref="G107:G113"/>
    <mergeCell ref="G114:G120"/>
    <mergeCell ref="E157:E163"/>
    <mergeCell ref="G172:G178"/>
    <mergeCell ref="G164:G171"/>
    <mergeCell ref="G128:G134"/>
    <mergeCell ref="G135:G141"/>
    <mergeCell ref="H128:H134"/>
    <mergeCell ref="B157:B163"/>
    <mergeCell ref="G200:G205"/>
    <mergeCell ref="J73:J75"/>
    <mergeCell ref="D157:D163"/>
    <mergeCell ref="F206:F211"/>
    <mergeCell ref="B187:I187"/>
    <mergeCell ref="B193:B199"/>
    <mergeCell ref="B172:B178"/>
    <mergeCell ref="C157:C163"/>
    <mergeCell ref="F179:F185"/>
    <mergeCell ref="I1010:I1018"/>
    <mergeCell ref="B1010:B1018"/>
    <mergeCell ref="B179:B185"/>
    <mergeCell ref="C179:C185"/>
    <mergeCell ref="J164:J171"/>
    <mergeCell ref="J193:J195"/>
    <mergeCell ref="I212:I219"/>
    <mergeCell ref="E172:E178"/>
    <mergeCell ref="E179:E185"/>
    <mergeCell ref="G179:G185"/>
    <mergeCell ref="G1019:G1027"/>
    <mergeCell ref="C1004:I1004"/>
    <mergeCell ref="C1005:I1005"/>
    <mergeCell ref="B1006:O1006"/>
    <mergeCell ref="C1038:L1038"/>
    <mergeCell ref="J1028:J1035"/>
    <mergeCell ref="I1028:I1035"/>
    <mergeCell ref="G1028:G1035"/>
    <mergeCell ref="H1010:H1018"/>
    <mergeCell ref="H1019:H1027"/>
    <mergeCell ref="E1048:E1056"/>
    <mergeCell ref="D1048:D1056"/>
    <mergeCell ref="I1048:I1056"/>
    <mergeCell ref="H1048:H1056"/>
    <mergeCell ref="C1036:I1036"/>
    <mergeCell ref="J1039:J1041"/>
    <mergeCell ref="J1048:J1056"/>
    <mergeCell ref="F1048:F1056"/>
    <mergeCell ref="G1048:G1056"/>
    <mergeCell ref="A979:A987"/>
    <mergeCell ref="B979:B987"/>
    <mergeCell ref="F979:F987"/>
    <mergeCell ref="C997:C1003"/>
    <mergeCell ref="F997:F1003"/>
    <mergeCell ref="E997:E1003"/>
    <mergeCell ref="A941:A949"/>
    <mergeCell ref="A960:A964"/>
    <mergeCell ref="I1019:I1027"/>
    <mergeCell ref="D1008:O1008"/>
    <mergeCell ref="C1009:L1009"/>
    <mergeCell ref="J997:J1003"/>
    <mergeCell ref="G970:G978"/>
    <mergeCell ref="J988:J990"/>
    <mergeCell ref="J970:J972"/>
    <mergeCell ref="J979:J981"/>
    <mergeCell ref="H970:H978"/>
    <mergeCell ref="H979:H987"/>
    <mergeCell ref="H988:H996"/>
    <mergeCell ref="F1010:F1016"/>
    <mergeCell ref="A997:A1003"/>
    <mergeCell ref="A1010:A1018"/>
    <mergeCell ref="B997:B1003"/>
    <mergeCell ref="C979:C987"/>
    <mergeCell ref="A988:A996"/>
    <mergeCell ref="G988:G996"/>
    <mergeCell ref="A970:A978"/>
    <mergeCell ref="B970:B978"/>
    <mergeCell ref="C970:C978"/>
    <mergeCell ref="G684:G690"/>
    <mergeCell ref="F970:F978"/>
    <mergeCell ref="B1028:B1035"/>
    <mergeCell ref="C960:C964"/>
    <mergeCell ref="C965:C969"/>
    <mergeCell ref="F965:F969"/>
    <mergeCell ref="B965:B969"/>
    <mergeCell ref="G1039:G1047"/>
    <mergeCell ref="H1039:H1047"/>
    <mergeCell ref="A1028:A1035"/>
    <mergeCell ref="H1028:H1035"/>
    <mergeCell ref="G997:G1003"/>
    <mergeCell ref="H997:H1003"/>
    <mergeCell ref="D1037:O1037"/>
    <mergeCell ref="J1010:J1012"/>
    <mergeCell ref="F1019:F1027"/>
    <mergeCell ref="G1010:G1018"/>
    <mergeCell ref="C1057:I1057"/>
    <mergeCell ref="I1039:I1047"/>
    <mergeCell ref="A1048:A1056"/>
    <mergeCell ref="B1048:B1056"/>
    <mergeCell ref="F1028:F1035"/>
    <mergeCell ref="E1028:E1035"/>
    <mergeCell ref="D1028:D1035"/>
    <mergeCell ref="C1028:C1035"/>
    <mergeCell ref="A1039:A1047"/>
    <mergeCell ref="B1039:B1047"/>
    <mergeCell ref="A1068:K1068"/>
    <mergeCell ref="A1070:K1070"/>
    <mergeCell ref="A1071:K1071"/>
    <mergeCell ref="C1058:I1058"/>
    <mergeCell ref="C1059:I1059"/>
    <mergeCell ref="A1060:J1060"/>
    <mergeCell ref="A1069:K1069"/>
    <mergeCell ref="J750:J756"/>
    <mergeCell ref="J757:J763"/>
    <mergeCell ref="G743:G749"/>
    <mergeCell ref="G599:G606"/>
    <mergeCell ref="G723:G728"/>
    <mergeCell ref="B488:B494"/>
    <mergeCell ref="H591:H598"/>
    <mergeCell ref="J649:J651"/>
    <mergeCell ref="G716:G722"/>
    <mergeCell ref="J554:J556"/>
    <mergeCell ref="H632:H638"/>
    <mergeCell ref="J743:J749"/>
    <mergeCell ref="F941:F949"/>
    <mergeCell ref="I670:I676"/>
    <mergeCell ref="I533:I539"/>
    <mergeCell ref="I460:I466"/>
    <mergeCell ref="F901:F908"/>
    <mergeCell ref="E901:E908"/>
    <mergeCell ref="H729:H735"/>
    <mergeCell ref="F736:F742"/>
    <mergeCell ref="H663:H669"/>
    <mergeCell ref="I729:I735"/>
    <mergeCell ref="G960:G964"/>
    <mergeCell ref="I932:I940"/>
    <mergeCell ref="H704:H709"/>
    <mergeCell ref="F670:F673"/>
    <mergeCell ref="C646:I646"/>
    <mergeCell ref="H649:H655"/>
    <mergeCell ref="I723:I728"/>
    <mergeCell ref="I716:I722"/>
    <mergeCell ref="I649:I655"/>
    <mergeCell ref="I714:I715"/>
    <mergeCell ref="C262:C268"/>
    <mergeCell ref="E241:E247"/>
    <mergeCell ref="H262:H268"/>
    <mergeCell ref="J255:J261"/>
    <mergeCell ref="M463:M464"/>
    <mergeCell ref="D861:D868"/>
    <mergeCell ref="F861:F868"/>
    <mergeCell ref="I599:I606"/>
    <mergeCell ref="I625:I631"/>
    <mergeCell ref="I691:I697"/>
    <mergeCell ref="H269:H275"/>
    <mergeCell ref="I269:I275"/>
    <mergeCell ref="I255:I261"/>
    <mergeCell ref="J269:J275"/>
    <mergeCell ref="J241:J247"/>
    <mergeCell ref="J248:J254"/>
    <mergeCell ref="J262:J268"/>
    <mergeCell ref="H227:H233"/>
    <mergeCell ref="F227:F233"/>
    <mergeCell ref="J319:J321"/>
    <mergeCell ref="C292:C299"/>
    <mergeCell ref="D292:D299"/>
    <mergeCell ref="E292:E299"/>
    <mergeCell ref="F292:F299"/>
    <mergeCell ref="G292:G299"/>
    <mergeCell ref="H292:H299"/>
    <mergeCell ref="I292:I299"/>
    <mergeCell ref="J276:J283"/>
    <mergeCell ref="J284:J291"/>
    <mergeCell ref="I276:I283"/>
    <mergeCell ref="C316:I316"/>
    <mergeCell ref="C276:C283"/>
    <mergeCell ref="H276:H283"/>
    <mergeCell ref="G276:G283"/>
    <mergeCell ref="I284:I291"/>
    <mergeCell ref="J179:J185"/>
    <mergeCell ref="G220:G226"/>
    <mergeCell ref="H150:H156"/>
    <mergeCell ref="I150:I156"/>
    <mergeCell ref="G142:G149"/>
    <mergeCell ref="J212:J219"/>
    <mergeCell ref="J157:J163"/>
    <mergeCell ref="H193:H199"/>
    <mergeCell ref="H200:H205"/>
    <mergeCell ref="I164:I171"/>
    <mergeCell ref="F474:F480"/>
    <mergeCell ref="H440:H446"/>
    <mergeCell ref="I736:I742"/>
    <mergeCell ref="I743:I749"/>
    <mergeCell ref="E150:E156"/>
    <mergeCell ref="E121:E127"/>
    <mergeCell ref="H164:H171"/>
    <mergeCell ref="I128:I134"/>
    <mergeCell ref="H241:H247"/>
    <mergeCell ref="H248:H254"/>
    <mergeCell ref="J502:J508"/>
    <mergeCell ref="J511:J515"/>
    <mergeCell ref="I488:I494"/>
    <mergeCell ref="I571:I577"/>
    <mergeCell ref="G547:G553"/>
    <mergeCell ref="G554:G560"/>
    <mergeCell ref="J488:J494"/>
    <mergeCell ref="J561:J563"/>
    <mergeCell ref="J571:J573"/>
    <mergeCell ref="I495:I501"/>
    <mergeCell ref="J326:J328"/>
    <mergeCell ref="H326:H332"/>
    <mergeCell ref="B467:B473"/>
    <mergeCell ref="B533:B539"/>
    <mergeCell ref="F561:F567"/>
    <mergeCell ref="F554:F560"/>
    <mergeCell ref="I406:I411"/>
    <mergeCell ref="F426:F432"/>
    <mergeCell ref="F433:F439"/>
    <mergeCell ref="H460:H466"/>
    <mergeCell ref="J591:J594"/>
    <mergeCell ref="I618:I624"/>
    <mergeCell ref="J618:J620"/>
    <mergeCell ref="H618:H624"/>
    <mergeCell ref="B684:B690"/>
    <mergeCell ref="B704:B709"/>
    <mergeCell ref="I704:I709"/>
    <mergeCell ref="H677:H683"/>
    <mergeCell ref="I677:I683"/>
    <mergeCell ref="G663:G669"/>
    <mergeCell ref="A1078:K1078"/>
    <mergeCell ref="A1087:K1087"/>
    <mergeCell ref="A1086:K1086"/>
    <mergeCell ref="A1090:K1090"/>
    <mergeCell ref="A1085:K1085"/>
    <mergeCell ref="A965:A969"/>
    <mergeCell ref="A1073:K1073"/>
    <mergeCell ref="A1065:K1065"/>
    <mergeCell ref="A1066:K1066"/>
    <mergeCell ref="A1067:K1067"/>
    <mergeCell ref="A1080:K1080"/>
    <mergeCell ref="A1081:K1081"/>
    <mergeCell ref="A1082:K1082"/>
    <mergeCell ref="A1083:K1083"/>
    <mergeCell ref="A1084:K1084"/>
    <mergeCell ref="A1091:K1091"/>
    <mergeCell ref="A1088:K1088"/>
    <mergeCell ref="A1089:K1089"/>
    <mergeCell ref="H554:H560"/>
    <mergeCell ref="C568:I568"/>
    <mergeCell ref="G578:G584"/>
    <mergeCell ref="G467:G473"/>
    <mergeCell ref="I540:I546"/>
    <mergeCell ref="A1092:K1092"/>
    <mergeCell ref="A1075:K1075"/>
    <mergeCell ref="A1076:K1076"/>
    <mergeCell ref="A1077:K1077"/>
    <mergeCell ref="A1079:K1079"/>
    <mergeCell ref="F100:F106"/>
    <mergeCell ref="B100:B106"/>
    <mergeCell ref="H100:H106"/>
    <mergeCell ref="G100:G106"/>
    <mergeCell ref="A80:A85"/>
    <mergeCell ref="B80:B85"/>
    <mergeCell ref="G93:G99"/>
    <mergeCell ref="C87:I87"/>
    <mergeCell ref="C88:I88"/>
    <mergeCell ref="B93:B99"/>
    <mergeCell ref="J172:J178"/>
    <mergeCell ref="B269:B275"/>
    <mergeCell ref="C269:C275"/>
    <mergeCell ref="A73:A79"/>
    <mergeCell ref="B73:B79"/>
    <mergeCell ref="C73:C79"/>
    <mergeCell ref="E73:E79"/>
    <mergeCell ref="D73:D79"/>
    <mergeCell ref="H73:H79"/>
    <mergeCell ref="G73:G79"/>
    <mergeCell ref="G523:G529"/>
    <mergeCell ref="A1074:K1074"/>
    <mergeCell ref="A1062:L1062"/>
    <mergeCell ref="C1064:K1064"/>
    <mergeCell ref="B988:B996"/>
    <mergeCell ref="C988:C996"/>
    <mergeCell ref="A1072:K1072"/>
    <mergeCell ref="C585:I585"/>
    <mergeCell ref="C586:I586"/>
    <mergeCell ref="H547:H553"/>
    <mergeCell ref="H710:H715"/>
    <mergeCell ref="F729:F735"/>
    <mergeCell ref="F764:F770"/>
    <mergeCell ref="G750:G756"/>
    <mergeCell ref="D591:F598"/>
    <mergeCell ref="E554:E560"/>
    <mergeCell ref="H578:H584"/>
    <mergeCell ref="F639:F645"/>
    <mergeCell ref="G639:G645"/>
    <mergeCell ref="H639:H645"/>
    <mergeCell ref="G698:G703"/>
    <mergeCell ref="D649:F655"/>
    <mergeCell ref="C561:C567"/>
    <mergeCell ref="G625:G631"/>
    <mergeCell ref="F663:F666"/>
    <mergeCell ref="I632:I638"/>
    <mergeCell ref="F698:F700"/>
    <mergeCell ref="I684:I690"/>
    <mergeCell ref="H670:H676"/>
    <mergeCell ref="I578:I584"/>
    <mergeCell ref="F716:F719"/>
    <mergeCell ref="H716:H722"/>
    <mergeCell ref="E723:E728"/>
    <mergeCell ref="H723:H728"/>
    <mergeCell ref="E729:E735"/>
    <mergeCell ref="D877:D884"/>
    <mergeCell ref="E757:E763"/>
    <mergeCell ref="C805:I805"/>
    <mergeCell ref="G791:G797"/>
    <mergeCell ref="C771:I771"/>
    <mergeCell ref="H571:H577"/>
    <mergeCell ref="D561:D567"/>
    <mergeCell ref="E502:E508"/>
    <mergeCell ref="C454:I454"/>
    <mergeCell ref="I516:I522"/>
    <mergeCell ref="H474:H480"/>
    <mergeCell ref="G474:G480"/>
    <mergeCell ref="E495:E501"/>
    <mergeCell ref="I523:I529"/>
    <mergeCell ref="E509:E515"/>
    <mergeCell ref="D554:D560"/>
    <mergeCell ref="E488:E494"/>
    <mergeCell ref="I378:I384"/>
    <mergeCell ref="H561:H567"/>
    <mergeCell ref="E561:E567"/>
    <mergeCell ref="G591:G598"/>
    <mergeCell ref="F578:F584"/>
    <mergeCell ref="G561:G567"/>
    <mergeCell ref="H509:H515"/>
    <mergeCell ref="F460:F466"/>
    <mergeCell ref="B447:B453"/>
    <mergeCell ref="H523:H529"/>
    <mergeCell ref="G533:G539"/>
    <mergeCell ref="E547:E553"/>
    <mergeCell ref="H533:H539"/>
    <mergeCell ref="F547:F553"/>
    <mergeCell ref="G460:G466"/>
    <mergeCell ref="H467:H473"/>
    <mergeCell ref="D523:D529"/>
    <mergeCell ref="E523:E529"/>
    <mergeCell ref="C591:C598"/>
    <mergeCell ref="B588:F588"/>
    <mergeCell ref="D571:F577"/>
    <mergeCell ref="H599:H606"/>
    <mergeCell ref="E426:E432"/>
    <mergeCell ref="E433:E439"/>
    <mergeCell ref="F440:F446"/>
    <mergeCell ref="F481:F487"/>
    <mergeCell ref="H502:H508"/>
    <mergeCell ref="F488:F494"/>
    <mergeCell ref="B495:B501"/>
    <mergeCell ref="B502:B508"/>
    <mergeCell ref="B378:B384"/>
    <mergeCell ref="G649:G655"/>
    <mergeCell ref="F684:F690"/>
    <mergeCell ref="G440:G446"/>
    <mergeCell ref="G540:G546"/>
    <mergeCell ref="F516:F522"/>
    <mergeCell ref="F540:F546"/>
    <mergeCell ref="D412:D418"/>
    <mergeCell ref="A885:A892"/>
    <mergeCell ref="E909:E916"/>
    <mergeCell ref="B885:B892"/>
    <mergeCell ref="A901:A908"/>
    <mergeCell ref="H877:H884"/>
    <mergeCell ref="B353:B359"/>
    <mergeCell ref="B360:B365"/>
    <mergeCell ref="G372:G377"/>
    <mergeCell ref="B547:B553"/>
    <mergeCell ref="B656:B662"/>
    <mergeCell ref="A877:A884"/>
    <mergeCell ref="C885:C892"/>
    <mergeCell ref="A923:A931"/>
    <mergeCell ref="B901:B908"/>
    <mergeCell ref="B893:B900"/>
    <mergeCell ref="G932:G940"/>
    <mergeCell ref="B923:B931"/>
    <mergeCell ref="G885:G892"/>
    <mergeCell ref="F893:F900"/>
    <mergeCell ref="G893:G900"/>
    <mergeCell ref="B877:B884"/>
    <mergeCell ref="B853:B860"/>
    <mergeCell ref="E853:E860"/>
    <mergeCell ref="F853:F859"/>
    <mergeCell ref="G853:G860"/>
    <mergeCell ref="G846:G852"/>
    <mergeCell ref="F869:F876"/>
    <mergeCell ref="G869:G876"/>
    <mergeCell ref="C853:C860"/>
    <mergeCell ref="J35:J37"/>
    <mergeCell ref="H22:H28"/>
    <mergeCell ref="A932:A940"/>
    <mergeCell ref="B932:B940"/>
    <mergeCell ref="C932:C940"/>
    <mergeCell ref="C918:I918"/>
    <mergeCell ref="I846:I852"/>
    <mergeCell ref="I869:I876"/>
    <mergeCell ref="A846:A852"/>
    <mergeCell ref="A869:A876"/>
    <mergeCell ref="I73:I79"/>
    <mergeCell ref="H80:H86"/>
    <mergeCell ref="F29:F34"/>
    <mergeCell ref="H29:H34"/>
    <mergeCell ref="I29:I34"/>
    <mergeCell ref="F73:F79"/>
    <mergeCell ref="E42:E49"/>
    <mergeCell ref="F50:F57"/>
    <mergeCell ref="E58:E65"/>
    <mergeCell ref="J22:J24"/>
    <mergeCell ref="C80:C85"/>
    <mergeCell ref="G42:G49"/>
    <mergeCell ref="H35:H41"/>
    <mergeCell ref="I35:I41"/>
    <mergeCell ref="G58:G65"/>
    <mergeCell ref="H50:H57"/>
    <mergeCell ref="M8:M9"/>
    <mergeCell ref="N8:N9"/>
    <mergeCell ref="M7:O7"/>
    <mergeCell ref="A4:O4"/>
    <mergeCell ref="A5:O5"/>
    <mergeCell ref="E7:E9"/>
    <mergeCell ref="N6:O6"/>
    <mergeCell ref="K7:K9"/>
    <mergeCell ref="O8:O9"/>
    <mergeCell ref="I7:I9"/>
    <mergeCell ref="A3:Q3"/>
    <mergeCell ref="A7:A9"/>
    <mergeCell ref="B7:B9"/>
    <mergeCell ref="C7:C9"/>
    <mergeCell ref="D7:D9"/>
    <mergeCell ref="F7:F9"/>
    <mergeCell ref="H7:H9"/>
    <mergeCell ref="G7:G9"/>
    <mergeCell ref="L7:L9"/>
    <mergeCell ref="J7:J9"/>
    <mergeCell ref="M628:M629"/>
    <mergeCell ref="M593:M594"/>
    <mergeCell ref="J901:J908"/>
    <mergeCell ref="G656:G662"/>
    <mergeCell ref="H743:H749"/>
    <mergeCell ref="E743:E749"/>
    <mergeCell ref="F704:F706"/>
    <mergeCell ref="H684:H690"/>
    <mergeCell ref="F599:F606"/>
    <mergeCell ref="D618:F624"/>
    <mergeCell ref="O593:O594"/>
    <mergeCell ref="F723:F728"/>
    <mergeCell ref="E950:E955"/>
    <mergeCell ref="J723:J728"/>
    <mergeCell ref="G710:G715"/>
    <mergeCell ref="F691:F694"/>
    <mergeCell ref="H691:H697"/>
    <mergeCell ref="G691:G697"/>
    <mergeCell ref="H736:H742"/>
    <mergeCell ref="H698:H703"/>
    <mergeCell ref="B14:B21"/>
    <mergeCell ref="F14:F21"/>
    <mergeCell ref="F35:F41"/>
    <mergeCell ref="H14:H21"/>
    <mergeCell ref="I14:I21"/>
    <mergeCell ref="N593:N594"/>
    <mergeCell ref="M16:M17"/>
    <mergeCell ref="B66:B72"/>
    <mergeCell ref="F66:F72"/>
    <mergeCell ref="E35:E41"/>
    <mergeCell ref="J223:J226"/>
    <mergeCell ref="I50:I57"/>
    <mergeCell ref="F142:F149"/>
    <mergeCell ref="I193:I199"/>
    <mergeCell ref="G193:G199"/>
    <mergeCell ref="H107:H113"/>
    <mergeCell ref="F164:F171"/>
    <mergeCell ref="G157:G163"/>
    <mergeCell ref="F150:F155"/>
    <mergeCell ref="F172:F178"/>
    <mergeCell ref="E22:E28"/>
    <mergeCell ref="E29:E34"/>
    <mergeCell ref="G14:G21"/>
    <mergeCell ref="G22:G28"/>
    <mergeCell ref="G29:G34"/>
    <mergeCell ref="I22:I28"/>
    <mergeCell ref="F22:F28"/>
    <mergeCell ref="J29:J30"/>
    <mergeCell ref="H66:H72"/>
    <mergeCell ref="I66:I72"/>
    <mergeCell ref="G35:G41"/>
    <mergeCell ref="F42:F49"/>
    <mergeCell ref="G80:G86"/>
    <mergeCell ref="I42:I49"/>
    <mergeCell ref="H58:H65"/>
    <mergeCell ref="H42:H49"/>
    <mergeCell ref="G66:G72"/>
    <mergeCell ref="B150:B156"/>
    <mergeCell ref="I135:I141"/>
    <mergeCell ref="E255:E261"/>
    <mergeCell ref="E114:E120"/>
    <mergeCell ref="J50:J56"/>
    <mergeCell ref="F248:F254"/>
    <mergeCell ref="I172:I178"/>
    <mergeCell ref="F212:F219"/>
    <mergeCell ref="G241:G247"/>
    <mergeCell ref="J93:J95"/>
    <mergeCell ref="G227:G233"/>
    <mergeCell ref="I179:I185"/>
    <mergeCell ref="E164:E171"/>
    <mergeCell ref="F157:F163"/>
    <mergeCell ref="G212:G219"/>
    <mergeCell ref="G385:G391"/>
    <mergeCell ref="I200:I205"/>
    <mergeCell ref="H385:H391"/>
    <mergeCell ref="I356:I359"/>
    <mergeCell ref="H255:H261"/>
    <mergeCell ref="J227:J233"/>
    <mergeCell ref="B234:B240"/>
    <mergeCell ref="B220:B226"/>
    <mergeCell ref="F220:F226"/>
    <mergeCell ref="B227:B233"/>
    <mergeCell ref="D227:D233"/>
    <mergeCell ref="E227:E233"/>
    <mergeCell ref="E234:E240"/>
    <mergeCell ref="G234:G240"/>
    <mergeCell ref="I234:I240"/>
    <mergeCell ref="B248:B254"/>
    <mergeCell ref="G50:G57"/>
    <mergeCell ref="F58:F65"/>
    <mergeCell ref="D234:D240"/>
    <mergeCell ref="F234:F240"/>
    <mergeCell ref="I107:I113"/>
    <mergeCell ref="B241:B247"/>
    <mergeCell ref="I142:I149"/>
    <mergeCell ref="H142:H149"/>
    <mergeCell ref="H212:H219"/>
    <mergeCell ref="H656:H662"/>
    <mergeCell ref="G677:G683"/>
    <mergeCell ref="E639:E645"/>
    <mergeCell ref="J533:J536"/>
    <mergeCell ref="J729:J735"/>
    <mergeCell ref="I319:I325"/>
    <mergeCell ref="H319:H325"/>
    <mergeCell ref="I663:I669"/>
    <mergeCell ref="I698:I703"/>
    <mergeCell ref="G618:G624"/>
    <mergeCell ref="E262:E268"/>
    <mergeCell ref="G399:G405"/>
    <mergeCell ref="C341:I341"/>
    <mergeCell ref="F326:F332"/>
    <mergeCell ref="J433:J436"/>
    <mergeCell ref="J300:J307"/>
    <mergeCell ref="J308:J315"/>
    <mergeCell ref="H433:H439"/>
    <mergeCell ref="C412:C418"/>
    <mergeCell ref="G426:G432"/>
    <mergeCell ref="H516:H522"/>
    <mergeCell ref="G516:G522"/>
    <mergeCell ref="H540:H546"/>
    <mergeCell ref="J516:J522"/>
    <mergeCell ref="C530:I530"/>
    <mergeCell ref="J346:J348"/>
    <mergeCell ref="I467:I473"/>
    <mergeCell ref="D533:F539"/>
    <mergeCell ref="G488:G494"/>
    <mergeCell ref="G495:G501"/>
    <mergeCell ref="G670:G676"/>
    <mergeCell ref="G704:G709"/>
    <mergeCell ref="E632:E638"/>
    <mergeCell ref="G632:G638"/>
    <mergeCell ref="F625:F631"/>
    <mergeCell ref="J547:J549"/>
    <mergeCell ref="G571:G577"/>
    <mergeCell ref="H625:H631"/>
    <mergeCell ref="I591:I598"/>
    <mergeCell ref="I656:I662"/>
    <mergeCell ref="J372:J373"/>
    <mergeCell ref="J412:J418"/>
    <mergeCell ref="F255:F261"/>
    <mergeCell ref="I481:I487"/>
    <mergeCell ref="J292:J299"/>
    <mergeCell ref="H333:H339"/>
    <mergeCell ref="F319:F325"/>
    <mergeCell ref="H426:H431"/>
    <mergeCell ref="I474:I480"/>
    <mergeCell ref="J333:J335"/>
    <mergeCell ref="G509:G515"/>
    <mergeCell ref="H488:H494"/>
    <mergeCell ref="H495:H501"/>
    <mergeCell ref="I502:I508"/>
    <mergeCell ref="I509:I515"/>
    <mergeCell ref="I326:I332"/>
    <mergeCell ref="G392:G398"/>
    <mergeCell ref="H346:H352"/>
    <mergeCell ref="G353:G359"/>
    <mergeCell ref="I392:I398"/>
    <mergeCell ref="G206:G211"/>
    <mergeCell ref="I157:I163"/>
    <mergeCell ref="F495:F501"/>
    <mergeCell ref="F502:F508"/>
    <mergeCell ref="F509:F515"/>
    <mergeCell ref="I364:I365"/>
    <mergeCell ref="I372:I377"/>
    <mergeCell ref="H372:H377"/>
    <mergeCell ref="H172:H178"/>
    <mergeCell ref="H179:H185"/>
    <mergeCell ref="J810:J813"/>
    <mergeCell ref="H839:H845"/>
    <mergeCell ref="I832:I838"/>
    <mergeCell ref="F353:F359"/>
    <mergeCell ref="H353:H359"/>
    <mergeCell ref="F372:F377"/>
    <mergeCell ref="F378:F384"/>
    <mergeCell ref="F360:F365"/>
    <mergeCell ref="J440:J446"/>
    <mergeCell ref="G502:G508"/>
    <mergeCell ref="J909:J916"/>
    <mergeCell ref="I909:I916"/>
    <mergeCell ref="H909:H916"/>
    <mergeCell ref="G909:G916"/>
    <mergeCell ref="J923:J925"/>
    <mergeCell ref="C917:I917"/>
    <mergeCell ref="I923:I931"/>
    <mergeCell ref="G923:G931"/>
    <mergeCell ref="H960:H964"/>
    <mergeCell ref="C861:C868"/>
    <mergeCell ref="I965:I969"/>
    <mergeCell ref="H965:H969"/>
    <mergeCell ref="F960:F962"/>
    <mergeCell ref="G979:G987"/>
    <mergeCell ref="C869:C876"/>
    <mergeCell ref="F909:F916"/>
    <mergeCell ref="G901:G908"/>
    <mergeCell ref="H861:H868"/>
    <mergeCell ref="H810:H817"/>
    <mergeCell ref="H923:H931"/>
    <mergeCell ref="H846:H852"/>
    <mergeCell ref="H869:H876"/>
    <mergeCell ref="I839:I845"/>
    <mergeCell ref="D810:F817"/>
    <mergeCell ref="G818:G825"/>
    <mergeCell ref="G832:G838"/>
    <mergeCell ref="H853:H860"/>
    <mergeCell ref="E893:E900"/>
    <mergeCell ref="A412:A418"/>
    <mergeCell ref="B412:B418"/>
    <mergeCell ref="B406:B411"/>
    <mergeCell ref="B319:B325"/>
    <mergeCell ref="F988:F996"/>
    <mergeCell ref="D853:D860"/>
    <mergeCell ref="F846:F852"/>
    <mergeCell ref="F710:F712"/>
    <mergeCell ref="F677:F683"/>
    <mergeCell ref="F656:F662"/>
    <mergeCell ref="A618:A624"/>
    <mergeCell ref="B618:B624"/>
    <mergeCell ref="C618:C624"/>
    <mergeCell ref="C599:C606"/>
    <mergeCell ref="A750:A756"/>
    <mergeCell ref="B710:B715"/>
    <mergeCell ref="B639:B645"/>
    <mergeCell ref="C639:C645"/>
    <mergeCell ref="C615:I615"/>
    <mergeCell ref="I750:I756"/>
    <mergeCell ref="A743:A749"/>
    <mergeCell ref="C764:C770"/>
    <mergeCell ref="B750:B756"/>
    <mergeCell ref="A632:A638"/>
    <mergeCell ref="B632:B638"/>
    <mergeCell ref="C632:C638"/>
    <mergeCell ref="A262:A268"/>
    <mergeCell ref="A764:A770"/>
    <mergeCell ref="C729:C735"/>
    <mergeCell ref="B729:B735"/>
    <mergeCell ref="A729:A735"/>
    <mergeCell ref="C737:C742"/>
    <mergeCell ref="B736:B742"/>
    <mergeCell ref="A736:A742"/>
    <mergeCell ref="C743:C749"/>
    <mergeCell ref="B743:B749"/>
    <mergeCell ref="F743:F749"/>
    <mergeCell ref="J736:J742"/>
    <mergeCell ref="B791:B797"/>
    <mergeCell ref="F757:F763"/>
    <mergeCell ref="I757:I763"/>
    <mergeCell ref="I764:I770"/>
    <mergeCell ref="G736:G742"/>
    <mergeCell ref="D736:D742"/>
    <mergeCell ref="C750:C756"/>
    <mergeCell ref="B764:B770"/>
    <mergeCell ref="F750:F756"/>
    <mergeCell ref="I791:I797"/>
    <mergeCell ref="I784:I790"/>
    <mergeCell ref="I798:I803"/>
    <mergeCell ref="D791:F797"/>
    <mergeCell ref="J764:J770"/>
    <mergeCell ref="F798:F803"/>
    <mergeCell ref="J791:J794"/>
    <mergeCell ref="D764:D770"/>
    <mergeCell ref="D750:D756"/>
    <mergeCell ref="B861:B868"/>
    <mergeCell ref="E861:E868"/>
    <mergeCell ref="E736:E742"/>
    <mergeCell ref="E750:E756"/>
    <mergeCell ref="C772:I772"/>
    <mergeCell ref="J777:J779"/>
    <mergeCell ref="G777:G783"/>
    <mergeCell ref="G784:G790"/>
    <mergeCell ref="I777:I783"/>
    <mergeCell ref="H784:H789"/>
    <mergeCell ref="G729:G735"/>
    <mergeCell ref="D729:D735"/>
    <mergeCell ref="D869:D876"/>
    <mergeCell ref="C846:C852"/>
    <mergeCell ref="A853:A860"/>
    <mergeCell ref="A861:A868"/>
    <mergeCell ref="A839:A845"/>
    <mergeCell ref="B839:B845"/>
    <mergeCell ref="B846:B852"/>
    <mergeCell ref="C839:C845"/>
    <mergeCell ref="H750:H756"/>
    <mergeCell ref="D743:D749"/>
    <mergeCell ref="G798:G803"/>
    <mergeCell ref="G757:G763"/>
    <mergeCell ref="G764:G770"/>
    <mergeCell ref="H791:H797"/>
    <mergeCell ref="H757:H763"/>
    <mergeCell ref="H798:H803"/>
    <mergeCell ref="E764:E770"/>
    <mergeCell ref="D777:F783"/>
    <mergeCell ref="I810:I817"/>
    <mergeCell ref="F826:F831"/>
    <mergeCell ref="E877:E884"/>
    <mergeCell ref="B677:B683"/>
    <mergeCell ref="H777:H783"/>
    <mergeCell ref="A639:A645"/>
    <mergeCell ref="B716:B722"/>
    <mergeCell ref="C804:I804"/>
    <mergeCell ref="F784:F790"/>
    <mergeCell ref="H764:H770"/>
    <mergeCell ref="I830:I831"/>
    <mergeCell ref="J877:J884"/>
    <mergeCell ref="H818:H825"/>
    <mergeCell ref="G877:G884"/>
    <mergeCell ref="G861:G868"/>
    <mergeCell ref="F885:F892"/>
    <mergeCell ref="I826:I827"/>
    <mergeCell ref="F839:F845"/>
    <mergeCell ref="I818:I825"/>
    <mergeCell ref="E839:E845"/>
    <mergeCell ref="E885:E892"/>
    <mergeCell ref="F877:F884"/>
    <mergeCell ref="E869:E876"/>
    <mergeCell ref="D885:D892"/>
    <mergeCell ref="D839:D845"/>
    <mergeCell ref="D846:D852"/>
    <mergeCell ref="E846:E852"/>
    <mergeCell ref="C877:C884"/>
    <mergeCell ref="I893:I900"/>
    <mergeCell ref="J869:J876"/>
    <mergeCell ref="I853:I860"/>
    <mergeCell ref="I861:I868"/>
    <mergeCell ref="J893:J900"/>
    <mergeCell ref="D893:D900"/>
    <mergeCell ref="C893:C900"/>
    <mergeCell ref="J885:J892"/>
    <mergeCell ref="I877:I884"/>
    <mergeCell ref="H885:H892"/>
    <mergeCell ref="I885:I892"/>
    <mergeCell ref="G810:G817"/>
    <mergeCell ref="F818:F825"/>
    <mergeCell ref="G839:G845"/>
    <mergeCell ref="H826:H831"/>
    <mergeCell ref="F832:F838"/>
    <mergeCell ref="H832:H838"/>
    <mergeCell ref="F632:F638"/>
    <mergeCell ref="B540:B546"/>
    <mergeCell ref="B366:B371"/>
    <mergeCell ref="J632:J638"/>
    <mergeCell ref="A625:A631"/>
    <mergeCell ref="B385:B391"/>
    <mergeCell ref="B372:B377"/>
    <mergeCell ref="H399:H405"/>
    <mergeCell ref="A599:A606"/>
    <mergeCell ref="B599:B606"/>
    <mergeCell ref="H300:H307"/>
    <mergeCell ref="H308:H315"/>
    <mergeCell ref="I300:I307"/>
    <mergeCell ref="I308:I315"/>
    <mergeCell ref="A591:A598"/>
    <mergeCell ref="B591:B598"/>
    <mergeCell ref="H360:H365"/>
    <mergeCell ref="B346:B352"/>
    <mergeCell ref="B481:B487"/>
    <mergeCell ref="A433:A439"/>
    <mergeCell ref="C308:C315"/>
    <mergeCell ref="D308:D315"/>
    <mergeCell ref="E308:E315"/>
    <mergeCell ref="F308:F315"/>
    <mergeCell ref="G300:G307"/>
    <mergeCell ref="G308:G315"/>
    <mergeCell ref="I639:I645"/>
    <mergeCell ref="J639:J645"/>
    <mergeCell ref="A300:A307"/>
    <mergeCell ref="B300:B307"/>
    <mergeCell ref="C300:C307"/>
    <mergeCell ref="D300:D307"/>
    <mergeCell ref="E300:E307"/>
    <mergeCell ref="F300:F307"/>
    <mergeCell ref="A308:A315"/>
    <mergeCell ref="B308:B315"/>
  </mergeCells>
  <pageMargins left="0.70866141732283472" right="0.70866141732283472" top="0.74803149606299213" bottom="0.74803149606299213" header="0.31496062992125984" footer="0.31496062992125984"/>
  <pageSetup paperSize="9" scale="60" firstPageNumber="7" fitToHeight="0" orientation="landscape" useFirstPageNumber="1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7B585-6E7E-42E2-AD6F-4B0EAF680BC5}">
  <sheetPr>
    <pageSetUpPr fitToPage="1"/>
  </sheetPr>
  <dimension ref="A1:X762"/>
  <sheetViews>
    <sheetView zoomScale="80" zoomScaleNormal="80" zoomScaleSheetLayoutView="100" workbookViewId="0">
      <selection activeCell="M1" sqref="M1"/>
    </sheetView>
  </sheetViews>
  <sheetFormatPr defaultColWidth="9.140625" defaultRowHeight="12.75" outlineLevelRow="2" x14ac:dyDescent="0.25"/>
  <cols>
    <col min="1" max="1" width="4.140625" style="2048" customWidth="1"/>
    <col min="2" max="5" width="2.7109375" style="2045" customWidth="1"/>
    <col min="6" max="6" width="36.140625" style="62" customWidth="1"/>
    <col min="7" max="7" width="3.28515625" style="2047" customWidth="1"/>
    <col min="8" max="8" width="3.28515625" style="2046" customWidth="1"/>
    <col min="9" max="9" width="4.7109375" style="2045" customWidth="1"/>
    <col min="10" max="10" width="27.140625" style="2045" customWidth="1"/>
    <col min="11" max="11" width="7.85546875" style="2045" customWidth="1"/>
    <col min="12" max="12" width="10.85546875" style="2045" customWidth="1"/>
    <col min="13" max="13" width="40.7109375" style="2045" customWidth="1"/>
    <col min="14" max="14" width="10.28515625" style="2045" customWidth="1"/>
    <col min="15" max="15" width="19" style="2045" customWidth="1"/>
    <col min="16" max="16" width="15.28515625" style="2045" customWidth="1"/>
    <col min="17" max="17" width="17.5703125" style="2045" customWidth="1"/>
    <col min="18" max="18" width="11.42578125" style="2045" customWidth="1"/>
    <col min="19" max="16384" width="9.140625" style="2045"/>
  </cols>
  <sheetData>
    <row r="1" spans="1:21" ht="52.5" customHeight="1" x14ac:dyDescent="0.25">
      <c r="A1" s="2045"/>
      <c r="L1" s="598"/>
      <c r="M1" s="597" t="s">
        <v>1071</v>
      </c>
      <c r="N1" s="598"/>
      <c r="O1" s="598"/>
      <c r="P1" s="3279"/>
      <c r="Q1" s="3280"/>
      <c r="R1" s="3279"/>
    </row>
    <row r="2" spans="1:21" s="62" customFormat="1" ht="33" customHeight="1" x14ac:dyDescent="0.25">
      <c r="A2" s="3278" t="s">
        <v>950</v>
      </c>
      <c r="B2" s="3278"/>
      <c r="C2" s="3278"/>
      <c r="D2" s="3278"/>
      <c r="E2" s="3278"/>
      <c r="F2" s="3278"/>
      <c r="G2" s="3278"/>
      <c r="H2" s="3278"/>
      <c r="I2" s="3278"/>
      <c r="J2" s="3278"/>
      <c r="K2" s="3278"/>
      <c r="L2" s="3278"/>
      <c r="M2" s="3278"/>
      <c r="N2" s="3278"/>
      <c r="O2" s="3278"/>
    </row>
    <row r="3" spans="1:21" s="62" customFormat="1" ht="15" customHeight="1" x14ac:dyDescent="0.25">
      <c r="A3" s="3278" t="s">
        <v>949</v>
      </c>
      <c r="B3" s="3278"/>
      <c r="C3" s="3278"/>
      <c r="D3" s="3278"/>
      <c r="E3" s="3278"/>
      <c r="F3" s="3278"/>
      <c r="G3" s="3278"/>
      <c r="H3" s="3278"/>
      <c r="I3" s="3278"/>
      <c r="J3" s="3278"/>
      <c r="K3" s="3278"/>
      <c r="L3" s="3278"/>
      <c r="M3" s="3278"/>
      <c r="N3" s="3278"/>
      <c r="O3" s="3278"/>
    </row>
    <row r="4" spans="1:21" s="62" customFormat="1" ht="16.5" customHeight="1" thickBot="1" x14ac:dyDescent="0.3">
      <c r="G4" s="2047"/>
      <c r="H4" s="3277"/>
      <c r="M4" s="3149"/>
      <c r="N4" s="3276" t="s">
        <v>30</v>
      </c>
      <c r="O4" s="3276"/>
    </row>
    <row r="5" spans="1:21" s="62" customFormat="1" ht="30" customHeight="1" thickBot="1" x14ac:dyDescent="0.3">
      <c r="A5" s="3275" t="s">
        <v>188</v>
      </c>
      <c r="B5" s="3274" t="s">
        <v>187</v>
      </c>
      <c r="C5" s="3273" t="s">
        <v>183</v>
      </c>
      <c r="D5" s="3272" t="s">
        <v>185</v>
      </c>
      <c r="E5" s="3268" t="s">
        <v>948</v>
      </c>
      <c r="F5" s="3271" t="s">
        <v>184</v>
      </c>
      <c r="G5" s="3270" t="s">
        <v>183</v>
      </c>
      <c r="H5" s="3269" t="s">
        <v>947</v>
      </c>
      <c r="I5" s="3268" t="s">
        <v>181</v>
      </c>
      <c r="J5" s="3267" t="s">
        <v>180</v>
      </c>
      <c r="K5" s="3268" t="s">
        <v>179</v>
      </c>
      <c r="L5" s="3267" t="s">
        <v>178</v>
      </c>
      <c r="M5" s="3266" t="s">
        <v>177</v>
      </c>
      <c r="N5" s="3265"/>
      <c r="O5" s="3264"/>
    </row>
    <row r="6" spans="1:21" s="62" customFormat="1" ht="96" customHeight="1" thickBot="1" x14ac:dyDescent="0.3">
      <c r="A6" s="3263"/>
      <c r="B6" s="3262"/>
      <c r="C6" s="3261"/>
      <c r="D6" s="3260"/>
      <c r="E6" s="3254"/>
      <c r="F6" s="3259"/>
      <c r="G6" s="3258"/>
      <c r="H6" s="3257"/>
      <c r="I6" s="3256"/>
      <c r="J6" s="3255"/>
      <c r="K6" s="3254"/>
      <c r="L6" s="3253"/>
      <c r="M6" s="3252" t="s">
        <v>176</v>
      </c>
      <c r="N6" s="3251" t="s">
        <v>175</v>
      </c>
      <c r="O6" s="3250" t="s">
        <v>174</v>
      </c>
      <c r="U6" s="62" t="s">
        <v>321</v>
      </c>
    </row>
    <row r="7" spans="1:21" s="62" customFormat="1" ht="15" customHeight="1" thickBot="1" x14ac:dyDescent="0.3">
      <c r="A7" s="3249" t="s">
        <v>37</v>
      </c>
      <c r="B7" s="3031" t="s">
        <v>435</v>
      </c>
      <c r="C7" s="3030"/>
      <c r="D7" s="3030"/>
      <c r="E7" s="3030"/>
      <c r="F7" s="3030"/>
      <c r="G7" s="3030"/>
      <c r="H7" s="3030"/>
      <c r="I7" s="3030"/>
      <c r="J7" s="3030"/>
      <c r="K7" s="3030"/>
      <c r="L7" s="3030"/>
      <c r="M7" s="3030"/>
      <c r="N7" s="3030"/>
      <c r="O7" s="3029"/>
    </row>
    <row r="8" spans="1:21" s="62" customFormat="1" ht="27.75" customHeight="1" thickBot="1" x14ac:dyDescent="0.3">
      <c r="A8" s="3028"/>
      <c r="B8" s="3248"/>
      <c r="C8" s="3247"/>
      <c r="D8" s="3247"/>
      <c r="E8" s="3247"/>
      <c r="F8" s="3247"/>
      <c r="G8" s="3247"/>
      <c r="H8" s="3247"/>
      <c r="I8" s="3247"/>
      <c r="J8" s="3247"/>
      <c r="K8" s="3247"/>
      <c r="L8" s="3246"/>
      <c r="M8" s="3245" t="s">
        <v>946</v>
      </c>
      <c r="N8" s="3244" t="s">
        <v>49</v>
      </c>
      <c r="O8" s="3023">
        <v>8</v>
      </c>
    </row>
    <row r="9" spans="1:21" s="62" customFormat="1" ht="26.25" customHeight="1" thickBot="1" x14ac:dyDescent="0.3">
      <c r="A9" s="2286" t="s">
        <v>37</v>
      </c>
      <c r="B9" s="2310" t="s">
        <v>37</v>
      </c>
      <c r="C9" s="3243" t="s">
        <v>945</v>
      </c>
      <c r="D9" s="3242"/>
      <c r="E9" s="3242"/>
      <c r="F9" s="3242"/>
      <c r="G9" s="3242"/>
      <c r="H9" s="3242"/>
      <c r="I9" s="3242"/>
      <c r="J9" s="3242"/>
      <c r="K9" s="3242"/>
      <c r="L9" s="3242"/>
      <c r="M9" s="3242"/>
      <c r="N9" s="3242"/>
      <c r="O9" s="3241"/>
    </row>
    <row r="10" spans="1:21" s="62" customFormat="1" ht="26.25" customHeight="1" thickBot="1" x14ac:dyDescent="0.3">
      <c r="A10" s="2192"/>
      <c r="B10" s="2309"/>
      <c r="C10" s="3240"/>
      <c r="D10" s="3239"/>
      <c r="E10" s="3239"/>
      <c r="F10" s="3239"/>
      <c r="G10" s="3239"/>
      <c r="H10" s="3239"/>
      <c r="I10" s="3239"/>
      <c r="J10" s="3239"/>
      <c r="K10" s="3239"/>
      <c r="L10" s="3238"/>
      <c r="M10" s="3237" t="s">
        <v>944</v>
      </c>
      <c r="N10" s="519" t="s">
        <v>943</v>
      </c>
      <c r="O10" s="3236">
        <v>90</v>
      </c>
    </row>
    <row r="11" spans="1:21" s="62" customFormat="1" ht="25.5" customHeight="1" thickBot="1" x14ac:dyDescent="0.3">
      <c r="A11" s="2177"/>
      <c r="B11" s="2307"/>
      <c r="C11" s="3235"/>
      <c r="D11" s="3234"/>
      <c r="E11" s="3234"/>
      <c r="F11" s="3234"/>
      <c r="G11" s="3234"/>
      <c r="H11" s="3234"/>
      <c r="I11" s="3234"/>
      <c r="J11" s="3234"/>
      <c r="K11" s="3234"/>
      <c r="L11" s="3233"/>
      <c r="M11" s="3232" t="s">
        <v>942</v>
      </c>
      <c r="N11" s="3231" t="s">
        <v>67</v>
      </c>
      <c r="O11" s="3230">
        <v>5</v>
      </c>
    </row>
    <row r="12" spans="1:21" s="62" customFormat="1" ht="57.75" customHeight="1" thickBot="1" x14ac:dyDescent="0.3">
      <c r="A12" s="2286" t="s">
        <v>37</v>
      </c>
      <c r="B12" s="3229" t="s">
        <v>37</v>
      </c>
      <c r="C12" s="2266" t="s">
        <v>37</v>
      </c>
      <c r="D12" s="3228" t="s">
        <v>941</v>
      </c>
      <c r="E12" s="3227"/>
      <c r="F12" s="3226"/>
      <c r="G12" s="2833" t="s">
        <v>164</v>
      </c>
      <c r="H12" s="3075" t="s">
        <v>44</v>
      </c>
      <c r="I12" s="3181" t="s">
        <v>879</v>
      </c>
      <c r="J12" s="3225" t="s">
        <v>822</v>
      </c>
      <c r="K12" s="2945"/>
      <c r="L12" s="3224"/>
      <c r="M12" s="2616"/>
      <c r="N12" s="2453"/>
      <c r="O12" s="2452"/>
    </row>
    <row r="13" spans="1:21" s="62" customFormat="1" ht="36.75" customHeight="1" x14ac:dyDescent="0.25">
      <c r="A13" s="2192"/>
      <c r="B13" s="3191"/>
      <c r="C13" s="2260"/>
      <c r="D13" s="2265" t="s">
        <v>37</v>
      </c>
      <c r="E13" s="2253"/>
      <c r="F13" s="2197" t="s">
        <v>940</v>
      </c>
      <c r="G13" s="2826"/>
      <c r="H13" s="3074"/>
      <c r="I13" s="2219" t="s">
        <v>645</v>
      </c>
      <c r="J13" s="2724" t="s">
        <v>203</v>
      </c>
      <c r="K13" s="2913" t="s">
        <v>125</v>
      </c>
      <c r="L13" s="3208">
        <v>270</v>
      </c>
      <c r="M13" s="3223" t="s">
        <v>939</v>
      </c>
      <c r="N13" s="2487" t="s">
        <v>316</v>
      </c>
      <c r="O13" s="2486">
        <v>107.5</v>
      </c>
      <c r="P13" s="3222"/>
      <c r="Q13" s="3221"/>
      <c r="R13" s="2060"/>
    </row>
    <row r="14" spans="1:21" s="62" customFormat="1" ht="15" customHeight="1" x14ac:dyDescent="0.25">
      <c r="A14" s="2192"/>
      <c r="B14" s="3191"/>
      <c r="C14" s="2260"/>
      <c r="D14" s="2259"/>
      <c r="E14" s="2248"/>
      <c r="F14" s="2187"/>
      <c r="G14" s="2826"/>
      <c r="H14" s="3074"/>
      <c r="I14" s="2219"/>
      <c r="J14" s="2971"/>
      <c r="K14" s="2913" t="s">
        <v>141</v>
      </c>
      <c r="L14" s="3156"/>
      <c r="M14" s="2607"/>
      <c r="N14" s="2749"/>
      <c r="O14" s="2748"/>
      <c r="R14" s="2060"/>
    </row>
    <row r="15" spans="1:21" s="62" customFormat="1" ht="16.5" customHeight="1" x14ac:dyDescent="0.25">
      <c r="A15" s="2192"/>
      <c r="B15" s="3191"/>
      <c r="C15" s="2260"/>
      <c r="D15" s="2259"/>
      <c r="E15" s="2248"/>
      <c r="F15" s="2187"/>
      <c r="G15" s="2826"/>
      <c r="H15" s="3074"/>
      <c r="I15" s="2219"/>
      <c r="J15" s="2971"/>
      <c r="K15" s="3176" t="s">
        <v>215</v>
      </c>
      <c r="L15" s="3220"/>
      <c r="M15" s="2488" t="s">
        <v>938</v>
      </c>
      <c r="N15" s="2737" t="s">
        <v>769</v>
      </c>
      <c r="O15" s="2366">
        <v>0.5</v>
      </c>
      <c r="P15" s="2060"/>
      <c r="R15" s="2060"/>
    </row>
    <row r="16" spans="1:21" s="62" customFormat="1" ht="16.5" customHeight="1" thickBot="1" x14ac:dyDescent="0.3">
      <c r="A16" s="2192"/>
      <c r="B16" s="3191"/>
      <c r="C16" s="2260"/>
      <c r="D16" s="2259"/>
      <c r="E16" s="2248"/>
      <c r="F16" s="2187"/>
      <c r="G16" s="2826"/>
      <c r="H16" s="3074"/>
      <c r="I16" s="2219"/>
      <c r="J16" s="2971"/>
      <c r="K16" s="3219" t="s">
        <v>142</v>
      </c>
      <c r="L16" s="3145">
        <v>0</v>
      </c>
      <c r="M16" s="2607"/>
      <c r="N16" s="2179"/>
      <c r="O16" s="2178"/>
      <c r="R16" s="2060"/>
    </row>
    <row r="17" spans="1:22" s="62" customFormat="1" ht="12.75" customHeight="1" thickBot="1" x14ac:dyDescent="0.3">
      <c r="A17" s="2192"/>
      <c r="B17" s="3191"/>
      <c r="C17" s="2260"/>
      <c r="D17" s="2255"/>
      <c r="E17" s="2246"/>
      <c r="F17" s="2172"/>
      <c r="G17" s="2826"/>
      <c r="H17" s="3074"/>
      <c r="I17" s="2219"/>
      <c r="J17" s="2999"/>
      <c r="K17" s="2936" t="s">
        <v>33</v>
      </c>
      <c r="L17" s="3160">
        <f>SUM(L13:L16)</f>
        <v>270</v>
      </c>
      <c r="M17" s="2409"/>
      <c r="N17" s="2408"/>
      <c r="O17" s="2831"/>
      <c r="R17" s="2060"/>
    </row>
    <row r="18" spans="1:22" s="62" customFormat="1" ht="39" hidden="1" customHeight="1" x14ac:dyDescent="0.25">
      <c r="A18" s="2192"/>
      <c r="B18" s="3191"/>
      <c r="C18" s="2260"/>
      <c r="D18" s="2265" t="s">
        <v>39</v>
      </c>
      <c r="E18" s="2253"/>
      <c r="F18" s="360" t="s">
        <v>937</v>
      </c>
      <c r="G18" s="2826"/>
      <c r="H18" s="3074"/>
      <c r="I18" s="2219"/>
      <c r="J18" s="2971"/>
      <c r="K18" s="2913" t="s">
        <v>125</v>
      </c>
      <c r="L18" s="3156"/>
      <c r="M18" s="3200" t="s">
        <v>936</v>
      </c>
      <c r="N18" s="2587" t="s">
        <v>316</v>
      </c>
      <c r="O18" s="2483">
        <v>0.52900000000000003</v>
      </c>
      <c r="R18" s="2060"/>
    </row>
    <row r="19" spans="1:22" s="62" customFormat="1" ht="21" hidden="1" customHeight="1" x14ac:dyDescent="0.25">
      <c r="A19" s="2192"/>
      <c r="B19" s="3191"/>
      <c r="C19" s="2260"/>
      <c r="D19" s="2259"/>
      <c r="E19" s="2248"/>
      <c r="F19" s="2223"/>
      <c r="G19" s="2826"/>
      <c r="H19" s="3074"/>
      <c r="I19" s="2219"/>
      <c r="J19" s="2971"/>
      <c r="K19" s="2913" t="s">
        <v>141</v>
      </c>
      <c r="L19" s="3156"/>
      <c r="M19" s="2870"/>
      <c r="N19" s="2725"/>
      <c r="O19" s="3218"/>
    </row>
    <row r="20" spans="1:22" s="62" customFormat="1" ht="18" hidden="1" customHeight="1" thickBot="1" x14ac:dyDescent="0.3">
      <c r="A20" s="2192"/>
      <c r="B20" s="3191"/>
      <c r="C20" s="2260"/>
      <c r="D20" s="2259"/>
      <c r="E20" s="2248"/>
      <c r="F20" s="2223"/>
      <c r="G20" s="2826"/>
      <c r="H20" s="3074"/>
      <c r="I20" s="2219"/>
      <c r="J20" s="2971"/>
      <c r="K20" s="2573" t="s">
        <v>215</v>
      </c>
      <c r="L20" s="3217"/>
      <c r="M20" s="2862"/>
      <c r="N20" s="2593"/>
      <c r="O20" s="2549"/>
    </row>
    <row r="21" spans="1:22" s="62" customFormat="1" ht="25.5" hidden="1" customHeight="1" thickBot="1" x14ac:dyDescent="0.3">
      <c r="A21" s="2192"/>
      <c r="B21" s="3191"/>
      <c r="C21" s="2260"/>
      <c r="D21" s="2259"/>
      <c r="E21" s="2248"/>
      <c r="F21" s="294"/>
      <c r="G21" s="2826"/>
      <c r="H21" s="3074"/>
      <c r="I21" s="2216"/>
      <c r="J21" s="2999"/>
      <c r="K21" s="2936" t="s">
        <v>33</v>
      </c>
      <c r="L21" s="2635">
        <f>SUM(L18:L20)</f>
        <v>0</v>
      </c>
      <c r="M21" s="68"/>
      <c r="N21" s="3033"/>
      <c r="O21" s="3159"/>
    </row>
    <row r="22" spans="1:22" s="62" customFormat="1" ht="19.149999999999999" customHeight="1" x14ac:dyDescent="0.25">
      <c r="A22" s="2192"/>
      <c r="B22" s="3191"/>
      <c r="C22" s="2260"/>
      <c r="D22" s="2259" t="s">
        <v>73</v>
      </c>
      <c r="E22" s="2248"/>
      <c r="F22" s="360" t="s">
        <v>935</v>
      </c>
      <c r="G22" s="2826"/>
      <c r="H22" s="3074"/>
      <c r="I22" s="2222" t="s">
        <v>608</v>
      </c>
      <c r="J22" s="2289" t="s">
        <v>194</v>
      </c>
      <c r="K22" s="2575" t="s">
        <v>125</v>
      </c>
      <c r="L22" s="3216">
        <v>0</v>
      </c>
      <c r="M22" s="2326" t="s">
        <v>934</v>
      </c>
      <c r="N22" s="2587"/>
      <c r="O22" s="2515"/>
      <c r="P22" s="2060"/>
      <c r="Q22" s="2060"/>
      <c r="R22" s="3197"/>
      <c r="S22" s="2060"/>
      <c r="T22" s="2060"/>
      <c r="U22" s="2060"/>
      <c r="V22" s="2060"/>
    </row>
    <row r="23" spans="1:22" s="62" customFormat="1" ht="17.25" customHeight="1" x14ac:dyDescent="0.25">
      <c r="A23" s="2192"/>
      <c r="B23" s="3191"/>
      <c r="C23" s="2260"/>
      <c r="D23" s="2259"/>
      <c r="E23" s="2248"/>
      <c r="F23" s="2223"/>
      <c r="G23" s="2826"/>
      <c r="H23" s="3074"/>
      <c r="I23" s="2219"/>
      <c r="J23" s="2288"/>
      <c r="K23" s="3212" t="s">
        <v>694</v>
      </c>
      <c r="L23" s="2136">
        <v>0</v>
      </c>
      <c r="M23" s="3215"/>
      <c r="N23" s="2389"/>
      <c r="O23" s="2543"/>
      <c r="Q23" s="2060"/>
      <c r="R23" s="2060"/>
    </row>
    <row r="24" spans="1:22" s="62" customFormat="1" ht="14.45" customHeight="1" x14ac:dyDescent="0.25">
      <c r="A24" s="2192"/>
      <c r="B24" s="3191"/>
      <c r="C24" s="2260"/>
      <c r="D24" s="2259"/>
      <c r="E24" s="2248"/>
      <c r="F24" s="2223"/>
      <c r="G24" s="2826"/>
      <c r="H24" s="3074"/>
      <c r="I24" s="2219"/>
      <c r="J24" s="3213"/>
      <c r="K24" s="2976" t="s">
        <v>215</v>
      </c>
      <c r="L24" s="3214">
        <v>0</v>
      </c>
      <c r="M24" s="2180"/>
      <c r="N24" s="2179"/>
      <c r="O24" s="2193"/>
      <c r="Q24" s="2060"/>
      <c r="R24" s="2060"/>
    </row>
    <row r="25" spans="1:22" s="62" customFormat="1" ht="14.45" customHeight="1" thickBot="1" x14ac:dyDescent="0.3">
      <c r="A25" s="2192"/>
      <c r="B25" s="3191"/>
      <c r="C25" s="2260"/>
      <c r="D25" s="2259"/>
      <c r="E25" s="2248"/>
      <c r="F25" s="2223"/>
      <c r="G25" s="2826"/>
      <c r="H25" s="3074"/>
      <c r="I25" s="2219"/>
      <c r="J25" s="3213"/>
      <c r="K25" s="3212" t="s">
        <v>142</v>
      </c>
      <c r="L25" s="3211"/>
      <c r="M25" s="2409"/>
      <c r="N25" s="2408"/>
      <c r="O25" s="2733"/>
      <c r="Q25" s="2060"/>
      <c r="R25" s="3197"/>
      <c r="S25" s="2060"/>
    </row>
    <row r="26" spans="1:22" s="62" customFormat="1" ht="18.75" customHeight="1" thickBot="1" x14ac:dyDescent="0.3">
      <c r="A26" s="2192"/>
      <c r="B26" s="3191"/>
      <c r="C26" s="2256"/>
      <c r="D26" s="2255"/>
      <c r="E26" s="2246"/>
      <c r="F26" s="294"/>
      <c r="G26" s="2826"/>
      <c r="H26" s="3074"/>
      <c r="I26" s="2216"/>
      <c r="J26" s="3210"/>
      <c r="K26" s="2936" t="s">
        <v>33</v>
      </c>
      <c r="L26" s="3209">
        <f>SUM(L22:L25)</f>
        <v>0</v>
      </c>
      <c r="M26" s="68"/>
      <c r="N26" s="3033"/>
      <c r="O26" s="3193"/>
      <c r="Q26" s="2060"/>
    </row>
    <row r="27" spans="1:22" s="62" customFormat="1" ht="21" customHeight="1" x14ac:dyDescent="0.25">
      <c r="A27" s="2192"/>
      <c r="B27" s="3191"/>
      <c r="C27" s="2260"/>
      <c r="D27" s="2259" t="s">
        <v>66</v>
      </c>
      <c r="E27" s="2253"/>
      <c r="F27" s="360" t="s">
        <v>933</v>
      </c>
      <c r="G27" s="2826"/>
      <c r="H27" s="3074"/>
      <c r="I27" s="2222" t="s">
        <v>608</v>
      </c>
      <c r="J27" s="2289" t="s">
        <v>194</v>
      </c>
      <c r="K27" s="2945" t="s">
        <v>125</v>
      </c>
      <c r="L27" s="2517"/>
      <c r="M27" s="3200" t="s">
        <v>696</v>
      </c>
      <c r="N27" s="2453" t="s">
        <v>605</v>
      </c>
      <c r="O27" s="2300">
        <v>1</v>
      </c>
      <c r="Q27" s="2060"/>
      <c r="R27" s="2060"/>
    </row>
    <row r="28" spans="1:22" s="62" customFormat="1" ht="20.25" customHeight="1" x14ac:dyDescent="0.25">
      <c r="A28" s="2192"/>
      <c r="B28" s="3191"/>
      <c r="C28" s="2260"/>
      <c r="D28" s="2259"/>
      <c r="E28" s="2248"/>
      <c r="F28" s="2223"/>
      <c r="G28" s="2826"/>
      <c r="H28" s="3074"/>
      <c r="I28" s="2219"/>
      <c r="J28" s="2288"/>
      <c r="K28" s="2913" t="s">
        <v>141</v>
      </c>
      <c r="L28" s="3208"/>
      <c r="M28" s="2870"/>
      <c r="N28" s="2511"/>
      <c r="O28" s="2720"/>
      <c r="Q28" s="2060"/>
      <c r="R28" s="3197"/>
      <c r="S28" s="2060"/>
    </row>
    <row r="29" spans="1:22" s="62" customFormat="1" ht="21.75" customHeight="1" x14ac:dyDescent="0.25">
      <c r="A29" s="2192"/>
      <c r="B29" s="3191"/>
      <c r="C29" s="2260"/>
      <c r="D29" s="2259"/>
      <c r="E29" s="2248"/>
      <c r="F29" s="2223"/>
      <c r="G29" s="2826"/>
      <c r="H29" s="3074"/>
      <c r="I29" s="2219"/>
      <c r="J29" s="3207"/>
      <c r="K29" s="2573" t="s">
        <v>215</v>
      </c>
      <c r="L29" s="2586"/>
      <c r="M29" s="2607"/>
      <c r="N29" s="2179"/>
      <c r="O29" s="2193"/>
      <c r="Q29" s="2060"/>
    </row>
    <row r="30" spans="1:22" s="62" customFormat="1" ht="32.25" customHeight="1" thickBot="1" x14ac:dyDescent="0.3">
      <c r="A30" s="2192"/>
      <c r="B30" s="3191"/>
      <c r="C30" s="2260"/>
      <c r="D30" s="2259"/>
      <c r="E30" s="2248"/>
      <c r="F30" s="2223"/>
      <c r="G30" s="2826"/>
      <c r="H30" s="3074"/>
      <c r="I30" s="2219"/>
      <c r="J30" s="3207"/>
      <c r="K30" s="2573" t="s">
        <v>142</v>
      </c>
      <c r="L30" s="2890"/>
      <c r="M30" s="2863"/>
      <c r="N30" s="2389"/>
      <c r="O30" s="2543"/>
      <c r="Q30" s="2060"/>
      <c r="R30" s="2060"/>
    </row>
    <row r="31" spans="1:22" s="62" customFormat="1" ht="19.5" customHeight="1" thickBot="1" x14ac:dyDescent="0.3">
      <c r="A31" s="2192"/>
      <c r="B31" s="3191"/>
      <c r="C31" s="2260"/>
      <c r="D31" s="2255"/>
      <c r="E31" s="2246"/>
      <c r="F31" s="294"/>
      <c r="G31" s="3206"/>
      <c r="H31" s="3205"/>
      <c r="I31" s="3204"/>
      <c r="J31" s="3203"/>
      <c r="K31" s="2936" t="s">
        <v>33</v>
      </c>
      <c r="L31" s="3202">
        <f>SUM(L27:L30)</f>
        <v>0</v>
      </c>
      <c r="M31" s="2415"/>
      <c r="N31" s="2393"/>
      <c r="O31" s="3201"/>
      <c r="Q31" s="2060"/>
      <c r="R31" s="3197"/>
      <c r="S31" s="2060"/>
    </row>
    <row r="32" spans="1:22" s="62" customFormat="1" ht="22.5" customHeight="1" collapsed="1" x14ac:dyDescent="0.25">
      <c r="A32" s="2192"/>
      <c r="B32" s="3191"/>
      <c r="C32" s="3120"/>
      <c r="D32" s="2259" t="s">
        <v>61</v>
      </c>
      <c r="E32" s="2248"/>
      <c r="F32" s="360" t="s">
        <v>932</v>
      </c>
      <c r="G32" s="3199"/>
      <c r="H32" s="3127"/>
      <c r="I32" s="2222" t="s">
        <v>608</v>
      </c>
      <c r="J32" s="2289" t="s">
        <v>194</v>
      </c>
      <c r="K32" s="2945" t="s">
        <v>125</v>
      </c>
      <c r="L32" s="2517"/>
      <c r="M32" s="3200" t="s">
        <v>696</v>
      </c>
      <c r="N32" s="2453" t="s">
        <v>605</v>
      </c>
      <c r="O32" s="2300">
        <v>1</v>
      </c>
      <c r="Q32" s="2060"/>
    </row>
    <row r="33" spans="1:22" s="62" customFormat="1" ht="28.5" customHeight="1" x14ac:dyDescent="0.25">
      <c r="A33" s="2192"/>
      <c r="B33" s="3191"/>
      <c r="C33" s="3120"/>
      <c r="D33" s="2259"/>
      <c r="E33" s="2248"/>
      <c r="F33" s="2223"/>
      <c r="G33" s="3199"/>
      <c r="H33" s="3127"/>
      <c r="I33" s="2219"/>
      <c r="J33" s="2288"/>
      <c r="K33" s="2913" t="s">
        <v>141</v>
      </c>
      <c r="L33" s="2586"/>
      <c r="M33" s="2607"/>
      <c r="N33" s="2179"/>
      <c r="O33" s="2193"/>
      <c r="Q33" s="2060"/>
      <c r="R33" s="2060"/>
    </row>
    <row r="34" spans="1:22" s="62" customFormat="1" ht="22.5" customHeight="1" thickBot="1" x14ac:dyDescent="0.3">
      <c r="A34" s="2192"/>
      <c r="B34" s="3191"/>
      <c r="C34" s="3120"/>
      <c r="D34" s="2259"/>
      <c r="E34" s="2248"/>
      <c r="F34" s="2223"/>
      <c r="G34" s="3199"/>
      <c r="H34" s="3127"/>
      <c r="I34" s="2219"/>
      <c r="J34" s="3198"/>
      <c r="K34" s="2573" t="s">
        <v>215</v>
      </c>
      <c r="L34" s="2302"/>
      <c r="M34" s="2409"/>
      <c r="N34" s="2408"/>
      <c r="O34" s="2733"/>
      <c r="Q34" s="2060"/>
      <c r="R34" s="3197"/>
      <c r="S34" s="2060"/>
    </row>
    <row r="35" spans="1:22" s="62" customFormat="1" ht="26.25" customHeight="1" thickBot="1" x14ac:dyDescent="0.3">
      <c r="A35" s="2192"/>
      <c r="B35" s="3191"/>
      <c r="C35" s="3120"/>
      <c r="D35" s="2259"/>
      <c r="E35" s="2246"/>
      <c r="F35" s="294"/>
      <c r="G35" s="3196"/>
      <c r="H35" s="3127"/>
      <c r="I35" s="2216"/>
      <c r="J35" s="3195"/>
      <c r="K35" s="2936" t="s">
        <v>33</v>
      </c>
      <c r="L35" s="3194">
        <f>SUM(L32:L34)</f>
        <v>0</v>
      </c>
      <c r="M35" s="68"/>
      <c r="N35" s="3033"/>
      <c r="O35" s="3193"/>
      <c r="Q35" s="2060"/>
    </row>
    <row r="36" spans="1:22" s="62" customFormat="1" ht="16.5" customHeight="1" thickBot="1" x14ac:dyDescent="0.3">
      <c r="A36" s="2192"/>
      <c r="B36" s="3191"/>
      <c r="C36" s="2200"/>
      <c r="D36" s="2759"/>
      <c r="E36" s="2759"/>
      <c r="F36" s="2759"/>
      <c r="G36" s="2759"/>
      <c r="H36" s="2759"/>
      <c r="I36" s="2759"/>
      <c r="J36" s="2341"/>
      <c r="K36" s="3119" t="s">
        <v>125</v>
      </c>
      <c r="L36" s="3192">
        <f>L13+L27+L22+L32</f>
        <v>270</v>
      </c>
      <c r="M36" s="68"/>
      <c r="N36" s="3033"/>
      <c r="O36" s="3159"/>
      <c r="Q36" s="2060"/>
      <c r="R36" s="2060"/>
      <c r="V36" s="2060"/>
    </row>
    <row r="37" spans="1:22" s="62" customFormat="1" ht="16.5" customHeight="1" thickBot="1" x14ac:dyDescent="0.3">
      <c r="A37" s="2192"/>
      <c r="B37" s="3191"/>
      <c r="C37" s="2190"/>
      <c r="D37" s="2751"/>
      <c r="E37" s="2751"/>
      <c r="F37" s="2751"/>
      <c r="G37" s="2751"/>
      <c r="H37" s="2751"/>
      <c r="I37" s="2751"/>
      <c r="J37" s="2333"/>
      <c r="K37" s="3119" t="s">
        <v>215</v>
      </c>
      <c r="L37" s="2527">
        <f>L15+L24+L29</f>
        <v>0</v>
      </c>
      <c r="M37" s="2409"/>
      <c r="N37" s="2408"/>
      <c r="O37" s="2831"/>
    </row>
    <row r="38" spans="1:22" s="62" customFormat="1" ht="16.5" customHeight="1" thickBot="1" x14ac:dyDescent="0.3">
      <c r="A38" s="2192"/>
      <c r="B38" s="3191"/>
      <c r="C38" s="2190"/>
      <c r="D38" s="2751"/>
      <c r="E38" s="2751"/>
      <c r="F38" s="2751"/>
      <c r="G38" s="2751"/>
      <c r="H38" s="2751"/>
      <c r="I38" s="2751"/>
      <c r="J38" s="2333"/>
      <c r="K38" s="3119" t="s">
        <v>694</v>
      </c>
      <c r="L38" s="2527">
        <f>SUM(L23)</f>
        <v>0</v>
      </c>
      <c r="M38" s="2409"/>
      <c r="N38" s="2408"/>
      <c r="O38" s="2831"/>
    </row>
    <row r="39" spans="1:22" s="62" customFormat="1" ht="16.5" customHeight="1" thickBot="1" x14ac:dyDescent="0.3">
      <c r="A39" s="2192"/>
      <c r="B39" s="3191"/>
      <c r="C39" s="2190"/>
      <c r="D39" s="2751"/>
      <c r="E39" s="2751"/>
      <c r="F39" s="2751"/>
      <c r="G39" s="2751"/>
      <c r="H39" s="2751"/>
      <c r="I39" s="2751"/>
      <c r="J39" s="2333"/>
      <c r="K39" s="3119" t="s">
        <v>142</v>
      </c>
      <c r="L39" s="2527">
        <f>L16+L30+L25</f>
        <v>0</v>
      </c>
      <c r="M39" s="2409"/>
      <c r="N39" s="2408"/>
      <c r="O39" s="2831"/>
      <c r="P39" s="2060"/>
    </row>
    <row r="40" spans="1:22" s="62" customFormat="1" ht="15" customHeight="1" thickBot="1" x14ac:dyDescent="0.25">
      <c r="A40" s="2192"/>
      <c r="B40" s="3191"/>
      <c r="C40" s="2175"/>
      <c r="D40" s="2747"/>
      <c r="E40" s="2747"/>
      <c r="F40" s="2747"/>
      <c r="G40" s="2747"/>
      <c r="H40" s="2747"/>
      <c r="I40" s="2747"/>
      <c r="J40" s="2469"/>
      <c r="K40" s="3190" t="s">
        <v>33</v>
      </c>
      <c r="L40" s="2527">
        <f>SUM(L36:L39)</f>
        <v>270</v>
      </c>
      <c r="M40" s="68"/>
      <c r="N40" s="3033"/>
      <c r="O40" s="3159"/>
      <c r="P40" s="2060"/>
    </row>
    <row r="41" spans="1:22" s="62" customFormat="1" ht="21" customHeight="1" thickBot="1" x14ac:dyDescent="0.3">
      <c r="A41" s="2155" t="s">
        <v>37</v>
      </c>
      <c r="B41" s="3071" t="s">
        <v>37</v>
      </c>
      <c r="C41" s="3097" t="s">
        <v>604</v>
      </c>
      <c r="D41" s="2161"/>
      <c r="E41" s="2161"/>
      <c r="F41" s="2161"/>
      <c r="G41" s="2161"/>
      <c r="H41" s="2161"/>
      <c r="I41" s="2161"/>
      <c r="J41" s="2161"/>
      <c r="K41" s="2160"/>
      <c r="L41" s="3189">
        <f>L40</f>
        <v>270</v>
      </c>
      <c r="M41" s="2779"/>
      <c r="N41" s="2778"/>
      <c r="O41" s="2777"/>
    </row>
    <row r="42" spans="1:22" s="62" customFormat="1" ht="18.75" customHeight="1" thickBot="1" x14ac:dyDescent="0.3">
      <c r="A42" s="2155" t="s">
        <v>37</v>
      </c>
      <c r="B42" s="2763" t="s">
        <v>39</v>
      </c>
      <c r="C42" s="3022" t="s">
        <v>931</v>
      </c>
      <c r="D42" s="3021"/>
      <c r="E42" s="3021"/>
      <c r="F42" s="3021"/>
      <c r="G42" s="3019"/>
      <c r="H42" s="3020"/>
      <c r="I42" s="3019"/>
      <c r="J42" s="3019"/>
      <c r="K42" s="3019"/>
      <c r="L42" s="3188"/>
      <c r="M42" s="3019"/>
      <c r="N42" s="3019"/>
      <c r="O42" s="2909"/>
    </row>
    <row r="43" spans="1:22" s="62" customFormat="1" ht="21.75" customHeight="1" thickBot="1" x14ac:dyDescent="0.3">
      <c r="A43" s="2286"/>
      <c r="B43" s="2310"/>
      <c r="C43" s="2279"/>
      <c r="D43" s="3066"/>
      <c r="E43" s="3066"/>
      <c r="F43" s="3066"/>
      <c r="G43" s="3066"/>
      <c r="H43" s="3066"/>
      <c r="I43" s="3066"/>
      <c r="J43" s="3066"/>
      <c r="K43" s="3066"/>
      <c r="L43" s="2196"/>
      <c r="M43" s="3187" t="s">
        <v>930</v>
      </c>
      <c r="N43" s="3186" t="s">
        <v>49</v>
      </c>
      <c r="O43" s="3012">
        <v>120</v>
      </c>
    </row>
    <row r="44" spans="1:22" s="62" customFormat="1" ht="24.75" customHeight="1" x14ac:dyDescent="0.25">
      <c r="A44" s="2192"/>
      <c r="B44" s="2309"/>
      <c r="C44" s="2275"/>
      <c r="D44" s="2771"/>
      <c r="E44" s="2771"/>
      <c r="F44" s="2771"/>
      <c r="G44" s="2771"/>
      <c r="H44" s="2771"/>
      <c r="I44" s="2771"/>
      <c r="J44" s="2771"/>
      <c r="K44" s="2771"/>
      <c r="L44" s="2184"/>
      <c r="M44" s="2866" t="s">
        <v>406</v>
      </c>
      <c r="N44" s="2587" t="s">
        <v>49</v>
      </c>
      <c r="O44" s="2300">
        <v>3</v>
      </c>
    </row>
    <row r="45" spans="1:22" s="62" customFormat="1" ht="17.25" customHeight="1" thickBot="1" x14ac:dyDescent="0.3">
      <c r="A45" s="2177"/>
      <c r="B45" s="2307"/>
      <c r="C45" s="2270"/>
      <c r="D45" s="2901"/>
      <c r="E45" s="2901"/>
      <c r="F45" s="2901"/>
      <c r="G45" s="2901"/>
      <c r="H45" s="2901"/>
      <c r="I45" s="2901"/>
      <c r="J45" s="2901"/>
      <c r="K45" s="2901"/>
      <c r="L45" s="2169"/>
      <c r="M45" s="3185" t="s">
        <v>929</v>
      </c>
      <c r="N45" s="2743" t="s">
        <v>928</v>
      </c>
      <c r="O45" s="2343">
        <v>2</v>
      </c>
    </row>
    <row r="46" spans="1:22" s="62" customFormat="1" ht="70.5" customHeight="1" thickBot="1" x14ac:dyDescent="0.3">
      <c r="A46" s="2202" t="s">
        <v>37</v>
      </c>
      <c r="B46" s="3123" t="s">
        <v>39</v>
      </c>
      <c r="C46" s="3122" t="s">
        <v>37</v>
      </c>
      <c r="D46" s="3184"/>
      <c r="E46" s="3183"/>
      <c r="F46" s="3182" t="s">
        <v>927</v>
      </c>
      <c r="G46" s="2833" t="s">
        <v>917</v>
      </c>
      <c r="H46" s="2228" t="s">
        <v>44</v>
      </c>
      <c r="I46" s="3181" t="s">
        <v>775</v>
      </c>
      <c r="J46" s="2726" t="s">
        <v>822</v>
      </c>
      <c r="K46" s="2945"/>
      <c r="L46" s="3180"/>
      <c r="M46" s="2437" t="s">
        <v>926</v>
      </c>
      <c r="N46" s="3166" t="s">
        <v>49</v>
      </c>
      <c r="O46" s="2515">
        <v>2</v>
      </c>
    </row>
    <row r="47" spans="1:22" s="62" customFormat="1" ht="19.5" customHeight="1" x14ac:dyDescent="0.2">
      <c r="A47" s="2286" t="s">
        <v>37</v>
      </c>
      <c r="B47" s="2201" t="s">
        <v>39</v>
      </c>
      <c r="C47" s="2285" t="s">
        <v>37</v>
      </c>
      <c r="D47" s="2199" t="s">
        <v>39</v>
      </c>
      <c r="E47" s="2397"/>
      <c r="F47" s="3179" t="s">
        <v>925</v>
      </c>
      <c r="G47" s="2826"/>
      <c r="H47" s="2185"/>
      <c r="I47" s="2198" t="s">
        <v>608</v>
      </c>
      <c r="J47" s="2805" t="s">
        <v>194</v>
      </c>
      <c r="K47" s="3153" t="s">
        <v>125</v>
      </c>
      <c r="L47" s="3178">
        <v>75</v>
      </c>
      <c r="M47" s="3139" t="s">
        <v>924</v>
      </c>
      <c r="N47" s="3138" t="s">
        <v>605</v>
      </c>
      <c r="O47" s="2355">
        <v>1</v>
      </c>
      <c r="P47" s="3177"/>
      <c r="Q47" s="3177"/>
      <c r="R47" s="3177"/>
      <c r="S47" s="3177"/>
      <c r="T47" s="3177"/>
      <c r="U47" s="3177"/>
    </row>
    <row r="48" spans="1:22" s="62" customFormat="1" ht="15.75" customHeight="1" x14ac:dyDescent="0.2">
      <c r="A48" s="2192"/>
      <c r="B48" s="2191"/>
      <c r="C48" s="2283"/>
      <c r="D48" s="2189"/>
      <c r="E48" s="2387"/>
      <c r="F48" s="3174"/>
      <c r="G48" s="2826"/>
      <c r="H48" s="2185"/>
      <c r="I48" s="2188"/>
      <c r="J48" s="2804"/>
      <c r="K48" s="3137" t="s">
        <v>141</v>
      </c>
      <c r="L48" s="3173"/>
      <c r="M48" s="3135"/>
      <c r="N48" s="3134"/>
      <c r="O48" s="2349"/>
    </row>
    <row r="49" spans="1:20" s="62" customFormat="1" ht="18" customHeight="1" x14ac:dyDescent="0.2">
      <c r="A49" s="2192"/>
      <c r="B49" s="2191"/>
      <c r="C49" s="2283"/>
      <c r="D49" s="2189"/>
      <c r="E49" s="2387"/>
      <c r="F49" s="3174"/>
      <c r="G49" s="2826"/>
      <c r="H49" s="2185"/>
      <c r="I49" s="2188"/>
      <c r="J49" s="2856"/>
      <c r="K49" s="3176" t="s">
        <v>215</v>
      </c>
      <c r="L49" s="3175">
        <v>575</v>
      </c>
      <c r="M49" s="3172"/>
      <c r="N49" s="3007"/>
      <c r="O49" s="3171"/>
    </row>
    <row r="50" spans="1:20" s="62" customFormat="1" ht="15.75" customHeight="1" thickBot="1" x14ac:dyDescent="0.25">
      <c r="A50" s="2192"/>
      <c r="B50" s="2191"/>
      <c r="C50" s="2283"/>
      <c r="D50" s="2189"/>
      <c r="E50" s="2387"/>
      <c r="F50" s="3174"/>
      <c r="G50" s="2826"/>
      <c r="H50" s="2185"/>
      <c r="I50" s="2188"/>
      <c r="J50" s="2856"/>
      <c r="K50" s="2062" t="s">
        <v>142</v>
      </c>
      <c r="L50" s="3173"/>
      <c r="M50" s="3172"/>
      <c r="N50" s="3007"/>
      <c r="O50" s="3171"/>
    </row>
    <row r="51" spans="1:20" s="62" customFormat="1" ht="17.25" customHeight="1" thickBot="1" x14ac:dyDescent="0.25">
      <c r="A51" s="2177"/>
      <c r="B51" s="2176"/>
      <c r="C51" s="2281"/>
      <c r="D51" s="2174"/>
      <c r="E51" s="2384"/>
      <c r="F51" s="3170"/>
      <c r="G51" s="2826"/>
      <c r="H51" s="2185"/>
      <c r="I51" s="2173"/>
      <c r="J51" s="2855"/>
      <c r="K51" s="3124" t="s">
        <v>33</v>
      </c>
      <c r="L51" s="3169">
        <f>SUM(L47:L50)</f>
        <v>650</v>
      </c>
      <c r="M51" s="3168"/>
      <c r="N51" s="2903"/>
      <c r="O51" s="3167"/>
    </row>
    <row r="52" spans="1:20" s="62" customFormat="1" ht="37.5" customHeight="1" x14ac:dyDescent="0.25">
      <c r="A52" s="2202" t="s">
        <v>37</v>
      </c>
      <c r="B52" s="3123" t="s">
        <v>39</v>
      </c>
      <c r="C52" s="3122" t="s">
        <v>37</v>
      </c>
      <c r="D52" s="2265" t="s">
        <v>103</v>
      </c>
      <c r="E52" s="2253"/>
      <c r="F52" s="2197" t="s">
        <v>923</v>
      </c>
      <c r="G52" s="2826"/>
      <c r="H52" s="2185"/>
      <c r="I52" s="2198" t="s">
        <v>645</v>
      </c>
      <c r="J52" s="2719" t="s">
        <v>203</v>
      </c>
      <c r="K52" s="2945" t="s">
        <v>125</v>
      </c>
      <c r="L52" s="2574">
        <v>120</v>
      </c>
      <c r="M52" s="2437" t="s">
        <v>922</v>
      </c>
      <c r="N52" s="3166" t="s">
        <v>49</v>
      </c>
      <c r="O52" s="2515">
        <v>2</v>
      </c>
      <c r="P52" s="2060"/>
    </row>
    <row r="53" spans="1:20" s="62" customFormat="1" ht="16.5" customHeight="1" x14ac:dyDescent="0.25">
      <c r="A53" s="2262"/>
      <c r="B53" s="3121"/>
      <c r="C53" s="3120"/>
      <c r="D53" s="2259"/>
      <c r="E53" s="2248"/>
      <c r="F53" s="2187"/>
      <c r="G53" s="2826"/>
      <c r="H53" s="2185"/>
      <c r="I53" s="2188"/>
      <c r="J53" s="2971"/>
      <c r="K53" s="2913" t="s">
        <v>141</v>
      </c>
      <c r="L53" s="2942"/>
      <c r="M53" s="3165" t="s">
        <v>921</v>
      </c>
      <c r="N53" s="3164" t="s">
        <v>49</v>
      </c>
      <c r="O53" s="3163">
        <v>50</v>
      </c>
    </row>
    <row r="54" spans="1:20" s="62" customFormat="1" ht="19.5" customHeight="1" thickBot="1" x14ac:dyDescent="0.3">
      <c r="A54" s="2262"/>
      <c r="B54" s="3121"/>
      <c r="C54" s="3120"/>
      <c r="D54" s="2259"/>
      <c r="E54" s="2248"/>
      <c r="F54" s="2187"/>
      <c r="G54" s="2826"/>
      <c r="H54" s="2185"/>
      <c r="I54" s="2188"/>
      <c r="J54" s="2971"/>
      <c r="K54" s="2573" t="s">
        <v>215</v>
      </c>
      <c r="L54" s="3132">
        <v>0</v>
      </c>
      <c r="M54" s="3162"/>
      <c r="N54" s="2164"/>
      <c r="O54" s="2163"/>
    </row>
    <row r="55" spans="1:20" s="62" customFormat="1" ht="13.5" customHeight="1" thickBot="1" x14ac:dyDescent="0.3">
      <c r="A55" s="2258"/>
      <c r="B55" s="3118"/>
      <c r="C55" s="3117"/>
      <c r="D55" s="2255"/>
      <c r="E55" s="2214"/>
      <c r="F55" s="3161"/>
      <c r="G55" s="2832"/>
      <c r="H55" s="2185"/>
      <c r="I55" s="2173"/>
      <c r="J55" s="2999"/>
      <c r="K55" s="2936" t="s">
        <v>33</v>
      </c>
      <c r="L55" s="3160">
        <f>SUM(L52:L54)</f>
        <v>120</v>
      </c>
      <c r="M55" s="68"/>
      <c r="N55" s="3033"/>
      <c r="O55" s="3159"/>
    </row>
    <row r="56" spans="1:20" s="62" customFormat="1" ht="21.75" customHeight="1" x14ac:dyDescent="0.25">
      <c r="A56" s="2286" t="s">
        <v>37</v>
      </c>
      <c r="B56" s="2201" t="s">
        <v>39</v>
      </c>
      <c r="C56" s="2285" t="s">
        <v>37</v>
      </c>
      <c r="D56" s="2199" t="s">
        <v>97</v>
      </c>
      <c r="E56" s="2198"/>
      <c r="F56" s="360" t="s">
        <v>920</v>
      </c>
      <c r="G56" s="2833" t="s">
        <v>917</v>
      </c>
      <c r="H56" s="2185"/>
      <c r="I56" s="2198" t="s">
        <v>645</v>
      </c>
      <c r="J56" s="2636" t="s">
        <v>203</v>
      </c>
      <c r="K56" s="2945" t="s">
        <v>125</v>
      </c>
      <c r="L56" s="3158">
        <v>60</v>
      </c>
      <c r="M56" s="3157" t="s">
        <v>919</v>
      </c>
      <c r="N56" s="2875" t="s">
        <v>605</v>
      </c>
      <c r="O56" s="2874">
        <v>9600</v>
      </c>
      <c r="Q56" s="2060"/>
      <c r="R56" s="2060"/>
    </row>
    <row r="57" spans="1:20" s="62" customFormat="1" ht="12.75" customHeight="1" x14ac:dyDescent="0.25">
      <c r="A57" s="2192"/>
      <c r="B57" s="2191"/>
      <c r="C57" s="2283"/>
      <c r="D57" s="2189"/>
      <c r="E57" s="2188"/>
      <c r="F57" s="2223"/>
      <c r="G57" s="2826"/>
      <c r="H57" s="2185"/>
      <c r="I57" s="2188"/>
      <c r="J57" s="2627"/>
      <c r="K57" s="2913" t="s">
        <v>141</v>
      </c>
      <c r="L57" s="3156">
        <v>0</v>
      </c>
      <c r="M57" s="3155"/>
      <c r="N57" s="2872"/>
      <c r="O57" s="2871"/>
    </row>
    <row r="58" spans="1:20" s="62" customFormat="1" ht="18.75" customHeight="1" thickBot="1" x14ac:dyDescent="0.3">
      <c r="A58" s="2192"/>
      <c r="B58" s="2191"/>
      <c r="C58" s="2283"/>
      <c r="D58" s="2189"/>
      <c r="E58" s="2188"/>
      <c r="F58" s="2223"/>
      <c r="G58" s="2826"/>
      <c r="H58" s="2185"/>
      <c r="I58" s="2188"/>
      <c r="J58" s="2627"/>
      <c r="K58" s="2573" t="s">
        <v>215</v>
      </c>
      <c r="L58" s="3145">
        <v>0</v>
      </c>
      <c r="M58" s="2870"/>
      <c r="N58" s="2511"/>
      <c r="O58" s="2510"/>
    </row>
    <row r="59" spans="1:20" s="62" customFormat="1" ht="19.5" customHeight="1" thickBot="1" x14ac:dyDescent="0.3">
      <c r="A59" s="2177"/>
      <c r="B59" s="2176"/>
      <c r="C59" s="2281"/>
      <c r="D59" s="2174"/>
      <c r="E59" s="2173"/>
      <c r="F59" s="294"/>
      <c r="G59" s="2826"/>
      <c r="H59" s="2170"/>
      <c r="I59" s="2173"/>
      <c r="J59" s="2622"/>
      <c r="K59" s="3124" t="s">
        <v>33</v>
      </c>
      <c r="L59" s="2935">
        <f>L56+L57+L58</f>
        <v>60</v>
      </c>
      <c r="M59" s="2606"/>
      <c r="N59" s="2164"/>
      <c r="O59" s="2163"/>
    </row>
    <row r="60" spans="1:20" s="62" customFormat="1" ht="19.5" customHeight="1" x14ac:dyDescent="0.25">
      <c r="A60" s="2202" t="s">
        <v>37</v>
      </c>
      <c r="B60" s="3123" t="s">
        <v>39</v>
      </c>
      <c r="C60" s="3122" t="s">
        <v>37</v>
      </c>
      <c r="D60" s="2265" t="s">
        <v>93</v>
      </c>
      <c r="E60" s="2253"/>
      <c r="F60" s="3154" t="s">
        <v>918</v>
      </c>
      <c r="G60" s="2833" t="s">
        <v>917</v>
      </c>
      <c r="H60" s="2228" t="s">
        <v>44</v>
      </c>
      <c r="I60" s="2253" t="s">
        <v>645</v>
      </c>
      <c r="J60" s="2719" t="s">
        <v>203</v>
      </c>
      <c r="K60" s="3153" t="s">
        <v>125</v>
      </c>
      <c r="L60" s="2574">
        <v>130</v>
      </c>
      <c r="M60" s="3152" t="s">
        <v>916</v>
      </c>
      <c r="N60" s="3138" t="s">
        <v>316</v>
      </c>
      <c r="O60" s="2355">
        <v>188.08</v>
      </c>
      <c r="P60" s="2902"/>
      <c r="Q60" s="2062"/>
      <c r="R60" s="2060"/>
      <c r="T60" s="2060"/>
    </row>
    <row r="61" spans="1:20" s="62" customFormat="1" ht="19.5" customHeight="1" x14ac:dyDescent="0.25">
      <c r="A61" s="2262"/>
      <c r="B61" s="3121"/>
      <c r="C61" s="3120"/>
      <c r="D61" s="2259"/>
      <c r="E61" s="2248"/>
      <c r="F61" s="3148"/>
      <c r="G61" s="2826"/>
      <c r="H61" s="2185"/>
      <c r="I61" s="2248"/>
      <c r="J61" s="2718"/>
      <c r="K61" s="3137" t="s">
        <v>141</v>
      </c>
      <c r="L61" s="3136">
        <v>0</v>
      </c>
      <c r="M61" s="3151"/>
      <c r="N61" s="3134"/>
      <c r="O61" s="2349"/>
    </row>
    <row r="62" spans="1:20" s="62" customFormat="1" ht="19.5" customHeight="1" thickBot="1" x14ac:dyDescent="0.3">
      <c r="A62" s="2262"/>
      <c r="B62" s="3121"/>
      <c r="C62" s="3120"/>
      <c r="D62" s="2259"/>
      <c r="E62" s="2248"/>
      <c r="F62" s="3148"/>
      <c r="G62" s="2826"/>
      <c r="H62" s="2185"/>
      <c r="I62" s="2248"/>
      <c r="J62" s="3150"/>
      <c r="K62" s="3149" t="s">
        <v>215</v>
      </c>
      <c r="L62" s="3132">
        <v>0</v>
      </c>
      <c r="M62" s="2607"/>
      <c r="N62" s="2179"/>
      <c r="O62" s="2237"/>
    </row>
    <row r="63" spans="1:20" s="62" customFormat="1" ht="19.5" customHeight="1" thickBot="1" x14ac:dyDescent="0.3">
      <c r="A63" s="2258"/>
      <c r="B63" s="3118"/>
      <c r="C63" s="3117"/>
      <c r="D63" s="2255"/>
      <c r="E63" s="2246"/>
      <c r="F63" s="3148"/>
      <c r="G63" s="2826"/>
      <c r="H63" s="2185"/>
      <c r="I63" s="2248"/>
      <c r="J63" s="3147"/>
      <c r="K63" s="3124" t="s">
        <v>33</v>
      </c>
      <c r="L63" s="2935">
        <f>SUM(L60:L62)</f>
        <v>130</v>
      </c>
      <c r="M63" s="2227"/>
      <c r="N63" s="2408"/>
      <c r="O63" s="2831"/>
    </row>
    <row r="64" spans="1:20" s="62" customFormat="1" ht="19.5" customHeight="1" x14ac:dyDescent="0.25">
      <c r="A64" s="2202" t="s">
        <v>37</v>
      </c>
      <c r="B64" s="3123" t="s">
        <v>39</v>
      </c>
      <c r="C64" s="3122" t="s">
        <v>37</v>
      </c>
      <c r="D64" s="2265" t="s">
        <v>88</v>
      </c>
      <c r="E64" s="2253"/>
      <c r="F64" s="393" t="s">
        <v>915</v>
      </c>
      <c r="G64" s="2826"/>
      <c r="H64" s="2185"/>
      <c r="I64" s="2253" t="s">
        <v>645</v>
      </c>
      <c r="J64" s="2719" t="s">
        <v>203</v>
      </c>
      <c r="K64" s="3137" t="s">
        <v>125</v>
      </c>
      <c r="L64" s="2942">
        <v>150</v>
      </c>
      <c r="M64" s="2119" t="s">
        <v>914</v>
      </c>
      <c r="N64" s="3146" t="s">
        <v>605</v>
      </c>
      <c r="O64" s="2372">
        <v>2</v>
      </c>
      <c r="P64" s="2902"/>
      <c r="Q64" s="2062"/>
      <c r="R64" s="2060"/>
    </row>
    <row r="65" spans="1:17" s="62" customFormat="1" ht="19.5" customHeight="1" x14ac:dyDescent="0.25">
      <c r="A65" s="2262"/>
      <c r="B65" s="3121"/>
      <c r="C65" s="3120"/>
      <c r="D65" s="2259"/>
      <c r="E65" s="2248"/>
      <c r="F65" s="2471"/>
      <c r="G65" s="2826"/>
      <c r="H65" s="2185"/>
      <c r="I65" s="2248"/>
      <c r="J65" s="2718"/>
      <c r="K65" s="3137" t="s">
        <v>141</v>
      </c>
      <c r="L65" s="3136">
        <v>0</v>
      </c>
      <c r="M65" s="3135"/>
      <c r="N65" s="3134"/>
      <c r="O65" s="2349"/>
      <c r="P65" s="2060"/>
    </row>
    <row r="66" spans="1:17" s="62" customFormat="1" ht="19.5" customHeight="1" thickBot="1" x14ac:dyDescent="0.3">
      <c r="A66" s="2262"/>
      <c r="B66" s="3121"/>
      <c r="C66" s="3120"/>
      <c r="D66" s="2259"/>
      <c r="E66" s="2248"/>
      <c r="F66" s="2471"/>
      <c r="G66" s="2826"/>
      <c r="H66" s="2185"/>
      <c r="I66" s="2248"/>
      <c r="J66" s="2718"/>
      <c r="K66" s="2062" t="s">
        <v>215</v>
      </c>
      <c r="L66" s="3145">
        <v>0</v>
      </c>
      <c r="M66" s="2863"/>
      <c r="N66" s="2389"/>
      <c r="O66" s="2225"/>
      <c r="P66" s="2060"/>
    </row>
    <row r="67" spans="1:17" s="62" customFormat="1" ht="16.5" customHeight="1" thickBot="1" x14ac:dyDescent="0.3">
      <c r="A67" s="2258"/>
      <c r="B67" s="3118"/>
      <c r="C67" s="3117"/>
      <c r="D67" s="2255"/>
      <c r="E67" s="2246"/>
      <c r="F67" s="2468"/>
      <c r="G67" s="2826"/>
      <c r="H67" s="2185"/>
      <c r="I67" s="2246"/>
      <c r="J67" s="2716"/>
      <c r="K67" s="3124" t="s">
        <v>33</v>
      </c>
      <c r="L67" s="2935">
        <f>SUM(L64:L66)</f>
        <v>150</v>
      </c>
      <c r="M67" s="2409"/>
      <c r="N67" s="2408"/>
      <c r="O67" s="2254"/>
    </row>
    <row r="68" spans="1:17" s="62" customFormat="1" ht="13.5" customHeight="1" x14ac:dyDescent="0.25">
      <c r="A68" s="2202" t="s">
        <v>37</v>
      </c>
      <c r="B68" s="3123" t="s">
        <v>39</v>
      </c>
      <c r="C68" s="3122" t="s">
        <v>37</v>
      </c>
      <c r="D68" s="2259" t="s">
        <v>85</v>
      </c>
      <c r="E68" s="2253"/>
      <c r="F68" s="3144" t="s">
        <v>913</v>
      </c>
      <c r="G68" s="2826"/>
      <c r="H68" s="2185"/>
      <c r="I68" s="2253" t="s">
        <v>608</v>
      </c>
      <c r="J68" s="3140" t="s">
        <v>194</v>
      </c>
      <c r="K68" s="3137" t="s">
        <v>125</v>
      </c>
      <c r="L68" s="2574">
        <v>0</v>
      </c>
      <c r="M68" s="3139" t="s">
        <v>696</v>
      </c>
      <c r="N68" s="3138" t="s">
        <v>605</v>
      </c>
      <c r="O68" s="2355">
        <v>1</v>
      </c>
      <c r="Q68" s="2060"/>
    </row>
    <row r="69" spans="1:17" s="62" customFormat="1" ht="21.75" customHeight="1" x14ac:dyDescent="0.25">
      <c r="A69" s="2262"/>
      <c r="B69" s="3121"/>
      <c r="C69" s="3120"/>
      <c r="D69" s="2259"/>
      <c r="E69" s="2248"/>
      <c r="F69" s="3143"/>
      <c r="G69" s="2826"/>
      <c r="H69" s="2185"/>
      <c r="I69" s="2248"/>
      <c r="J69" s="2718"/>
      <c r="K69" s="3137" t="s">
        <v>141</v>
      </c>
      <c r="L69" s="3136"/>
      <c r="M69" s="3135"/>
      <c r="N69" s="3134"/>
      <c r="O69" s="2349"/>
    </row>
    <row r="70" spans="1:17" s="62" customFormat="1" ht="15" customHeight="1" thickBot="1" x14ac:dyDescent="0.3">
      <c r="A70" s="2262"/>
      <c r="B70" s="3121"/>
      <c r="C70" s="3120"/>
      <c r="D70" s="2259"/>
      <c r="E70" s="2248"/>
      <c r="F70" s="3143"/>
      <c r="G70" s="2826"/>
      <c r="H70" s="2185"/>
      <c r="I70" s="2248"/>
      <c r="J70" s="2718"/>
      <c r="K70" s="2062" t="s">
        <v>215</v>
      </c>
      <c r="L70" s="3132">
        <v>0</v>
      </c>
      <c r="M70" s="2870"/>
      <c r="N70" s="2511"/>
      <c r="O70" s="2271"/>
    </row>
    <row r="71" spans="1:17" s="62" customFormat="1" ht="19.5" customHeight="1" thickBot="1" x14ac:dyDescent="0.3">
      <c r="A71" s="2258"/>
      <c r="B71" s="3118"/>
      <c r="C71" s="3117"/>
      <c r="D71" s="2255"/>
      <c r="E71" s="2246"/>
      <c r="F71" s="3142"/>
      <c r="G71" s="2826"/>
      <c r="H71" s="2185"/>
      <c r="I71" s="2246"/>
      <c r="J71" s="2716"/>
      <c r="K71" s="3124" t="s">
        <v>33</v>
      </c>
      <c r="L71" s="2935">
        <f>SUM(L68:L70)</f>
        <v>0</v>
      </c>
      <c r="M71" s="2409"/>
      <c r="N71" s="2408"/>
      <c r="O71" s="2254"/>
    </row>
    <row r="72" spans="1:17" s="62" customFormat="1" ht="19.5" customHeight="1" x14ac:dyDescent="0.25">
      <c r="A72" s="2202" t="s">
        <v>37</v>
      </c>
      <c r="B72" s="3123" t="s">
        <v>39</v>
      </c>
      <c r="C72" s="3122" t="s">
        <v>37</v>
      </c>
      <c r="D72" s="2265" t="s">
        <v>79</v>
      </c>
      <c r="E72" s="2198"/>
      <c r="F72" s="3141" t="s">
        <v>912</v>
      </c>
      <c r="G72" s="2826"/>
      <c r="H72" s="2185"/>
      <c r="I72" s="2253" t="s">
        <v>608</v>
      </c>
      <c r="J72" s="3140" t="s">
        <v>194</v>
      </c>
      <c r="K72" s="3137" t="s">
        <v>125</v>
      </c>
      <c r="L72" s="2574">
        <v>40</v>
      </c>
      <c r="M72" s="3139" t="s">
        <v>696</v>
      </c>
      <c r="N72" s="3138" t="s">
        <v>605</v>
      </c>
      <c r="O72" s="2355">
        <v>1</v>
      </c>
    </row>
    <row r="73" spans="1:17" s="62" customFormat="1" ht="19.5" customHeight="1" x14ac:dyDescent="0.25">
      <c r="A73" s="2262"/>
      <c r="B73" s="3121"/>
      <c r="C73" s="3120"/>
      <c r="D73" s="2259"/>
      <c r="E73" s="2188"/>
      <c r="F73" s="3133"/>
      <c r="G73" s="2826"/>
      <c r="H73" s="2185"/>
      <c r="I73" s="2248"/>
      <c r="J73" s="2718"/>
      <c r="K73" s="3137" t="s">
        <v>141</v>
      </c>
      <c r="L73" s="3136"/>
      <c r="M73" s="3135"/>
      <c r="N73" s="3134"/>
      <c r="O73" s="2349"/>
    </row>
    <row r="74" spans="1:17" s="62" customFormat="1" ht="19.5" customHeight="1" thickBot="1" x14ac:dyDescent="0.3">
      <c r="A74" s="2262"/>
      <c r="B74" s="3121"/>
      <c r="C74" s="3120"/>
      <c r="D74" s="2259"/>
      <c r="E74" s="2188"/>
      <c r="F74" s="3133"/>
      <c r="G74" s="2826"/>
      <c r="H74" s="2185"/>
      <c r="I74" s="2248"/>
      <c r="J74" s="2718"/>
      <c r="K74" s="2062" t="s">
        <v>215</v>
      </c>
      <c r="L74" s="3132"/>
      <c r="M74" s="2180"/>
      <c r="N74" s="2243"/>
      <c r="O74" s="2242"/>
    </row>
    <row r="75" spans="1:17" s="62" customFormat="1" ht="19.5" customHeight="1" thickBot="1" x14ac:dyDescent="0.3">
      <c r="A75" s="2262"/>
      <c r="B75" s="3121"/>
      <c r="C75" s="3120"/>
      <c r="D75" s="2255"/>
      <c r="E75" s="2173"/>
      <c r="F75" s="3131"/>
      <c r="G75" s="2826"/>
      <c r="H75" s="2170"/>
      <c r="I75" s="2246"/>
      <c r="J75" s="2716"/>
      <c r="K75" s="3124" t="s">
        <v>33</v>
      </c>
      <c r="L75" s="2935">
        <f>SUM(L72:L74)</f>
        <v>40</v>
      </c>
      <c r="M75" s="2227"/>
      <c r="N75" s="2230"/>
      <c r="O75" s="2225"/>
    </row>
    <row r="76" spans="1:17" s="62" customFormat="1" ht="19.5" hidden="1" customHeight="1" outlineLevel="1" thickBot="1" x14ac:dyDescent="0.3">
      <c r="A76" s="2262"/>
      <c r="B76" s="3121"/>
      <c r="C76" s="3120"/>
      <c r="D76" s="3130"/>
      <c r="E76" s="2424"/>
      <c r="F76" s="3129"/>
      <c r="G76" s="3128"/>
      <c r="H76" s="3127"/>
      <c r="I76" s="3126"/>
      <c r="J76" s="3125"/>
      <c r="K76" s="3124"/>
      <c r="L76" s="2935"/>
      <c r="M76" s="2231"/>
      <c r="N76" s="2230"/>
      <c r="O76" s="2225"/>
    </row>
    <row r="77" spans="1:17" s="62" customFormat="1" ht="19.5" hidden="1" customHeight="1" outlineLevel="1" thickBot="1" x14ac:dyDescent="0.3">
      <c r="A77" s="2262"/>
      <c r="B77" s="3121"/>
      <c r="C77" s="3120"/>
      <c r="D77" s="3130"/>
      <c r="E77" s="2424"/>
      <c r="F77" s="3129"/>
      <c r="G77" s="3128"/>
      <c r="H77" s="3127"/>
      <c r="I77" s="3126"/>
      <c r="J77" s="3125"/>
      <c r="K77" s="3124"/>
      <c r="L77" s="2935"/>
      <c r="M77" s="2231"/>
      <c r="N77" s="2230"/>
      <c r="O77" s="2225"/>
    </row>
    <row r="78" spans="1:17" s="62" customFormat="1" ht="19.5" hidden="1" customHeight="1" outlineLevel="1" thickBot="1" x14ac:dyDescent="0.3">
      <c r="A78" s="2262"/>
      <c r="B78" s="3121"/>
      <c r="C78" s="3120"/>
      <c r="D78" s="3130"/>
      <c r="E78" s="2424"/>
      <c r="F78" s="3129"/>
      <c r="G78" s="3128"/>
      <c r="H78" s="3127"/>
      <c r="I78" s="3126"/>
      <c r="J78" s="3125"/>
      <c r="K78" s="3124"/>
      <c r="L78" s="2935"/>
      <c r="M78" s="2231"/>
      <c r="N78" s="2230"/>
      <c r="O78" s="2225"/>
    </row>
    <row r="79" spans="1:17" s="62" customFormat="1" ht="19.5" hidden="1" customHeight="1" outlineLevel="1" thickBot="1" x14ac:dyDescent="0.3">
      <c r="A79" s="2262"/>
      <c r="B79" s="3121"/>
      <c r="C79" s="3120"/>
      <c r="D79" s="3130"/>
      <c r="E79" s="2424"/>
      <c r="F79" s="3129"/>
      <c r="G79" s="3128"/>
      <c r="H79" s="3127"/>
      <c r="I79" s="3126"/>
      <c r="J79" s="3125"/>
      <c r="K79" s="3124"/>
      <c r="L79" s="2935"/>
      <c r="M79" s="2231"/>
      <c r="N79" s="2230"/>
      <c r="O79" s="2225"/>
    </row>
    <row r="80" spans="1:17" s="62" customFormat="1" ht="19.5" customHeight="1" collapsed="1" thickBot="1" x14ac:dyDescent="0.3">
      <c r="A80" s="2202" t="s">
        <v>37</v>
      </c>
      <c r="B80" s="3123" t="s">
        <v>39</v>
      </c>
      <c r="C80" s="3122" t="s">
        <v>37</v>
      </c>
      <c r="D80" s="2751"/>
      <c r="E80" s="2751"/>
      <c r="F80" s="2751"/>
      <c r="G80" s="2751"/>
      <c r="H80" s="2751"/>
      <c r="I80" s="2751"/>
      <c r="J80" s="2333"/>
      <c r="K80" s="3119" t="s">
        <v>125</v>
      </c>
      <c r="L80" s="2519">
        <f>L52+L56+L60+L64+L68+L47+L72</f>
        <v>575</v>
      </c>
      <c r="M80" s="2894"/>
      <c r="N80" s="2893"/>
      <c r="O80" s="2392"/>
      <c r="P80" s="2060"/>
    </row>
    <row r="81" spans="1:18" s="62" customFormat="1" ht="19.5" customHeight="1" thickBot="1" x14ac:dyDescent="0.3">
      <c r="A81" s="2262"/>
      <c r="B81" s="3121"/>
      <c r="C81" s="3120"/>
      <c r="D81" s="2751"/>
      <c r="E81" s="2751"/>
      <c r="F81" s="2751"/>
      <c r="G81" s="2751"/>
      <c r="H81" s="2751"/>
      <c r="I81" s="2751"/>
      <c r="J81" s="2333"/>
      <c r="K81" s="3119" t="s">
        <v>141</v>
      </c>
      <c r="L81" s="2519">
        <f>L48+L53+L57+L61+L65+L69+L73</f>
        <v>0</v>
      </c>
      <c r="M81" s="2231"/>
      <c r="N81" s="2230"/>
      <c r="O81" s="2225"/>
      <c r="P81" s="2060"/>
    </row>
    <row r="82" spans="1:18" s="62" customFormat="1" ht="19.5" customHeight="1" thickBot="1" x14ac:dyDescent="0.3">
      <c r="A82" s="2262"/>
      <c r="B82" s="3121"/>
      <c r="C82" s="3120"/>
      <c r="D82" s="2751"/>
      <c r="E82" s="2751"/>
      <c r="F82" s="2751"/>
      <c r="G82" s="2751"/>
      <c r="H82" s="2751"/>
      <c r="I82" s="2751"/>
      <c r="J82" s="2333"/>
      <c r="K82" s="3119" t="s">
        <v>215</v>
      </c>
      <c r="L82" s="2519">
        <f>L54+L58+L62+L66+L70+L49+L74</f>
        <v>575</v>
      </c>
      <c r="M82" s="2231"/>
      <c r="N82" s="2230"/>
      <c r="O82" s="2225"/>
      <c r="P82" s="2060"/>
    </row>
    <row r="83" spans="1:18" s="62" customFormat="1" ht="19.5" customHeight="1" thickBot="1" x14ac:dyDescent="0.3">
      <c r="A83" s="2262"/>
      <c r="B83" s="3121"/>
      <c r="C83" s="3120"/>
      <c r="D83" s="2750"/>
      <c r="E83" s="2750"/>
      <c r="F83" s="2750"/>
      <c r="G83" s="2750"/>
      <c r="H83" s="2750"/>
      <c r="I83" s="2750"/>
      <c r="J83" s="2750"/>
      <c r="K83" s="3119" t="s">
        <v>142</v>
      </c>
      <c r="L83" s="2519">
        <f>L50</f>
        <v>0</v>
      </c>
      <c r="M83" s="2231"/>
      <c r="N83" s="2230"/>
      <c r="O83" s="2225"/>
      <c r="P83" s="2060"/>
    </row>
    <row r="84" spans="1:18" s="62" customFormat="1" ht="14.25" customHeight="1" thickBot="1" x14ac:dyDescent="0.3">
      <c r="A84" s="2258"/>
      <c r="B84" s="3118"/>
      <c r="C84" s="3117"/>
      <c r="D84" s="2747"/>
      <c r="E84" s="2747"/>
      <c r="F84" s="2747"/>
      <c r="G84" s="2747"/>
      <c r="H84" s="2747"/>
      <c r="I84" s="2747"/>
      <c r="J84" s="2747"/>
      <c r="K84" s="3098" t="s">
        <v>33</v>
      </c>
      <c r="L84" s="2519">
        <f>SUM(L80:L83)</f>
        <v>1150</v>
      </c>
      <c r="M84" s="2227"/>
      <c r="N84" s="2226"/>
      <c r="O84" s="2254"/>
      <c r="P84" s="2060"/>
    </row>
    <row r="85" spans="1:18" s="62" customFormat="1" ht="24.75" customHeight="1" thickBot="1" x14ac:dyDescent="0.3">
      <c r="A85" s="2286" t="s">
        <v>37</v>
      </c>
      <c r="B85" s="3116" t="s">
        <v>39</v>
      </c>
      <c r="C85" s="2285" t="s">
        <v>39</v>
      </c>
      <c r="D85" s="274" t="s">
        <v>906</v>
      </c>
      <c r="E85" s="273"/>
      <c r="F85" s="272"/>
      <c r="G85" s="2833" t="s">
        <v>911</v>
      </c>
      <c r="H85" s="2228" t="s">
        <v>44</v>
      </c>
      <c r="I85" s="2198" t="s">
        <v>645</v>
      </c>
      <c r="J85" s="2670" t="s">
        <v>203</v>
      </c>
      <c r="K85" s="3115"/>
      <c r="L85" s="3114"/>
      <c r="M85" s="3113" t="s">
        <v>910</v>
      </c>
      <c r="N85" s="3112" t="s">
        <v>316</v>
      </c>
      <c r="O85" s="3012">
        <v>0.5</v>
      </c>
    </row>
    <row r="86" spans="1:18" s="62" customFormat="1" ht="33.75" customHeight="1" thickBot="1" x14ac:dyDescent="0.3">
      <c r="A86" s="2192"/>
      <c r="B86" s="3108"/>
      <c r="C86" s="2283"/>
      <c r="D86" s="508"/>
      <c r="E86" s="507"/>
      <c r="F86" s="506"/>
      <c r="G86" s="2826"/>
      <c r="H86" s="2185"/>
      <c r="I86" s="2188"/>
      <c r="J86" s="2401"/>
      <c r="K86" s="3115" t="s">
        <v>125</v>
      </c>
      <c r="L86" s="3114">
        <f>L90</f>
        <v>0</v>
      </c>
      <c r="M86" s="3113" t="s">
        <v>909</v>
      </c>
      <c r="N86" s="3112" t="s">
        <v>316</v>
      </c>
      <c r="O86" s="3012">
        <v>20</v>
      </c>
    </row>
    <row r="87" spans="1:18" s="62" customFormat="1" ht="25.5" customHeight="1" x14ac:dyDescent="0.25">
      <c r="A87" s="2192"/>
      <c r="B87" s="3108"/>
      <c r="C87" s="2283"/>
      <c r="D87" s="508"/>
      <c r="E87" s="507"/>
      <c r="F87" s="506"/>
      <c r="G87" s="2826"/>
      <c r="H87" s="2185"/>
      <c r="I87" s="2188"/>
      <c r="J87" s="2401"/>
      <c r="K87" s="2925" t="s">
        <v>141</v>
      </c>
      <c r="L87" s="3008"/>
      <c r="M87" s="3111" t="s">
        <v>908</v>
      </c>
      <c r="N87" s="3110" t="s">
        <v>316</v>
      </c>
      <c r="O87" s="3109"/>
    </row>
    <row r="88" spans="1:18" s="62" customFormat="1" ht="23.25" customHeight="1" thickBot="1" x14ac:dyDescent="0.3">
      <c r="A88" s="2192"/>
      <c r="B88" s="3108"/>
      <c r="C88" s="2283"/>
      <c r="D88" s="508"/>
      <c r="E88" s="507"/>
      <c r="F88" s="506"/>
      <c r="G88" s="2826"/>
      <c r="H88" s="2185"/>
      <c r="I88" s="2188"/>
      <c r="J88" s="2401"/>
      <c r="K88" s="2963" t="s">
        <v>215</v>
      </c>
      <c r="L88" s="3107"/>
      <c r="M88" s="3106" t="s">
        <v>907</v>
      </c>
      <c r="N88" s="3105" t="s">
        <v>49</v>
      </c>
      <c r="O88" s="3104"/>
    </row>
    <row r="89" spans="1:18" s="62" customFormat="1" ht="19.5" customHeight="1" thickBot="1" x14ac:dyDescent="0.3">
      <c r="A89" s="2177"/>
      <c r="B89" s="3103"/>
      <c r="C89" s="2281"/>
      <c r="D89" s="270"/>
      <c r="E89" s="269"/>
      <c r="F89" s="268"/>
      <c r="G89" s="2826"/>
      <c r="H89" s="2185"/>
      <c r="I89" s="2188"/>
      <c r="J89" s="2401"/>
      <c r="K89" s="3102" t="s">
        <v>33</v>
      </c>
      <c r="L89" s="3101">
        <f>SUM(L86:L88)</f>
        <v>0</v>
      </c>
      <c r="M89" s="2394"/>
      <c r="N89" s="2393"/>
      <c r="O89" s="2392"/>
    </row>
    <row r="90" spans="1:18" s="62" customFormat="1" ht="15" customHeight="1" thickBot="1" x14ac:dyDescent="0.3">
      <c r="A90" s="2202" t="s">
        <v>37</v>
      </c>
      <c r="B90" s="2934" t="s">
        <v>39</v>
      </c>
      <c r="C90" s="2266" t="s">
        <v>39</v>
      </c>
      <c r="D90" s="3099" t="s">
        <v>37</v>
      </c>
      <c r="E90" s="2248"/>
      <c r="F90" s="2299" t="s">
        <v>906</v>
      </c>
      <c r="G90" s="2826"/>
      <c r="H90" s="2185"/>
      <c r="I90" s="2188"/>
      <c r="J90" s="2401"/>
      <c r="K90" s="3100" t="s">
        <v>125</v>
      </c>
      <c r="L90" s="2684">
        <v>0</v>
      </c>
      <c r="M90" s="2394"/>
      <c r="N90" s="2393"/>
      <c r="O90" s="2392"/>
    </row>
    <row r="91" spans="1:18" s="62" customFormat="1" ht="25.5" customHeight="1" thickBot="1" x14ac:dyDescent="0.3">
      <c r="A91" s="2262"/>
      <c r="B91" s="2921"/>
      <c r="C91" s="2260"/>
      <c r="D91" s="3099"/>
      <c r="E91" s="2248"/>
      <c r="F91" s="2299"/>
      <c r="G91" s="2826"/>
      <c r="H91" s="2185"/>
      <c r="I91" s="2188"/>
      <c r="J91" s="2823"/>
      <c r="K91" s="3098" t="s">
        <v>33</v>
      </c>
      <c r="L91" s="2519">
        <f>SUM(L90)</f>
        <v>0</v>
      </c>
      <c r="M91" s="67"/>
      <c r="N91" s="3033"/>
      <c r="O91" s="3032"/>
    </row>
    <row r="92" spans="1:18" s="62" customFormat="1" ht="26.25" customHeight="1" thickBot="1" x14ac:dyDescent="0.3">
      <c r="A92" s="2155" t="s">
        <v>37</v>
      </c>
      <c r="B92" s="3071" t="s">
        <v>39</v>
      </c>
      <c r="C92" s="3097" t="s">
        <v>604</v>
      </c>
      <c r="D92" s="2161"/>
      <c r="E92" s="2161"/>
      <c r="F92" s="2161"/>
      <c r="G92" s="2161"/>
      <c r="H92" s="2161"/>
      <c r="I92" s="2161"/>
      <c r="J92" s="2161"/>
      <c r="K92" s="2160"/>
      <c r="L92" s="2780">
        <f>L84+L89</f>
        <v>1150</v>
      </c>
      <c r="M92" s="2779"/>
      <c r="N92" s="2778"/>
      <c r="O92" s="2777"/>
    </row>
    <row r="93" spans="1:18" s="62" customFormat="1" ht="19.5" customHeight="1" thickBot="1" x14ac:dyDescent="0.3">
      <c r="A93" s="3085" t="s">
        <v>37</v>
      </c>
      <c r="B93" s="3084" t="s">
        <v>110</v>
      </c>
      <c r="C93" s="318" t="s">
        <v>905</v>
      </c>
      <c r="D93" s="3095"/>
      <c r="E93" s="3095"/>
      <c r="F93" s="3095"/>
      <c r="G93" s="3095"/>
      <c r="H93" s="3096"/>
      <c r="I93" s="3095"/>
      <c r="J93" s="3095"/>
      <c r="K93" s="3094"/>
      <c r="L93" s="3094"/>
      <c r="M93" s="3094"/>
      <c r="N93" s="3094"/>
      <c r="O93" s="3093"/>
    </row>
    <row r="94" spans="1:18" s="62" customFormat="1" ht="24.75" customHeight="1" thickBot="1" x14ac:dyDescent="0.3">
      <c r="A94" s="2421"/>
      <c r="B94" s="2772"/>
      <c r="C94" s="2460"/>
      <c r="D94" s="2459"/>
      <c r="E94" s="2459"/>
      <c r="F94" s="2459"/>
      <c r="G94" s="2459"/>
      <c r="H94" s="2459"/>
      <c r="I94" s="2459"/>
      <c r="J94" s="2459"/>
      <c r="K94" s="2459"/>
      <c r="L94" s="2458"/>
      <c r="M94" s="3014" t="s">
        <v>904</v>
      </c>
      <c r="N94" s="3092" t="s">
        <v>49</v>
      </c>
      <c r="O94" s="3091">
        <v>1</v>
      </c>
    </row>
    <row r="95" spans="1:18" s="62" customFormat="1" ht="15" customHeight="1" x14ac:dyDescent="0.25">
      <c r="A95" s="2447" t="s">
        <v>37</v>
      </c>
      <c r="B95" s="2446" t="s">
        <v>110</v>
      </c>
      <c r="C95" s="2266" t="s">
        <v>37</v>
      </c>
      <c r="D95" s="274" t="s">
        <v>901</v>
      </c>
      <c r="E95" s="273"/>
      <c r="F95" s="272"/>
      <c r="G95" s="2224" t="s">
        <v>903</v>
      </c>
      <c r="H95" s="2228" t="s">
        <v>44</v>
      </c>
      <c r="I95" s="2198" t="s">
        <v>645</v>
      </c>
      <c r="J95" s="2670" t="s">
        <v>203</v>
      </c>
      <c r="K95" s="3090" t="s">
        <v>125</v>
      </c>
      <c r="L95" s="2499">
        <f>L98</f>
        <v>70</v>
      </c>
      <c r="M95" s="2252"/>
      <c r="N95" s="2301"/>
      <c r="O95" s="2615"/>
      <c r="R95" s="2060"/>
    </row>
    <row r="96" spans="1:18" s="62" customFormat="1" ht="16.5" customHeight="1" thickBot="1" x14ac:dyDescent="0.3">
      <c r="A96" s="2428"/>
      <c r="B96" s="2427"/>
      <c r="C96" s="2260"/>
      <c r="D96" s="508"/>
      <c r="E96" s="507"/>
      <c r="F96" s="506"/>
      <c r="G96" s="2218"/>
      <c r="H96" s="2185"/>
      <c r="I96" s="2188"/>
      <c r="J96" s="2401"/>
      <c r="K96" s="3089" t="s">
        <v>141</v>
      </c>
      <c r="L96" s="2559">
        <v>0</v>
      </c>
      <c r="M96" s="3088" t="s">
        <v>902</v>
      </c>
      <c r="N96" s="3087" t="s">
        <v>49</v>
      </c>
      <c r="O96" s="2736">
        <v>90</v>
      </c>
      <c r="P96" s="2060"/>
    </row>
    <row r="97" spans="1:16" s="62" customFormat="1" ht="15" customHeight="1" thickBot="1" x14ac:dyDescent="0.25">
      <c r="A97" s="2421"/>
      <c r="B97" s="2420"/>
      <c r="C97" s="2256"/>
      <c r="D97" s="270"/>
      <c r="E97" s="269"/>
      <c r="F97" s="268"/>
      <c r="G97" s="2218"/>
      <c r="H97" s="2185"/>
      <c r="I97" s="2188"/>
      <c r="J97" s="2401"/>
      <c r="K97" s="2416" t="s">
        <v>33</v>
      </c>
      <c r="L97" s="2559">
        <f>SUM(L95:L96)</f>
        <v>70</v>
      </c>
      <c r="M97" s="2610"/>
      <c r="N97" s="2781"/>
      <c r="O97" s="2271"/>
    </row>
    <row r="98" spans="1:16" s="62" customFormat="1" ht="15" customHeight="1" thickBot="1" x14ac:dyDescent="0.3">
      <c r="A98" s="2447" t="s">
        <v>37</v>
      </c>
      <c r="B98" s="3005" t="s">
        <v>110</v>
      </c>
      <c r="C98" s="2266" t="s">
        <v>37</v>
      </c>
      <c r="D98" s="2189" t="s">
        <v>37</v>
      </c>
      <c r="E98" s="2248"/>
      <c r="F98" s="424" t="s">
        <v>901</v>
      </c>
      <c r="G98" s="2218"/>
      <c r="H98" s="2185"/>
      <c r="I98" s="2188"/>
      <c r="J98" s="2401"/>
      <c r="K98" s="3086" t="s">
        <v>125</v>
      </c>
      <c r="L98" s="2572">
        <v>70</v>
      </c>
      <c r="M98" s="2227"/>
      <c r="N98" s="2226"/>
      <c r="O98" s="2254"/>
    </row>
    <row r="99" spans="1:16" s="62" customFormat="1" ht="25.5" customHeight="1" thickBot="1" x14ac:dyDescent="0.25">
      <c r="A99" s="2421"/>
      <c r="B99" s="2772"/>
      <c r="C99" s="2256"/>
      <c r="D99" s="2174"/>
      <c r="E99" s="2246"/>
      <c r="F99" s="419"/>
      <c r="G99" s="2215"/>
      <c r="H99" s="2170"/>
      <c r="I99" s="2173"/>
      <c r="J99" s="2823"/>
      <c r="K99" s="2889" t="s">
        <v>33</v>
      </c>
      <c r="L99" s="2206">
        <f>SUM(L98)</f>
        <v>70</v>
      </c>
      <c r="M99" s="2227"/>
      <c r="N99" s="2226"/>
      <c r="O99" s="2254"/>
    </row>
    <row r="100" spans="1:16" s="62" customFormat="1" ht="15" customHeight="1" thickBot="1" x14ac:dyDescent="0.3">
      <c r="A100" s="2155" t="s">
        <v>37</v>
      </c>
      <c r="B100" s="2162" t="s">
        <v>110</v>
      </c>
      <c r="C100" s="2161" t="s">
        <v>604</v>
      </c>
      <c r="D100" s="2161"/>
      <c r="E100" s="2161"/>
      <c r="F100" s="2161"/>
      <c r="G100" s="2161"/>
      <c r="H100" s="2161"/>
      <c r="I100" s="2161"/>
      <c r="J100" s="2161"/>
      <c r="K100" s="2160"/>
      <c r="L100" s="2780">
        <f>L97</f>
        <v>70</v>
      </c>
      <c r="M100" s="2779"/>
      <c r="N100" s="2778"/>
      <c r="O100" s="2777"/>
    </row>
    <row r="101" spans="1:16" s="62" customFormat="1" ht="15" customHeight="1" thickBot="1" x14ac:dyDescent="0.3">
      <c r="A101" s="3085" t="s">
        <v>37</v>
      </c>
      <c r="B101" s="3084" t="s">
        <v>108</v>
      </c>
      <c r="C101" s="3083" t="s">
        <v>900</v>
      </c>
      <c r="D101" s="3081"/>
      <c r="E101" s="3081"/>
      <c r="F101" s="3081"/>
      <c r="G101" s="3081"/>
      <c r="H101" s="3082"/>
      <c r="I101" s="3081"/>
      <c r="J101" s="3081"/>
      <c r="K101" s="3081"/>
      <c r="L101" s="3081"/>
      <c r="M101" s="3069"/>
      <c r="N101" s="3069"/>
      <c r="O101" s="3080"/>
    </row>
    <row r="102" spans="1:16" s="62" customFormat="1" ht="27.75" customHeight="1" thickBot="1" x14ac:dyDescent="0.3">
      <c r="A102" s="2286"/>
      <c r="B102" s="2398"/>
      <c r="C102" s="2359"/>
      <c r="D102" s="2279"/>
      <c r="E102" s="3066"/>
      <c r="F102" s="3066"/>
      <c r="G102" s="3066"/>
      <c r="H102" s="3066"/>
      <c r="I102" s="3066"/>
      <c r="J102" s="3066"/>
      <c r="K102" s="3066"/>
      <c r="L102" s="2196"/>
      <c r="M102" s="3014" t="s">
        <v>899</v>
      </c>
      <c r="N102" s="3079" t="s">
        <v>896</v>
      </c>
      <c r="O102" s="2343">
        <v>1</v>
      </c>
      <c r="P102" s="2060"/>
    </row>
    <row r="103" spans="1:16" s="62" customFormat="1" ht="36" customHeight="1" thickBot="1" x14ac:dyDescent="0.3">
      <c r="A103" s="2192"/>
      <c r="B103" s="2388"/>
      <c r="C103" s="2353"/>
      <c r="D103" s="2275"/>
      <c r="E103" s="2771"/>
      <c r="F103" s="2771"/>
      <c r="G103" s="2771"/>
      <c r="H103" s="2771"/>
      <c r="I103" s="2771"/>
      <c r="J103" s="2771"/>
      <c r="K103" s="2771"/>
      <c r="L103" s="2184"/>
      <c r="M103" s="2649" t="s">
        <v>898</v>
      </c>
      <c r="N103" s="3078" t="s">
        <v>49</v>
      </c>
      <c r="O103" s="3077" t="s">
        <v>671</v>
      </c>
    </row>
    <row r="104" spans="1:16" s="62" customFormat="1" ht="25.5" customHeight="1" thickBot="1" x14ac:dyDescent="0.3">
      <c r="A104" s="2177"/>
      <c r="B104" s="2385"/>
      <c r="C104" s="2347"/>
      <c r="D104" s="2270"/>
      <c r="E104" s="2901"/>
      <c r="F104" s="2901"/>
      <c r="G104" s="2901"/>
      <c r="H104" s="2901"/>
      <c r="I104" s="2901"/>
      <c r="J104" s="2901"/>
      <c r="K104" s="2901"/>
      <c r="L104" s="2169"/>
      <c r="M104" s="2619" t="s">
        <v>897</v>
      </c>
      <c r="N104" s="519" t="s">
        <v>896</v>
      </c>
      <c r="O104" s="3076" t="s">
        <v>895</v>
      </c>
    </row>
    <row r="105" spans="1:16" s="62" customFormat="1" ht="15" customHeight="1" x14ac:dyDescent="0.25">
      <c r="A105" s="2286" t="s">
        <v>37</v>
      </c>
      <c r="B105" s="2438" t="s">
        <v>108</v>
      </c>
      <c r="C105" s="2285" t="s">
        <v>37</v>
      </c>
      <c r="D105" s="274" t="s">
        <v>892</v>
      </c>
      <c r="E105" s="273"/>
      <c r="F105" s="272"/>
      <c r="G105" s="2213" t="s">
        <v>894</v>
      </c>
      <c r="H105" s="3075" t="s">
        <v>44</v>
      </c>
      <c r="I105" s="2198" t="s">
        <v>645</v>
      </c>
      <c r="J105" s="2289" t="s">
        <v>203</v>
      </c>
      <c r="K105" s="2500" t="s">
        <v>125</v>
      </c>
      <c r="L105" s="2499">
        <f>L108</f>
        <v>0</v>
      </c>
      <c r="M105" s="2252"/>
      <c r="N105" s="2453"/>
      <c r="O105" s="2615"/>
    </row>
    <row r="106" spans="1:16" s="62" customFormat="1" ht="31.5" customHeight="1" thickBot="1" x14ac:dyDescent="0.3">
      <c r="A106" s="2192"/>
      <c r="B106" s="2431"/>
      <c r="C106" s="2283"/>
      <c r="D106" s="508"/>
      <c r="E106" s="507"/>
      <c r="F106" s="506"/>
      <c r="G106" s="2186"/>
      <c r="H106" s="3074"/>
      <c r="I106" s="2188"/>
      <c r="J106" s="2288"/>
      <c r="K106" s="2498" t="s">
        <v>141</v>
      </c>
      <c r="L106" s="2559"/>
      <c r="M106" s="2619" t="s">
        <v>893</v>
      </c>
      <c r="N106" s="519" t="s">
        <v>120</v>
      </c>
      <c r="O106" s="2343">
        <v>2</v>
      </c>
    </row>
    <row r="107" spans="1:16" s="62" customFormat="1" ht="18" customHeight="1" thickBot="1" x14ac:dyDescent="0.3">
      <c r="A107" s="2177"/>
      <c r="B107" s="2430"/>
      <c r="C107" s="2281"/>
      <c r="D107" s="270"/>
      <c r="E107" s="269"/>
      <c r="F107" s="268"/>
      <c r="G107" s="2186"/>
      <c r="H107" s="3074"/>
      <c r="I107" s="2188"/>
      <c r="J107" s="2288"/>
      <c r="K107" s="2494" t="s">
        <v>33</v>
      </c>
      <c r="L107" s="2559">
        <f>SUM(L105:L106)</f>
        <v>0</v>
      </c>
      <c r="M107" s="2165"/>
      <c r="N107" s="2164"/>
      <c r="O107" s="2605"/>
    </row>
    <row r="108" spans="1:16" s="62" customFormat="1" ht="18" customHeight="1" thickBot="1" x14ac:dyDescent="0.3">
      <c r="A108" s="2286" t="s">
        <v>37</v>
      </c>
      <c r="B108" s="2310" t="s">
        <v>108</v>
      </c>
      <c r="C108" s="2285" t="s">
        <v>37</v>
      </c>
      <c r="D108" s="2189" t="s">
        <v>37</v>
      </c>
      <c r="E108" s="2248"/>
      <c r="F108" s="424" t="s">
        <v>892</v>
      </c>
      <c r="G108" s="2186"/>
      <c r="H108" s="3074"/>
      <c r="I108" s="2188"/>
      <c r="J108" s="2288"/>
      <c r="K108" s="2478" t="s">
        <v>125</v>
      </c>
      <c r="L108" s="2302">
        <v>0</v>
      </c>
      <c r="M108" s="2409"/>
      <c r="N108" s="3072"/>
      <c r="O108" s="2254"/>
    </row>
    <row r="109" spans="1:16" s="62" customFormat="1" ht="18" customHeight="1" thickBot="1" x14ac:dyDescent="0.25">
      <c r="A109" s="2177"/>
      <c r="B109" s="2307"/>
      <c r="C109" s="2281"/>
      <c r="D109" s="2174"/>
      <c r="E109" s="2246"/>
      <c r="F109" s="419"/>
      <c r="G109" s="2171"/>
      <c r="H109" s="3073"/>
      <c r="I109" s="2173"/>
      <c r="J109" s="2287"/>
      <c r="K109" s="2889" t="s">
        <v>33</v>
      </c>
      <c r="L109" s="2206">
        <f>SUM(L108)</f>
        <v>0</v>
      </c>
      <c r="M109" s="2409"/>
      <c r="N109" s="3072"/>
      <c r="O109" s="2254"/>
    </row>
    <row r="110" spans="1:16" s="62" customFormat="1" ht="15" customHeight="1" thickBot="1" x14ac:dyDescent="0.3">
      <c r="A110" s="2155" t="s">
        <v>37</v>
      </c>
      <c r="B110" s="2162" t="s">
        <v>108</v>
      </c>
      <c r="C110" s="2161" t="s">
        <v>604</v>
      </c>
      <c r="D110" s="2161"/>
      <c r="E110" s="2161"/>
      <c r="F110" s="2161"/>
      <c r="G110" s="2161"/>
      <c r="H110" s="2161"/>
      <c r="I110" s="2161"/>
      <c r="J110" s="2161"/>
      <c r="K110" s="2160"/>
      <c r="L110" s="2780">
        <f>L107</f>
        <v>0</v>
      </c>
      <c r="M110" s="2158"/>
      <c r="N110" s="2157"/>
      <c r="O110" s="2156"/>
    </row>
    <row r="111" spans="1:16" s="62" customFormat="1" ht="18" customHeight="1" thickBot="1" x14ac:dyDescent="0.3">
      <c r="A111" s="2155" t="s">
        <v>37</v>
      </c>
      <c r="B111" s="3071" t="s">
        <v>103</v>
      </c>
      <c r="C111" s="318" t="s">
        <v>891</v>
      </c>
      <c r="D111" s="3069"/>
      <c r="E111" s="3069"/>
      <c r="F111" s="3069"/>
      <c r="G111" s="3069"/>
      <c r="H111" s="3070"/>
      <c r="I111" s="3069"/>
      <c r="J111" s="3069"/>
      <c r="K111" s="3069"/>
      <c r="L111" s="3069"/>
      <c r="M111" s="3068"/>
      <c r="N111" s="3068"/>
      <c r="O111" s="3067"/>
    </row>
    <row r="112" spans="1:16" s="62" customFormat="1" ht="40.5" customHeight="1" thickBot="1" x14ac:dyDescent="0.3">
      <c r="A112" s="2286"/>
      <c r="B112" s="2398"/>
      <c r="C112" s="2359"/>
      <c r="D112" s="3066"/>
      <c r="E112" s="3066"/>
      <c r="F112" s="3066"/>
      <c r="G112" s="3066"/>
      <c r="H112" s="3066"/>
      <c r="I112" s="3066"/>
      <c r="J112" s="3066"/>
      <c r="K112" s="3066"/>
      <c r="L112" s="2196"/>
      <c r="M112" s="3065" t="s">
        <v>890</v>
      </c>
      <c r="N112" s="2475" t="s">
        <v>80</v>
      </c>
      <c r="O112" s="3064" t="s">
        <v>622</v>
      </c>
    </row>
    <row r="113" spans="1:18" s="62" customFormat="1" ht="31.5" customHeight="1" thickBot="1" x14ac:dyDescent="0.3">
      <c r="A113" s="2177"/>
      <c r="B113" s="2385"/>
      <c r="C113" s="2347"/>
      <c r="D113" s="2901"/>
      <c r="E113" s="2901"/>
      <c r="F113" s="2901"/>
      <c r="G113" s="2901"/>
      <c r="H113" s="2901"/>
      <c r="I113" s="2901"/>
      <c r="J113" s="2901"/>
      <c r="K113" s="2901"/>
      <c r="L113" s="2169"/>
      <c r="M113" s="3063" t="s">
        <v>889</v>
      </c>
      <c r="N113" s="3062" t="s">
        <v>49</v>
      </c>
      <c r="O113" s="3061">
        <v>1</v>
      </c>
    </row>
    <row r="114" spans="1:18" s="62" customFormat="1" ht="24" customHeight="1" x14ac:dyDescent="0.25">
      <c r="A114" s="2286" t="s">
        <v>37</v>
      </c>
      <c r="B114" s="2438" t="s">
        <v>103</v>
      </c>
      <c r="C114" s="2285" t="s">
        <v>37</v>
      </c>
      <c r="D114" s="274" t="s">
        <v>888</v>
      </c>
      <c r="E114" s="273"/>
      <c r="F114" s="272"/>
      <c r="G114" s="2213" t="s">
        <v>887</v>
      </c>
      <c r="H114" s="2228" t="s">
        <v>44</v>
      </c>
      <c r="I114" s="2198" t="s">
        <v>276</v>
      </c>
      <c r="J114" s="2289" t="s">
        <v>886</v>
      </c>
      <c r="K114" s="2500" t="s">
        <v>125</v>
      </c>
      <c r="L114" s="2499">
        <f>L118</f>
        <v>0</v>
      </c>
      <c r="M114" s="2492" t="s">
        <v>885</v>
      </c>
      <c r="N114" s="3060" t="s">
        <v>859</v>
      </c>
      <c r="O114" s="2692">
        <v>1</v>
      </c>
      <c r="R114" s="2060"/>
    </row>
    <row r="115" spans="1:18" s="62" customFormat="1" ht="15" customHeight="1" x14ac:dyDescent="0.25">
      <c r="A115" s="2192"/>
      <c r="B115" s="2431"/>
      <c r="C115" s="2283"/>
      <c r="D115" s="508"/>
      <c r="E115" s="507"/>
      <c r="F115" s="506"/>
      <c r="G115" s="2186"/>
      <c r="H115" s="2185"/>
      <c r="I115" s="2188"/>
      <c r="J115" s="2288"/>
      <c r="K115" s="2498" t="s">
        <v>141</v>
      </c>
      <c r="L115" s="2497">
        <f>SUM(L119)</f>
        <v>0</v>
      </c>
      <c r="M115" s="2180"/>
      <c r="N115" s="2179"/>
      <c r="O115" s="2242"/>
    </row>
    <row r="116" spans="1:18" s="62" customFormat="1" ht="15" customHeight="1" thickBot="1" x14ac:dyDescent="0.3">
      <c r="A116" s="2192"/>
      <c r="B116" s="2431"/>
      <c r="C116" s="2283"/>
      <c r="D116" s="508"/>
      <c r="E116" s="507"/>
      <c r="F116" s="506"/>
      <c r="G116" s="2186"/>
      <c r="H116" s="2185"/>
      <c r="I116" s="2188"/>
      <c r="J116" s="2288"/>
      <c r="K116" s="2496" t="s">
        <v>142</v>
      </c>
      <c r="L116" s="2493">
        <f>L120</f>
        <v>0</v>
      </c>
      <c r="M116" s="2180"/>
      <c r="N116" s="2179"/>
      <c r="O116" s="2242"/>
    </row>
    <row r="117" spans="1:18" s="62" customFormat="1" ht="18.75" customHeight="1" thickBot="1" x14ac:dyDescent="0.3">
      <c r="A117" s="2177"/>
      <c r="B117" s="2430"/>
      <c r="C117" s="2281"/>
      <c r="D117" s="270"/>
      <c r="E117" s="269"/>
      <c r="F117" s="268"/>
      <c r="G117" s="2186"/>
      <c r="H117" s="2185"/>
      <c r="I117" s="2188"/>
      <c r="J117" s="2288"/>
      <c r="K117" s="2494" t="s">
        <v>33</v>
      </c>
      <c r="L117" s="2493">
        <f>SUM(L114:L116)</f>
        <v>0</v>
      </c>
      <c r="M117" s="2165"/>
      <c r="N117" s="2164"/>
      <c r="O117" s="2605"/>
    </row>
    <row r="118" spans="1:18" s="62" customFormat="1" ht="18.75" customHeight="1" thickBot="1" x14ac:dyDescent="0.3">
      <c r="A118" s="2262" t="s">
        <v>37</v>
      </c>
      <c r="B118" s="2404" t="s">
        <v>103</v>
      </c>
      <c r="C118" s="3040" t="s">
        <v>37</v>
      </c>
      <c r="D118" s="3059" t="s">
        <v>37</v>
      </c>
      <c r="E118" s="2248"/>
      <c r="F118" s="2299" t="s">
        <v>884</v>
      </c>
      <c r="G118" s="2186"/>
      <c r="H118" s="2185"/>
      <c r="I118" s="2188"/>
      <c r="J118" s="2288"/>
      <c r="K118" s="2478" t="s">
        <v>125</v>
      </c>
      <c r="L118" s="3034"/>
      <c r="M118" s="2894"/>
      <c r="N118" s="2393"/>
      <c r="O118" s="2392"/>
      <c r="P118" s="2060"/>
      <c r="R118" s="2060"/>
    </row>
    <row r="119" spans="1:18" s="62" customFormat="1" ht="18.75" customHeight="1" thickBot="1" x14ac:dyDescent="0.3">
      <c r="A119" s="2262"/>
      <c r="B119" s="2404"/>
      <c r="C119" s="3040"/>
      <c r="D119" s="3059"/>
      <c r="E119" s="2248"/>
      <c r="F119" s="2299"/>
      <c r="G119" s="2186"/>
      <c r="H119" s="2185"/>
      <c r="I119" s="2188"/>
      <c r="J119" s="2288"/>
      <c r="K119" s="489" t="s">
        <v>141</v>
      </c>
      <c r="L119" s="2572">
        <v>0</v>
      </c>
      <c r="M119" s="2231"/>
      <c r="N119" s="2389"/>
      <c r="O119" s="2225"/>
      <c r="P119" s="2060"/>
    </row>
    <row r="120" spans="1:18" s="62" customFormat="1" ht="19.5" customHeight="1" thickBot="1" x14ac:dyDescent="0.3">
      <c r="A120" s="2262"/>
      <c r="B120" s="2404"/>
      <c r="C120" s="3040"/>
      <c r="D120" s="3059"/>
      <c r="E120" s="2248"/>
      <c r="F120" s="2299"/>
      <c r="G120" s="2186"/>
      <c r="H120" s="2185"/>
      <c r="I120" s="2188"/>
      <c r="J120" s="2288"/>
      <c r="K120" s="489" t="s">
        <v>142</v>
      </c>
      <c r="L120" s="2572"/>
      <c r="M120" s="2231"/>
      <c r="N120" s="2389"/>
      <c r="O120" s="2225"/>
      <c r="P120" s="2060"/>
      <c r="R120" s="2060"/>
    </row>
    <row r="121" spans="1:18" s="62" customFormat="1" ht="12" customHeight="1" thickBot="1" x14ac:dyDescent="0.3">
      <c r="A121" s="2421"/>
      <c r="B121" s="2420"/>
      <c r="C121" s="2878"/>
      <c r="D121" s="3058"/>
      <c r="E121" s="2246"/>
      <c r="F121" s="331"/>
      <c r="G121" s="2186"/>
      <c r="H121" s="2185"/>
      <c r="I121" s="2173"/>
      <c r="J121" s="2287"/>
      <c r="K121" s="3043" t="s">
        <v>33</v>
      </c>
      <c r="L121" s="2206">
        <f>SUM(L118:L120)</f>
        <v>0</v>
      </c>
      <c r="M121" s="2227"/>
      <c r="N121" s="2408"/>
      <c r="O121" s="2254"/>
    </row>
    <row r="122" spans="1:18" s="62" customFormat="1" ht="19.5" customHeight="1" thickBot="1" x14ac:dyDescent="0.3">
      <c r="A122" s="2202" t="s">
        <v>37</v>
      </c>
      <c r="B122" s="2407" t="s">
        <v>103</v>
      </c>
      <c r="C122" s="3057" t="s">
        <v>37</v>
      </c>
      <c r="D122" s="3056" t="s">
        <v>39</v>
      </c>
      <c r="E122" s="2222"/>
      <c r="F122" s="360" t="s">
        <v>883</v>
      </c>
      <c r="G122" s="2186"/>
      <c r="H122" s="2185"/>
      <c r="I122" s="2222" t="s">
        <v>43</v>
      </c>
      <c r="J122" s="3055" t="s">
        <v>882</v>
      </c>
      <c r="K122" s="2478" t="s">
        <v>125</v>
      </c>
      <c r="L122" s="2654">
        <v>0</v>
      </c>
      <c r="M122" s="3054" t="s">
        <v>881</v>
      </c>
      <c r="N122" s="3053" t="s">
        <v>120</v>
      </c>
      <c r="O122" s="3052">
        <v>1</v>
      </c>
    </row>
    <row r="123" spans="1:18" s="62" customFormat="1" ht="19.5" customHeight="1" thickBot="1" x14ac:dyDescent="0.3">
      <c r="A123" s="2428"/>
      <c r="B123" s="2427"/>
      <c r="C123" s="3048"/>
      <c r="D123" s="3047"/>
      <c r="E123" s="2219"/>
      <c r="F123" s="2223"/>
      <c r="G123" s="2186"/>
      <c r="H123" s="2185"/>
      <c r="I123" s="2219"/>
      <c r="J123" s="3046"/>
      <c r="K123" s="489" t="s">
        <v>141</v>
      </c>
      <c r="L123" s="2652">
        <v>0</v>
      </c>
      <c r="M123" s="3051"/>
      <c r="N123" s="3050"/>
      <c r="O123" s="3049"/>
    </row>
    <row r="124" spans="1:18" s="62" customFormat="1" ht="19.5" customHeight="1" thickBot="1" x14ac:dyDescent="0.3">
      <c r="A124" s="2428"/>
      <c r="B124" s="2427"/>
      <c r="C124" s="3048"/>
      <c r="D124" s="3047"/>
      <c r="E124" s="2219"/>
      <c r="F124" s="2223"/>
      <c r="G124" s="2186"/>
      <c r="H124" s="2185"/>
      <c r="I124" s="2219"/>
      <c r="J124" s="3046"/>
      <c r="K124" s="489" t="s">
        <v>142</v>
      </c>
      <c r="L124" s="2652">
        <v>0</v>
      </c>
      <c r="M124" s="2231"/>
      <c r="N124" s="2389"/>
      <c r="O124" s="2225"/>
    </row>
    <row r="125" spans="1:18" s="62" customFormat="1" ht="19.5" customHeight="1" thickBot="1" x14ac:dyDescent="0.3">
      <c r="A125" s="2421"/>
      <c r="B125" s="2420"/>
      <c r="C125" s="2878"/>
      <c r="D125" s="3045"/>
      <c r="E125" s="2216"/>
      <c r="F125" s="294"/>
      <c r="G125" s="2171"/>
      <c r="H125" s="2170"/>
      <c r="I125" s="2216"/>
      <c r="J125" s="3044"/>
      <c r="K125" s="3043" t="s">
        <v>33</v>
      </c>
      <c r="L125" s="2206">
        <f>SUM(L122:L124)</f>
        <v>0</v>
      </c>
      <c r="M125" s="2227"/>
      <c r="N125" s="2408"/>
      <c r="O125" s="2254"/>
    </row>
    <row r="126" spans="1:18" s="62" customFormat="1" ht="15" customHeight="1" x14ac:dyDescent="0.25">
      <c r="A126" s="2262" t="s">
        <v>37</v>
      </c>
      <c r="B126" s="2404" t="s">
        <v>103</v>
      </c>
      <c r="C126" s="3040" t="s">
        <v>39</v>
      </c>
      <c r="D126" s="508" t="s">
        <v>876</v>
      </c>
      <c r="E126" s="507"/>
      <c r="F126" s="506"/>
      <c r="G126" s="2213" t="s">
        <v>880</v>
      </c>
      <c r="H126" s="2228" t="s">
        <v>44</v>
      </c>
      <c r="I126" s="2198" t="s">
        <v>879</v>
      </c>
      <c r="J126" s="2289" t="s">
        <v>878</v>
      </c>
      <c r="K126" s="3042" t="s">
        <v>125</v>
      </c>
      <c r="L126" s="2499">
        <f>L129</f>
        <v>0</v>
      </c>
      <c r="M126" s="2860" t="s">
        <v>877</v>
      </c>
      <c r="N126" s="2475" t="s">
        <v>49</v>
      </c>
      <c r="O126" s="3041"/>
    </row>
    <row r="127" spans="1:18" s="62" customFormat="1" ht="23.25" customHeight="1" thickBot="1" x14ac:dyDescent="0.3">
      <c r="A127" s="2262"/>
      <c r="B127" s="2404"/>
      <c r="C127" s="3040"/>
      <c r="D127" s="508"/>
      <c r="E127" s="507"/>
      <c r="F127" s="506"/>
      <c r="G127" s="2186"/>
      <c r="H127" s="2185"/>
      <c r="I127" s="2188"/>
      <c r="J127" s="2288"/>
      <c r="K127" s="3039" t="s">
        <v>141</v>
      </c>
      <c r="L127" s="3038">
        <f>L130</f>
        <v>0</v>
      </c>
      <c r="M127" s="3037"/>
      <c r="N127" s="2917"/>
      <c r="O127" s="3036"/>
    </row>
    <row r="128" spans="1:18" s="62" customFormat="1" ht="15" customHeight="1" thickBot="1" x14ac:dyDescent="0.3">
      <c r="A128" s="2258"/>
      <c r="B128" s="2536"/>
      <c r="C128" s="3035"/>
      <c r="D128" s="270"/>
      <c r="E128" s="269"/>
      <c r="F128" s="268"/>
      <c r="G128" s="2186"/>
      <c r="H128" s="2185"/>
      <c r="I128" s="2188"/>
      <c r="J128" s="2288"/>
      <c r="K128" s="2494" t="s">
        <v>33</v>
      </c>
      <c r="L128" s="2519">
        <f>SUM(L126:L127)</f>
        <v>0</v>
      </c>
      <c r="M128" s="2165"/>
      <c r="N128" s="2164"/>
      <c r="O128" s="2605"/>
    </row>
    <row r="129" spans="1:17" s="62" customFormat="1" ht="15" customHeight="1" thickBot="1" x14ac:dyDescent="0.3">
      <c r="A129" s="2262" t="s">
        <v>37</v>
      </c>
      <c r="B129" s="2630" t="s">
        <v>103</v>
      </c>
      <c r="C129" s="2285" t="s">
        <v>39</v>
      </c>
      <c r="D129" s="2844" t="s">
        <v>37</v>
      </c>
      <c r="E129" s="2248"/>
      <c r="F129" s="2223" t="s">
        <v>876</v>
      </c>
      <c r="G129" s="2186"/>
      <c r="H129" s="2185"/>
      <c r="I129" s="2188"/>
      <c r="J129" s="2288"/>
      <c r="K129" s="2478" t="s">
        <v>125</v>
      </c>
      <c r="L129" s="3034">
        <v>0</v>
      </c>
      <c r="M129" s="2441"/>
      <c r="N129" s="3033"/>
      <c r="O129" s="3032"/>
    </row>
    <row r="130" spans="1:17" s="62" customFormat="1" ht="15" customHeight="1" thickBot="1" x14ac:dyDescent="0.3">
      <c r="A130" s="2262"/>
      <c r="B130" s="2630"/>
      <c r="C130" s="2283"/>
      <c r="D130" s="2844"/>
      <c r="E130" s="2248"/>
      <c r="F130" s="2223"/>
      <c r="G130" s="2186"/>
      <c r="H130" s="2185"/>
      <c r="I130" s="2188"/>
      <c r="J130" s="2288"/>
      <c r="K130" s="2512" t="s">
        <v>141</v>
      </c>
      <c r="L130" s="2572">
        <v>0</v>
      </c>
      <c r="M130" s="2227"/>
      <c r="N130" s="2408"/>
      <c r="O130" s="2254"/>
    </row>
    <row r="131" spans="1:17" s="62" customFormat="1" ht="15" customHeight="1" thickBot="1" x14ac:dyDescent="0.25">
      <c r="A131" s="2421"/>
      <c r="B131" s="2772"/>
      <c r="C131" s="2281"/>
      <c r="D131" s="2843"/>
      <c r="E131" s="2246"/>
      <c r="F131" s="294"/>
      <c r="G131" s="2171"/>
      <c r="H131" s="2170"/>
      <c r="I131" s="2173"/>
      <c r="J131" s="2287"/>
      <c r="K131" s="2889" t="s">
        <v>33</v>
      </c>
      <c r="L131" s="2206">
        <f>SUM(L129)</f>
        <v>0</v>
      </c>
      <c r="M131" s="2227"/>
      <c r="N131" s="2408"/>
      <c r="O131" s="2254"/>
    </row>
    <row r="132" spans="1:17" s="62" customFormat="1" ht="26.25" customHeight="1" thickBot="1" x14ac:dyDescent="0.3">
      <c r="A132" s="2155" t="s">
        <v>37</v>
      </c>
      <c r="B132" s="2162" t="s">
        <v>103</v>
      </c>
      <c r="C132" s="2161" t="s">
        <v>604</v>
      </c>
      <c r="D132" s="2161"/>
      <c r="E132" s="2161"/>
      <c r="F132" s="2161"/>
      <c r="G132" s="2161"/>
      <c r="H132" s="2161"/>
      <c r="I132" s="2161"/>
      <c r="J132" s="2161"/>
      <c r="K132" s="2160"/>
      <c r="L132" s="2780">
        <f>L117+L128</f>
        <v>0</v>
      </c>
      <c r="M132" s="2779"/>
      <c r="N132" s="2778"/>
      <c r="O132" s="2777"/>
    </row>
    <row r="133" spans="1:17" s="62" customFormat="1" ht="21" customHeight="1" thickBot="1" x14ac:dyDescent="0.3">
      <c r="A133" s="2155" t="s">
        <v>37</v>
      </c>
      <c r="B133" s="2154" t="s">
        <v>603</v>
      </c>
      <c r="C133" s="2153"/>
      <c r="D133" s="2153"/>
      <c r="E133" s="2153"/>
      <c r="F133" s="2153"/>
      <c r="G133" s="2153"/>
      <c r="H133" s="2153"/>
      <c r="I133" s="2153"/>
      <c r="J133" s="2153"/>
      <c r="K133" s="2152"/>
      <c r="L133" s="2151">
        <f>L41+L92+L100+L110+L132</f>
        <v>1490</v>
      </c>
      <c r="M133" s="2150"/>
      <c r="N133" s="2149"/>
      <c r="O133" s="2148"/>
      <c r="Q133" s="2060"/>
    </row>
    <row r="134" spans="1:17" s="62" customFormat="1" ht="24.75" customHeight="1" thickBot="1" x14ac:dyDescent="0.3">
      <c r="A134" s="3028" t="s">
        <v>39</v>
      </c>
      <c r="B134" s="3031" t="s">
        <v>394</v>
      </c>
      <c r="C134" s="3030"/>
      <c r="D134" s="3030"/>
      <c r="E134" s="3030"/>
      <c r="F134" s="3030"/>
      <c r="G134" s="3030"/>
      <c r="H134" s="3030"/>
      <c r="I134" s="3030"/>
      <c r="J134" s="3030"/>
      <c r="K134" s="3030"/>
      <c r="L134" s="3030"/>
      <c r="M134" s="3030"/>
      <c r="N134" s="3030"/>
      <c r="O134" s="3029"/>
    </row>
    <row r="135" spans="1:17" s="62" customFormat="1" ht="18.75" customHeight="1" thickBot="1" x14ac:dyDescent="0.3">
      <c r="A135" s="3028"/>
      <c r="B135" s="3027"/>
      <c r="C135" s="3026"/>
      <c r="D135" s="3026"/>
      <c r="E135" s="3026"/>
      <c r="F135" s="3026"/>
      <c r="G135" s="3026"/>
      <c r="H135" s="3026"/>
      <c r="I135" s="3026"/>
      <c r="J135" s="3026"/>
      <c r="K135" s="3026"/>
      <c r="L135" s="3025"/>
      <c r="M135" s="3024" t="s">
        <v>875</v>
      </c>
      <c r="N135" s="2868" t="s">
        <v>80</v>
      </c>
      <c r="O135" s="3023">
        <v>76.430000000000007</v>
      </c>
    </row>
    <row r="136" spans="1:17" s="62" customFormat="1" ht="25.5" customHeight="1" thickBot="1" x14ac:dyDescent="0.3">
      <c r="A136" s="2155" t="s">
        <v>39</v>
      </c>
      <c r="B136" s="2763" t="s">
        <v>37</v>
      </c>
      <c r="C136" s="3022" t="s">
        <v>874</v>
      </c>
      <c r="D136" s="3021"/>
      <c r="E136" s="3021"/>
      <c r="F136" s="3021"/>
      <c r="G136" s="3019"/>
      <c r="H136" s="3020"/>
      <c r="I136" s="3019"/>
      <c r="J136" s="3019"/>
      <c r="K136" s="3019"/>
      <c r="L136" s="3019"/>
      <c r="M136" s="3019"/>
      <c r="N136" s="3019"/>
      <c r="O136" s="2909"/>
    </row>
    <row r="137" spans="1:17" s="62" customFormat="1" ht="27.75" customHeight="1" thickBot="1" x14ac:dyDescent="0.3">
      <c r="A137" s="2447"/>
      <c r="B137" s="3005"/>
      <c r="C137" s="3018"/>
      <c r="D137" s="3016"/>
      <c r="E137" s="3016"/>
      <c r="F137" s="3016"/>
      <c r="G137" s="3016"/>
      <c r="H137" s="3017"/>
      <c r="I137" s="3016"/>
      <c r="J137" s="3016"/>
      <c r="K137" s="3016"/>
      <c r="L137" s="3015"/>
      <c r="M137" s="3014" t="s">
        <v>873</v>
      </c>
      <c r="N137" s="3013" t="s">
        <v>872</v>
      </c>
      <c r="O137" s="3012">
        <v>20</v>
      </c>
      <c r="P137" s="2902"/>
      <c r="Q137" s="2060"/>
    </row>
    <row r="138" spans="1:17" s="62" customFormat="1" ht="28.5" customHeight="1" x14ac:dyDescent="0.25">
      <c r="A138" s="2286" t="s">
        <v>39</v>
      </c>
      <c r="B138" s="2310" t="s">
        <v>37</v>
      </c>
      <c r="C138" s="2266" t="s">
        <v>37</v>
      </c>
      <c r="D138" s="273" t="s">
        <v>869</v>
      </c>
      <c r="E138" s="273"/>
      <c r="F138" s="272"/>
      <c r="G138" s="2454" t="s">
        <v>871</v>
      </c>
      <c r="H138" s="2228" t="s">
        <v>44</v>
      </c>
      <c r="I138" s="2198" t="s">
        <v>645</v>
      </c>
      <c r="J138" s="2726" t="s">
        <v>203</v>
      </c>
      <c r="K138" s="2933" t="s">
        <v>125</v>
      </c>
      <c r="L138" s="3011">
        <f>L142</f>
        <v>0</v>
      </c>
      <c r="M138" s="2492" t="s">
        <v>870</v>
      </c>
      <c r="N138" s="3010" t="s">
        <v>49</v>
      </c>
      <c r="O138" s="2515">
        <v>210</v>
      </c>
    </row>
    <row r="139" spans="1:17" s="62" customFormat="1" ht="18" customHeight="1" x14ac:dyDescent="0.25">
      <c r="A139" s="2192"/>
      <c r="B139" s="2309"/>
      <c r="C139" s="2260"/>
      <c r="D139" s="507"/>
      <c r="E139" s="507"/>
      <c r="F139" s="506"/>
      <c r="G139" s="2444"/>
      <c r="H139" s="2185"/>
      <c r="I139" s="2188"/>
      <c r="J139" s="2724"/>
      <c r="K139" s="2925" t="s">
        <v>141</v>
      </c>
      <c r="L139" s="3009"/>
      <c r="M139" s="2434"/>
      <c r="N139" s="3007"/>
      <c r="O139" s="3006"/>
    </row>
    <row r="140" spans="1:17" s="62" customFormat="1" ht="15" customHeight="1" thickBot="1" x14ac:dyDescent="0.3">
      <c r="A140" s="2192"/>
      <c r="B140" s="2309"/>
      <c r="C140" s="2260"/>
      <c r="D140" s="507"/>
      <c r="E140" s="507"/>
      <c r="F140" s="506"/>
      <c r="G140" s="2444"/>
      <c r="H140" s="2185"/>
      <c r="I140" s="2188"/>
      <c r="J140" s="2724"/>
      <c r="K140" s="2963" t="s">
        <v>215</v>
      </c>
      <c r="L140" s="3008"/>
      <c r="M140" s="2434"/>
      <c r="N140" s="3007"/>
      <c r="O140" s="3006"/>
    </row>
    <row r="141" spans="1:17" s="62" customFormat="1" ht="18" customHeight="1" thickBot="1" x14ac:dyDescent="0.3">
      <c r="A141" s="2177"/>
      <c r="B141" s="2307"/>
      <c r="C141" s="2256"/>
      <c r="D141" s="269"/>
      <c r="E141" s="269"/>
      <c r="F141" s="268"/>
      <c r="G141" s="2444"/>
      <c r="H141" s="2185"/>
      <c r="I141" s="2188"/>
      <c r="J141" s="2724"/>
      <c r="K141" s="2396" t="s">
        <v>33</v>
      </c>
      <c r="L141" s="2519">
        <f>SUM(L138:L140)</f>
        <v>0</v>
      </c>
      <c r="M141" s="2165"/>
      <c r="N141" s="2164"/>
      <c r="O141" s="2163"/>
    </row>
    <row r="142" spans="1:17" s="62" customFormat="1" ht="25.5" customHeight="1" thickBot="1" x14ac:dyDescent="0.3">
      <c r="A142" s="2447" t="s">
        <v>39</v>
      </c>
      <c r="B142" s="3005" t="s">
        <v>37</v>
      </c>
      <c r="C142" s="3004" t="s">
        <v>37</v>
      </c>
      <c r="D142" s="2425" t="s">
        <v>37</v>
      </c>
      <c r="E142" s="3003"/>
      <c r="F142" s="360" t="s">
        <v>869</v>
      </c>
      <c r="G142" s="2444"/>
      <c r="H142" s="2185"/>
      <c r="I142" s="2188"/>
      <c r="J142" s="2724"/>
      <c r="K142" s="2945" t="s">
        <v>125</v>
      </c>
      <c r="L142" s="3002">
        <v>0</v>
      </c>
      <c r="M142" s="2252"/>
      <c r="N142" s="2453"/>
      <c r="O142" s="2452"/>
    </row>
    <row r="143" spans="1:17" s="62" customFormat="1" ht="19.149999999999999" customHeight="1" thickBot="1" x14ac:dyDescent="0.3">
      <c r="A143" s="2421"/>
      <c r="B143" s="2772"/>
      <c r="C143" s="3001"/>
      <c r="D143" s="3000"/>
      <c r="E143" s="2999"/>
      <c r="F143" s="294"/>
      <c r="G143" s="2442"/>
      <c r="H143" s="2170"/>
      <c r="I143" s="2173"/>
      <c r="J143" s="2723"/>
      <c r="K143" s="2936" t="s">
        <v>33</v>
      </c>
      <c r="L143" s="2481">
        <f>SUM(L142)</f>
        <v>0</v>
      </c>
      <c r="M143" s="2165"/>
      <c r="N143" s="2164"/>
      <c r="O143" s="2163"/>
    </row>
    <row r="144" spans="1:17" s="62" customFormat="1" ht="13.5" customHeight="1" x14ac:dyDescent="0.25">
      <c r="A144" s="2202" t="s">
        <v>39</v>
      </c>
      <c r="B144" s="2980" t="s">
        <v>37</v>
      </c>
      <c r="C144" s="2946" t="s">
        <v>39</v>
      </c>
      <c r="D144" s="2998"/>
      <c r="E144" s="2997"/>
      <c r="F144" s="158" t="s">
        <v>868</v>
      </c>
      <c r="G144" s="2979" t="s">
        <v>867</v>
      </c>
      <c r="H144" s="2228" t="s">
        <v>44</v>
      </c>
      <c r="I144" s="2198" t="s">
        <v>645</v>
      </c>
      <c r="J144" s="2289" t="s">
        <v>203</v>
      </c>
      <c r="K144" s="2885" t="s">
        <v>142</v>
      </c>
      <c r="L144" s="2996">
        <f>L151</f>
        <v>0</v>
      </c>
      <c r="M144" s="2492"/>
      <c r="N144" s="2930"/>
      <c r="O144" s="2995"/>
    </row>
    <row r="145" spans="1:15" s="62" customFormat="1" ht="18.75" customHeight="1" x14ac:dyDescent="0.25">
      <c r="A145" s="2262"/>
      <c r="B145" s="2973"/>
      <c r="C145" s="2940"/>
      <c r="D145" s="2993"/>
      <c r="E145" s="2992"/>
      <c r="F145" s="437"/>
      <c r="G145" s="2972"/>
      <c r="H145" s="2185"/>
      <c r="I145" s="2188"/>
      <c r="J145" s="2288"/>
      <c r="K145" s="2994" t="s">
        <v>141</v>
      </c>
      <c r="L145" s="2990">
        <f>L150</f>
        <v>0</v>
      </c>
      <c r="M145" s="2989"/>
      <c r="N145" s="2917"/>
      <c r="O145" s="2988"/>
    </row>
    <row r="146" spans="1:15" s="62" customFormat="1" ht="20.25" customHeight="1" x14ac:dyDescent="0.25">
      <c r="A146" s="2262"/>
      <c r="B146" s="2973"/>
      <c r="C146" s="2940"/>
      <c r="D146" s="2993"/>
      <c r="E146" s="2992"/>
      <c r="F146" s="437"/>
      <c r="G146" s="2972"/>
      <c r="H146" s="2185"/>
      <c r="I146" s="2188"/>
      <c r="J146" s="2288"/>
      <c r="K146" s="2884" t="s">
        <v>125</v>
      </c>
      <c r="L146" s="2990">
        <f>L149</f>
        <v>0</v>
      </c>
      <c r="M146" s="2989"/>
      <c r="N146" s="2917"/>
      <c r="O146" s="2988"/>
    </row>
    <row r="147" spans="1:15" s="62" customFormat="1" ht="14.25" customHeight="1" x14ac:dyDescent="0.25">
      <c r="A147" s="2262"/>
      <c r="B147" s="2973"/>
      <c r="C147" s="2940"/>
      <c r="D147" s="2993"/>
      <c r="E147" s="2992"/>
      <c r="F147" s="437"/>
      <c r="G147" s="2972"/>
      <c r="H147" s="2185"/>
      <c r="I147" s="2188"/>
      <c r="J147" s="2288"/>
      <c r="K147" s="2991" t="s">
        <v>215</v>
      </c>
      <c r="L147" s="2990">
        <f>L152</f>
        <v>0</v>
      </c>
      <c r="M147" s="2989"/>
      <c r="N147" s="2917"/>
      <c r="O147" s="2988"/>
    </row>
    <row r="148" spans="1:15" s="62" customFormat="1" ht="16.5" customHeight="1" thickBot="1" x14ac:dyDescent="0.3">
      <c r="A148" s="2262"/>
      <c r="B148" s="2973"/>
      <c r="C148" s="2940"/>
      <c r="D148" s="2987"/>
      <c r="E148" s="2986"/>
      <c r="F148" s="147"/>
      <c r="G148" s="2968"/>
      <c r="H148" s="2185"/>
      <c r="I148" s="2188"/>
      <c r="J148" s="2288"/>
      <c r="K148" s="2985" t="s">
        <v>33</v>
      </c>
      <c r="L148" s="2984">
        <f>L153</f>
        <v>0</v>
      </c>
      <c r="M148" s="2983"/>
      <c r="N148" s="2982"/>
      <c r="O148" s="2981"/>
    </row>
    <row r="149" spans="1:15" s="62" customFormat="1" ht="19.5" customHeight="1" x14ac:dyDescent="0.25">
      <c r="A149" s="2202" t="s">
        <v>39</v>
      </c>
      <c r="B149" s="2980" t="s">
        <v>37</v>
      </c>
      <c r="C149" s="2946" t="s">
        <v>39</v>
      </c>
      <c r="D149" s="2265" t="s">
        <v>37</v>
      </c>
      <c r="E149" s="2198"/>
      <c r="F149" s="360" t="s">
        <v>866</v>
      </c>
      <c r="G149" s="2979" t="s">
        <v>521</v>
      </c>
      <c r="H149" s="2185"/>
      <c r="I149" s="2188"/>
      <c r="J149" s="2288"/>
      <c r="K149" s="2575" t="s">
        <v>125</v>
      </c>
      <c r="L149" s="2574">
        <v>0</v>
      </c>
      <c r="M149" s="2357" t="s">
        <v>865</v>
      </c>
      <c r="N149" s="2896" t="s">
        <v>80</v>
      </c>
      <c r="O149" s="2516">
        <v>30</v>
      </c>
    </row>
    <row r="150" spans="1:15" s="62" customFormat="1" ht="15.75" customHeight="1" x14ac:dyDescent="0.25">
      <c r="A150" s="2262"/>
      <c r="B150" s="2973"/>
      <c r="C150" s="2940"/>
      <c r="D150" s="2259"/>
      <c r="E150" s="2188"/>
      <c r="F150" s="2223"/>
      <c r="G150" s="2972"/>
      <c r="H150" s="2185"/>
      <c r="I150" s="2188"/>
      <c r="J150" s="2288"/>
      <c r="K150" s="2976" t="s">
        <v>141</v>
      </c>
      <c r="L150" s="2942"/>
      <c r="M150" s="2610"/>
      <c r="N150" s="2978"/>
      <c r="O150" s="2977"/>
    </row>
    <row r="151" spans="1:15" s="62" customFormat="1" ht="15.75" customHeight="1" x14ac:dyDescent="0.25">
      <c r="A151" s="2262"/>
      <c r="B151" s="2973"/>
      <c r="C151" s="2940"/>
      <c r="D151" s="2259"/>
      <c r="E151" s="2188"/>
      <c r="F151" s="2223"/>
      <c r="G151" s="2972"/>
      <c r="H151" s="2185"/>
      <c r="I151" s="2188"/>
      <c r="J151" s="2288"/>
      <c r="K151" s="2976" t="s">
        <v>142</v>
      </c>
      <c r="L151" s="2942"/>
      <c r="M151" s="2632"/>
      <c r="N151" s="2975"/>
      <c r="O151" s="2974"/>
    </row>
    <row r="152" spans="1:15" s="62" customFormat="1" ht="15" customHeight="1" thickBot="1" x14ac:dyDescent="0.3">
      <c r="A152" s="2262"/>
      <c r="B152" s="2973"/>
      <c r="C152" s="2940"/>
      <c r="D152" s="2259"/>
      <c r="E152" s="2188"/>
      <c r="F152" s="2223"/>
      <c r="G152" s="2972"/>
      <c r="H152" s="2185"/>
      <c r="I152" s="2188"/>
      <c r="J152" s="2288"/>
      <c r="K152" s="2971" t="s">
        <v>215</v>
      </c>
      <c r="L152" s="2970"/>
      <c r="M152" s="2180"/>
      <c r="N152" s="2179"/>
      <c r="O152" s="2178"/>
    </row>
    <row r="153" spans="1:15" s="62" customFormat="1" ht="15.75" customHeight="1" thickBot="1" x14ac:dyDescent="0.3">
      <c r="A153" s="2258"/>
      <c r="B153" s="2969"/>
      <c r="C153" s="2937"/>
      <c r="D153" s="2255"/>
      <c r="E153" s="2173"/>
      <c r="F153" s="2468"/>
      <c r="G153" s="2968"/>
      <c r="H153" s="2170"/>
      <c r="I153" s="2173"/>
      <c r="J153" s="2287"/>
      <c r="K153" s="2936" t="s">
        <v>33</v>
      </c>
      <c r="L153" s="2967">
        <f>SUM(L149:L152)</f>
        <v>0</v>
      </c>
      <c r="M153" s="2165"/>
      <c r="N153" s="2164"/>
      <c r="O153" s="2163"/>
    </row>
    <row r="154" spans="1:15" s="62" customFormat="1" ht="21" customHeight="1" x14ac:dyDescent="0.25">
      <c r="A154" s="2202" t="s">
        <v>39</v>
      </c>
      <c r="B154" s="2947" t="s">
        <v>37</v>
      </c>
      <c r="C154" s="2946" t="s">
        <v>110</v>
      </c>
      <c r="D154" s="2966" t="s">
        <v>862</v>
      </c>
      <c r="E154" s="2965"/>
      <c r="F154" s="2888"/>
      <c r="G154" s="2887" t="s">
        <v>864</v>
      </c>
      <c r="H154" s="2228" t="s">
        <v>44</v>
      </c>
      <c r="I154" s="2198" t="s">
        <v>645</v>
      </c>
      <c r="J154" s="2289" t="s">
        <v>203</v>
      </c>
      <c r="K154" s="2933" t="s">
        <v>125</v>
      </c>
      <c r="L154" s="2957">
        <f>L158</f>
        <v>0</v>
      </c>
      <c r="M154" s="2964" t="s">
        <v>863</v>
      </c>
      <c r="N154" s="2475" t="s">
        <v>49</v>
      </c>
      <c r="O154" s="2490">
        <v>0</v>
      </c>
    </row>
    <row r="155" spans="1:15" s="62" customFormat="1" ht="18" customHeight="1" thickBot="1" x14ac:dyDescent="0.25">
      <c r="A155" s="2262"/>
      <c r="B155" s="2941"/>
      <c r="C155" s="2940"/>
      <c r="D155" s="2959"/>
      <c r="E155" s="2958"/>
      <c r="F155" s="2882"/>
      <c r="G155" s="2881"/>
      <c r="H155" s="2185"/>
      <c r="I155" s="2188"/>
      <c r="J155" s="2288"/>
      <c r="K155" s="2963" t="s">
        <v>141</v>
      </c>
      <c r="L155" s="2962">
        <f>L159</f>
        <v>0</v>
      </c>
      <c r="M155" s="2961"/>
      <c r="N155" s="2960"/>
      <c r="O155" s="2178"/>
    </row>
    <row r="156" spans="1:15" s="62" customFormat="1" ht="18" customHeight="1" x14ac:dyDescent="0.2">
      <c r="A156" s="2262"/>
      <c r="B156" s="2941"/>
      <c r="C156" s="2940"/>
      <c r="D156" s="2959"/>
      <c r="E156" s="2958"/>
      <c r="F156" s="2882"/>
      <c r="G156" s="2881"/>
      <c r="H156" s="2185"/>
      <c r="I156" s="2188"/>
      <c r="J156" s="2288"/>
      <c r="K156" s="2933" t="s">
        <v>215</v>
      </c>
      <c r="L156" s="2957">
        <f>L160</f>
        <v>0</v>
      </c>
      <c r="M156" s="2956"/>
      <c r="N156" s="2955"/>
      <c r="O156" s="2510"/>
    </row>
    <row r="157" spans="1:15" s="62" customFormat="1" ht="18" customHeight="1" thickBot="1" x14ac:dyDescent="0.25">
      <c r="A157" s="2258"/>
      <c r="B157" s="2938"/>
      <c r="C157" s="2937"/>
      <c r="D157" s="2954"/>
      <c r="E157" s="2953"/>
      <c r="F157" s="2952"/>
      <c r="G157" s="2881"/>
      <c r="H157" s="2185"/>
      <c r="I157" s="2188"/>
      <c r="J157" s="2288"/>
      <c r="K157" s="2951" t="s">
        <v>33</v>
      </c>
      <c r="L157" s="2950">
        <f>SUM(L154:L156)</f>
        <v>0</v>
      </c>
      <c r="M157" s="2949"/>
      <c r="N157" s="2948"/>
      <c r="O157" s="2163"/>
    </row>
    <row r="158" spans="1:15" s="62" customFormat="1" ht="12.75" customHeight="1" x14ac:dyDescent="0.25">
      <c r="A158" s="2202" t="s">
        <v>39</v>
      </c>
      <c r="B158" s="2947" t="s">
        <v>37</v>
      </c>
      <c r="C158" s="2946" t="s">
        <v>110</v>
      </c>
      <c r="D158" s="2265" t="s">
        <v>37</v>
      </c>
      <c r="E158" s="2198"/>
      <c r="F158" s="2197" t="s">
        <v>862</v>
      </c>
      <c r="G158" s="2881"/>
      <c r="H158" s="2185"/>
      <c r="I158" s="2188"/>
      <c r="J158" s="2288"/>
      <c r="K158" s="2945" t="s">
        <v>125</v>
      </c>
      <c r="L158" s="2574">
        <v>0</v>
      </c>
      <c r="M158" s="2944"/>
      <c r="N158" s="2943"/>
      <c r="O158" s="2474"/>
    </row>
    <row r="159" spans="1:15" s="62" customFormat="1" ht="13.5" customHeight="1" x14ac:dyDescent="0.25">
      <c r="A159" s="2262"/>
      <c r="B159" s="2941"/>
      <c r="C159" s="2940"/>
      <c r="D159" s="2259"/>
      <c r="E159" s="2188"/>
      <c r="F159" s="2187"/>
      <c r="G159" s="2881"/>
      <c r="H159" s="2185"/>
      <c r="I159" s="2188"/>
      <c r="J159" s="2288"/>
      <c r="K159" s="2913" t="s">
        <v>141</v>
      </c>
      <c r="L159" s="2942"/>
      <c r="M159" s="2180"/>
      <c r="N159" s="2547"/>
      <c r="O159" s="2576"/>
    </row>
    <row r="160" spans="1:15" s="62" customFormat="1" ht="15.75" customHeight="1" thickBot="1" x14ac:dyDescent="0.3">
      <c r="A160" s="2262"/>
      <c r="B160" s="2941"/>
      <c r="C160" s="2940"/>
      <c r="D160" s="2259"/>
      <c r="E160" s="2188"/>
      <c r="F160" s="2187"/>
      <c r="G160" s="2881"/>
      <c r="H160" s="2185"/>
      <c r="I160" s="2188"/>
      <c r="J160" s="2288"/>
      <c r="K160" s="2573" t="s">
        <v>215</v>
      </c>
      <c r="L160" s="2939"/>
      <c r="M160" s="2180"/>
      <c r="N160" s="2179"/>
      <c r="O160" s="2178"/>
    </row>
    <row r="161" spans="1:20" s="62" customFormat="1" ht="15.75" customHeight="1" thickBot="1" x14ac:dyDescent="0.3">
      <c r="A161" s="2258"/>
      <c r="B161" s="2938"/>
      <c r="C161" s="2937"/>
      <c r="D161" s="2255"/>
      <c r="E161" s="2173"/>
      <c r="F161" s="2172"/>
      <c r="G161" s="2877"/>
      <c r="H161" s="2170"/>
      <c r="I161" s="2173"/>
      <c r="J161" s="2287"/>
      <c r="K161" s="2936" t="s">
        <v>33</v>
      </c>
      <c r="L161" s="2935">
        <f>SUM(L158:L160)</f>
        <v>0</v>
      </c>
      <c r="M161" s="2165"/>
      <c r="N161" s="2164"/>
      <c r="O161" s="2163"/>
    </row>
    <row r="162" spans="1:20" s="62" customFormat="1" ht="15" customHeight="1" x14ac:dyDescent="0.25">
      <c r="A162" s="2202" t="s">
        <v>39</v>
      </c>
      <c r="B162" s="2934" t="s">
        <v>37</v>
      </c>
      <c r="C162" s="2266" t="s">
        <v>108</v>
      </c>
      <c r="D162" s="160" t="s">
        <v>857</v>
      </c>
      <c r="E162" s="159"/>
      <c r="F162" s="158"/>
      <c r="G162" s="2833" t="s">
        <v>861</v>
      </c>
      <c r="H162" s="2228" t="s">
        <v>44</v>
      </c>
      <c r="I162" s="2198" t="s">
        <v>645</v>
      </c>
      <c r="J162" s="2289" t="s">
        <v>203</v>
      </c>
      <c r="K162" s="2933"/>
      <c r="L162" s="2932"/>
      <c r="M162" s="2931"/>
      <c r="N162" s="2930"/>
      <c r="O162" s="2929"/>
    </row>
    <row r="163" spans="1:20" s="62" customFormat="1" ht="25.5" customHeight="1" x14ac:dyDescent="0.2">
      <c r="A163" s="2262"/>
      <c r="B163" s="2921"/>
      <c r="C163" s="2260"/>
      <c r="D163" s="439"/>
      <c r="E163" s="438"/>
      <c r="F163" s="437"/>
      <c r="G163" s="2826"/>
      <c r="H163" s="2185"/>
      <c r="I163" s="2188"/>
      <c r="J163" s="2288"/>
      <c r="K163" s="2925" t="s">
        <v>125</v>
      </c>
      <c r="L163" s="2924">
        <f>L167</f>
        <v>0</v>
      </c>
      <c r="M163" s="2928" t="s">
        <v>860</v>
      </c>
      <c r="N163" s="2927" t="s">
        <v>859</v>
      </c>
      <c r="O163" s="2926">
        <v>0</v>
      </c>
    </row>
    <row r="164" spans="1:20" s="62" customFormat="1" ht="33" customHeight="1" x14ac:dyDescent="0.25">
      <c r="A164" s="2262"/>
      <c r="B164" s="2921"/>
      <c r="C164" s="2260"/>
      <c r="D164" s="439"/>
      <c r="E164" s="438"/>
      <c r="F164" s="437"/>
      <c r="G164" s="2826"/>
      <c r="H164" s="2185"/>
      <c r="I164" s="2188"/>
      <c r="J164" s="2288"/>
      <c r="K164" s="2925" t="s">
        <v>141</v>
      </c>
      <c r="L164" s="2924">
        <f>L168</f>
        <v>0</v>
      </c>
      <c r="M164" s="2923" t="s">
        <v>858</v>
      </c>
      <c r="N164" s="2725" t="s">
        <v>49</v>
      </c>
      <c r="O164" s="2922"/>
    </row>
    <row r="165" spans="1:20" s="62" customFormat="1" ht="17.25" customHeight="1" thickBot="1" x14ac:dyDescent="0.3">
      <c r="A165" s="2262"/>
      <c r="B165" s="2921"/>
      <c r="C165" s="2260"/>
      <c r="D165" s="439"/>
      <c r="E165" s="438"/>
      <c r="F165" s="437"/>
      <c r="G165" s="2826"/>
      <c r="H165" s="2185"/>
      <c r="I165" s="2188"/>
      <c r="J165" s="2288"/>
      <c r="K165" s="2920" t="s">
        <v>215</v>
      </c>
      <c r="L165" s="2919">
        <f>L169</f>
        <v>0</v>
      </c>
      <c r="M165" s="2918"/>
      <c r="N165" s="2917"/>
      <c r="O165" s="2916"/>
    </row>
    <row r="166" spans="1:20" s="62" customFormat="1" ht="15" customHeight="1" thickBot="1" x14ac:dyDescent="0.25">
      <c r="A166" s="2258"/>
      <c r="B166" s="2915"/>
      <c r="C166" s="2256"/>
      <c r="D166" s="149"/>
      <c r="E166" s="148"/>
      <c r="F166" s="147"/>
      <c r="G166" s="2826"/>
      <c r="H166" s="2185"/>
      <c r="I166" s="2188"/>
      <c r="J166" s="2288"/>
      <c r="K166" s="2414" t="s">
        <v>33</v>
      </c>
      <c r="L166" s="2493">
        <f>SUM(L163:L165)</f>
        <v>0</v>
      </c>
      <c r="M166" s="2870"/>
      <c r="N166" s="2511"/>
      <c r="O166" s="2271"/>
    </row>
    <row r="167" spans="1:20" s="62" customFormat="1" ht="15" customHeight="1" x14ac:dyDescent="0.25">
      <c r="A167" s="2286" t="s">
        <v>39</v>
      </c>
      <c r="B167" s="2201" t="s">
        <v>37</v>
      </c>
      <c r="C167" s="2285" t="s">
        <v>108</v>
      </c>
      <c r="D167" s="2845" t="s">
        <v>37</v>
      </c>
      <c r="E167" s="2253"/>
      <c r="F167" s="2914" t="s">
        <v>857</v>
      </c>
      <c r="G167" s="2826"/>
      <c r="H167" s="2185"/>
      <c r="I167" s="2188"/>
      <c r="J167" s="2288"/>
      <c r="K167" s="2913" t="s">
        <v>125</v>
      </c>
      <c r="L167" s="2477"/>
      <c r="M167" s="2607"/>
      <c r="N167" s="2179"/>
      <c r="O167" s="2242"/>
      <c r="R167" s="2060"/>
      <c r="T167" s="2060"/>
    </row>
    <row r="168" spans="1:20" s="62" customFormat="1" ht="15" customHeight="1" x14ac:dyDescent="0.25">
      <c r="A168" s="2192"/>
      <c r="B168" s="2191"/>
      <c r="C168" s="2283"/>
      <c r="D168" s="2844"/>
      <c r="E168" s="2248"/>
      <c r="F168" s="2912"/>
      <c r="G168" s="2826"/>
      <c r="H168" s="2185"/>
      <c r="I168" s="2188"/>
      <c r="J168" s="2288"/>
      <c r="K168" s="2913" t="s">
        <v>141</v>
      </c>
      <c r="L168" s="2472"/>
      <c r="M168" s="2607"/>
      <c r="N168" s="2179"/>
      <c r="O168" s="2242"/>
    </row>
    <row r="169" spans="1:20" s="62" customFormat="1" ht="15" customHeight="1" thickBot="1" x14ac:dyDescent="0.3">
      <c r="A169" s="2192"/>
      <c r="B169" s="2191"/>
      <c r="C169" s="2283"/>
      <c r="D169" s="2844"/>
      <c r="E169" s="2248"/>
      <c r="F169" s="2912"/>
      <c r="G169" s="2826"/>
      <c r="H169" s="2185"/>
      <c r="I169" s="2188"/>
      <c r="J169" s="2288"/>
      <c r="K169" s="2573" t="s">
        <v>215</v>
      </c>
      <c r="L169" s="2302"/>
      <c r="M169" s="2607"/>
      <c r="N169" s="2179"/>
      <c r="O169" s="2242"/>
    </row>
    <row r="170" spans="1:20" s="62" customFormat="1" ht="15" customHeight="1" thickBot="1" x14ac:dyDescent="0.25">
      <c r="A170" s="2177"/>
      <c r="B170" s="2176"/>
      <c r="C170" s="2281"/>
      <c r="D170" s="2843"/>
      <c r="E170" s="2246"/>
      <c r="F170" s="2911"/>
      <c r="G170" s="2832"/>
      <c r="H170" s="2170"/>
      <c r="I170" s="2173"/>
      <c r="J170" s="2287"/>
      <c r="K170" s="2889" t="s">
        <v>33</v>
      </c>
      <c r="L170" s="2206">
        <f>SUM(L167:L169)</f>
        <v>0</v>
      </c>
      <c r="M170" s="2409"/>
      <c r="N170" s="2408"/>
      <c r="O170" s="2254"/>
    </row>
    <row r="171" spans="1:20" s="62" customFormat="1" ht="15" customHeight="1" thickBot="1" x14ac:dyDescent="0.3">
      <c r="A171" s="2155" t="s">
        <v>39</v>
      </c>
      <c r="B171" s="2162" t="s">
        <v>37</v>
      </c>
      <c r="C171" s="2161" t="s">
        <v>604</v>
      </c>
      <c r="D171" s="2161"/>
      <c r="E171" s="2161"/>
      <c r="F171" s="2161"/>
      <c r="G171" s="2161"/>
      <c r="H171" s="2161"/>
      <c r="I171" s="2161"/>
      <c r="J171" s="2161"/>
      <c r="K171" s="2160"/>
      <c r="L171" s="2780">
        <f>L141+L148+L157+L166</f>
        <v>0</v>
      </c>
      <c r="M171" s="2779"/>
      <c r="N171" s="2778"/>
      <c r="O171" s="2777"/>
    </row>
    <row r="172" spans="1:20" s="62" customFormat="1" ht="22.5" customHeight="1" thickBot="1" x14ac:dyDescent="0.3">
      <c r="A172" s="2910" t="s">
        <v>39</v>
      </c>
      <c r="B172" s="2909" t="s">
        <v>39</v>
      </c>
      <c r="C172" s="318" t="s">
        <v>856</v>
      </c>
      <c r="D172" s="2907"/>
      <c r="E172" s="2907"/>
      <c r="F172" s="2907"/>
      <c r="G172" s="2907"/>
      <c r="H172" s="2908"/>
      <c r="I172" s="2907"/>
      <c r="J172" s="2907"/>
      <c r="K172" s="2906"/>
      <c r="L172" s="2906"/>
      <c r="M172" s="2906"/>
      <c r="N172" s="2906"/>
      <c r="O172" s="2905"/>
    </row>
    <row r="173" spans="1:20" s="62" customFormat="1" ht="14.25" customHeight="1" x14ac:dyDescent="0.25">
      <c r="A173" s="2262"/>
      <c r="B173" s="2404"/>
      <c r="C173" s="2275"/>
      <c r="D173" s="2771"/>
      <c r="E173" s="2771"/>
      <c r="F173" s="2771"/>
      <c r="G173" s="2771"/>
      <c r="H173" s="2771"/>
      <c r="I173" s="2771"/>
      <c r="J173" s="2771"/>
      <c r="K173" s="2771"/>
      <c r="L173" s="2771"/>
      <c r="M173" s="2904" t="s">
        <v>855</v>
      </c>
      <c r="N173" s="2903" t="s">
        <v>49</v>
      </c>
      <c r="O173" s="2601">
        <v>1</v>
      </c>
      <c r="P173" s="2902"/>
    </row>
    <row r="174" spans="1:20" s="62" customFormat="1" ht="24.75" customHeight="1" thickBot="1" x14ac:dyDescent="0.3">
      <c r="A174" s="2258"/>
      <c r="B174" s="2536"/>
      <c r="C174" s="2270"/>
      <c r="D174" s="2901"/>
      <c r="E174" s="2901"/>
      <c r="F174" s="2901"/>
      <c r="G174" s="2901"/>
      <c r="H174" s="2901"/>
      <c r="I174" s="2901"/>
      <c r="J174" s="2901"/>
      <c r="K174" s="2901"/>
      <c r="L174" s="2901"/>
      <c r="M174" s="2900" t="s">
        <v>854</v>
      </c>
      <c r="N174" s="2899" t="s">
        <v>49</v>
      </c>
      <c r="O174" s="2898">
        <v>0</v>
      </c>
    </row>
    <row r="175" spans="1:20" s="62" customFormat="1" ht="27.75" customHeight="1" x14ac:dyDescent="0.25">
      <c r="A175" s="2286" t="s">
        <v>39</v>
      </c>
      <c r="B175" s="2438" t="s">
        <v>39</v>
      </c>
      <c r="C175" s="2285" t="s">
        <v>37</v>
      </c>
      <c r="D175" s="274" t="s">
        <v>851</v>
      </c>
      <c r="E175" s="273"/>
      <c r="F175" s="272"/>
      <c r="G175" s="2833" t="s">
        <v>853</v>
      </c>
      <c r="H175" s="2228" t="s">
        <v>44</v>
      </c>
      <c r="I175" s="2198" t="s">
        <v>645</v>
      </c>
      <c r="J175" s="2289" t="s">
        <v>203</v>
      </c>
      <c r="K175" s="2885" t="s">
        <v>125</v>
      </c>
      <c r="L175" s="2897">
        <f>L179</f>
        <v>190</v>
      </c>
      <c r="M175" s="2484" t="s">
        <v>852</v>
      </c>
      <c r="N175" s="2896" t="s">
        <v>120</v>
      </c>
      <c r="O175" s="2516">
        <v>2</v>
      </c>
    </row>
    <row r="176" spans="1:20" s="62" customFormat="1" ht="17.25" customHeight="1" x14ac:dyDescent="0.25">
      <c r="A176" s="2192"/>
      <c r="B176" s="2431"/>
      <c r="C176" s="2283"/>
      <c r="D176" s="508"/>
      <c r="E176" s="507"/>
      <c r="F176" s="506"/>
      <c r="G176" s="2826"/>
      <c r="H176" s="2185"/>
      <c r="I176" s="2188"/>
      <c r="J176" s="2288"/>
      <c r="K176" s="2884" t="s">
        <v>141</v>
      </c>
      <c r="L176" s="2497">
        <f>L180</f>
        <v>0</v>
      </c>
      <c r="M176" s="2236"/>
      <c r="N176" s="2511"/>
      <c r="O176" s="2510"/>
    </row>
    <row r="177" spans="1:18" s="62" customFormat="1" ht="15" customHeight="1" thickBot="1" x14ac:dyDescent="0.3">
      <c r="A177" s="2192"/>
      <c r="B177" s="2431"/>
      <c r="C177" s="2283"/>
      <c r="D177" s="508"/>
      <c r="E177" s="507"/>
      <c r="F177" s="506"/>
      <c r="G177" s="2826"/>
      <c r="H177" s="2185"/>
      <c r="I177" s="2188"/>
      <c r="J177" s="2288"/>
      <c r="K177" s="2879" t="s">
        <v>215</v>
      </c>
      <c r="L177" s="2895"/>
      <c r="M177" s="2180"/>
      <c r="N177" s="2179"/>
      <c r="O177" s="2178"/>
    </row>
    <row r="178" spans="1:18" s="62" customFormat="1" ht="13.5" customHeight="1" thickBot="1" x14ac:dyDescent="0.3">
      <c r="A178" s="2192"/>
      <c r="B178" s="2431"/>
      <c r="C178" s="2283"/>
      <c r="D178" s="270"/>
      <c r="E178" s="269"/>
      <c r="F178" s="268"/>
      <c r="G178" s="2826"/>
      <c r="H178" s="2185"/>
      <c r="I178" s="2188"/>
      <c r="J178" s="2288"/>
      <c r="K178" s="2494" t="s">
        <v>33</v>
      </c>
      <c r="L178" s="2519">
        <f>SUM(L175:L177)</f>
        <v>190</v>
      </c>
      <c r="M178" s="2594"/>
      <c r="N178" s="2593"/>
      <c r="O178" s="2549"/>
    </row>
    <row r="179" spans="1:18" s="62" customFormat="1" ht="19.5" customHeight="1" x14ac:dyDescent="0.25">
      <c r="A179" s="2447" t="s">
        <v>39</v>
      </c>
      <c r="B179" s="2446" t="s">
        <v>39</v>
      </c>
      <c r="C179" s="2445" t="s">
        <v>37</v>
      </c>
      <c r="D179" s="2199" t="s">
        <v>37</v>
      </c>
      <c r="E179" s="2222"/>
      <c r="F179" s="360" t="s">
        <v>851</v>
      </c>
      <c r="G179" s="2826"/>
      <c r="H179" s="2185"/>
      <c r="I179" s="2188"/>
      <c r="J179" s="2288"/>
      <c r="K179" s="2478" t="s">
        <v>125</v>
      </c>
      <c r="L179" s="2574">
        <v>190</v>
      </c>
      <c r="M179" s="2894"/>
      <c r="N179" s="2893"/>
      <c r="O179" s="2892"/>
      <c r="P179" s="2060"/>
    </row>
    <row r="180" spans="1:18" s="62" customFormat="1" ht="15.75" customHeight="1" thickBot="1" x14ac:dyDescent="0.3">
      <c r="A180" s="2428"/>
      <c r="B180" s="2427"/>
      <c r="C180" s="2426"/>
      <c r="D180" s="2189"/>
      <c r="E180" s="2219"/>
      <c r="F180" s="2223"/>
      <c r="G180" s="2826"/>
      <c r="H180" s="2185"/>
      <c r="I180" s="2188"/>
      <c r="J180" s="2288"/>
      <c r="K180" s="2891" t="s">
        <v>141</v>
      </c>
      <c r="L180" s="2890"/>
      <c r="M180" s="2231"/>
      <c r="N180" s="2230"/>
      <c r="O180" s="2529"/>
    </row>
    <row r="181" spans="1:18" s="62" customFormat="1" ht="15" customHeight="1" thickBot="1" x14ac:dyDescent="0.25">
      <c r="A181" s="2421"/>
      <c r="B181" s="2420"/>
      <c r="C181" s="2419"/>
      <c r="D181" s="2174"/>
      <c r="E181" s="2216"/>
      <c r="F181" s="294"/>
      <c r="G181" s="2832"/>
      <c r="H181" s="2170"/>
      <c r="I181" s="2173"/>
      <c r="J181" s="2287"/>
      <c r="K181" s="2889" t="s">
        <v>33</v>
      </c>
      <c r="L181" s="2481">
        <f>SUM(L179:L180)</f>
        <v>190</v>
      </c>
      <c r="M181" s="2227"/>
      <c r="N181" s="2226"/>
      <c r="O181" s="2831"/>
    </row>
    <row r="182" spans="1:18" s="62" customFormat="1" ht="15" customHeight="1" x14ac:dyDescent="0.25">
      <c r="A182" s="2202" t="s">
        <v>39</v>
      </c>
      <c r="B182" s="2407" t="s">
        <v>39</v>
      </c>
      <c r="C182" s="2266" t="s">
        <v>39</v>
      </c>
      <c r="D182" s="2200"/>
      <c r="E182" s="2200"/>
      <c r="F182" s="2888" t="s">
        <v>850</v>
      </c>
      <c r="G182" s="2887" t="s">
        <v>819</v>
      </c>
      <c r="H182" s="2228" t="s">
        <v>44</v>
      </c>
      <c r="I182" s="2253" t="s">
        <v>645</v>
      </c>
      <c r="J182" s="2886" t="s">
        <v>203</v>
      </c>
      <c r="K182" s="2885" t="s">
        <v>125</v>
      </c>
      <c r="L182" s="2499">
        <f>L187+L191+L195+L199+L205+L209+L213+L217+L221+L225+L229+L233+L237</f>
        <v>4527</v>
      </c>
      <c r="M182" s="2252"/>
      <c r="N182" s="2301"/>
      <c r="O182" s="2452"/>
      <c r="R182" s="2060"/>
    </row>
    <row r="183" spans="1:18" s="62" customFormat="1" ht="18" customHeight="1" x14ac:dyDescent="0.25">
      <c r="A183" s="2262"/>
      <c r="B183" s="2404"/>
      <c r="C183" s="2260"/>
      <c r="D183" s="2190"/>
      <c r="E183" s="2190"/>
      <c r="F183" s="2882"/>
      <c r="G183" s="2881"/>
      <c r="H183" s="2185"/>
      <c r="I183" s="2219"/>
      <c r="J183" s="2880"/>
      <c r="K183" s="2884" t="s">
        <v>141</v>
      </c>
      <c r="L183" s="2497">
        <f>L188+L192+L196+L200+L206+L210+L214+L222+L226+L230</f>
        <v>0</v>
      </c>
      <c r="M183" s="2607"/>
      <c r="N183" s="2179"/>
      <c r="O183" s="2242"/>
    </row>
    <row r="184" spans="1:18" s="62" customFormat="1" ht="15" customHeight="1" x14ac:dyDescent="0.25">
      <c r="A184" s="2262"/>
      <c r="B184" s="2404"/>
      <c r="C184" s="2260"/>
      <c r="D184" s="2190"/>
      <c r="E184" s="2190"/>
      <c r="F184" s="2882"/>
      <c r="G184" s="2881"/>
      <c r="H184" s="2185"/>
      <c r="I184" s="2219"/>
      <c r="J184" s="2880"/>
      <c r="K184" s="2884" t="s">
        <v>142</v>
      </c>
      <c r="L184" s="2883">
        <f>L189+L193+L197+L201+L207+L211+L215+L219+L227+L231+L235+L239</f>
        <v>0</v>
      </c>
      <c r="M184" s="2607"/>
      <c r="N184" s="2179"/>
      <c r="O184" s="2242"/>
    </row>
    <row r="185" spans="1:18" s="62" customFormat="1" ht="16.5" customHeight="1" thickBot="1" x14ac:dyDescent="0.3">
      <c r="A185" s="2262"/>
      <c r="B185" s="2404"/>
      <c r="C185" s="2260"/>
      <c r="D185" s="2190"/>
      <c r="E185" s="2190"/>
      <c r="F185" s="2882"/>
      <c r="G185" s="2881"/>
      <c r="H185" s="2185"/>
      <c r="I185" s="2219"/>
      <c r="J185" s="2880"/>
      <c r="K185" s="2879" t="s">
        <v>215</v>
      </c>
      <c r="L185" s="2493"/>
      <c r="M185" s="2607"/>
      <c r="N185" s="2179"/>
      <c r="O185" s="2242"/>
    </row>
    <row r="186" spans="1:18" s="62" customFormat="1" ht="15" customHeight="1" thickBot="1" x14ac:dyDescent="0.3">
      <c r="A186" s="2258"/>
      <c r="B186" s="2536"/>
      <c r="C186" s="2256"/>
      <c r="D186" s="2175"/>
      <c r="E186" s="2175"/>
      <c r="F186" s="2878"/>
      <c r="G186" s="2877"/>
      <c r="H186" s="2170"/>
      <c r="I186" s="2216"/>
      <c r="J186" s="2876"/>
      <c r="K186" s="2494" t="s">
        <v>33</v>
      </c>
      <c r="L186" s="2493">
        <f>SUM(L182:L185)</f>
        <v>4527</v>
      </c>
      <c r="M186" s="2606"/>
      <c r="N186" s="2164"/>
      <c r="O186" s="2605"/>
    </row>
    <row r="187" spans="1:18" s="62" customFormat="1" ht="13.5" customHeight="1" x14ac:dyDescent="0.25">
      <c r="A187" s="2286" t="s">
        <v>39</v>
      </c>
      <c r="B187" s="2310" t="s">
        <v>39</v>
      </c>
      <c r="C187" s="2285" t="s">
        <v>39</v>
      </c>
      <c r="D187" s="2199" t="s">
        <v>37</v>
      </c>
      <c r="E187" s="2222"/>
      <c r="F187" s="360" t="s">
        <v>849</v>
      </c>
      <c r="G187" s="2833" t="s">
        <v>819</v>
      </c>
      <c r="H187" s="2228" t="s">
        <v>44</v>
      </c>
      <c r="I187" s="2253" t="s">
        <v>645</v>
      </c>
      <c r="J187" s="2805" t="s">
        <v>203</v>
      </c>
      <c r="K187" s="2478" t="s">
        <v>125</v>
      </c>
      <c r="L187" s="2477">
        <v>360</v>
      </c>
      <c r="M187" s="2854" t="s">
        <v>848</v>
      </c>
      <c r="N187" s="2875" t="s">
        <v>796</v>
      </c>
      <c r="O187" s="2874">
        <v>700</v>
      </c>
      <c r="R187" s="2060"/>
    </row>
    <row r="188" spans="1:18" s="62" customFormat="1" ht="15" customHeight="1" x14ac:dyDescent="0.25">
      <c r="A188" s="2192"/>
      <c r="B188" s="2309"/>
      <c r="C188" s="2283"/>
      <c r="D188" s="2189"/>
      <c r="E188" s="2219"/>
      <c r="F188" s="2223"/>
      <c r="G188" s="2826"/>
      <c r="H188" s="2185"/>
      <c r="I188" s="2219"/>
      <c r="J188" s="2804"/>
      <c r="K188" s="2473" t="s">
        <v>141</v>
      </c>
      <c r="L188" s="2472"/>
      <c r="M188" s="2873"/>
      <c r="N188" s="2872"/>
      <c r="O188" s="2871"/>
      <c r="R188" s="2060"/>
    </row>
    <row r="189" spans="1:18" s="62" customFormat="1" ht="15" customHeight="1" thickBot="1" x14ac:dyDescent="0.3">
      <c r="A189" s="2192"/>
      <c r="B189" s="2309"/>
      <c r="C189" s="2283"/>
      <c r="D189" s="2189"/>
      <c r="E189" s="2219"/>
      <c r="F189" s="2223"/>
      <c r="G189" s="2826"/>
      <c r="H189" s="2185"/>
      <c r="I189" s="2219"/>
      <c r="J189" s="2856"/>
      <c r="K189" s="2470" t="s">
        <v>142</v>
      </c>
      <c r="L189" s="2485"/>
      <c r="M189" s="2870"/>
      <c r="N189" s="2511"/>
      <c r="O189" s="2271"/>
      <c r="R189" s="2060"/>
    </row>
    <row r="190" spans="1:18" s="62" customFormat="1" ht="15" customHeight="1" thickBot="1" x14ac:dyDescent="0.3">
      <c r="A190" s="2177"/>
      <c r="B190" s="2307"/>
      <c r="C190" s="2281"/>
      <c r="D190" s="2174"/>
      <c r="E190" s="2216"/>
      <c r="F190" s="2468"/>
      <c r="G190" s="2832"/>
      <c r="H190" s="2170"/>
      <c r="I190" s="2216"/>
      <c r="J190" s="2855"/>
      <c r="K190" s="2167" t="s">
        <v>33</v>
      </c>
      <c r="L190" s="2206">
        <f>SUM(L187:L189)</f>
        <v>360</v>
      </c>
      <c r="M190" s="2606"/>
      <c r="N190" s="2164"/>
      <c r="O190" s="2605"/>
      <c r="R190" s="2060"/>
    </row>
    <row r="191" spans="1:18" s="62" customFormat="1" ht="16.5" customHeight="1" thickBot="1" x14ac:dyDescent="0.3">
      <c r="A191" s="2286" t="s">
        <v>39</v>
      </c>
      <c r="B191" s="2310" t="s">
        <v>39</v>
      </c>
      <c r="C191" s="2285" t="s">
        <v>39</v>
      </c>
      <c r="D191" s="2845" t="s">
        <v>39</v>
      </c>
      <c r="E191" s="2646"/>
      <c r="F191" s="360" t="s">
        <v>847</v>
      </c>
      <c r="G191" s="2833" t="s">
        <v>819</v>
      </c>
      <c r="H191" s="2228" t="s">
        <v>44</v>
      </c>
      <c r="I191" s="2253" t="s">
        <v>645</v>
      </c>
      <c r="J191" s="2805" t="s">
        <v>203</v>
      </c>
      <c r="K191" s="487" t="s">
        <v>125</v>
      </c>
      <c r="L191" s="2635">
        <v>190</v>
      </c>
      <c r="M191" s="2869" t="s">
        <v>846</v>
      </c>
      <c r="N191" s="2868" t="s">
        <v>844</v>
      </c>
      <c r="O191" s="2867">
        <v>14200</v>
      </c>
      <c r="R191" s="2060"/>
    </row>
    <row r="192" spans="1:18" s="62" customFormat="1" ht="18" customHeight="1" x14ac:dyDescent="0.25">
      <c r="A192" s="2192"/>
      <c r="B192" s="2309"/>
      <c r="C192" s="2283"/>
      <c r="D192" s="2844"/>
      <c r="E192" s="2645"/>
      <c r="F192" s="2223"/>
      <c r="G192" s="2826"/>
      <c r="H192" s="2185"/>
      <c r="I192" s="2219"/>
      <c r="J192" s="2804"/>
      <c r="K192" s="2478" t="s">
        <v>141</v>
      </c>
      <c r="L192" s="2477"/>
      <c r="M192" s="2866" t="s">
        <v>845</v>
      </c>
      <c r="N192" s="2491" t="s">
        <v>844</v>
      </c>
      <c r="O192" s="2516">
        <v>3500</v>
      </c>
      <c r="R192" s="2060"/>
    </row>
    <row r="193" spans="1:19" s="62" customFormat="1" ht="15" customHeight="1" thickBot="1" x14ac:dyDescent="0.3">
      <c r="A193" s="2192"/>
      <c r="B193" s="2309"/>
      <c r="C193" s="2283"/>
      <c r="D193" s="2844"/>
      <c r="E193" s="2645"/>
      <c r="F193" s="2223"/>
      <c r="G193" s="2826"/>
      <c r="H193" s="2185"/>
      <c r="I193" s="2219"/>
      <c r="J193" s="2856"/>
      <c r="K193" s="2470" t="s">
        <v>142</v>
      </c>
      <c r="L193" s="2302"/>
      <c r="M193" s="2607"/>
      <c r="N193" s="2179"/>
      <c r="O193" s="2225"/>
      <c r="R193" s="2060"/>
    </row>
    <row r="194" spans="1:19" s="62" customFormat="1" ht="18" customHeight="1" thickBot="1" x14ac:dyDescent="0.3">
      <c r="A194" s="2177"/>
      <c r="B194" s="2307"/>
      <c r="C194" s="2281"/>
      <c r="D194" s="2843"/>
      <c r="E194" s="2650"/>
      <c r="F194" s="2468"/>
      <c r="G194" s="2832"/>
      <c r="H194" s="2170"/>
      <c r="I194" s="2216"/>
      <c r="J194" s="2855"/>
      <c r="K194" s="2167" t="s">
        <v>33</v>
      </c>
      <c r="L194" s="2206">
        <f>SUM(L191:L193)</f>
        <v>190</v>
      </c>
      <c r="M194" s="2606"/>
      <c r="N194" s="2164"/>
      <c r="O194" s="2605"/>
      <c r="R194" s="2060"/>
    </row>
    <row r="195" spans="1:19" s="62" customFormat="1" ht="25.5" customHeight="1" x14ac:dyDescent="0.25">
      <c r="A195" s="2286" t="s">
        <v>39</v>
      </c>
      <c r="B195" s="2310" t="s">
        <v>39</v>
      </c>
      <c r="C195" s="2285" t="s">
        <v>39</v>
      </c>
      <c r="D195" s="2844" t="s">
        <v>110</v>
      </c>
      <c r="E195" s="2645"/>
      <c r="F195" s="2223" t="s">
        <v>843</v>
      </c>
      <c r="G195" s="2826" t="s">
        <v>819</v>
      </c>
      <c r="H195" s="2185" t="s">
        <v>44</v>
      </c>
      <c r="I195" s="2248" t="s">
        <v>645</v>
      </c>
      <c r="J195" s="2805" t="s">
        <v>203</v>
      </c>
      <c r="K195" s="2514" t="s">
        <v>125</v>
      </c>
      <c r="L195" s="2477">
        <v>420</v>
      </c>
      <c r="M195" s="2863"/>
      <c r="N195" s="2511"/>
      <c r="O195" s="2225"/>
      <c r="R195" s="2060"/>
    </row>
    <row r="196" spans="1:19" s="62" customFormat="1" ht="15" customHeight="1" x14ac:dyDescent="0.25">
      <c r="A196" s="2192"/>
      <c r="B196" s="2309"/>
      <c r="C196" s="2283"/>
      <c r="D196" s="2844"/>
      <c r="E196" s="2645"/>
      <c r="F196" s="2223"/>
      <c r="G196" s="2826"/>
      <c r="H196" s="2185"/>
      <c r="I196" s="2219"/>
      <c r="J196" s="2804"/>
      <c r="K196" s="2473" t="s">
        <v>141</v>
      </c>
      <c r="L196" s="2472"/>
      <c r="M196" s="2865" t="s">
        <v>842</v>
      </c>
      <c r="N196" s="2864" t="s">
        <v>49</v>
      </c>
      <c r="O196" s="2736">
        <v>2900</v>
      </c>
    </row>
    <row r="197" spans="1:19" s="62" customFormat="1" ht="15" customHeight="1" thickBot="1" x14ac:dyDescent="0.3">
      <c r="A197" s="2192"/>
      <c r="B197" s="2309"/>
      <c r="C197" s="2283"/>
      <c r="D197" s="2844"/>
      <c r="E197" s="2645"/>
      <c r="F197" s="2223"/>
      <c r="G197" s="2826"/>
      <c r="H197" s="2185"/>
      <c r="I197" s="2219"/>
      <c r="J197" s="2856"/>
      <c r="K197" s="2470" t="s">
        <v>142</v>
      </c>
      <c r="L197" s="2302">
        <v>0</v>
      </c>
      <c r="M197" s="2863"/>
      <c r="N197" s="2179"/>
      <c r="O197" s="2225"/>
    </row>
    <row r="198" spans="1:19" s="62" customFormat="1" ht="24" customHeight="1" thickBot="1" x14ac:dyDescent="0.3">
      <c r="A198" s="2177"/>
      <c r="B198" s="2307"/>
      <c r="C198" s="2281"/>
      <c r="D198" s="2844"/>
      <c r="E198" s="2645"/>
      <c r="F198" s="2471"/>
      <c r="G198" s="2826"/>
      <c r="H198" s="2185"/>
      <c r="I198" s="2219"/>
      <c r="J198" s="2855"/>
      <c r="K198" s="2321" t="s">
        <v>33</v>
      </c>
      <c r="L198" s="2643">
        <f>SUM(L195:L197)</f>
        <v>420</v>
      </c>
      <c r="M198" s="2862"/>
      <c r="N198" s="2593"/>
      <c r="O198" s="2861"/>
    </row>
    <row r="199" spans="1:19" s="62" customFormat="1" ht="15" customHeight="1" x14ac:dyDescent="0.25">
      <c r="A199" s="2286" t="s">
        <v>39</v>
      </c>
      <c r="B199" s="2310" t="s">
        <v>39</v>
      </c>
      <c r="C199" s="2285" t="s">
        <v>39</v>
      </c>
      <c r="D199" s="2845" t="s">
        <v>108</v>
      </c>
      <c r="E199" s="2646"/>
      <c r="F199" s="360" t="s">
        <v>841</v>
      </c>
      <c r="G199" s="2833" t="s">
        <v>819</v>
      </c>
      <c r="H199" s="2228" t="s">
        <v>44</v>
      </c>
      <c r="I199" s="2253" t="s">
        <v>645</v>
      </c>
      <c r="J199" s="2805" t="s">
        <v>203</v>
      </c>
      <c r="K199" s="2478" t="s">
        <v>125</v>
      </c>
      <c r="L199" s="2477">
        <v>3150</v>
      </c>
      <c r="M199" s="2860" t="s">
        <v>840</v>
      </c>
      <c r="N199" s="2475" t="s">
        <v>49</v>
      </c>
      <c r="O199" s="2516">
        <v>21</v>
      </c>
      <c r="R199" s="2060"/>
      <c r="S199" s="2060"/>
    </row>
    <row r="200" spans="1:19" s="62" customFormat="1" ht="15" customHeight="1" x14ac:dyDescent="0.25">
      <c r="A200" s="2192"/>
      <c r="B200" s="2309"/>
      <c r="C200" s="2283"/>
      <c r="D200" s="2844"/>
      <c r="E200" s="2645"/>
      <c r="F200" s="2223"/>
      <c r="G200" s="2826"/>
      <c r="H200" s="2185"/>
      <c r="I200" s="2219"/>
      <c r="J200" s="2804"/>
      <c r="K200" s="2473" t="s">
        <v>141</v>
      </c>
      <c r="L200" s="2472"/>
      <c r="M200" s="2858" t="s">
        <v>839</v>
      </c>
      <c r="N200" s="2857" t="s">
        <v>49</v>
      </c>
      <c r="O200" s="2859">
        <v>801</v>
      </c>
    </row>
    <row r="201" spans="1:19" s="62" customFormat="1" ht="15" customHeight="1" x14ac:dyDescent="0.25">
      <c r="A201" s="2192"/>
      <c r="B201" s="2309"/>
      <c r="C201" s="2283"/>
      <c r="D201" s="2844"/>
      <c r="E201" s="2645"/>
      <c r="F201" s="2223"/>
      <c r="G201" s="2826"/>
      <c r="H201" s="2185"/>
      <c r="I201" s="2219"/>
      <c r="J201" s="2856"/>
      <c r="K201" s="2473" t="s">
        <v>142</v>
      </c>
      <c r="L201" s="2472">
        <v>0</v>
      </c>
      <c r="M201" s="2858" t="s">
        <v>838</v>
      </c>
      <c r="N201" s="2857" t="s">
        <v>316</v>
      </c>
      <c r="O201" s="2859">
        <v>142</v>
      </c>
    </row>
    <row r="202" spans="1:19" s="62" customFormat="1" ht="15" customHeight="1" x14ac:dyDescent="0.25">
      <c r="A202" s="2192"/>
      <c r="B202" s="2309"/>
      <c r="C202" s="2283"/>
      <c r="D202" s="2844"/>
      <c r="E202" s="2645"/>
      <c r="F202" s="2223"/>
      <c r="G202" s="2826"/>
      <c r="H202" s="2185"/>
      <c r="I202" s="2219"/>
      <c r="J202" s="2856"/>
      <c r="K202" s="2473"/>
      <c r="L202" s="2472"/>
      <c r="M202" s="2858" t="s">
        <v>837</v>
      </c>
      <c r="N202" s="2857" t="s">
        <v>836</v>
      </c>
      <c r="O202" s="2736">
        <v>352</v>
      </c>
    </row>
    <row r="203" spans="1:19" s="62" customFormat="1" ht="12.75" customHeight="1" thickBot="1" x14ac:dyDescent="0.3">
      <c r="A203" s="2192"/>
      <c r="B203" s="2309"/>
      <c r="C203" s="2283"/>
      <c r="D203" s="2844"/>
      <c r="E203" s="2645"/>
      <c r="F203" s="2223"/>
      <c r="G203" s="2826"/>
      <c r="H203" s="2185"/>
      <c r="I203" s="2219"/>
      <c r="J203" s="2856"/>
      <c r="K203" s="2470"/>
      <c r="L203" s="2302"/>
      <c r="M203" s="2231"/>
      <c r="N203" s="2389"/>
      <c r="O203" s="2225"/>
    </row>
    <row r="204" spans="1:19" s="62" customFormat="1" ht="15" customHeight="1" thickBot="1" x14ac:dyDescent="0.3">
      <c r="A204" s="2177"/>
      <c r="B204" s="2307"/>
      <c r="C204" s="2281"/>
      <c r="D204" s="2843"/>
      <c r="E204" s="2650"/>
      <c r="F204" s="2468"/>
      <c r="G204" s="2832"/>
      <c r="H204" s="2170"/>
      <c r="I204" s="2216"/>
      <c r="J204" s="2855"/>
      <c r="K204" s="2167" t="s">
        <v>33</v>
      </c>
      <c r="L204" s="2206">
        <f>SUM(L199:L203)</f>
        <v>3150</v>
      </c>
      <c r="M204" s="2165"/>
      <c r="N204" s="2164"/>
      <c r="O204" s="2605"/>
    </row>
    <row r="205" spans="1:19" s="62" customFormat="1" ht="16.5" customHeight="1" x14ac:dyDescent="0.25">
      <c r="A205" s="2286" t="s">
        <v>39</v>
      </c>
      <c r="B205" s="2310" t="s">
        <v>39</v>
      </c>
      <c r="C205" s="2285" t="s">
        <v>39</v>
      </c>
      <c r="D205" s="2845" t="s">
        <v>103</v>
      </c>
      <c r="E205" s="2646"/>
      <c r="F205" s="360" t="s">
        <v>835</v>
      </c>
      <c r="G205" s="2833" t="s">
        <v>819</v>
      </c>
      <c r="H205" s="2228" t="s">
        <v>44</v>
      </c>
      <c r="I205" s="2253" t="s">
        <v>645</v>
      </c>
      <c r="J205" s="2670" t="s">
        <v>203</v>
      </c>
      <c r="K205" s="2478" t="s">
        <v>125</v>
      </c>
      <c r="L205" s="2477">
        <v>90</v>
      </c>
      <c r="M205" s="2854" t="s">
        <v>834</v>
      </c>
      <c r="N205" s="2475" t="s">
        <v>49</v>
      </c>
      <c r="O205" s="2474">
        <v>12</v>
      </c>
    </row>
    <row r="206" spans="1:19" s="62" customFormat="1" ht="17.25" customHeight="1" x14ac:dyDescent="0.25">
      <c r="A206" s="2192"/>
      <c r="B206" s="2309"/>
      <c r="C206" s="2283"/>
      <c r="D206" s="2844"/>
      <c r="E206" s="2645"/>
      <c r="F206" s="2223"/>
      <c r="G206" s="2826"/>
      <c r="H206" s="2185"/>
      <c r="I206" s="2219"/>
      <c r="J206" s="2401"/>
      <c r="K206" s="2473" t="s">
        <v>141</v>
      </c>
      <c r="L206" s="2472"/>
      <c r="M206" s="2853"/>
      <c r="N206" s="2179"/>
      <c r="O206" s="2178"/>
    </row>
    <row r="207" spans="1:19" s="62" customFormat="1" ht="20.25" customHeight="1" thickBot="1" x14ac:dyDescent="0.3">
      <c r="A207" s="2192"/>
      <c r="B207" s="2309"/>
      <c r="C207" s="2283"/>
      <c r="D207" s="2844"/>
      <c r="E207" s="2645"/>
      <c r="F207" s="2223"/>
      <c r="G207" s="2826"/>
      <c r="H207" s="2185"/>
      <c r="I207" s="2219"/>
      <c r="J207" s="2401"/>
      <c r="K207" s="2470" t="s">
        <v>142</v>
      </c>
      <c r="L207" s="2302">
        <v>0</v>
      </c>
      <c r="M207" s="2853"/>
      <c r="N207" s="2179"/>
      <c r="O207" s="2178"/>
    </row>
    <row r="208" spans="1:19" s="62" customFormat="1" ht="16.149999999999999" customHeight="1" thickBot="1" x14ac:dyDescent="0.3">
      <c r="A208" s="2177"/>
      <c r="B208" s="2307"/>
      <c r="C208" s="2281"/>
      <c r="D208" s="2843"/>
      <c r="E208" s="2650"/>
      <c r="F208" s="2468"/>
      <c r="G208" s="2832"/>
      <c r="H208" s="2170"/>
      <c r="I208" s="2216"/>
      <c r="J208" s="2823"/>
      <c r="K208" s="2167" t="s">
        <v>33</v>
      </c>
      <c r="L208" s="2206">
        <f>SUM(L205:L207)</f>
        <v>90</v>
      </c>
      <c r="M208" s="2852"/>
      <c r="N208" s="2164"/>
      <c r="O208" s="2163"/>
    </row>
    <row r="209" spans="1:15" s="62" customFormat="1" ht="23.25" customHeight="1" x14ac:dyDescent="0.25">
      <c r="A209" s="2286" t="s">
        <v>39</v>
      </c>
      <c r="B209" s="2310" t="s">
        <v>39</v>
      </c>
      <c r="C209" s="2285" t="s">
        <v>39</v>
      </c>
      <c r="D209" s="2845" t="s">
        <v>97</v>
      </c>
      <c r="E209" s="2646"/>
      <c r="F209" s="360" t="s">
        <v>833</v>
      </c>
      <c r="G209" s="2833" t="s">
        <v>819</v>
      </c>
      <c r="H209" s="2228" t="s">
        <v>44</v>
      </c>
      <c r="I209" s="2253" t="s">
        <v>645</v>
      </c>
      <c r="J209" s="2670" t="s">
        <v>203</v>
      </c>
      <c r="K209" s="2478" t="s">
        <v>125</v>
      </c>
      <c r="L209" s="2477">
        <v>80</v>
      </c>
      <c r="M209" s="2212" t="s">
        <v>832</v>
      </c>
      <c r="N209" s="2475" t="s">
        <v>49</v>
      </c>
      <c r="O209" s="2474">
        <v>50</v>
      </c>
    </row>
    <row r="210" spans="1:15" s="62" customFormat="1" ht="15" customHeight="1" x14ac:dyDescent="0.25">
      <c r="A210" s="2192"/>
      <c r="B210" s="2309"/>
      <c r="C210" s="2283"/>
      <c r="D210" s="2844"/>
      <c r="E210" s="2645"/>
      <c r="F210" s="2223"/>
      <c r="G210" s="2826"/>
      <c r="H210" s="2185"/>
      <c r="I210" s="2219"/>
      <c r="J210" s="2401"/>
      <c r="K210" s="2473" t="s">
        <v>141</v>
      </c>
      <c r="L210" s="2472"/>
      <c r="M210" s="2272"/>
      <c r="N210" s="2511"/>
      <c r="O210" s="2510"/>
    </row>
    <row r="211" spans="1:15" s="62" customFormat="1" ht="14.25" customHeight="1" thickBot="1" x14ac:dyDescent="0.3">
      <c r="A211" s="2192"/>
      <c r="B211" s="2309"/>
      <c r="C211" s="2283"/>
      <c r="D211" s="2844"/>
      <c r="E211" s="2645"/>
      <c r="F211" s="2223"/>
      <c r="G211" s="2826"/>
      <c r="H211" s="2185"/>
      <c r="I211" s="2219"/>
      <c r="J211" s="2401"/>
      <c r="K211" s="2512" t="s">
        <v>142</v>
      </c>
      <c r="L211" s="2485">
        <v>0</v>
      </c>
      <c r="M211" s="2180"/>
      <c r="N211" s="2179"/>
      <c r="O211" s="2178"/>
    </row>
    <row r="212" spans="1:15" s="62" customFormat="1" ht="15" customHeight="1" thickBot="1" x14ac:dyDescent="0.3">
      <c r="A212" s="2177"/>
      <c r="B212" s="2307"/>
      <c r="C212" s="2281"/>
      <c r="D212" s="2843"/>
      <c r="E212" s="2650"/>
      <c r="F212" s="294"/>
      <c r="G212" s="2832"/>
      <c r="H212" s="2170"/>
      <c r="I212" s="2216"/>
      <c r="J212" s="2823"/>
      <c r="K212" s="2167" t="s">
        <v>33</v>
      </c>
      <c r="L212" s="2481">
        <f>SUM(L209:L211)</f>
        <v>80</v>
      </c>
      <c r="M212" s="2165"/>
      <c r="N212" s="2164"/>
      <c r="O212" s="2163"/>
    </row>
    <row r="213" spans="1:15" s="62" customFormat="1" ht="12" customHeight="1" x14ac:dyDescent="0.25">
      <c r="A213" s="2286" t="s">
        <v>39</v>
      </c>
      <c r="B213" s="2310" t="s">
        <v>39</v>
      </c>
      <c r="C213" s="2285" t="s">
        <v>39</v>
      </c>
      <c r="D213" s="2845" t="s">
        <v>93</v>
      </c>
      <c r="E213" s="2646"/>
      <c r="F213" s="360" t="s">
        <v>831</v>
      </c>
      <c r="G213" s="2833" t="s">
        <v>819</v>
      </c>
      <c r="H213" s="2228" t="s">
        <v>44</v>
      </c>
      <c r="I213" s="2253" t="s">
        <v>645</v>
      </c>
      <c r="J213" s="2670" t="s">
        <v>203</v>
      </c>
      <c r="K213" s="2478" t="s">
        <v>125</v>
      </c>
      <c r="L213" s="2477">
        <v>145</v>
      </c>
      <c r="M213" s="2851" t="s">
        <v>830</v>
      </c>
      <c r="N213" s="2453"/>
      <c r="O213" s="2452"/>
    </row>
    <row r="214" spans="1:15" s="62" customFormat="1" ht="18" customHeight="1" x14ac:dyDescent="0.25">
      <c r="A214" s="2192"/>
      <c r="B214" s="2309"/>
      <c r="C214" s="2283"/>
      <c r="D214" s="2844"/>
      <c r="E214" s="2645"/>
      <c r="F214" s="2223"/>
      <c r="G214" s="2826"/>
      <c r="H214" s="2185"/>
      <c r="I214" s="2219"/>
      <c r="J214" s="2401"/>
      <c r="K214" s="2473" t="s">
        <v>141</v>
      </c>
      <c r="L214" s="2472"/>
      <c r="M214" s="2850"/>
      <c r="N214" s="2849" t="s">
        <v>49</v>
      </c>
      <c r="O214" s="2450">
        <v>20</v>
      </c>
    </row>
    <row r="215" spans="1:15" s="62" customFormat="1" ht="15.6" customHeight="1" thickBot="1" x14ac:dyDescent="0.3">
      <c r="A215" s="2192"/>
      <c r="B215" s="2309"/>
      <c r="C215" s="2283"/>
      <c r="D215" s="2844"/>
      <c r="E215" s="2645"/>
      <c r="F215" s="2223"/>
      <c r="G215" s="2826"/>
      <c r="H215" s="2185"/>
      <c r="I215" s="2219"/>
      <c r="J215" s="2401"/>
      <c r="K215" s="2512" t="s">
        <v>142</v>
      </c>
      <c r="L215" s="2302"/>
      <c r="M215" s="2848"/>
      <c r="N215" s="2847"/>
      <c r="O215" s="2846"/>
    </row>
    <row r="216" spans="1:15" s="62" customFormat="1" ht="15" customHeight="1" thickBot="1" x14ac:dyDescent="0.3">
      <c r="A216" s="2177"/>
      <c r="B216" s="2307"/>
      <c r="C216" s="2281"/>
      <c r="D216" s="2843"/>
      <c r="E216" s="2650"/>
      <c r="F216" s="294"/>
      <c r="G216" s="2832"/>
      <c r="H216" s="2170"/>
      <c r="I216" s="2216"/>
      <c r="J216" s="2823"/>
      <c r="K216" s="2167" t="s">
        <v>33</v>
      </c>
      <c r="L216" s="2206">
        <f>SUM(L213:L215)</f>
        <v>145</v>
      </c>
      <c r="M216" s="2165"/>
      <c r="N216" s="2164"/>
      <c r="O216" s="2163"/>
    </row>
    <row r="217" spans="1:15" s="62" customFormat="1" ht="20.25" customHeight="1" x14ac:dyDescent="0.25">
      <c r="A217" s="2286" t="s">
        <v>39</v>
      </c>
      <c r="B217" s="2310" t="s">
        <v>39</v>
      </c>
      <c r="C217" s="2285" t="s">
        <v>39</v>
      </c>
      <c r="D217" s="2845" t="s">
        <v>88</v>
      </c>
      <c r="E217" s="2646"/>
      <c r="F217" s="360" t="s">
        <v>829</v>
      </c>
      <c r="G217" s="2833" t="s">
        <v>819</v>
      </c>
      <c r="H217" s="2228" t="s">
        <v>44</v>
      </c>
      <c r="I217" s="2253" t="s">
        <v>645</v>
      </c>
      <c r="J217" s="2670" t="s">
        <v>203</v>
      </c>
      <c r="K217" s="2478" t="s">
        <v>125</v>
      </c>
      <c r="L217" s="2477">
        <v>0</v>
      </c>
      <c r="M217" s="2492" t="s">
        <v>828</v>
      </c>
      <c r="N217" s="2475" t="s">
        <v>49</v>
      </c>
      <c r="O217" s="2300">
        <v>0</v>
      </c>
    </row>
    <row r="218" spans="1:15" s="62" customFormat="1" ht="15" customHeight="1" x14ac:dyDescent="0.25">
      <c r="A218" s="2192"/>
      <c r="B218" s="2309"/>
      <c r="C218" s="2283"/>
      <c r="D218" s="2844"/>
      <c r="E218" s="2645"/>
      <c r="F218" s="2223"/>
      <c r="G218" s="2826"/>
      <c r="H218" s="2185"/>
      <c r="I218" s="2219"/>
      <c r="J218" s="2401"/>
      <c r="K218" s="2473" t="s">
        <v>141</v>
      </c>
      <c r="L218" s="2472"/>
      <c r="M218" s="2632"/>
      <c r="N218" s="2179"/>
      <c r="O218" s="2178"/>
    </row>
    <row r="219" spans="1:15" s="62" customFormat="1" ht="15" customHeight="1" thickBot="1" x14ac:dyDescent="0.3">
      <c r="A219" s="2192"/>
      <c r="B219" s="2309"/>
      <c r="C219" s="2283"/>
      <c r="D219" s="2844"/>
      <c r="E219" s="2645"/>
      <c r="F219" s="2539"/>
      <c r="G219" s="2826"/>
      <c r="H219" s="2185"/>
      <c r="I219" s="2219"/>
      <c r="J219" s="2401"/>
      <c r="K219" s="2470" t="s">
        <v>142</v>
      </c>
      <c r="L219" s="2302"/>
      <c r="M219" s="2180"/>
      <c r="N219" s="2179"/>
      <c r="O219" s="2178"/>
    </row>
    <row r="220" spans="1:15" s="62" customFormat="1" ht="18" customHeight="1" thickBot="1" x14ac:dyDescent="0.3">
      <c r="A220" s="2177"/>
      <c r="B220" s="2307"/>
      <c r="C220" s="2281"/>
      <c r="D220" s="2843"/>
      <c r="E220" s="2650"/>
      <c r="F220" s="2468"/>
      <c r="G220" s="2832"/>
      <c r="H220" s="2170"/>
      <c r="I220" s="2216"/>
      <c r="J220" s="2823"/>
      <c r="K220" s="2167" t="s">
        <v>33</v>
      </c>
      <c r="L220" s="2206">
        <f>SUM(L217:L219)</f>
        <v>0</v>
      </c>
      <c r="M220" s="2165"/>
      <c r="N220" s="2164"/>
      <c r="O220" s="2163"/>
    </row>
    <row r="221" spans="1:15" s="62" customFormat="1" ht="15" customHeight="1" x14ac:dyDescent="0.25">
      <c r="A221" s="2202" t="s">
        <v>39</v>
      </c>
      <c r="B221" s="2407" t="s">
        <v>39</v>
      </c>
      <c r="C221" s="2266" t="s">
        <v>39</v>
      </c>
      <c r="D221" s="2199" t="s">
        <v>85</v>
      </c>
      <c r="E221" s="2222"/>
      <c r="F221" s="360" t="s">
        <v>827</v>
      </c>
      <c r="G221" s="2833" t="s">
        <v>819</v>
      </c>
      <c r="H221" s="2228" t="s">
        <v>44</v>
      </c>
      <c r="I221" s="2253" t="s">
        <v>645</v>
      </c>
      <c r="J221" s="2670" t="s">
        <v>203</v>
      </c>
      <c r="K221" s="2478" t="s">
        <v>125</v>
      </c>
      <c r="L221" s="2477">
        <v>2</v>
      </c>
      <c r="M221" s="2842" t="s">
        <v>826</v>
      </c>
      <c r="N221" s="2475" t="s">
        <v>49</v>
      </c>
      <c r="O221" s="2474">
        <v>30</v>
      </c>
    </row>
    <row r="222" spans="1:15" s="62" customFormat="1" ht="15" customHeight="1" x14ac:dyDescent="0.25">
      <c r="A222" s="2428"/>
      <c r="B222" s="2427"/>
      <c r="C222" s="2260"/>
      <c r="D222" s="2189"/>
      <c r="E222" s="2219"/>
      <c r="F222" s="2223"/>
      <c r="G222" s="2826"/>
      <c r="H222" s="2185"/>
      <c r="I222" s="2219"/>
      <c r="J222" s="2401"/>
      <c r="K222" s="2473" t="s">
        <v>141</v>
      </c>
      <c r="L222" s="2472"/>
      <c r="M222" s="2180"/>
      <c r="N222" s="2179"/>
      <c r="O222" s="2178"/>
    </row>
    <row r="223" spans="1:15" s="62" customFormat="1" ht="15" customHeight="1" thickBot="1" x14ac:dyDescent="0.3">
      <c r="A223" s="2428"/>
      <c r="B223" s="2427"/>
      <c r="C223" s="2260"/>
      <c r="D223" s="2189"/>
      <c r="E223" s="2219"/>
      <c r="F223" s="2223"/>
      <c r="G223" s="2826"/>
      <c r="H223" s="2185"/>
      <c r="I223" s="2219"/>
      <c r="J223" s="2401"/>
      <c r="K223" s="2482" t="s">
        <v>142</v>
      </c>
      <c r="L223" s="2302"/>
      <c r="M223" s="2227"/>
      <c r="N223" s="2408"/>
      <c r="O223" s="2831"/>
    </row>
    <row r="224" spans="1:15" s="62" customFormat="1" ht="15" customHeight="1" thickBot="1" x14ac:dyDescent="0.3">
      <c r="A224" s="2421"/>
      <c r="B224" s="2420"/>
      <c r="C224" s="2256"/>
      <c r="D224" s="2174"/>
      <c r="E224" s="2216"/>
      <c r="F224" s="2468"/>
      <c r="G224" s="2832"/>
      <c r="H224" s="2170"/>
      <c r="I224" s="2216"/>
      <c r="J224" s="2823"/>
      <c r="K224" s="2621" t="s">
        <v>33</v>
      </c>
      <c r="L224" s="2206">
        <f>SUM(L221:L223)</f>
        <v>2</v>
      </c>
      <c r="M224" s="2227"/>
      <c r="N224" s="2408"/>
      <c r="O224" s="2831"/>
    </row>
    <row r="225" spans="1:15" s="62" customFormat="1" ht="15" hidden="1" customHeight="1" thickBot="1" x14ac:dyDescent="0.3">
      <c r="A225" s="2202"/>
      <c r="B225" s="2407"/>
      <c r="C225" s="2266"/>
      <c r="D225" s="2199"/>
      <c r="E225" s="2222"/>
      <c r="F225" s="360"/>
      <c r="G225" s="2833" t="s">
        <v>819</v>
      </c>
      <c r="H225" s="2228" t="s">
        <v>44</v>
      </c>
      <c r="I225" s="2253" t="s">
        <v>645</v>
      </c>
      <c r="J225" s="2670" t="s">
        <v>203</v>
      </c>
      <c r="K225" s="2478" t="s">
        <v>125</v>
      </c>
      <c r="L225" s="2635">
        <v>0</v>
      </c>
      <c r="M225" s="2841" t="s">
        <v>825</v>
      </c>
      <c r="N225" s="2541" t="s">
        <v>49</v>
      </c>
      <c r="O225" s="2474">
        <v>0</v>
      </c>
    </row>
    <row r="226" spans="1:15" s="62" customFormat="1" ht="15" hidden="1" customHeight="1" thickBot="1" x14ac:dyDescent="0.3">
      <c r="A226" s="2428"/>
      <c r="B226" s="2427"/>
      <c r="C226" s="2260"/>
      <c r="D226" s="2189"/>
      <c r="E226" s="2219"/>
      <c r="F226" s="2223"/>
      <c r="G226" s="2826"/>
      <c r="H226" s="2185"/>
      <c r="I226" s="2219"/>
      <c r="J226" s="2401"/>
      <c r="K226" s="2473" t="s">
        <v>141</v>
      </c>
      <c r="L226" s="2302"/>
      <c r="M226" s="2840"/>
      <c r="N226" s="2839"/>
      <c r="O226" s="2576"/>
    </row>
    <row r="227" spans="1:15" s="62" customFormat="1" ht="15" hidden="1" customHeight="1" thickBot="1" x14ac:dyDescent="0.3">
      <c r="A227" s="2428"/>
      <c r="B227" s="2427"/>
      <c r="C227" s="2260"/>
      <c r="D227" s="2189"/>
      <c r="E227" s="2219"/>
      <c r="F227" s="2539"/>
      <c r="G227" s="2826"/>
      <c r="H227" s="2185"/>
      <c r="I227" s="2219"/>
      <c r="J227" s="2401"/>
      <c r="K227" s="2470" t="s">
        <v>142</v>
      </c>
      <c r="L227" s="2302"/>
      <c r="M227" s="2840"/>
      <c r="N227" s="2839"/>
      <c r="O227" s="2576"/>
    </row>
    <row r="228" spans="1:15" s="62" customFormat="1" ht="15" hidden="1" customHeight="1" thickBot="1" x14ac:dyDescent="0.3">
      <c r="A228" s="2421"/>
      <c r="B228" s="2420"/>
      <c r="C228" s="2256"/>
      <c r="D228" s="2174"/>
      <c r="E228" s="2216"/>
      <c r="F228" s="2827"/>
      <c r="G228" s="2832"/>
      <c r="H228" s="2170"/>
      <c r="I228" s="2216"/>
      <c r="J228" s="2823"/>
      <c r="K228" s="2532" t="s">
        <v>33</v>
      </c>
      <c r="L228" s="2206">
        <f>SUM(L225:L227)</f>
        <v>0</v>
      </c>
      <c r="M228" s="2165"/>
      <c r="N228" s="2164"/>
      <c r="O228" s="2163"/>
    </row>
    <row r="229" spans="1:15" s="62" customFormat="1" ht="15" customHeight="1" x14ac:dyDescent="0.25">
      <c r="A229" s="2202" t="s">
        <v>39</v>
      </c>
      <c r="B229" s="2407" t="s">
        <v>39</v>
      </c>
      <c r="C229" s="2266" t="s">
        <v>39</v>
      </c>
      <c r="D229" s="2199" t="s">
        <v>73</v>
      </c>
      <c r="E229" s="2222"/>
      <c r="F229" s="360" t="s">
        <v>824</v>
      </c>
      <c r="G229" s="2833" t="s">
        <v>819</v>
      </c>
      <c r="H229" s="2228" t="s">
        <v>44</v>
      </c>
      <c r="I229" s="2397" t="s">
        <v>823</v>
      </c>
      <c r="J229" s="2289" t="s">
        <v>822</v>
      </c>
      <c r="K229" s="2478" t="s">
        <v>125</v>
      </c>
      <c r="L229" s="2477">
        <v>90</v>
      </c>
      <c r="M229" s="2838" t="s">
        <v>821</v>
      </c>
      <c r="N229" s="2837" t="s">
        <v>49</v>
      </c>
      <c r="O229" s="2378">
        <v>1</v>
      </c>
    </row>
    <row r="230" spans="1:15" s="62" customFormat="1" ht="15" customHeight="1" x14ac:dyDescent="0.25">
      <c r="A230" s="2428"/>
      <c r="B230" s="2427"/>
      <c r="C230" s="2260"/>
      <c r="D230" s="2189"/>
      <c r="E230" s="2219"/>
      <c r="F230" s="2223"/>
      <c r="G230" s="2826"/>
      <c r="H230" s="2185"/>
      <c r="I230" s="2387"/>
      <c r="J230" s="2288"/>
      <c r="K230" s="2473" t="s">
        <v>141</v>
      </c>
      <c r="L230" s="2472"/>
      <c r="M230" s="2836"/>
      <c r="N230" s="2835"/>
      <c r="O230" s="2834"/>
    </row>
    <row r="231" spans="1:15" s="62" customFormat="1" ht="15" customHeight="1" thickBot="1" x14ac:dyDescent="0.3">
      <c r="A231" s="2428"/>
      <c r="B231" s="2427"/>
      <c r="C231" s="2260"/>
      <c r="D231" s="2189"/>
      <c r="E231" s="2219"/>
      <c r="F231" s="2223"/>
      <c r="G231" s="2826"/>
      <c r="H231" s="2185"/>
      <c r="I231" s="2387"/>
      <c r="J231" s="2288"/>
      <c r="K231" s="2470" t="s">
        <v>142</v>
      </c>
      <c r="L231" s="2302">
        <v>0</v>
      </c>
      <c r="M231" s="2836"/>
      <c r="N231" s="2835"/>
      <c r="O231" s="2834"/>
    </row>
    <row r="232" spans="1:15" s="62" customFormat="1" ht="15" customHeight="1" thickBot="1" x14ac:dyDescent="0.3">
      <c r="A232" s="2421"/>
      <c r="B232" s="2420"/>
      <c r="C232" s="2256"/>
      <c r="D232" s="2174"/>
      <c r="E232" s="2216"/>
      <c r="F232" s="294"/>
      <c r="G232" s="2832"/>
      <c r="H232" s="2170"/>
      <c r="I232" s="2384"/>
      <c r="J232" s="2287"/>
      <c r="K232" s="2167" t="s">
        <v>33</v>
      </c>
      <c r="L232" s="2206">
        <f>SUM(L229:L231)</f>
        <v>90</v>
      </c>
      <c r="M232" s="2165"/>
      <c r="N232" s="2164"/>
      <c r="O232" s="2163"/>
    </row>
    <row r="233" spans="1:15" s="62" customFormat="1" ht="15" customHeight="1" x14ac:dyDescent="0.25">
      <c r="A233" s="2202" t="s">
        <v>39</v>
      </c>
      <c r="B233" s="2407" t="s">
        <v>39</v>
      </c>
      <c r="C233" s="2266" t="s">
        <v>39</v>
      </c>
      <c r="D233" s="2425" t="s">
        <v>66</v>
      </c>
      <c r="E233" s="2222"/>
      <c r="F233" s="360" t="s">
        <v>820</v>
      </c>
      <c r="G233" s="2833" t="s">
        <v>819</v>
      </c>
      <c r="H233" s="2228" t="s">
        <v>44</v>
      </c>
      <c r="I233" s="2198" t="s">
        <v>645</v>
      </c>
      <c r="J233" s="2670" t="s">
        <v>203</v>
      </c>
      <c r="K233" s="2478" t="s">
        <v>125</v>
      </c>
      <c r="L233" s="2477">
        <v>0</v>
      </c>
      <c r="M233" s="2357" t="s">
        <v>818</v>
      </c>
      <c r="N233" s="2475" t="s">
        <v>49</v>
      </c>
      <c r="O233" s="2300">
        <v>20</v>
      </c>
    </row>
    <row r="234" spans="1:15" s="62" customFormat="1" ht="15" customHeight="1" x14ac:dyDescent="0.25">
      <c r="A234" s="2428"/>
      <c r="B234" s="2427"/>
      <c r="C234" s="2260"/>
      <c r="D234" s="2629"/>
      <c r="E234" s="2219"/>
      <c r="F234" s="2223"/>
      <c r="G234" s="2826"/>
      <c r="H234" s="2185"/>
      <c r="I234" s="2188"/>
      <c r="J234" s="2401"/>
      <c r="K234" s="2473" t="s">
        <v>141</v>
      </c>
      <c r="L234" s="2472"/>
      <c r="M234" s="2351"/>
      <c r="N234" s="2389"/>
      <c r="O234" s="2529"/>
    </row>
    <row r="235" spans="1:15" s="62" customFormat="1" ht="15" customHeight="1" thickBot="1" x14ac:dyDescent="0.3">
      <c r="A235" s="2428"/>
      <c r="B235" s="2427"/>
      <c r="C235" s="2260"/>
      <c r="D235" s="2629"/>
      <c r="E235" s="2219"/>
      <c r="F235" s="2539"/>
      <c r="G235" s="2826"/>
      <c r="H235" s="2185"/>
      <c r="I235" s="2188"/>
      <c r="J235" s="2401"/>
      <c r="K235" s="2470" t="s">
        <v>142</v>
      </c>
      <c r="L235" s="2302"/>
      <c r="M235" s="2351"/>
      <c r="N235" s="2389"/>
      <c r="O235" s="2529"/>
    </row>
    <row r="236" spans="1:15" s="62" customFormat="1" ht="13.5" customHeight="1" thickBot="1" x14ac:dyDescent="0.3">
      <c r="A236" s="2421"/>
      <c r="B236" s="2420"/>
      <c r="C236" s="2256"/>
      <c r="D236" s="2418"/>
      <c r="E236" s="2216"/>
      <c r="F236" s="2535"/>
      <c r="G236" s="2832"/>
      <c r="H236" s="2170"/>
      <c r="I236" s="2173"/>
      <c r="J236" s="2823"/>
      <c r="K236" s="2167" t="s">
        <v>33</v>
      </c>
      <c r="L236" s="2206">
        <f>SUM(L233:L235)</f>
        <v>0</v>
      </c>
      <c r="M236" s="2227"/>
      <c r="N236" s="2408"/>
      <c r="O236" s="2831"/>
    </row>
    <row r="237" spans="1:15" s="62" customFormat="1" ht="27" hidden="1" customHeight="1" thickBot="1" x14ac:dyDescent="0.3">
      <c r="A237" s="2428"/>
      <c r="B237" s="2427"/>
      <c r="C237" s="2260"/>
      <c r="D237" s="2425" t="s">
        <v>61</v>
      </c>
      <c r="E237" s="2424"/>
      <c r="F237" s="2480" t="s">
        <v>817</v>
      </c>
      <c r="G237" s="2826" t="s">
        <v>785</v>
      </c>
      <c r="H237" s="2185" t="s">
        <v>44</v>
      </c>
      <c r="I237" s="2188" t="s">
        <v>645</v>
      </c>
      <c r="J237" s="2401" t="s">
        <v>203</v>
      </c>
      <c r="K237" s="2514" t="s">
        <v>125</v>
      </c>
      <c r="L237" s="2302"/>
      <c r="M237" s="2830" t="s">
        <v>816</v>
      </c>
      <c r="N237" s="2829" t="s">
        <v>49</v>
      </c>
      <c r="O237" s="2516">
        <v>44000</v>
      </c>
    </row>
    <row r="238" spans="1:15" s="62" customFormat="1" ht="24" hidden="1" customHeight="1" thickBot="1" x14ac:dyDescent="0.3">
      <c r="A238" s="2428"/>
      <c r="B238" s="2427"/>
      <c r="C238" s="2260"/>
      <c r="D238" s="2629"/>
      <c r="E238" s="2424"/>
      <c r="F238" s="2471"/>
      <c r="G238" s="2826"/>
      <c r="H238" s="2185"/>
      <c r="I238" s="2188"/>
      <c r="J238" s="2401"/>
      <c r="K238" s="2473" t="s">
        <v>141</v>
      </c>
      <c r="L238" s="2302"/>
      <c r="M238" s="2828"/>
      <c r="N238" s="2230"/>
      <c r="O238" s="2529"/>
    </row>
    <row r="239" spans="1:15" s="62" customFormat="1" ht="17.25" hidden="1" customHeight="1" thickBot="1" x14ac:dyDescent="0.3">
      <c r="A239" s="2428"/>
      <c r="B239" s="2427"/>
      <c r="C239" s="2260"/>
      <c r="D239" s="2629"/>
      <c r="E239" s="2424"/>
      <c r="F239" s="2539"/>
      <c r="G239" s="2826"/>
      <c r="H239" s="2185"/>
      <c r="I239" s="2188"/>
      <c r="J239" s="2401"/>
      <c r="K239" s="2470" t="s">
        <v>142</v>
      </c>
      <c r="L239" s="2302"/>
      <c r="M239" s="2231"/>
      <c r="N239" s="2230"/>
      <c r="O239" s="2529"/>
    </row>
    <row r="240" spans="1:15" s="62" customFormat="1" ht="25.5" hidden="1" customHeight="1" thickBot="1" x14ac:dyDescent="0.3">
      <c r="A240" s="2428"/>
      <c r="B240" s="2427"/>
      <c r="C240" s="2260"/>
      <c r="D240" s="2418"/>
      <c r="E240" s="2424"/>
      <c r="F240" s="2827"/>
      <c r="G240" s="2826"/>
      <c r="H240" s="2185"/>
      <c r="I240" s="2188"/>
      <c r="J240" s="2823"/>
      <c r="K240" s="2532" t="s">
        <v>33</v>
      </c>
      <c r="L240" s="2643">
        <f>SUM(L237:L239)</f>
        <v>0</v>
      </c>
      <c r="M240" s="2227"/>
      <c r="N240" s="2230"/>
      <c r="O240" s="2529"/>
    </row>
    <row r="241" spans="1:21" s="62" customFormat="1" ht="16.5" customHeight="1" thickBot="1" x14ac:dyDescent="0.25">
      <c r="A241" s="2202" t="s">
        <v>39</v>
      </c>
      <c r="B241" s="2407" t="s">
        <v>39</v>
      </c>
      <c r="C241" s="2266" t="s">
        <v>110</v>
      </c>
      <c r="D241" s="2200"/>
      <c r="E241" s="2759"/>
      <c r="F241" s="158" t="s">
        <v>815</v>
      </c>
      <c r="G241" s="2690" t="s">
        <v>789</v>
      </c>
      <c r="H241" s="2228" t="s">
        <v>44</v>
      </c>
      <c r="I241" s="2198" t="s">
        <v>645</v>
      </c>
      <c r="J241" s="2670" t="s">
        <v>203</v>
      </c>
      <c r="K241" s="2825"/>
      <c r="L241" s="2824"/>
      <c r="M241" s="2252"/>
      <c r="N241" s="2453"/>
      <c r="O241" s="2452"/>
    </row>
    <row r="242" spans="1:21" s="62" customFormat="1" ht="15" customHeight="1" thickBot="1" x14ac:dyDescent="0.3">
      <c r="A242" s="2262"/>
      <c r="B242" s="2404"/>
      <c r="C242" s="2260"/>
      <c r="D242" s="2190"/>
      <c r="E242" s="2751"/>
      <c r="F242" s="437"/>
      <c r="G242" s="2688"/>
      <c r="H242" s="2185"/>
      <c r="I242" s="2188"/>
      <c r="J242" s="2401"/>
      <c r="K242" s="2522" t="s">
        <v>125</v>
      </c>
      <c r="L242" s="2527">
        <f>L246+L250+L254+L258+L262+L266+L270+L274+L278+L286+L290+L282</f>
        <v>1385</v>
      </c>
      <c r="M242" s="2180"/>
      <c r="N242" s="2179"/>
      <c r="O242" s="2178"/>
      <c r="P242" s="2060"/>
      <c r="Q242" s="2060"/>
      <c r="R242" s="2060"/>
    </row>
    <row r="243" spans="1:21" s="62" customFormat="1" ht="12.75" customHeight="1" thickBot="1" x14ac:dyDescent="0.3">
      <c r="A243" s="2262"/>
      <c r="B243" s="2404"/>
      <c r="C243" s="2260"/>
      <c r="D243" s="2190"/>
      <c r="E243" s="2751"/>
      <c r="F243" s="437"/>
      <c r="G243" s="2688"/>
      <c r="H243" s="2185"/>
      <c r="I243" s="2188"/>
      <c r="J243" s="2401"/>
      <c r="K243" s="2783" t="s">
        <v>141</v>
      </c>
      <c r="L243" s="2527">
        <f>L247+L251+L255+L259+L263+L267+L271+L275+L279+L287+L291</f>
        <v>0</v>
      </c>
      <c r="M243" s="2236"/>
      <c r="N243" s="2511"/>
      <c r="O243" s="2510"/>
    </row>
    <row r="244" spans="1:21" s="62" customFormat="1" ht="15" customHeight="1" thickBot="1" x14ac:dyDescent="0.3">
      <c r="A244" s="2262"/>
      <c r="B244" s="2404"/>
      <c r="C244" s="2260"/>
      <c r="D244" s="2190"/>
      <c r="E244" s="2751"/>
      <c r="F244" s="437"/>
      <c r="G244" s="2688"/>
      <c r="H244" s="2185"/>
      <c r="I244" s="2188"/>
      <c r="J244" s="2401"/>
      <c r="K244" s="2496" t="s">
        <v>142</v>
      </c>
      <c r="L244" s="2527">
        <f>L248+L252+L256+L260+L264+L268+L272+L276+L280+L288+L292</f>
        <v>0</v>
      </c>
      <c r="M244" s="2180"/>
      <c r="N244" s="2179"/>
      <c r="O244" s="2178"/>
    </row>
    <row r="245" spans="1:21" s="62" customFormat="1" ht="13.5" customHeight="1" thickBot="1" x14ac:dyDescent="0.3">
      <c r="A245" s="2258"/>
      <c r="B245" s="2536"/>
      <c r="C245" s="2256"/>
      <c r="D245" s="2175"/>
      <c r="E245" s="2747"/>
      <c r="F245" s="147"/>
      <c r="G245" s="2685"/>
      <c r="H245" s="2170"/>
      <c r="I245" s="2173"/>
      <c r="J245" s="2823"/>
      <c r="K245" s="2494" t="s">
        <v>33</v>
      </c>
      <c r="L245" s="2493">
        <f>SUM(L242:L244)</f>
        <v>1385</v>
      </c>
      <c r="M245" s="2165"/>
      <c r="N245" s="2164"/>
      <c r="O245" s="2163"/>
    </row>
    <row r="246" spans="1:21" s="62" customFormat="1" ht="21" customHeight="1" x14ac:dyDescent="0.25">
      <c r="A246" s="2202" t="s">
        <v>39</v>
      </c>
      <c r="B246" s="2407" t="s">
        <v>39</v>
      </c>
      <c r="C246" s="2266" t="s">
        <v>110</v>
      </c>
      <c r="D246" s="2189" t="s">
        <v>37</v>
      </c>
      <c r="E246" s="2219"/>
      <c r="F246" s="2223" t="s">
        <v>814</v>
      </c>
      <c r="G246" s="2444" t="s">
        <v>789</v>
      </c>
      <c r="H246" s="2185" t="s">
        <v>44</v>
      </c>
      <c r="I246" s="2198" t="s">
        <v>645</v>
      </c>
      <c r="J246" s="2805" t="s">
        <v>203</v>
      </c>
      <c r="K246" s="2478" t="s">
        <v>125</v>
      </c>
      <c r="L246" s="2477">
        <v>200</v>
      </c>
      <c r="M246" s="2680" t="s">
        <v>813</v>
      </c>
      <c r="N246" s="2587" t="s">
        <v>812</v>
      </c>
      <c r="O246" s="2474">
        <v>33</v>
      </c>
    </row>
    <row r="247" spans="1:21" s="62" customFormat="1" ht="15" customHeight="1" x14ac:dyDescent="0.25">
      <c r="A247" s="2262"/>
      <c r="B247" s="2404"/>
      <c r="C247" s="2260"/>
      <c r="D247" s="2189"/>
      <c r="E247" s="2219"/>
      <c r="F247" s="2223"/>
      <c r="G247" s="2444"/>
      <c r="H247" s="2185"/>
      <c r="I247" s="2188"/>
      <c r="J247" s="2804"/>
      <c r="K247" s="2473" t="s">
        <v>141</v>
      </c>
      <c r="L247" s="2472"/>
      <c r="M247" s="2822" t="s">
        <v>811</v>
      </c>
      <c r="N247" s="2487" t="s">
        <v>49</v>
      </c>
      <c r="O247" s="2821">
        <v>1</v>
      </c>
    </row>
    <row r="248" spans="1:21" s="62" customFormat="1" ht="15" customHeight="1" thickBot="1" x14ac:dyDescent="0.3">
      <c r="A248" s="2262"/>
      <c r="B248" s="2404"/>
      <c r="C248" s="2260"/>
      <c r="D248" s="2189"/>
      <c r="E248" s="2219"/>
      <c r="F248" s="2223"/>
      <c r="G248" s="2444"/>
      <c r="H248" s="2185"/>
      <c r="I248" s="2188"/>
      <c r="J248" s="2325"/>
      <c r="K248" s="2470" t="s">
        <v>142</v>
      </c>
      <c r="L248" s="2485">
        <v>0</v>
      </c>
      <c r="M248" s="2180"/>
      <c r="N248" s="2811"/>
      <c r="O248" s="2807"/>
    </row>
    <row r="249" spans="1:21" s="62" customFormat="1" ht="16.5" customHeight="1" thickBot="1" x14ac:dyDescent="0.3">
      <c r="A249" s="2258"/>
      <c r="B249" s="2536"/>
      <c r="C249" s="2256"/>
      <c r="D249" s="2174"/>
      <c r="E249" s="2216"/>
      <c r="F249" s="2468"/>
      <c r="G249" s="2442"/>
      <c r="H249" s="2170"/>
      <c r="I249" s="2173"/>
      <c r="J249" s="2322"/>
      <c r="K249" s="2167" t="s">
        <v>33</v>
      </c>
      <c r="L249" s="2206">
        <f>SUM(L246:L248)</f>
        <v>200</v>
      </c>
      <c r="M249" s="2165"/>
      <c r="N249" s="2812"/>
      <c r="O249" s="2806"/>
    </row>
    <row r="250" spans="1:21" s="62" customFormat="1" ht="15" customHeight="1" x14ac:dyDescent="0.25">
      <c r="A250" s="2202" t="s">
        <v>39</v>
      </c>
      <c r="B250" s="2407" t="s">
        <v>39</v>
      </c>
      <c r="C250" s="2266" t="s">
        <v>110</v>
      </c>
      <c r="D250" s="2199" t="s">
        <v>39</v>
      </c>
      <c r="E250" s="2222"/>
      <c r="F250" s="360" t="s">
        <v>810</v>
      </c>
      <c r="G250" s="2454" t="s">
        <v>789</v>
      </c>
      <c r="H250" s="2228" t="s">
        <v>44</v>
      </c>
      <c r="I250" s="2198" t="s">
        <v>645</v>
      </c>
      <c r="J250" s="2805" t="s">
        <v>203</v>
      </c>
      <c r="K250" s="2478" t="s">
        <v>125</v>
      </c>
      <c r="L250" s="2477">
        <v>60</v>
      </c>
      <c r="M250" s="2476" t="s">
        <v>809</v>
      </c>
      <c r="N250" s="2587" t="s">
        <v>605</v>
      </c>
      <c r="O250" s="2474">
        <v>2</v>
      </c>
      <c r="P250" s="2060"/>
      <c r="S250" s="2060"/>
    </row>
    <row r="251" spans="1:21" s="62" customFormat="1" ht="15" customHeight="1" x14ac:dyDescent="0.25">
      <c r="A251" s="2262"/>
      <c r="B251" s="2404"/>
      <c r="C251" s="2260"/>
      <c r="D251" s="2189"/>
      <c r="E251" s="2219"/>
      <c r="F251" s="2223"/>
      <c r="G251" s="2444"/>
      <c r="H251" s="2185"/>
      <c r="I251" s="2188"/>
      <c r="J251" s="2804"/>
      <c r="K251" s="2473" t="s">
        <v>141</v>
      </c>
      <c r="L251" s="2472"/>
      <c r="M251" s="2548"/>
      <c r="N251" s="2487"/>
      <c r="O251" s="2486"/>
    </row>
    <row r="252" spans="1:21" s="62" customFormat="1" ht="18" customHeight="1" thickBot="1" x14ac:dyDescent="0.3">
      <c r="A252" s="2262"/>
      <c r="B252" s="2404"/>
      <c r="C252" s="2260"/>
      <c r="D252" s="2189"/>
      <c r="E252" s="2219"/>
      <c r="F252" s="2223"/>
      <c r="G252" s="2444"/>
      <c r="H252" s="2185"/>
      <c r="I252" s="2188"/>
      <c r="J252" s="2325"/>
      <c r="K252" s="2470" t="s">
        <v>142</v>
      </c>
      <c r="L252" s="2485">
        <v>0</v>
      </c>
      <c r="M252" s="2180"/>
      <c r="N252" s="2811"/>
      <c r="O252" s="2807"/>
    </row>
    <row r="253" spans="1:21" s="62" customFormat="1" ht="17.25" customHeight="1" thickBot="1" x14ac:dyDescent="0.3">
      <c r="A253" s="2258"/>
      <c r="B253" s="2536"/>
      <c r="C253" s="2256"/>
      <c r="D253" s="2174"/>
      <c r="E253" s="2216"/>
      <c r="F253" s="2468"/>
      <c r="G253" s="2442"/>
      <c r="H253" s="2170"/>
      <c r="I253" s="2173"/>
      <c r="J253" s="2322"/>
      <c r="K253" s="2167" t="s">
        <v>33</v>
      </c>
      <c r="L253" s="2481">
        <f>SUM(L250:L252)</f>
        <v>60</v>
      </c>
      <c r="M253" s="2165"/>
      <c r="N253" s="2812"/>
      <c r="O253" s="2806"/>
    </row>
    <row r="254" spans="1:21" s="62" customFormat="1" ht="13.5" customHeight="1" x14ac:dyDescent="0.25">
      <c r="A254" s="2202" t="s">
        <v>39</v>
      </c>
      <c r="B254" s="2407" t="s">
        <v>39</v>
      </c>
      <c r="C254" s="2266" t="s">
        <v>110</v>
      </c>
      <c r="D254" s="2199" t="s">
        <v>110</v>
      </c>
      <c r="E254" s="2222"/>
      <c r="F254" s="2480" t="s">
        <v>808</v>
      </c>
      <c r="G254" s="2454" t="s">
        <v>789</v>
      </c>
      <c r="H254" s="2228" t="s">
        <v>44</v>
      </c>
      <c r="I254" s="2198" t="s">
        <v>645</v>
      </c>
      <c r="J254" s="2805" t="s">
        <v>203</v>
      </c>
      <c r="K254" s="2478" t="s">
        <v>125</v>
      </c>
      <c r="L254" s="2477">
        <v>70</v>
      </c>
      <c r="M254" s="2820" t="s">
        <v>807</v>
      </c>
      <c r="N254" s="2819" t="s">
        <v>605</v>
      </c>
      <c r="O254" s="2818">
        <v>4</v>
      </c>
      <c r="U254" s="2060"/>
    </row>
    <row r="255" spans="1:21" s="62" customFormat="1" ht="19.5" customHeight="1" x14ac:dyDescent="0.25">
      <c r="A255" s="2262"/>
      <c r="B255" s="2404"/>
      <c r="C255" s="2260"/>
      <c r="D255" s="2189"/>
      <c r="E255" s="2219"/>
      <c r="F255" s="2471"/>
      <c r="G255" s="2444"/>
      <c r="H255" s="2185"/>
      <c r="I255" s="2188"/>
      <c r="J255" s="2804"/>
      <c r="K255" s="2473" t="s">
        <v>141</v>
      </c>
      <c r="L255" s="2472"/>
      <c r="M255" s="2817"/>
      <c r="N255" s="2816"/>
      <c r="O255" s="2815"/>
    </row>
    <row r="256" spans="1:21" s="62" customFormat="1" ht="14.25" customHeight="1" thickBot="1" x14ac:dyDescent="0.3">
      <c r="A256" s="2262"/>
      <c r="B256" s="2404"/>
      <c r="C256" s="2260"/>
      <c r="D256" s="2189"/>
      <c r="E256" s="2219"/>
      <c r="F256" s="2471"/>
      <c r="G256" s="2444"/>
      <c r="H256" s="2185"/>
      <c r="I256" s="2188"/>
      <c r="J256" s="2325"/>
      <c r="K256" s="2512" t="s">
        <v>142</v>
      </c>
      <c r="L256" s="2485">
        <v>0</v>
      </c>
      <c r="M256" s="2180"/>
      <c r="N256" s="2811"/>
      <c r="O256" s="2807"/>
    </row>
    <row r="257" spans="1:19" s="62" customFormat="1" ht="18" customHeight="1" thickBot="1" x14ac:dyDescent="0.3">
      <c r="A257" s="2258"/>
      <c r="B257" s="2536"/>
      <c r="C257" s="2256"/>
      <c r="D257" s="2174"/>
      <c r="E257" s="2216"/>
      <c r="F257" s="2468"/>
      <c r="G257" s="2442"/>
      <c r="H257" s="2170"/>
      <c r="I257" s="2173"/>
      <c r="J257" s="2322"/>
      <c r="K257" s="2167" t="s">
        <v>33</v>
      </c>
      <c r="L257" s="2206">
        <f>SUM(L254:L256)</f>
        <v>70</v>
      </c>
      <c r="M257" s="2165"/>
      <c r="N257" s="2812"/>
      <c r="O257" s="2806"/>
    </row>
    <row r="258" spans="1:19" s="62" customFormat="1" ht="18.75" customHeight="1" x14ac:dyDescent="0.25">
      <c r="A258" s="2202" t="s">
        <v>39</v>
      </c>
      <c r="B258" s="2407" t="s">
        <v>39</v>
      </c>
      <c r="C258" s="2266" t="s">
        <v>110</v>
      </c>
      <c r="D258" s="2199" t="s">
        <v>108</v>
      </c>
      <c r="E258" s="2222"/>
      <c r="F258" s="2480" t="s">
        <v>806</v>
      </c>
      <c r="G258" s="2454" t="s">
        <v>789</v>
      </c>
      <c r="H258" s="2228" t="s">
        <v>44</v>
      </c>
      <c r="I258" s="2198" t="s">
        <v>645</v>
      </c>
      <c r="J258" s="2805" t="s">
        <v>203</v>
      </c>
      <c r="K258" s="2478" t="s">
        <v>125</v>
      </c>
      <c r="L258" s="2477">
        <v>0</v>
      </c>
      <c r="M258" s="2814" t="s">
        <v>805</v>
      </c>
      <c r="N258" s="2587" t="s">
        <v>769</v>
      </c>
      <c r="O258" s="2474">
        <v>6.5</v>
      </c>
    </row>
    <row r="259" spans="1:19" s="62" customFormat="1" ht="14.25" customHeight="1" x14ac:dyDescent="0.25">
      <c r="A259" s="2262"/>
      <c r="B259" s="2404"/>
      <c r="C259" s="2260"/>
      <c r="D259" s="2189"/>
      <c r="E259" s="2219"/>
      <c r="F259" s="2471"/>
      <c r="G259" s="2444"/>
      <c r="H259" s="2185"/>
      <c r="I259" s="2188"/>
      <c r="J259" s="2804"/>
      <c r="K259" s="2473" t="s">
        <v>141</v>
      </c>
      <c r="L259" s="2513"/>
      <c r="M259" s="2813"/>
      <c r="N259" s="2487"/>
      <c r="O259" s="2486"/>
    </row>
    <row r="260" spans="1:19" s="62" customFormat="1" ht="19.5" customHeight="1" thickBot="1" x14ac:dyDescent="0.3">
      <c r="A260" s="2262"/>
      <c r="B260" s="2404"/>
      <c r="C260" s="2260"/>
      <c r="D260" s="2189"/>
      <c r="E260" s="2219"/>
      <c r="F260" s="2471"/>
      <c r="G260" s="2444"/>
      <c r="H260" s="2185"/>
      <c r="I260" s="2188"/>
      <c r="J260" s="2325"/>
      <c r="K260" s="2470" t="s">
        <v>142</v>
      </c>
      <c r="L260" s="2302"/>
      <c r="M260" s="2180"/>
      <c r="N260" s="2811"/>
      <c r="O260" s="2178"/>
    </row>
    <row r="261" spans="1:19" s="62" customFormat="1" ht="15" customHeight="1" thickBot="1" x14ac:dyDescent="0.3">
      <c r="A261" s="2258"/>
      <c r="B261" s="2536"/>
      <c r="C261" s="2256"/>
      <c r="D261" s="2174"/>
      <c r="E261" s="2216"/>
      <c r="F261" s="2468"/>
      <c r="G261" s="2442"/>
      <c r="H261" s="2170"/>
      <c r="I261" s="2173"/>
      <c r="J261" s="2322"/>
      <c r="K261" s="2167" t="s">
        <v>33</v>
      </c>
      <c r="L261" s="2206">
        <f>SUM(L258:L260)</f>
        <v>0</v>
      </c>
      <c r="M261" s="2165"/>
      <c r="N261" s="2812"/>
      <c r="O261" s="2163"/>
    </row>
    <row r="262" spans="1:19" s="62" customFormat="1" ht="15" customHeight="1" x14ac:dyDescent="0.25">
      <c r="A262" s="2202" t="s">
        <v>39</v>
      </c>
      <c r="B262" s="2407" t="s">
        <v>39</v>
      </c>
      <c r="C262" s="2266" t="s">
        <v>110</v>
      </c>
      <c r="D262" s="2199" t="s">
        <v>103</v>
      </c>
      <c r="E262" s="2222"/>
      <c r="F262" s="360" t="s">
        <v>804</v>
      </c>
      <c r="G262" s="2454" t="s">
        <v>789</v>
      </c>
      <c r="H262" s="2228" t="s">
        <v>44</v>
      </c>
      <c r="I262" s="2198" t="s">
        <v>645</v>
      </c>
      <c r="J262" s="2805" t="s">
        <v>203</v>
      </c>
      <c r="K262" s="2478" t="s">
        <v>125</v>
      </c>
      <c r="L262" s="2477">
        <v>400</v>
      </c>
      <c r="M262" s="2680" t="s">
        <v>803</v>
      </c>
      <c r="N262" s="2587" t="s">
        <v>49</v>
      </c>
      <c r="O262" s="2474">
        <v>13</v>
      </c>
      <c r="S262" s="2060"/>
    </row>
    <row r="263" spans="1:19" s="62" customFormat="1" ht="15" customHeight="1" x14ac:dyDescent="0.25">
      <c r="A263" s="2262"/>
      <c r="B263" s="2404"/>
      <c r="C263" s="2260"/>
      <c r="D263" s="2189"/>
      <c r="E263" s="2219"/>
      <c r="F263" s="2223"/>
      <c r="G263" s="2444"/>
      <c r="H263" s="2185"/>
      <c r="I263" s="2188"/>
      <c r="J263" s="2804"/>
      <c r="K263" s="2473" t="s">
        <v>141</v>
      </c>
      <c r="L263" s="2472"/>
      <c r="M263" s="2180"/>
      <c r="N263" s="2811"/>
      <c r="O263" s="2807"/>
    </row>
    <row r="264" spans="1:19" s="62" customFormat="1" ht="15" customHeight="1" thickBot="1" x14ac:dyDescent="0.3">
      <c r="A264" s="2262"/>
      <c r="B264" s="2404"/>
      <c r="C264" s="2260"/>
      <c r="D264" s="2189"/>
      <c r="E264" s="2219"/>
      <c r="F264" s="2223"/>
      <c r="G264" s="2444"/>
      <c r="H264" s="2185"/>
      <c r="I264" s="2188"/>
      <c r="J264" s="2325"/>
      <c r="K264" s="2470" t="s">
        <v>142</v>
      </c>
      <c r="L264" s="2485">
        <v>0</v>
      </c>
      <c r="M264" s="2180"/>
      <c r="N264" s="2811"/>
      <c r="O264" s="2810"/>
    </row>
    <row r="265" spans="1:19" s="62" customFormat="1" ht="15.75" customHeight="1" thickBot="1" x14ac:dyDescent="0.3">
      <c r="A265" s="2258"/>
      <c r="B265" s="2536"/>
      <c r="C265" s="2256"/>
      <c r="D265" s="2174"/>
      <c r="E265" s="2216"/>
      <c r="F265" s="2535"/>
      <c r="G265" s="2442"/>
      <c r="H265" s="2170"/>
      <c r="I265" s="2173"/>
      <c r="J265" s="2322"/>
      <c r="K265" s="2167" t="s">
        <v>33</v>
      </c>
      <c r="L265" s="2481">
        <f>SUM(L262:L264)</f>
        <v>400</v>
      </c>
      <c r="M265" s="2165"/>
      <c r="N265" s="2164"/>
      <c r="O265" s="2809"/>
    </row>
    <row r="266" spans="1:19" s="62" customFormat="1" ht="15" customHeight="1" x14ac:dyDescent="0.25">
      <c r="A266" s="2202" t="s">
        <v>39</v>
      </c>
      <c r="B266" s="2407" t="s">
        <v>39</v>
      </c>
      <c r="C266" s="2266" t="s">
        <v>110</v>
      </c>
      <c r="D266" s="2199" t="s">
        <v>97</v>
      </c>
      <c r="E266" s="2222"/>
      <c r="F266" s="360" t="s">
        <v>802</v>
      </c>
      <c r="G266" s="2454" t="s">
        <v>789</v>
      </c>
      <c r="H266" s="2228" t="s">
        <v>44</v>
      </c>
      <c r="I266" s="2198" t="s">
        <v>645</v>
      </c>
      <c r="J266" s="2805" t="s">
        <v>203</v>
      </c>
      <c r="K266" s="2478" t="s">
        <v>125</v>
      </c>
      <c r="L266" s="2808">
        <v>360</v>
      </c>
      <c r="M266" s="2680" t="s">
        <v>801</v>
      </c>
      <c r="N266" s="2587" t="s">
        <v>49</v>
      </c>
      <c r="O266" s="2474">
        <v>50</v>
      </c>
      <c r="R266" s="2060"/>
    </row>
    <row r="267" spans="1:19" s="62" customFormat="1" ht="15" customHeight="1" x14ac:dyDescent="0.25">
      <c r="A267" s="2262"/>
      <c r="B267" s="2404"/>
      <c r="C267" s="2260"/>
      <c r="D267" s="2189"/>
      <c r="E267" s="2219"/>
      <c r="F267" s="2223"/>
      <c r="G267" s="2444"/>
      <c r="H267" s="2185"/>
      <c r="I267" s="2188"/>
      <c r="J267" s="2804"/>
      <c r="K267" s="2473" t="s">
        <v>141</v>
      </c>
      <c r="L267" s="2472"/>
      <c r="M267" s="2180"/>
      <c r="N267" s="2179"/>
      <c r="O267" s="2807"/>
    </row>
    <row r="268" spans="1:19" s="62" customFormat="1" ht="15" customHeight="1" thickBot="1" x14ac:dyDescent="0.3">
      <c r="A268" s="2262"/>
      <c r="B268" s="2404"/>
      <c r="C268" s="2260"/>
      <c r="D268" s="2189"/>
      <c r="E268" s="2219"/>
      <c r="F268" s="2223"/>
      <c r="G268" s="2444"/>
      <c r="H268" s="2185"/>
      <c r="I268" s="2188"/>
      <c r="J268" s="2325"/>
      <c r="K268" s="2512" t="s">
        <v>142</v>
      </c>
      <c r="L268" s="2485">
        <v>0</v>
      </c>
      <c r="M268" s="2236"/>
      <c r="N268" s="2511"/>
      <c r="O268" s="2551"/>
    </row>
    <row r="269" spans="1:19" s="62" customFormat="1" ht="21.75" customHeight="1" thickBot="1" x14ac:dyDescent="0.3">
      <c r="A269" s="2258"/>
      <c r="B269" s="2536"/>
      <c r="C269" s="2256"/>
      <c r="D269" s="2174"/>
      <c r="E269" s="2216"/>
      <c r="F269" s="2468"/>
      <c r="G269" s="2442"/>
      <c r="H269" s="2170"/>
      <c r="I269" s="2173"/>
      <c r="J269" s="2322"/>
      <c r="K269" s="2167" t="s">
        <v>33</v>
      </c>
      <c r="L269" s="2206">
        <f>SUM(L266:L268)</f>
        <v>360</v>
      </c>
      <c r="M269" s="2165"/>
      <c r="N269" s="2164"/>
      <c r="O269" s="2806"/>
    </row>
    <row r="270" spans="1:19" s="62" customFormat="1" ht="15" customHeight="1" x14ac:dyDescent="0.25">
      <c r="A270" s="2202" t="s">
        <v>39</v>
      </c>
      <c r="B270" s="2407" t="s">
        <v>39</v>
      </c>
      <c r="C270" s="2266" t="s">
        <v>110</v>
      </c>
      <c r="D270" s="2199" t="s">
        <v>93</v>
      </c>
      <c r="E270" s="2222"/>
      <c r="F270" s="426" t="s">
        <v>800</v>
      </c>
      <c r="G270" s="2454" t="s">
        <v>789</v>
      </c>
      <c r="H270" s="2228" t="s">
        <v>44</v>
      </c>
      <c r="I270" s="2198" t="s">
        <v>57</v>
      </c>
      <c r="J270" s="2805" t="s">
        <v>53</v>
      </c>
      <c r="K270" s="2478" t="s">
        <v>125</v>
      </c>
      <c r="L270" s="2477">
        <v>150</v>
      </c>
      <c r="M270" s="2357" t="s">
        <v>799</v>
      </c>
      <c r="N270" s="2587" t="s">
        <v>49</v>
      </c>
      <c r="O270" s="2474">
        <v>1</v>
      </c>
    </row>
    <row r="271" spans="1:19" s="62" customFormat="1" ht="15" customHeight="1" x14ac:dyDescent="0.25">
      <c r="A271" s="2262"/>
      <c r="B271" s="2404"/>
      <c r="C271" s="2260"/>
      <c r="D271" s="2189"/>
      <c r="E271" s="2219"/>
      <c r="F271" s="424"/>
      <c r="G271" s="2444"/>
      <c r="H271" s="2185"/>
      <c r="I271" s="2188"/>
      <c r="J271" s="2804"/>
      <c r="K271" s="2473" t="s">
        <v>141</v>
      </c>
      <c r="L271" s="2472"/>
      <c r="M271" s="2610"/>
      <c r="N271" s="2179"/>
      <c r="O271" s="2178"/>
    </row>
    <row r="272" spans="1:19" s="62" customFormat="1" ht="15" customHeight="1" thickBot="1" x14ac:dyDescent="0.3">
      <c r="A272" s="2262"/>
      <c r="B272" s="2404"/>
      <c r="C272" s="2260"/>
      <c r="D272" s="2189"/>
      <c r="E272" s="2219"/>
      <c r="F272" s="424"/>
      <c r="G272" s="2444"/>
      <c r="H272" s="2185"/>
      <c r="I272" s="2188"/>
      <c r="J272" s="2325"/>
      <c r="K272" s="2512" t="s">
        <v>142</v>
      </c>
      <c r="L272" s="2485"/>
      <c r="M272" s="2236"/>
      <c r="N272" s="2511"/>
      <c r="O272" s="2510"/>
    </row>
    <row r="273" spans="1:19" s="62" customFormat="1" ht="15" customHeight="1" thickBot="1" x14ac:dyDescent="0.3">
      <c r="A273" s="2258"/>
      <c r="B273" s="2536"/>
      <c r="C273" s="2256"/>
      <c r="D273" s="2174"/>
      <c r="E273" s="2216"/>
      <c r="F273" s="2803"/>
      <c r="G273" s="2442"/>
      <c r="H273" s="2170"/>
      <c r="I273" s="2173"/>
      <c r="J273" s="2322"/>
      <c r="K273" s="2167" t="s">
        <v>33</v>
      </c>
      <c r="L273" s="2206">
        <f>SUM(L270:L272)</f>
        <v>150</v>
      </c>
      <c r="M273" s="2165"/>
      <c r="N273" s="2164"/>
      <c r="O273" s="2163"/>
    </row>
    <row r="274" spans="1:19" s="62" customFormat="1" ht="24" customHeight="1" x14ac:dyDescent="0.25">
      <c r="A274" s="2202" t="s">
        <v>39</v>
      </c>
      <c r="B274" s="2407" t="s">
        <v>39</v>
      </c>
      <c r="C274" s="2266" t="s">
        <v>110</v>
      </c>
      <c r="D274" s="2199" t="s">
        <v>88</v>
      </c>
      <c r="E274" s="2222"/>
      <c r="F274" s="2480" t="s">
        <v>798</v>
      </c>
      <c r="G274" s="2454" t="s">
        <v>789</v>
      </c>
      <c r="H274" s="2228" t="s">
        <v>44</v>
      </c>
      <c r="I274" s="2198" t="s">
        <v>645</v>
      </c>
      <c r="J274" s="2289" t="s">
        <v>203</v>
      </c>
      <c r="K274" s="2514" t="s">
        <v>125</v>
      </c>
      <c r="L274" s="2513">
        <v>130</v>
      </c>
      <c r="M274" s="2437" t="s">
        <v>797</v>
      </c>
      <c r="N274" s="2679" t="s">
        <v>796</v>
      </c>
      <c r="O274" s="2366">
        <v>289</v>
      </c>
      <c r="R274" s="2060"/>
      <c r="S274" s="2060"/>
    </row>
    <row r="275" spans="1:19" s="62" customFormat="1" ht="15" customHeight="1" x14ac:dyDescent="0.25">
      <c r="A275" s="2262"/>
      <c r="B275" s="2404"/>
      <c r="C275" s="2260"/>
      <c r="D275" s="2189"/>
      <c r="E275" s="2219"/>
      <c r="F275" s="2471"/>
      <c r="G275" s="2444"/>
      <c r="H275" s="2185"/>
      <c r="I275" s="2188"/>
      <c r="J275" s="2288"/>
      <c r="K275" s="2473" t="s">
        <v>141</v>
      </c>
      <c r="L275" s="2472"/>
      <c r="M275" s="2180"/>
      <c r="N275" s="2243"/>
      <c r="O275" s="2242"/>
    </row>
    <row r="276" spans="1:19" s="62" customFormat="1" ht="15" customHeight="1" thickBot="1" x14ac:dyDescent="0.3">
      <c r="A276" s="2262"/>
      <c r="B276" s="2404"/>
      <c r="C276" s="2260"/>
      <c r="D276" s="2189"/>
      <c r="E276" s="2219"/>
      <c r="F276" s="2471"/>
      <c r="G276" s="2444"/>
      <c r="H276" s="2185"/>
      <c r="I276" s="2188"/>
      <c r="J276" s="2288"/>
      <c r="K276" s="2470" t="s">
        <v>142</v>
      </c>
      <c r="L276" s="2802">
        <v>0</v>
      </c>
      <c r="M276" s="2180"/>
      <c r="N276" s="2243"/>
      <c r="O276" s="2242"/>
    </row>
    <row r="277" spans="1:19" s="62" customFormat="1" ht="15.75" customHeight="1" thickBot="1" x14ac:dyDescent="0.3">
      <c r="A277" s="2258"/>
      <c r="B277" s="2536"/>
      <c r="C277" s="2256"/>
      <c r="D277" s="2174"/>
      <c r="E277" s="2216"/>
      <c r="F277" s="2468"/>
      <c r="G277" s="2442"/>
      <c r="H277" s="2170"/>
      <c r="I277" s="2173"/>
      <c r="J277" s="2287"/>
      <c r="K277" s="2167" t="s">
        <v>33</v>
      </c>
      <c r="L277" s="2206">
        <f>SUM(L274:L276)</f>
        <v>130</v>
      </c>
      <c r="M277" s="2165"/>
      <c r="N277" s="2292"/>
      <c r="O277" s="2605"/>
    </row>
    <row r="278" spans="1:19" s="62" customFormat="1" ht="15" customHeight="1" x14ac:dyDescent="0.2">
      <c r="A278" s="2202" t="s">
        <v>39</v>
      </c>
      <c r="B278" s="2407" t="s">
        <v>39</v>
      </c>
      <c r="C278" s="2266" t="s">
        <v>110</v>
      </c>
      <c r="D278" s="2199" t="s">
        <v>85</v>
      </c>
      <c r="E278" s="2198"/>
      <c r="F278" s="360" t="s">
        <v>795</v>
      </c>
      <c r="G278" s="2454" t="s">
        <v>789</v>
      </c>
      <c r="H278" s="2228" t="s">
        <v>44</v>
      </c>
      <c r="I278" s="2198" t="s">
        <v>57</v>
      </c>
      <c r="J278" s="2289" t="s">
        <v>53</v>
      </c>
      <c r="K278" s="2514" t="s">
        <v>125</v>
      </c>
      <c r="L278" s="2477">
        <v>0</v>
      </c>
      <c r="M278" s="2212" t="s">
        <v>794</v>
      </c>
      <c r="N278" s="2801" t="s">
        <v>605</v>
      </c>
      <c r="O278" s="2251">
        <v>200</v>
      </c>
      <c r="P278" s="2800"/>
    </row>
    <row r="279" spans="1:19" s="62" customFormat="1" ht="15" customHeight="1" x14ac:dyDescent="0.25">
      <c r="A279" s="2262"/>
      <c r="B279" s="2787"/>
      <c r="C279" s="2260"/>
      <c r="D279" s="2189"/>
      <c r="E279" s="2188"/>
      <c r="F279" s="2223"/>
      <c r="G279" s="2444"/>
      <c r="H279" s="2185"/>
      <c r="I279" s="2188"/>
      <c r="J279" s="2288"/>
      <c r="K279" s="2473" t="s">
        <v>141</v>
      </c>
      <c r="L279" s="2472"/>
      <c r="M279" s="2209"/>
      <c r="N279" s="2799" t="s">
        <v>793</v>
      </c>
      <c r="O279" s="2798"/>
    </row>
    <row r="280" spans="1:19" s="62" customFormat="1" ht="35.25" customHeight="1" thickBot="1" x14ac:dyDescent="0.3">
      <c r="A280" s="2262"/>
      <c r="B280" s="2787"/>
      <c r="C280" s="2260"/>
      <c r="D280" s="2189"/>
      <c r="E280" s="2188"/>
      <c r="F280" s="2223"/>
      <c r="G280" s="2444"/>
      <c r="H280" s="2185"/>
      <c r="I280" s="2188"/>
      <c r="J280" s="2288"/>
      <c r="K280" s="2470" t="s">
        <v>142</v>
      </c>
      <c r="L280" s="2302"/>
      <c r="M280" s="2209"/>
      <c r="N280" s="2797"/>
      <c r="O280" s="2796"/>
    </row>
    <row r="281" spans="1:19" s="62" customFormat="1" ht="15" customHeight="1" thickBot="1" x14ac:dyDescent="0.3">
      <c r="A281" s="2258"/>
      <c r="B281" s="2785"/>
      <c r="C281" s="2256"/>
      <c r="D281" s="2174"/>
      <c r="E281" s="2173"/>
      <c r="F281" s="294"/>
      <c r="G281" s="2442"/>
      <c r="H281" s="2170"/>
      <c r="I281" s="2173"/>
      <c r="J281" s="2287"/>
      <c r="K281" s="2167" t="s">
        <v>33</v>
      </c>
      <c r="L281" s="2206">
        <f>SUM(L278:L280)</f>
        <v>0</v>
      </c>
      <c r="M281" s="2205"/>
      <c r="N281" s="2226"/>
      <c r="O281" s="2254"/>
    </row>
    <row r="282" spans="1:19" s="62" customFormat="1" ht="15" customHeight="1" x14ac:dyDescent="0.25">
      <c r="A282" s="2202" t="s">
        <v>39</v>
      </c>
      <c r="B282" s="2407" t="s">
        <v>39</v>
      </c>
      <c r="C282" s="2266" t="s">
        <v>110</v>
      </c>
      <c r="D282" s="2199" t="s">
        <v>79</v>
      </c>
      <c r="E282" s="2219"/>
      <c r="F282" s="2793" t="s">
        <v>792</v>
      </c>
      <c r="G282" s="2454" t="s">
        <v>789</v>
      </c>
      <c r="H282" s="2228" t="s">
        <v>44</v>
      </c>
      <c r="I282" s="2198" t="s">
        <v>645</v>
      </c>
      <c r="J282" s="2289" t="s">
        <v>203</v>
      </c>
      <c r="K282" s="2514" t="s">
        <v>125</v>
      </c>
      <c r="L282" s="2477">
        <v>15</v>
      </c>
      <c r="M282" s="2795" t="s">
        <v>791</v>
      </c>
      <c r="N282" s="2634" t="s">
        <v>787</v>
      </c>
      <c r="O282" s="2794">
        <v>200</v>
      </c>
    </row>
    <row r="283" spans="1:19" s="62" customFormat="1" ht="15" customHeight="1" x14ac:dyDescent="0.25">
      <c r="A283" s="2262"/>
      <c r="B283" s="2787"/>
      <c r="C283" s="2260"/>
      <c r="D283" s="2189"/>
      <c r="E283" s="2219"/>
      <c r="F283" s="2793"/>
      <c r="G283" s="2444"/>
      <c r="H283" s="2185"/>
      <c r="I283" s="2188"/>
      <c r="J283" s="2288"/>
      <c r="K283" s="2473" t="s">
        <v>141</v>
      </c>
      <c r="L283" s="2472"/>
      <c r="M283" s="2792"/>
      <c r="N283" s="2230"/>
      <c r="O283" s="2225"/>
    </row>
    <row r="284" spans="1:19" s="62" customFormat="1" ht="15" customHeight="1" thickBot="1" x14ac:dyDescent="0.3">
      <c r="A284" s="2262"/>
      <c r="B284" s="2787"/>
      <c r="C284" s="2260"/>
      <c r="D284" s="2189"/>
      <c r="E284" s="2219"/>
      <c r="F284" s="2793"/>
      <c r="G284" s="2444"/>
      <c r="H284" s="2185"/>
      <c r="I284" s="2188"/>
      <c r="J284" s="2288"/>
      <c r="K284" s="2470" t="s">
        <v>142</v>
      </c>
      <c r="L284" s="2302"/>
      <c r="M284" s="2792"/>
      <c r="N284" s="2230"/>
      <c r="O284" s="2225"/>
    </row>
    <row r="285" spans="1:19" s="62" customFormat="1" ht="15" customHeight="1" thickBot="1" x14ac:dyDescent="0.3">
      <c r="A285" s="2258"/>
      <c r="B285" s="2785"/>
      <c r="C285" s="2256"/>
      <c r="D285" s="2174"/>
      <c r="E285" s="2219"/>
      <c r="F285" s="2793"/>
      <c r="G285" s="2442"/>
      <c r="H285" s="2170"/>
      <c r="I285" s="2173"/>
      <c r="J285" s="2287"/>
      <c r="K285" s="2167" t="s">
        <v>33</v>
      </c>
      <c r="L285" s="2206">
        <f>SUM(L282:L284)</f>
        <v>15</v>
      </c>
      <c r="M285" s="2792"/>
      <c r="N285" s="2230"/>
      <c r="O285" s="2225"/>
    </row>
    <row r="286" spans="1:19" s="62" customFormat="1" ht="17.25" customHeight="1" x14ac:dyDescent="0.25">
      <c r="A286" s="2202" t="s">
        <v>39</v>
      </c>
      <c r="B286" s="2407" t="s">
        <v>39</v>
      </c>
      <c r="C286" s="2266" t="s">
        <v>110</v>
      </c>
      <c r="D286" s="2199" t="s">
        <v>73</v>
      </c>
      <c r="E286" s="2222"/>
      <c r="F286" s="2791" t="s">
        <v>790</v>
      </c>
      <c r="G286" s="2454" t="s">
        <v>789</v>
      </c>
      <c r="H286" s="2228" t="s">
        <v>44</v>
      </c>
      <c r="I286" s="2198" t="s">
        <v>645</v>
      </c>
      <c r="J286" s="2289" t="s">
        <v>203</v>
      </c>
      <c r="K286" s="2514" t="s">
        <v>125</v>
      </c>
      <c r="L286" s="2477">
        <v>0</v>
      </c>
      <c r="M286" s="2326" t="s">
        <v>788</v>
      </c>
      <c r="N286" s="2634" t="s">
        <v>787</v>
      </c>
      <c r="O286" s="2790">
        <v>700</v>
      </c>
    </row>
    <row r="287" spans="1:19" s="62" customFormat="1" ht="12.75" customHeight="1" x14ac:dyDescent="0.25">
      <c r="A287" s="2262"/>
      <c r="B287" s="2787"/>
      <c r="C287" s="2260"/>
      <c r="D287" s="2189"/>
      <c r="E287" s="2219"/>
      <c r="F287" s="2471"/>
      <c r="G287" s="2444"/>
      <c r="H287" s="2185"/>
      <c r="I287" s="2188"/>
      <c r="J287" s="2288"/>
      <c r="K287" s="2473" t="s">
        <v>141</v>
      </c>
      <c r="L287" s="2513"/>
      <c r="M287" s="2789"/>
      <c r="N287" s="2781"/>
      <c r="O287" s="2271"/>
    </row>
    <row r="288" spans="1:19" s="62" customFormat="1" ht="14.25" customHeight="1" thickBot="1" x14ac:dyDescent="0.3">
      <c r="A288" s="2262"/>
      <c r="B288" s="2787"/>
      <c r="C288" s="2260"/>
      <c r="D288" s="2189"/>
      <c r="E288" s="2219"/>
      <c r="F288" s="2471"/>
      <c r="G288" s="2444"/>
      <c r="H288" s="2185"/>
      <c r="I288" s="2188"/>
      <c r="J288" s="2288"/>
      <c r="K288" s="2470" t="s">
        <v>142</v>
      </c>
      <c r="L288" s="2302"/>
      <c r="M288" s="2180"/>
      <c r="N288" s="2243"/>
      <c r="O288" s="2242"/>
    </row>
    <row r="289" spans="1:15" s="62" customFormat="1" ht="11.25" customHeight="1" thickBot="1" x14ac:dyDescent="0.3">
      <c r="A289" s="2258"/>
      <c r="B289" s="2785"/>
      <c r="C289" s="2256"/>
      <c r="D289" s="2174"/>
      <c r="E289" s="2216"/>
      <c r="F289" s="2468"/>
      <c r="G289" s="2442"/>
      <c r="H289" s="2170"/>
      <c r="I289" s="2173"/>
      <c r="J289" s="2287"/>
      <c r="K289" s="2167" t="s">
        <v>33</v>
      </c>
      <c r="L289" s="2206">
        <f>SUM(L286:L288)</f>
        <v>0</v>
      </c>
      <c r="M289" s="2227"/>
      <c r="N289" s="2226"/>
      <c r="O289" s="2254"/>
    </row>
    <row r="290" spans="1:15" s="62" customFormat="1" ht="11.25" hidden="1" customHeight="1" x14ac:dyDescent="0.25">
      <c r="A290" s="2202"/>
      <c r="B290" s="2407"/>
      <c r="C290" s="2266"/>
      <c r="D290" s="2199"/>
      <c r="E290" s="2424"/>
      <c r="F290" s="2788"/>
      <c r="G290" s="2546"/>
      <c r="K290" s="2514"/>
      <c r="L290" s="2477"/>
      <c r="M290" s="2231"/>
      <c r="N290" s="2230"/>
      <c r="O290" s="2225"/>
    </row>
    <row r="291" spans="1:15" s="62" customFormat="1" ht="11.25" hidden="1" customHeight="1" x14ac:dyDescent="0.25">
      <c r="A291" s="2262"/>
      <c r="B291" s="2787"/>
      <c r="C291" s="2260"/>
      <c r="D291" s="2189"/>
      <c r="E291" s="2424"/>
      <c r="F291" s="2786"/>
      <c r="G291" s="2546"/>
      <c r="K291" s="2473"/>
      <c r="L291" s="2472"/>
      <c r="M291" s="2231"/>
      <c r="N291" s="2230"/>
      <c r="O291" s="2225"/>
    </row>
    <row r="292" spans="1:15" s="62" customFormat="1" ht="11.25" hidden="1" customHeight="1" thickBot="1" x14ac:dyDescent="0.3">
      <c r="A292" s="2262"/>
      <c r="B292" s="2787"/>
      <c r="C292" s="2260"/>
      <c r="D292" s="2189"/>
      <c r="E292" s="2424"/>
      <c r="F292" s="2786"/>
      <c r="G292" s="2546"/>
      <c r="K292" s="2470"/>
      <c r="L292" s="2302"/>
      <c r="M292" s="2231"/>
      <c r="N292" s="2230"/>
      <c r="O292" s="2225"/>
    </row>
    <row r="293" spans="1:15" s="62" customFormat="1" ht="11.25" hidden="1" customHeight="1" thickBot="1" x14ac:dyDescent="0.3">
      <c r="A293" s="2258"/>
      <c r="B293" s="2785"/>
      <c r="C293" s="2256"/>
      <c r="D293" s="2174"/>
      <c r="E293" s="2424"/>
      <c r="F293" s="2784"/>
      <c r="G293" s="2546"/>
      <c r="K293" s="2167"/>
      <c r="L293" s="2206"/>
      <c r="M293" s="2231"/>
      <c r="N293" s="2230"/>
      <c r="O293" s="2225"/>
    </row>
    <row r="294" spans="1:15" s="62" customFormat="1" ht="15" customHeight="1" thickBot="1" x14ac:dyDescent="0.3">
      <c r="A294" s="2286" t="s">
        <v>39</v>
      </c>
      <c r="B294" s="2310" t="s">
        <v>39</v>
      </c>
      <c r="C294" s="2285" t="s">
        <v>108</v>
      </c>
      <c r="D294" s="160" t="s">
        <v>786</v>
      </c>
      <c r="E294" s="159"/>
      <c r="F294" s="158"/>
      <c r="G294" s="2454" t="s">
        <v>785</v>
      </c>
      <c r="H294" s="2228" t="s">
        <v>44</v>
      </c>
      <c r="I294" s="2198" t="s">
        <v>645</v>
      </c>
      <c r="J294" s="2289" t="s">
        <v>203</v>
      </c>
      <c r="K294" s="2522" t="s">
        <v>125</v>
      </c>
      <c r="L294" s="2493">
        <f>L298</f>
        <v>30</v>
      </c>
      <c r="M294" s="2252"/>
      <c r="N294" s="2301"/>
      <c r="O294" s="2615"/>
    </row>
    <row r="295" spans="1:15" s="62" customFormat="1" ht="15" customHeight="1" thickBot="1" x14ac:dyDescent="0.3">
      <c r="A295" s="2192"/>
      <c r="B295" s="2309"/>
      <c r="C295" s="2283"/>
      <c r="D295" s="439"/>
      <c r="E295" s="438"/>
      <c r="F295" s="437"/>
      <c r="G295" s="2444"/>
      <c r="H295" s="2185"/>
      <c r="I295" s="2188"/>
      <c r="J295" s="2288"/>
      <c r="K295" s="2783" t="s">
        <v>141</v>
      </c>
      <c r="L295" s="2493"/>
      <c r="M295" s="2236"/>
      <c r="N295" s="2781"/>
      <c r="O295" s="2271"/>
    </row>
    <row r="296" spans="1:15" s="62" customFormat="1" ht="15" customHeight="1" thickBot="1" x14ac:dyDescent="0.3">
      <c r="A296" s="2192"/>
      <c r="B296" s="2309"/>
      <c r="C296" s="2283"/>
      <c r="D296" s="439"/>
      <c r="E296" s="438"/>
      <c r="F296" s="437"/>
      <c r="G296" s="2444"/>
      <c r="H296" s="2185"/>
      <c r="I296" s="2188"/>
      <c r="J296" s="2288"/>
      <c r="K296" s="2496" t="s">
        <v>142</v>
      </c>
      <c r="L296" s="2493"/>
      <c r="M296" s="2180"/>
      <c r="N296" s="2243"/>
      <c r="O296" s="2242"/>
    </row>
    <row r="297" spans="1:15" s="62" customFormat="1" ht="15" customHeight="1" thickBot="1" x14ac:dyDescent="0.3">
      <c r="A297" s="2177"/>
      <c r="B297" s="2307"/>
      <c r="C297" s="2281"/>
      <c r="D297" s="149"/>
      <c r="E297" s="148"/>
      <c r="F297" s="147"/>
      <c r="G297" s="2442"/>
      <c r="H297" s="2170"/>
      <c r="I297" s="2173"/>
      <c r="J297" s="2287"/>
      <c r="K297" s="2494" t="s">
        <v>33</v>
      </c>
      <c r="L297" s="2493">
        <f>SUM(L294:L296)</f>
        <v>30</v>
      </c>
      <c r="M297" s="2227"/>
      <c r="N297" s="2226"/>
      <c r="O297" s="2254"/>
    </row>
    <row r="298" spans="1:15" s="62" customFormat="1" ht="15" customHeight="1" x14ac:dyDescent="0.2">
      <c r="A298" s="2202" t="s">
        <v>39</v>
      </c>
      <c r="B298" s="2310" t="s">
        <v>39</v>
      </c>
      <c r="C298" s="2285" t="s">
        <v>108</v>
      </c>
      <c r="D298" s="2199" t="s">
        <v>37</v>
      </c>
      <c r="E298" s="2198"/>
      <c r="F298" s="360" t="s">
        <v>786</v>
      </c>
      <c r="G298" s="2454" t="s">
        <v>785</v>
      </c>
      <c r="H298" s="2228" t="s">
        <v>44</v>
      </c>
      <c r="I298" s="2198" t="s">
        <v>645</v>
      </c>
      <c r="J298" s="2289" t="s">
        <v>203</v>
      </c>
      <c r="K298" s="2478" t="s">
        <v>125</v>
      </c>
      <c r="L298" s="2477">
        <v>30</v>
      </c>
      <c r="M298" s="2212" t="s">
        <v>784</v>
      </c>
      <c r="N298" s="2634" t="s">
        <v>783</v>
      </c>
      <c r="O298" s="2782"/>
    </row>
    <row r="299" spans="1:15" s="62" customFormat="1" ht="15" customHeight="1" x14ac:dyDescent="0.25">
      <c r="A299" s="2192"/>
      <c r="B299" s="2309"/>
      <c r="C299" s="2283"/>
      <c r="D299" s="2189"/>
      <c r="E299" s="2188"/>
      <c r="F299" s="2223"/>
      <c r="G299" s="2444"/>
      <c r="H299" s="2185"/>
      <c r="I299" s="2188"/>
      <c r="J299" s="2288"/>
      <c r="K299" s="2514" t="s">
        <v>141</v>
      </c>
      <c r="L299" s="2472"/>
      <c r="M299" s="2272"/>
      <c r="N299" s="2781"/>
      <c r="O299" s="2271"/>
    </row>
    <row r="300" spans="1:15" s="62" customFormat="1" ht="15" customHeight="1" thickBot="1" x14ac:dyDescent="0.3">
      <c r="A300" s="2192"/>
      <c r="B300" s="2309"/>
      <c r="C300" s="2283"/>
      <c r="D300" s="2189"/>
      <c r="E300" s="2188"/>
      <c r="F300" s="2223"/>
      <c r="G300" s="2444"/>
      <c r="H300" s="2185"/>
      <c r="I300" s="2188"/>
      <c r="J300" s="2288"/>
      <c r="K300" s="2470" t="s">
        <v>142</v>
      </c>
      <c r="L300" s="2302"/>
      <c r="M300" s="2180"/>
      <c r="N300" s="2243"/>
      <c r="O300" s="2242"/>
    </row>
    <row r="301" spans="1:15" s="62" customFormat="1" ht="15" customHeight="1" thickBot="1" x14ac:dyDescent="0.3">
      <c r="A301" s="2177"/>
      <c r="B301" s="2307"/>
      <c r="C301" s="2281"/>
      <c r="D301" s="2174"/>
      <c r="E301" s="2173"/>
      <c r="F301" s="294"/>
      <c r="G301" s="2442"/>
      <c r="H301" s="2170"/>
      <c r="I301" s="2173"/>
      <c r="J301" s="2287"/>
      <c r="K301" s="2167" t="s">
        <v>33</v>
      </c>
      <c r="L301" s="2206">
        <f>SUM(L298:L300)</f>
        <v>30</v>
      </c>
      <c r="M301" s="2227"/>
      <c r="N301" s="2226"/>
      <c r="O301" s="2254"/>
    </row>
    <row r="302" spans="1:15" s="62" customFormat="1" ht="15" customHeight="1" thickBot="1" x14ac:dyDescent="0.3">
      <c r="A302" s="2155" t="s">
        <v>39</v>
      </c>
      <c r="B302" s="2162" t="s">
        <v>39</v>
      </c>
      <c r="C302" s="2161" t="s">
        <v>604</v>
      </c>
      <c r="D302" s="2161"/>
      <c r="E302" s="2161"/>
      <c r="F302" s="2161"/>
      <c r="G302" s="2161"/>
      <c r="H302" s="2161"/>
      <c r="I302" s="2161"/>
      <c r="J302" s="2161"/>
      <c r="K302" s="2160"/>
      <c r="L302" s="2780">
        <f>L245+L186+L178+L297</f>
        <v>6132</v>
      </c>
      <c r="M302" s="2779"/>
      <c r="N302" s="2778"/>
      <c r="O302" s="2777"/>
    </row>
    <row r="303" spans="1:15" s="62" customFormat="1" ht="15" customHeight="1" thickBot="1" x14ac:dyDescent="0.3">
      <c r="A303" s="2155" t="s">
        <v>39</v>
      </c>
      <c r="B303" s="2154" t="s">
        <v>603</v>
      </c>
      <c r="C303" s="2153"/>
      <c r="D303" s="2153"/>
      <c r="E303" s="2153"/>
      <c r="F303" s="2153"/>
      <c r="G303" s="2153"/>
      <c r="H303" s="2153"/>
      <c r="I303" s="2153"/>
      <c r="J303" s="2153"/>
      <c r="K303" s="2152"/>
      <c r="L303" s="2151">
        <f>L171+L302</f>
        <v>6132</v>
      </c>
      <c r="M303" s="2150"/>
      <c r="N303" s="2149"/>
      <c r="O303" s="2148"/>
    </row>
    <row r="304" spans="1:15" s="62" customFormat="1" ht="19.5" customHeight="1" thickBot="1" x14ac:dyDescent="0.3">
      <c r="A304" s="2155" t="s">
        <v>110</v>
      </c>
      <c r="B304" s="2776"/>
      <c r="C304" s="2774" t="s">
        <v>782</v>
      </c>
      <c r="D304" s="2774"/>
      <c r="E304" s="2774"/>
      <c r="F304" s="2774"/>
      <c r="G304" s="2774"/>
      <c r="H304" s="2775"/>
      <c r="I304" s="2774"/>
      <c r="J304" s="2774"/>
      <c r="K304" s="2774"/>
      <c r="L304" s="2774"/>
      <c r="M304" s="2774"/>
      <c r="N304" s="2774"/>
      <c r="O304" s="2773"/>
    </row>
    <row r="305" spans="1:24" s="62" customFormat="1" ht="23.25" customHeight="1" thickBot="1" x14ac:dyDescent="0.3">
      <c r="A305" s="2421"/>
      <c r="B305" s="2772"/>
      <c r="C305" s="2275"/>
      <c r="D305" s="2771"/>
      <c r="E305" s="2771"/>
      <c r="F305" s="2771"/>
      <c r="G305" s="2771"/>
      <c r="H305" s="2771"/>
      <c r="I305" s="2771"/>
      <c r="J305" s="2771"/>
      <c r="K305" s="2771"/>
      <c r="L305" s="2771"/>
      <c r="M305" s="2770" t="s">
        <v>781</v>
      </c>
      <c r="N305" s="2769" t="s">
        <v>780</v>
      </c>
      <c r="O305" s="2768" t="s">
        <v>779</v>
      </c>
    </row>
    <row r="306" spans="1:24" s="62" customFormat="1" ht="17.25" customHeight="1" thickBot="1" x14ac:dyDescent="0.3">
      <c r="A306" s="2155" t="s">
        <v>110</v>
      </c>
      <c r="B306" s="2767" t="s">
        <v>37</v>
      </c>
      <c r="C306" s="2766" t="s">
        <v>778</v>
      </c>
      <c r="D306" s="2765"/>
      <c r="E306" s="2765"/>
      <c r="F306" s="2765"/>
      <c r="G306" s="2765"/>
      <c r="H306" s="2765"/>
      <c r="I306" s="2765"/>
      <c r="J306" s="2765"/>
      <c r="K306" s="2765"/>
      <c r="L306" s="2765"/>
      <c r="M306" s="2765"/>
      <c r="N306" s="2765"/>
      <c r="O306" s="2764"/>
    </row>
    <row r="307" spans="1:24" s="62" customFormat="1" ht="24" customHeight="1" thickBot="1" x14ac:dyDescent="0.3">
      <c r="A307" s="2155"/>
      <c r="B307" s="2763"/>
      <c r="C307" s="2460"/>
      <c r="D307" s="2459"/>
      <c r="E307" s="2459"/>
      <c r="F307" s="2459"/>
      <c r="G307" s="2459"/>
      <c r="H307" s="2459"/>
      <c r="I307" s="2459"/>
      <c r="J307" s="2459"/>
      <c r="K307" s="2459"/>
      <c r="L307" s="2458"/>
      <c r="M307" s="2762" t="s">
        <v>777</v>
      </c>
      <c r="N307" s="2761" t="s">
        <v>316</v>
      </c>
      <c r="O307" s="2760">
        <v>3.82</v>
      </c>
    </row>
    <row r="308" spans="1:24" s="62" customFormat="1" ht="21" customHeight="1" thickBot="1" x14ac:dyDescent="0.3">
      <c r="A308" s="2286" t="s">
        <v>110</v>
      </c>
      <c r="B308" s="2438" t="s">
        <v>37</v>
      </c>
      <c r="C308" s="2341" t="s">
        <v>37</v>
      </c>
      <c r="D308" s="2759"/>
      <c r="E308" s="2758"/>
      <c r="F308" s="159" t="s">
        <v>776</v>
      </c>
      <c r="G308" s="2732" t="s">
        <v>511</v>
      </c>
      <c r="H308" s="2228" t="s">
        <v>44</v>
      </c>
      <c r="I308" s="2397" t="s">
        <v>775</v>
      </c>
      <c r="J308" s="2670" t="s">
        <v>203</v>
      </c>
      <c r="K308" s="2500" t="s">
        <v>125</v>
      </c>
      <c r="L308" s="2527">
        <f>L313+L317+L321+L325+L329+L334+L338+L342+L344+L348+L352+L356+L360+L368+L364+L372+L376+L380+L384+L389+L393+L397+L402+L407+L412+L417+L422+L427+L432+L437</f>
        <v>1800</v>
      </c>
      <c r="M308" s="2757"/>
      <c r="N308" s="2756"/>
      <c r="O308" s="2755"/>
      <c r="R308" s="2060"/>
      <c r="X308" s="2060"/>
    </row>
    <row r="309" spans="1:24" s="62" customFormat="1" ht="15" customHeight="1" thickBot="1" x14ac:dyDescent="0.3">
      <c r="A309" s="2192"/>
      <c r="B309" s="2431"/>
      <c r="C309" s="2333"/>
      <c r="D309" s="2751"/>
      <c r="E309" s="2750"/>
      <c r="F309" s="438"/>
      <c r="G309" s="2730"/>
      <c r="H309" s="2185"/>
      <c r="I309" s="2387"/>
      <c r="J309" s="2754"/>
      <c r="K309" s="2498" t="s">
        <v>215</v>
      </c>
      <c r="L309" s="2753">
        <f>L314+L318+L322+L326+L330+L335+L339+L343+L345+L349+L353+L357+L361+L369+L365+L373+L377+L381+L385+L390+L394+L398+L408+L413+L418+L423+L428+L433+L403+L438</f>
        <v>1537</v>
      </c>
      <c r="M309" s="2545"/>
      <c r="N309" s="2544"/>
      <c r="O309" s="2571"/>
      <c r="R309" s="2060"/>
    </row>
    <row r="310" spans="1:24" s="62" customFormat="1" ht="15" customHeight="1" thickBot="1" x14ac:dyDescent="0.3">
      <c r="A310" s="2192"/>
      <c r="B310" s="2431"/>
      <c r="C310" s="2333"/>
      <c r="D310" s="2751"/>
      <c r="E310" s="2750"/>
      <c r="F310" s="438"/>
      <c r="G310" s="2730"/>
      <c r="H310" s="2185"/>
      <c r="I310" s="2387"/>
      <c r="J310" s="2288" t="s">
        <v>194</v>
      </c>
      <c r="K310" s="2752" t="s">
        <v>216</v>
      </c>
      <c r="L310" s="2527">
        <f>+L399+L404+L409+L331+L386+L414+L419+L424+L429+L434+L439</f>
        <v>0</v>
      </c>
      <c r="M310" s="2545"/>
      <c r="N310" s="2544"/>
      <c r="O310" s="2571"/>
    </row>
    <row r="311" spans="1:24" s="62" customFormat="1" ht="15" customHeight="1" thickBot="1" x14ac:dyDescent="0.3">
      <c r="A311" s="2192"/>
      <c r="B311" s="2431"/>
      <c r="C311" s="2333"/>
      <c r="D311" s="2751"/>
      <c r="E311" s="2750"/>
      <c r="F311" s="438"/>
      <c r="G311" s="2730"/>
      <c r="H311" s="2185"/>
      <c r="I311" s="2387"/>
      <c r="J311" s="2288"/>
      <c r="K311" s="2496" t="s">
        <v>142</v>
      </c>
      <c r="L311" s="2527">
        <f>L315+L319+L323+L332+L336+L340+L346+L350+L354+L358+L362+L374+L382+L387+L395+L391+L400++L405+L410+L415+L420+L425+L430+L435+L440</f>
        <v>0</v>
      </c>
      <c r="M311" s="2413"/>
      <c r="N311" s="2749"/>
      <c r="O311" s="2748"/>
      <c r="R311" s="2060"/>
    </row>
    <row r="312" spans="1:24" s="62" customFormat="1" ht="15" customHeight="1" thickBot="1" x14ac:dyDescent="0.3">
      <c r="A312" s="2177"/>
      <c r="B312" s="2430"/>
      <c r="C312" s="2469"/>
      <c r="D312" s="2747"/>
      <c r="E312" s="2746"/>
      <c r="F312" s="148"/>
      <c r="G312" s="2728"/>
      <c r="H312" s="2170"/>
      <c r="I312" s="2384"/>
      <c r="J312" s="2417"/>
      <c r="K312" s="2494" t="s">
        <v>33</v>
      </c>
      <c r="L312" s="2745">
        <f>SUM(L308:L311)</f>
        <v>3337</v>
      </c>
      <c r="M312" s="2165"/>
      <c r="N312" s="2164"/>
      <c r="O312" s="2163"/>
    </row>
    <row r="313" spans="1:24" s="62" customFormat="1" ht="16.899999999999999" customHeight="1" x14ac:dyDescent="0.25">
      <c r="A313" s="2286" t="s">
        <v>110</v>
      </c>
      <c r="B313" s="2438" t="s">
        <v>37</v>
      </c>
      <c r="C313" s="2285" t="s">
        <v>37</v>
      </c>
      <c r="D313" s="2199" t="s">
        <v>37</v>
      </c>
      <c r="E313" s="2222"/>
      <c r="F313" s="360" t="s">
        <v>774</v>
      </c>
      <c r="G313" s="2732" t="s">
        <v>511</v>
      </c>
      <c r="H313" s="2228" t="s">
        <v>44</v>
      </c>
      <c r="I313" s="2719" t="s">
        <v>645</v>
      </c>
      <c r="J313" s="2195" t="s">
        <v>203</v>
      </c>
      <c r="K313" s="2478" t="s">
        <v>125</v>
      </c>
      <c r="L313" s="2477">
        <v>450</v>
      </c>
      <c r="M313" s="366" t="s">
        <v>773</v>
      </c>
      <c r="N313" s="2583" t="s">
        <v>316</v>
      </c>
      <c r="O313" s="2474">
        <v>189.78</v>
      </c>
      <c r="P313" s="2049"/>
      <c r="Q313" s="2049"/>
      <c r="R313" s="2060"/>
      <c r="W313" s="2060"/>
    </row>
    <row r="314" spans="1:24" s="62" customFormat="1" ht="15.6" customHeight="1" x14ac:dyDescent="0.25">
      <c r="A314" s="2192"/>
      <c r="B314" s="2431"/>
      <c r="C314" s="2283"/>
      <c r="D314" s="2189"/>
      <c r="E314" s="2219"/>
      <c r="F314" s="2223"/>
      <c r="G314" s="2730"/>
      <c r="H314" s="2185"/>
      <c r="I314" s="2718"/>
      <c r="J314" s="2183"/>
      <c r="K314" s="2514" t="s">
        <v>215</v>
      </c>
      <c r="L314" s="2513">
        <v>0</v>
      </c>
      <c r="M314" s="2337"/>
      <c r="N314" s="2631"/>
      <c r="O314" s="2720"/>
      <c r="P314" s="2049"/>
      <c r="Q314" s="2049"/>
      <c r="R314" s="2060"/>
    </row>
    <row r="315" spans="1:24" s="62" customFormat="1" ht="13.5" customHeight="1" thickBot="1" x14ac:dyDescent="0.3">
      <c r="A315" s="2192"/>
      <c r="B315" s="2431"/>
      <c r="C315" s="2283"/>
      <c r="D315" s="2189"/>
      <c r="E315" s="2219"/>
      <c r="F315" s="2223"/>
      <c r="G315" s="2730"/>
      <c r="H315" s="2185"/>
      <c r="I315" s="2718"/>
      <c r="J315" s="2183"/>
      <c r="K315" s="2470" t="s">
        <v>142</v>
      </c>
      <c r="L315" s="2302"/>
      <c r="M315" s="2744"/>
      <c r="N315" s="2743"/>
      <c r="O315" s="2742"/>
      <c r="P315" s="2049"/>
      <c r="Q315" s="2049"/>
      <c r="R315" s="2060"/>
    </row>
    <row r="316" spans="1:24" s="62" customFormat="1" ht="13.5" customHeight="1" thickBot="1" x14ac:dyDescent="0.3">
      <c r="A316" s="2177"/>
      <c r="B316" s="2430"/>
      <c r="C316" s="2281"/>
      <c r="D316" s="2174"/>
      <c r="E316" s="2216"/>
      <c r="F316" s="294"/>
      <c r="G316" s="2728"/>
      <c r="H316" s="2170"/>
      <c r="I316" s="2716"/>
      <c r="J316" s="2168"/>
      <c r="K316" s="2321" t="s">
        <v>33</v>
      </c>
      <c r="L316" s="2643">
        <f>SUM(L313:L315)</f>
        <v>450</v>
      </c>
      <c r="M316" s="2594"/>
      <c r="N316" s="2741"/>
      <c r="O316" s="2740"/>
      <c r="P316" s="2049"/>
      <c r="Q316" s="2049"/>
      <c r="R316" s="2060"/>
    </row>
    <row r="317" spans="1:24" s="62" customFormat="1" ht="20.25" customHeight="1" x14ac:dyDescent="0.25">
      <c r="A317" s="2286" t="s">
        <v>110</v>
      </c>
      <c r="B317" s="2438" t="s">
        <v>37</v>
      </c>
      <c r="C317" s="2285" t="s">
        <v>37</v>
      </c>
      <c r="D317" s="2199" t="s">
        <v>39</v>
      </c>
      <c r="E317" s="2222"/>
      <c r="F317" s="360" t="s">
        <v>772</v>
      </c>
      <c r="G317" s="2732" t="s">
        <v>511</v>
      </c>
      <c r="H317" s="2228" t="s">
        <v>44</v>
      </c>
      <c r="I317" s="2719" t="s">
        <v>645</v>
      </c>
      <c r="J317" s="2195" t="s">
        <v>203</v>
      </c>
      <c r="K317" s="2478" t="s">
        <v>125</v>
      </c>
      <c r="L317" s="2477">
        <v>125</v>
      </c>
      <c r="M317" s="366" t="s">
        <v>771</v>
      </c>
      <c r="N317" s="2735" t="s">
        <v>316</v>
      </c>
      <c r="O317" s="2739">
        <v>39.200000000000003</v>
      </c>
      <c r="P317" s="2049"/>
      <c r="Q317" s="2049"/>
      <c r="R317" s="2060"/>
    </row>
    <row r="318" spans="1:24" s="62" customFormat="1" ht="15" customHeight="1" x14ac:dyDescent="0.25">
      <c r="A318" s="2192"/>
      <c r="B318" s="2431"/>
      <c r="C318" s="2283"/>
      <c r="D318" s="2189"/>
      <c r="E318" s="2219"/>
      <c r="F318" s="2223"/>
      <c r="G318" s="2730"/>
      <c r="H318" s="2185"/>
      <c r="I318" s="2718"/>
      <c r="J318" s="2183"/>
      <c r="K318" s="2473" t="s">
        <v>215</v>
      </c>
      <c r="L318" s="2513"/>
      <c r="M318" s="2337"/>
      <c r="N318" s="2194"/>
      <c r="O318" s="2237"/>
      <c r="P318" s="2049"/>
      <c r="Q318" s="2049"/>
    </row>
    <row r="319" spans="1:24" s="62" customFormat="1" ht="27" customHeight="1" thickBot="1" x14ac:dyDescent="0.3">
      <c r="A319" s="2192"/>
      <c r="B319" s="2431"/>
      <c r="C319" s="2283"/>
      <c r="D319" s="2189"/>
      <c r="E319" s="2219"/>
      <c r="F319" s="2223"/>
      <c r="G319" s="2730"/>
      <c r="H319" s="2185"/>
      <c r="I319" s="2718"/>
      <c r="J319" s="2183"/>
      <c r="K319" s="2470" t="s">
        <v>142</v>
      </c>
      <c r="L319" s="2302"/>
      <c r="M319" s="2738" t="s">
        <v>770</v>
      </c>
      <c r="N319" s="2737" t="s">
        <v>769</v>
      </c>
      <c r="O319" s="2736">
        <v>0.5</v>
      </c>
      <c r="P319" s="2049"/>
      <c r="Q319" s="2049"/>
    </row>
    <row r="320" spans="1:24" s="62" customFormat="1" ht="14.25" customHeight="1" thickBot="1" x14ac:dyDescent="0.3">
      <c r="A320" s="2177"/>
      <c r="B320" s="2430"/>
      <c r="C320" s="2281"/>
      <c r="D320" s="2174"/>
      <c r="E320" s="2216"/>
      <c r="F320" s="294"/>
      <c r="G320" s="2728"/>
      <c r="H320" s="2170"/>
      <c r="I320" s="2716"/>
      <c r="J320" s="2168"/>
      <c r="K320" s="2167" t="s">
        <v>33</v>
      </c>
      <c r="L320" s="2206">
        <f>SUM(L317:L319)</f>
        <v>125</v>
      </c>
      <c r="M320" s="2227"/>
      <c r="N320" s="2655"/>
      <c r="O320" s="2733"/>
      <c r="P320" s="2049"/>
      <c r="Q320" s="2049"/>
    </row>
    <row r="321" spans="1:22" s="62" customFormat="1" ht="15" customHeight="1" x14ac:dyDescent="0.25">
      <c r="A321" s="2286" t="s">
        <v>110</v>
      </c>
      <c r="B321" s="2438" t="s">
        <v>37</v>
      </c>
      <c r="C321" s="2285" t="s">
        <v>37</v>
      </c>
      <c r="D321" s="2199" t="s">
        <v>110</v>
      </c>
      <c r="E321" s="2222"/>
      <c r="F321" s="360" t="s">
        <v>768</v>
      </c>
      <c r="G321" s="2454" t="s">
        <v>511</v>
      </c>
      <c r="H321" s="2228" t="s">
        <v>44</v>
      </c>
      <c r="I321" s="2718" t="s">
        <v>608</v>
      </c>
      <c r="J321" s="2289" t="s">
        <v>767</v>
      </c>
      <c r="K321" s="2478" t="s">
        <v>125</v>
      </c>
      <c r="L321" s="2711">
        <v>50</v>
      </c>
      <c r="M321" s="2484" t="s">
        <v>766</v>
      </c>
      <c r="N321" s="2735" t="s">
        <v>316</v>
      </c>
      <c r="O321" s="2597">
        <v>1</v>
      </c>
      <c r="P321" s="2049"/>
      <c r="Q321" s="2049"/>
      <c r="R321" s="2060"/>
    </row>
    <row r="322" spans="1:22" s="62" customFormat="1" ht="12.75" customHeight="1" x14ac:dyDescent="0.25">
      <c r="A322" s="2192"/>
      <c r="B322" s="2431"/>
      <c r="C322" s="2283"/>
      <c r="D322" s="2189"/>
      <c r="E322" s="2219"/>
      <c r="F322" s="2223"/>
      <c r="G322" s="2444"/>
      <c r="H322" s="2185"/>
      <c r="I322" s="2718" t="s">
        <v>645</v>
      </c>
      <c r="J322" s="2288"/>
      <c r="K322" s="2473" t="s">
        <v>215</v>
      </c>
      <c r="L322" s="2472">
        <v>0</v>
      </c>
      <c r="M322" s="400"/>
      <c r="N322" s="2194"/>
      <c r="O322" s="2193"/>
      <c r="P322" s="2049"/>
      <c r="Q322" s="2049"/>
      <c r="R322" s="2060"/>
      <c r="S322" s="2060"/>
    </row>
    <row r="323" spans="1:22" s="62" customFormat="1" ht="18.75" customHeight="1" thickBot="1" x14ac:dyDescent="0.3">
      <c r="A323" s="2192"/>
      <c r="B323" s="2431"/>
      <c r="C323" s="2283"/>
      <c r="D323" s="2189"/>
      <c r="E323" s="2219"/>
      <c r="F323" s="2223"/>
      <c r="G323" s="2444"/>
      <c r="H323" s="2185"/>
      <c r="I323" s="2718"/>
      <c r="J323" s="2288"/>
      <c r="K323" s="2717" t="s">
        <v>142</v>
      </c>
      <c r="L323" s="2302">
        <v>0</v>
      </c>
      <c r="M323" s="2165"/>
      <c r="N323" s="2648"/>
      <c r="O323" s="2647"/>
      <c r="P323" s="2049"/>
      <c r="Q323" s="2049"/>
      <c r="R323" s="2060"/>
    </row>
    <row r="324" spans="1:22" s="62" customFormat="1" ht="15.75" customHeight="1" thickBot="1" x14ac:dyDescent="0.3">
      <c r="A324" s="2177"/>
      <c r="B324" s="2430"/>
      <c r="C324" s="2281"/>
      <c r="D324" s="2174"/>
      <c r="E324" s="2216"/>
      <c r="F324" s="294"/>
      <c r="G324" s="2442"/>
      <c r="H324" s="2170"/>
      <c r="I324" s="2718"/>
      <c r="J324" s="2467"/>
      <c r="K324" s="2167" t="s">
        <v>33</v>
      </c>
      <c r="L324" s="2734">
        <f>SUM(L321:L323)</f>
        <v>50</v>
      </c>
      <c r="M324" s="2227"/>
      <c r="N324" s="2655"/>
      <c r="O324" s="2733"/>
      <c r="P324" s="2049"/>
      <c r="Q324" s="2049"/>
    </row>
    <row r="325" spans="1:22" s="62" customFormat="1" ht="20.25" hidden="1" customHeight="1" x14ac:dyDescent="0.25">
      <c r="A325" s="2286" t="s">
        <v>110</v>
      </c>
      <c r="B325" s="2438" t="s">
        <v>37</v>
      </c>
      <c r="C325" s="2285" t="s">
        <v>37</v>
      </c>
      <c r="D325" s="2199" t="s">
        <v>108</v>
      </c>
      <c r="E325" s="2222"/>
      <c r="F325" s="360" t="s">
        <v>765</v>
      </c>
      <c r="G325" s="2732" t="s">
        <v>511</v>
      </c>
      <c r="H325" s="2228" t="s">
        <v>44</v>
      </c>
      <c r="I325" s="2718"/>
      <c r="J325" s="2731"/>
      <c r="K325" s="2478" t="s">
        <v>125</v>
      </c>
      <c r="L325" s="2477"/>
      <c r="M325" s="366" t="s">
        <v>764</v>
      </c>
      <c r="N325" s="2583" t="s">
        <v>316</v>
      </c>
      <c r="O325" s="2474"/>
      <c r="P325" s="2049"/>
      <c r="Q325" s="2049"/>
    </row>
    <row r="326" spans="1:22" s="62" customFormat="1" ht="14.25" hidden="1" customHeight="1" x14ac:dyDescent="0.25">
      <c r="A326" s="2192"/>
      <c r="B326" s="2431"/>
      <c r="C326" s="2283"/>
      <c r="D326" s="2189"/>
      <c r="E326" s="2219"/>
      <c r="F326" s="2223"/>
      <c r="G326" s="2730"/>
      <c r="H326" s="2185"/>
      <c r="I326" s="2718"/>
      <c r="J326" s="2729"/>
      <c r="K326" s="2473" t="s">
        <v>215</v>
      </c>
      <c r="L326" s="2472"/>
      <c r="M326" s="2337"/>
      <c r="N326" s="2194"/>
      <c r="O326" s="2193"/>
      <c r="P326" s="2049"/>
      <c r="Q326" s="2049"/>
    </row>
    <row r="327" spans="1:22" s="62" customFormat="1" ht="15" hidden="1" customHeight="1" thickBot="1" x14ac:dyDescent="0.3">
      <c r="A327" s="2192"/>
      <c r="B327" s="2431"/>
      <c r="C327" s="2283"/>
      <c r="D327" s="2189"/>
      <c r="E327" s="2219"/>
      <c r="F327" s="2223"/>
      <c r="G327" s="2730"/>
      <c r="H327" s="2185"/>
      <c r="I327" s="2718"/>
      <c r="J327" s="2729"/>
      <c r="K327" s="2717" t="s">
        <v>142</v>
      </c>
      <c r="L327" s="2652"/>
      <c r="M327" s="2243"/>
      <c r="N327" s="2179"/>
      <c r="O327" s="2178"/>
      <c r="P327" s="2049"/>
      <c r="Q327" s="2049"/>
      <c r="R327" s="2060"/>
    </row>
    <row r="328" spans="1:22" s="62" customFormat="1" ht="34.5" hidden="1" customHeight="1" thickBot="1" x14ac:dyDescent="0.3">
      <c r="A328" s="2177"/>
      <c r="B328" s="2430"/>
      <c r="C328" s="2281"/>
      <c r="D328" s="2174"/>
      <c r="E328" s="2216"/>
      <c r="F328" s="294"/>
      <c r="G328" s="2728"/>
      <c r="H328" s="2170"/>
      <c r="I328" s="2718"/>
      <c r="J328" s="2727"/>
      <c r="K328" s="2532" t="s">
        <v>33</v>
      </c>
      <c r="L328" s="2302">
        <f>SUM(L325:L327)</f>
        <v>0</v>
      </c>
      <c r="M328" s="2165"/>
      <c r="N328" s="2164"/>
      <c r="O328" s="2163"/>
      <c r="P328" s="2049"/>
      <c r="Q328" s="2049"/>
    </row>
    <row r="329" spans="1:22" s="62" customFormat="1" ht="16.5" customHeight="1" x14ac:dyDescent="0.25">
      <c r="A329" s="2286" t="s">
        <v>110</v>
      </c>
      <c r="B329" s="2438" t="s">
        <v>37</v>
      </c>
      <c r="C329" s="2285" t="s">
        <v>37</v>
      </c>
      <c r="D329" s="2199" t="s">
        <v>93</v>
      </c>
      <c r="E329" s="2222"/>
      <c r="F329" s="360" t="s">
        <v>763</v>
      </c>
      <c r="G329" s="2454" t="s">
        <v>511</v>
      </c>
      <c r="H329" s="2228" t="s">
        <v>44</v>
      </c>
      <c r="I329" s="2719" t="s">
        <v>608</v>
      </c>
      <c r="J329" s="2726" t="s">
        <v>194</v>
      </c>
      <c r="K329" s="2478" t="s">
        <v>125</v>
      </c>
      <c r="L329" s="2477">
        <v>0</v>
      </c>
      <c r="M329" s="2373" t="s">
        <v>762</v>
      </c>
      <c r="N329" s="2587" t="s">
        <v>316</v>
      </c>
      <c r="O329" s="2300">
        <v>1.423</v>
      </c>
      <c r="P329" s="2049"/>
      <c r="Q329" s="2049"/>
      <c r="R329" s="2060"/>
      <c r="S329" s="2060"/>
      <c r="T329" s="2060"/>
      <c r="U329" s="2060"/>
      <c r="V329" s="2060"/>
    </row>
    <row r="330" spans="1:22" s="62" customFormat="1" ht="16.5" customHeight="1" x14ac:dyDescent="0.25">
      <c r="A330" s="2192"/>
      <c r="B330" s="2431"/>
      <c r="C330" s="2283"/>
      <c r="D330" s="2189"/>
      <c r="E330" s="2219"/>
      <c r="F330" s="2223"/>
      <c r="G330" s="2444"/>
      <c r="H330" s="2185"/>
      <c r="I330" s="2718"/>
      <c r="J330" s="2724"/>
      <c r="K330" s="2473" t="s">
        <v>215</v>
      </c>
      <c r="L330" s="2472">
        <v>0</v>
      </c>
      <c r="M330" s="2371"/>
      <c r="N330" s="2725"/>
      <c r="O330" s="2193"/>
      <c r="P330" s="2049"/>
      <c r="Q330" s="2049"/>
      <c r="R330" s="2060"/>
    </row>
    <row r="331" spans="1:22" s="62" customFormat="1" ht="16.5" customHeight="1" x14ac:dyDescent="0.25">
      <c r="A331" s="2192"/>
      <c r="B331" s="2431"/>
      <c r="C331" s="2283"/>
      <c r="D331" s="2189"/>
      <c r="E331" s="2219"/>
      <c r="F331" s="2223"/>
      <c r="G331" s="2444"/>
      <c r="H331" s="2185"/>
      <c r="I331" s="2718"/>
      <c r="J331" s="2724"/>
      <c r="K331" s="2470" t="s">
        <v>694</v>
      </c>
      <c r="L331" s="2472">
        <v>0</v>
      </c>
      <c r="M331" s="2368"/>
      <c r="N331" s="2725"/>
      <c r="O331" s="2193"/>
      <c r="P331" s="2049"/>
      <c r="Q331" s="2049"/>
      <c r="R331" s="2060"/>
    </row>
    <row r="332" spans="1:22" s="62" customFormat="1" ht="12" customHeight="1" thickBot="1" x14ac:dyDescent="0.3">
      <c r="A332" s="2192"/>
      <c r="B332" s="2431"/>
      <c r="C332" s="2283"/>
      <c r="D332" s="2189"/>
      <c r="E332" s="2219"/>
      <c r="F332" s="2223"/>
      <c r="G332" s="2444"/>
      <c r="H332" s="2185"/>
      <c r="I332" s="2718"/>
      <c r="J332" s="2724"/>
      <c r="K332" s="2470" t="s">
        <v>142</v>
      </c>
      <c r="L332" s="2302"/>
      <c r="M332" s="2180"/>
      <c r="N332" s="2179"/>
      <c r="O332" s="2193"/>
      <c r="P332" s="2049"/>
      <c r="Q332" s="2049"/>
      <c r="R332" s="2060"/>
      <c r="T332" s="2060"/>
    </row>
    <row r="333" spans="1:22" s="62" customFormat="1" ht="22.5" customHeight="1" thickBot="1" x14ac:dyDescent="0.3">
      <c r="A333" s="2177"/>
      <c r="B333" s="2430"/>
      <c r="C333" s="2281"/>
      <c r="D333" s="2174"/>
      <c r="E333" s="2216"/>
      <c r="F333" s="294"/>
      <c r="G333" s="2442"/>
      <c r="H333" s="2170"/>
      <c r="I333" s="2716"/>
      <c r="J333" s="2723"/>
      <c r="K333" s="2167" t="s">
        <v>33</v>
      </c>
      <c r="L333" s="2206">
        <f>SUM(L329:L332)</f>
        <v>0</v>
      </c>
      <c r="M333" s="2165"/>
      <c r="N333" s="2164"/>
      <c r="O333" s="2647"/>
      <c r="P333" s="2049"/>
      <c r="Q333" s="2049"/>
      <c r="R333" s="2060"/>
    </row>
    <row r="334" spans="1:22" s="62" customFormat="1" ht="13.15" customHeight="1" x14ac:dyDescent="0.25">
      <c r="A334" s="2286" t="s">
        <v>110</v>
      </c>
      <c r="B334" s="2438" t="s">
        <v>37</v>
      </c>
      <c r="C334" s="2285" t="s">
        <v>37</v>
      </c>
      <c r="D334" s="2199" t="s">
        <v>88</v>
      </c>
      <c r="E334" s="2722"/>
      <c r="F334" s="338" t="s">
        <v>761</v>
      </c>
      <c r="G334" s="2454" t="s">
        <v>511</v>
      </c>
      <c r="H334" s="2228" t="s">
        <v>44</v>
      </c>
      <c r="I334" s="2719" t="s">
        <v>608</v>
      </c>
      <c r="J334" s="2289" t="s">
        <v>194</v>
      </c>
      <c r="K334" s="2478" t="s">
        <v>125</v>
      </c>
      <c r="L334" s="2477">
        <v>0</v>
      </c>
      <c r="M334" s="2252" t="s">
        <v>760</v>
      </c>
      <c r="N334" s="2634"/>
      <c r="O334" s="2300"/>
      <c r="P334" s="2049"/>
      <c r="Q334" s="2667"/>
      <c r="R334" s="2667"/>
      <c r="S334" s="2667"/>
      <c r="T334" s="2667"/>
      <c r="U334" s="2667"/>
    </row>
    <row r="335" spans="1:22" s="62" customFormat="1" ht="19.5" customHeight="1" x14ac:dyDescent="0.25">
      <c r="A335" s="2192"/>
      <c r="B335" s="2431"/>
      <c r="C335" s="2283"/>
      <c r="D335" s="2189"/>
      <c r="E335" s="2686"/>
      <c r="F335" s="2299"/>
      <c r="G335" s="2444"/>
      <c r="H335" s="2185"/>
      <c r="I335" s="2718"/>
      <c r="J335" s="2288"/>
      <c r="K335" s="2473" t="s">
        <v>215</v>
      </c>
      <c r="L335" s="2472">
        <v>0</v>
      </c>
      <c r="M335" s="2180"/>
      <c r="N335" s="2179"/>
      <c r="O335" s="2193"/>
      <c r="P335" s="2049"/>
      <c r="Q335" s="2049"/>
      <c r="R335" s="2060"/>
    </row>
    <row r="336" spans="1:22" s="62" customFormat="1" ht="24.75" customHeight="1" thickBot="1" x14ac:dyDescent="0.3">
      <c r="A336" s="2192"/>
      <c r="B336" s="2431"/>
      <c r="C336" s="2283"/>
      <c r="D336" s="2189"/>
      <c r="E336" s="2686"/>
      <c r="F336" s="2299"/>
      <c r="G336" s="2444"/>
      <c r="H336" s="2185"/>
      <c r="I336" s="2718"/>
      <c r="J336" s="2288"/>
      <c r="K336" s="2470" t="s">
        <v>142</v>
      </c>
      <c r="L336" s="2302"/>
      <c r="M336" s="2180"/>
      <c r="N336" s="2179"/>
      <c r="O336" s="2193"/>
      <c r="P336" s="2049"/>
      <c r="Q336" s="2049"/>
      <c r="R336" s="2060"/>
    </row>
    <row r="337" spans="1:22" s="62" customFormat="1" ht="20.25" customHeight="1" thickBot="1" x14ac:dyDescent="0.3">
      <c r="A337" s="2177"/>
      <c r="B337" s="2430"/>
      <c r="C337" s="2281"/>
      <c r="D337" s="2174"/>
      <c r="E337" s="2721"/>
      <c r="F337" s="331"/>
      <c r="G337" s="2442"/>
      <c r="H337" s="2170"/>
      <c r="I337" s="2716"/>
      <c r="J337" s="2287"/>
      <c r="K337" s="2167" t="s">
        <v>33</v>
      </c>
      <c r="L337" s="2481">
        <f>SUM(L334:L336)</f>
        <v>0</v>
      </c>
      <c r="M337" s="2165"/>
      <c r="N337" s="2164"/>
      <c r="O337" s="2647"/>
      <c r="P337" s="2049"/>
      <c r="Q337" s="2049"/>
      <c r="R337" s="2060"/>
    </row>
    <row r="338" spans="1:22" s="62" customFormat="1" ht="16.5" hidden="1" customHeight="1" outlineLevel="2" x14ac:dyDescent="0.25">
      <c r="A338" s="2286" t="s">
        <v>110</v>
      </c>
      <c r="B338" s="2438" t="s">
        <v>37</v>
      </c>
      <c r="C338" s="2285" t="s">
        <v>37</v>
      </c>
      <c r="D338" s="2199" t="s">
        <v>66</v>
      </c>
      <c r="E338" s="2198"/>
      <c r="F338" s="360" t="s">
        <v>759</v>
      </c>
      <c r="G338" s="2454" t="s">
        <v>511</v>
      </c>
      <c r="H338" s="2185" t="s">
        <v>44</v>
      </c>
      <c r="I338" s="2718" t="s">
        <v>608</v>
      </c>
      <c r="J338" s="2289" t="s">
        <v>194</v>
      </c>
      <c r="K338" s="2478" t="s">
        <v>125</v>
      </c>
      <c r="L338" s="2477">
        <v>0</v>
      </c>
      <c r="M338" s="2357" t="s">
        <v>758</v>
      </c>
      <c r="N338" s="2587"/>
      <c r="O338" s="2516"/>
      <c r="P338" s="2049"/>
      <c r="Q338" s="2705" t="s">
        <v>757</v>
      </c>
      <c r="R338" s="2705"/>
      <c r="S338" s="2705"/>
      <c r="T338" s="2705"/>
      <c r="U338" s="2705"/>
    </row>
    <row r="339" spans="1:22" s="62" customFormat="1" ht="18" hidden="1" customHeight="1" outlineLevel="2" x14ac:dyDescent="0.25">
      <c r="A339" s="2192"/>
      <c r="B339" s="2431"/>
      <c r="C339" s="2283"/>
      <c r="D339" s="2189"/>
      <c r="E339" s="2188"/>
      <c r="F339" s="2223"/>
      <c r="G339" s="2444"/>
      <c r="H339" s="2185"/>
      <c r="I339" s="2718"/>
      <c r="J339" s="2288"/>
      <c r="K339" s="2514" t="s">
        <v>215</v>
      </c>
      <c r="L339" s="2472"/>
      <c r="M339" s="2610"/>
      <c r="N339" s="2511"/>
      <c r="O339" s="2720"/>
      <c r="P339" s="2049"/>
      <c r="Q339" s="2049"/>
      <c r="R339" s="2060"/>
    </row>
    <row r="340" spans="1:22" s="62" customFormat="1" ht="14.25" hidden="1" customHeight="1" outlineLevel="2" thickBot="1" x14ac:dyDescent="0.3">
      <c r="A340" s="2192"/>
      <c r="B340" s="2431"/>
      <c r="C340" s="2283"/>
      <c r="D340" s="2189"/>
      <c r="E340" s="2188"/>
      <c r="F340" s="2223"/>
      <c r="G340" s="2444"/>
      <c r="H340" s="2185"/>
      <c r="I340" s="2718"/>
      <c r="J340" s="2332"/>
      <c r="K340" s="2470" t="s">
        <v>142</v>
      </c>
      <c r="L340" s="2302"/>
      <c r="M340" s="2180"/>
      <c r="N340" s="2179"/>
      <c r="O340" s="2193"/>
      <c r="P340" s="2049"/>
      <c r="Q340" s="2049"/>
      <c r="R340" s="2060"/>
      <c r="T340" s="2060"/>
    </row>
    <row r="341" spans="1:22" s="62" customFormat="1" ht="18.75" hidden="1" customHeight="1" outlineLevel="2" thickBot="1" x14ac:dyDescent="0.3">
      <c r="A341" s="2192"/>
      <c r="B341" s="2431"/>
      <c r="C341" s="2283"/>
      <c r="D341" s="2189"/>
      <c r="E341" s="2188"/>
      <c r="F341" s="294"/>
      <c r="G341" s="2444"/>
      <c r="H341" s="2185"/>
      <c r="I341" s="2718"/>
      <c r="J341" s="2467"/>
      <c r="K341" s="2167" t="s">
        <v>33</v>
      </c>
      <c r="L341" s="2206">
        <f>SUM(L338:L340)</f>
        <v>0</v>
      </c>
      <c r="M341" s="2165"/>
      <c r="N341" s="2164"/>
      <c r="O341" s="2647"/>
      <c r="P341" s="2049"/>
      <c r="Q341" s="2049"/>
      <c r="R341" s="2060"/>
    </row>
    <row r="342" spans="1:22" s="62" customFormat="1" ht="28.5" hidden="1" customHeight="1" collapsed="1" x14ac:dyDescent="0.25">
      <c r="A342" s="2286" t="s">
        <v>110</v>
      </c>
      <c r="B342" s="2438" t="s">
        <v>37</v>
      </c>
      <c r="C342" s="2285" t="s">
        <v>37</v>
      </c>
      <c r="D342" s="2199"/>
      <c r="E342" s="2222"/>
      <c r="F342" s="360"/>
      <c r="G342" s="2454" t="s">
        <v>511</v>
      </c>
      <c r="H342" s="2228" t="s">
        <v>44</v>
      </c>
      <c r="I342" s="2719" t="s">
        <v>608</v>
      </c>
      <c r="J342" s="2195" t="s">
        <v>194</v>
      </c>
      <c r="K342" s="2478" t="s">
        <v>125</v>
      </c>
      <c r="L342" s="2477"/>
      <c r="M342" s="2252"/>
      <c r="N342" s="2453"/>
      <c r="O342" s="2300"/>
      <c r="P342" s="2049"/>
      <c r="Q342" s="2049"/>
      <c r="R342" s="2060"/>
      <c r="T342" s="2060"/>
    </row>
    <row r="343" spans="1:22" s="62" customFormat="1" ht="24" hidden="1" customHeight="1" thickBot="1" x14ac:dyDescent="0.3">
      <c r="A343" s="2192"/>
      <c r="B343" s="2431"/>
      <c r="C343" s="2283"/>
      <c r="D343" s="2189"/>
      <c r="E343" s="2219"/>
      <c r="F343" s="294"/>
      <c r="G343" s="2444"/>
      <c r="H343" s="2185"/>
      <c r="I343" s="2718"/>
      <c r="J343" s="2168"/>
      <c r="K343" s="2473" t="s">
        <v>215</v>
      </c>
      <c r="L343" s="2472"/>
      <c r="M343" s="2368" t="s">
        <v>755</v>
      </c>
      <c r="N343" s="2579" t="s">
        <v>316</v>
      </c>
      <c r="O343" s="2720"/>
      <c r="P343" s="2049"/>
      <c r="Q343" s="2049"/>
      <c r="R343" s="2060"/>
    </row>
    <row r="344" spans="1:22" s="62" customFormat="1" ht="24" hidden="1" customHeight="1" x14ac:dyDescent="0.25">
      <c r="A344" s="2286" t="s">
        <v>110</v>
      </c>
      <c r="B344" s="2438" t="s">
        <v>37</v>
      </c>
      <c r="C344" s="2285" t="s">
        <v>37</v>
      </c>
      <c r="D344" s="2199"/>
      <c r="E344" s="2222"/>
      <c r="F344" s="360"/>
      <c r="G344" s="2454" t="s">
        <v>511</v>
      </c>
      <c r="H344" s="2228" t="s">
        <v>44</v>
      </c>
      <c r="I344" s="2719" t="s">
        <v>608</v>
      </c>
      <c r="J344" s="2289" t="s">
        <v>194</v>
      </c>
      <c r="K344" s="2478" t="s">
        <v>125</v>
      </c>
      <c r="L344" s="2477"/>
      <c r="M344" s="2357" t="s">
        <v>756</v>
      </c>
      <c r="N344" s="2679" t="s">
        <v>316</v>
      </c>
      <c r="O344" s="2300"/>
      <c r="P344" s="2049"/>
      <c r="Q344" s="2049"/>
    </row>
    <row r="345" spans="1:22" s="62" customFormat="1" ht="39" hidden="1" customHeight="1" x14ac:dyDescent="0.25">
      <c r="A345" s="2192"/>
      <c r="B345" s="2431"/>
      <c r="C345" s="2283"/>
      <c r="D345" s="2189"/>
      <c r="E345" s="2219"/>
      <c r="F345" s="2223"/>
      <c r="G345" s="2444"/>
      <c r="H345" s="2185"/>
      <c r="I345" s="2718"/>
      <c r="J345" s="2288"/>
      <c r="K345" s="2473" t="s">
        <v>215</v>
      </c>
      <c r="L345" s="2472"/>
      <c r="M345" s="2610"/>
      <c r="N345" s="2179"/>
      <c r="O345" s="2193"/>
      <c r="P345" s="2049"/>
      <c r="Q345" s="2049"/>
    </row>
    <row r="346" spans="1:22" s="62" customFormat="1" ht="14.25" hidden="1" customHeight="1" thickBot="1" x14ac:dyDescent="0.3">
      <c r="A346" s="2192"/>
      <c r="B346" s="2431"/>
      <c r="C346" s="2283"/>
      <c r="D346" s="2189"/>
      <c r="E346" s="2219"/>
      <c r="F346" s="2223"/>
      <c r="G346" s="2444"/>
      <c r="H346" s="2185"/>
      <c r="I346" s="2718"/>
      <c r="J346" s="2332"/>
      <c r="K346" s="2717" t="s">
        <v>142</v>
      </c>
      <c r="L346" s="2652"/>
      <c r="M346" s="2243"/>
      <c r="N346" s="2179"/>
      <c r="O346" s="2193"/>
      <c r="P346" s="2049"/>
      <c r="Q346" s="2049"/>
    </row>
    <row r="347" spans="1:22" s="62" customFormat="1" ht="38.25" hidden="1" customHeight="1" thickBot="1" x14ac:dyDescent="0.3">
      <c r="A347" s="2177"/>
      <c r="B347" s="2430"/>
      <c r="C347" s="2281"/>
      <c r="D347" s="2174"/>
      <c r="E347" s="2216"/>
      <c r="F347" s="294"/>
      <c r="G347" s="2442"/>
      <c r="H347" s="2170"/>
      <c r="I347" s="2716"/>
      <c r="J347" s="2467"/>
      <c r="K347" s="2532" t="s">
        <v>33</v>
      </c>
      <c r="L347" s="2302">
        <f>SUM(L344:L346)</f>
        <v>0</v>
      </c>
      <c r="M347" s="2165"/>
      <c r="N347" s="2164"/>
      <c r="O347" s="2647"/>
      <c r="P347" s="2049"/>
      <c r="Q347" s="2049"/>
    </row>
    <row r="348" spans="1:22" s="62" customFormat="1" ht="20.25" hidden="1" customHeight="1" x14ac:dyDescent="0.25">
      <c r="A348" s="2286" t="s">
        <v>110</v>
      </c>
      <c r="B348" s="2438" t="s">
        <v>37</v>
      </c>
      <c r="C348" s="2285" t="s">
        <v>37</v>
      </c>
      <c r="D348" s="2715"/>
      <c r="E348" s="2714"/>
      <c r="F348" s="360"/>
      <c r="G348" s="2454" t="s">
        <v>511</v>
      </c>
      <c r="H348" s="2228" t="s">
        <v>44</v>
      </c>
      <c r="I348" s="2636" t="s">
        <v>608</v>
      </c>
      <c r="J348" s="2289" t="s">
        <v>194</v>
      </c>
      <c r="K348" s="2478" t="s">
        <v>125</v>
      </c>
      <c r="L348" s="2477">
        <v>0</v>
      </c>
      <c r="M348" s="2526" t="s">
        <v>755</v>
      </c>
      <c r="N348" s="2583" t="s">
        <v>316</v>
      </c>
      <c r="O348" s="2300"/>
      <c r="P348" s="2049"/>
      <c r="Q348" s="2049"/>
    </row>
    <row r="349" spans="1:22" s="62" customFormat="1" ht="47.25" hidden="1" customHeight="1" x14ac:dyDescent="0.25">
      <c r="A349" s="2192"/>
      <c r="B349" s="2431"/>
      <c r="C349" s="2283"/>
      <c r="D349" s="2713"/>
      <c r="E349" s="2673"/>
      <c r="F349" s="2223"/>
      <c r="G349" s="2444"/>
      <c r="H349" s="2185"/>
      <c r="I349" s="2627"/>
      <c r="J349" s="2288"/>
      <c r="K349" s="2473" t="s">
        <v>215</v>
      </c>
      <c r="L349" s="2472"/>
      <c r="M349" s="2180"/>
      <c r="N349" s="2179"/>
      <c r="O349" s="2193"/>
      <c r="P349" s="2049"/>
      <c r="Q349" s="2049"/>
    </row>
    <row r="350" spans="1:22" s="62" customFormat="1" ht="35.25" hidden="1" customHeight="1" thickBot="1" x14ac:dyDescent="0.3">
      <c r="A350" s="2192"/>
      <c r="B350" s="2431"/>
      <c r="C350" s="2283"/>
      <c r="D350" s="2713"/>
      <c r="E350" s="2673"/>
      <c r="F350" s="2223"/>
      <c r="G350" s="2444"/>
      <c r="H350" s="2185"/>
      <c r="I350" s="2627"/>
      <c r="J350" s="2332"/>
      <c r="K350" s="2470" t="s">
        <v>142</v>
      </c>
      <c r="L350" s="2302"/>
      <c r="M350" s="2180"/>
      <c r="N350" s="2179"/>
      <c r="O350" s="2193"/>
      <c r="P350" s="2049"/>
      <c r="Q350" s="2049"/>
    </row>
    <row r="351" spans="1:22" s="62" customFormat="1" ht="31.5" hidden="1" customHeight="1" thickBot="1" x14ac:dyDescent="0.3">
      <c r="A351" s="2177"/>
      <c r="B351" s="2430"/>
      <c r="C351" s="2281"/>
      <c r="D351" s="2712"/>
      <c r="E351" s="2671"/>
      <c r="F351" s="294"/>
      <c r="G351" s="2442"/>
      <c r="H351" s="2170"/>
      <c r="I351" s="2622"/>
      <c r="J351" s="2467"/>
      <c r="K351" s="2532" t="s">
        <v>33</v>
      </c>
      <c r="L351" s="2302">
        <f>SUM(L348:L350)</f>
        <v>0</v>
      </c>
      <c r="M351" s="2165"/>
      <c r="N351" s="2164"/>
      <c r="O351" s="2647"/>
      <c r="P351" s="2049"/>
      <c r="Q351" s="2049"/>
    </row>
    <row r="352" spans="1:22" s="62" customFormat="1" ht="24.75" customHeight="1" x14ac:dyDescent="0.25">
      <c r="A352" s="2286" t="s">
        <v>110</v>
      </c>
      <c r="B352" s="2438" t="s">
        <v>37</v>
      </c>
      <c r="C352" s="2285" t="s">
        <v>37</v>
      </c>
      <c r="D352" s="2199" t="s">
        <v>57</v>
      </c>
      <c r="E352" s="2222"/>
      <c r="F352" s="2480" t="s">
        <v>754</v>
      </c>
      <c r="G352" s="2454" t="s">
        <v>511</v>
      </c>
      <c r="H352" s="2228" t="s">
        <v>44</v>
      </c>
      <c r="I352" s="2636" t="s">
        <v>608</v>
      </c>
      <c r="J352" s="2289" t="s">
        <v>194</v>
      </c>
      <c r="K352" s="2478" t="s">
        <v>125</v>
      </c>
      <c r="L352" s="2477">
        <v>0</v>
      </c>
      <c r="M352" s="2680" t="s">
        <v>753</v>
      </c>
      <c r="N352" s="2679" t="s">
        <v>316</v>
      </c>
      <c r="O352" s="2300">
        <v>0.34100000000000003</v>
      </c>
      <c r="P352" s="2049"/>
      <c r="Q352" s="2049"/>
      <c r="R352" s="2060"/>
      <c r="T352" s="2060"/>
      <c r="V352" s="2060"/>
    </row>
    <row r="353" spans="1:23" s="62" customFormat="1" ht="14.25" customHeight="1" x14ac:dyDescent="0.25">
      <c r="A353" s="2192"/>
      <c r="B353" s="2431"/>
      <c r="C353" s="2283"/>
      <c r="D353" s="2189"/>
      <c r="E353" s="2219"/>
      <c r="F353" s="2471"/>
      <c r="G353" s="2444"/>
      <c r="H353" s="2185"/>
      <c r="I353" s="2627"/>
      <c r="J353" s="2288"/>
      <c r="K353" s="2473" t="s">
        <v>215</v>
      </c>
      <c r="L353" s="2472">
        <v>0</v>
      </c>
      <c r="M353" s="2180"/>
      <c r="N353" s="2179"/>
      <c r="O353" s="2178"/>
      <c r="P353" s="2220"/>
      <c r="Q353" s="2049"/>
    </row>
    <row r="354" spans="1:23" s="62" customFormat="1" ht="15" customHeight="1" thickBot="1" x14ac:dyDescent="0.3">
      <c r="A354" s="2192"/>
      <c r="B354" s="2431"/>
      <c r="C354" s="2283"/>
      <c r="D354" s="2189"/>
      <c r="E354" s="2219"/>
      <c r="F354" s="2471"/>
      <c r="G354" s="2444"/>
      <c r="H354" s="2185"/>
      <c r="I354" s="2627"/>
      <c r="J354" s="2332"/>
      <c r="K354" s="2470" t="s">
        <v>142</v>
      </c>
      <c r="L354" s="2302">
        <v>0</v>
      </c>
      <c r="M354" s="2180"/>
      <c r="N354" s="2179"/>
      <c r="O354" s="2178"/>
      <c r="P354" s="2049"/>
      <c r="Q354" s="2049"/>
    </row>
    <row r="355" spans="1:23" s="62" customFormat="1" ht="15" customHeight="1" thickBot="1" x14ac:dyDescent="0.3">
      <c r="A355" s="2177"/>
      <c r="B355" s="2430"/>
      <c r="C355" s="2281"/>
      <c r="D355" s="2174"/>
      <c r="E355" s="2216"/>
      <c r="F355" s="2468"/>
      <c r="G355" s="2442"/>
      <c r="H355" s="2170"/>
      <c r="I355" s="2622"/>
      <c r="J355" s="2467"/>
      <c r="K355" s="2167" t="s">
        <v>33</v>
      </c>
      <c r="L355" s="2206">
        <f>SUM(L352:L354)</f>
        <v>0</v>
      </c>
      <c r="M355" s="2165"/>
      <c r="N355" s="2164"/>
      <c r="O355" s="2163"/>
      <c r="P355" s="2049"/>
      <c r="Q355" s="2049"/>
    </row>
    <row r="356" spans="1:23" s="62" customFormat="1" ht="21.75" customHeight="1" x14ac:dyDescent="0.25">
      <c r="A356" s="2286" t="s">
        <v>110</v>
      </c>
      <c r="B356" s="2438" t="s">
        <v>37</v>
      </c>
      <c r="C356" s="2285" t="s">
        <v>37</v>
      </c>
      <c r="D356" s="2199" t="s">
        <v>48</v>
      </c>
      <c r="E356" s="2222"/>
      <c r="F356" s="2480" t="s">
        <v>656</v>
      </c>
      <c r="G356" s="2454" t="s">
        <v>511</v>
      </c>
      <c r="H356" s="2228" t="s">
        <v>44</v>
      </c>
      <c r="I356" s="2636" t="s">
        <v>608</v>
      </c>
      <c r="J356" s="2289" t="s">
        <v>194</v>
      </c>
      <c r="K356" s="2478" t="s">
        <v>125</v>
      </c>
      <c r="L356" s="2711">
        <v>171.6</v>
      </c>
      <c r="M356" s="2484" t="s">
        <v>752</v>
      </c>
      <c r="N356" s="2710" t="s">
        <v>605</v>
      </c>
      <c r="O356" s="2474">
        <v>3</v>
      </c>
      <c r="P356" s="2049"/>
      <c r="Q356" s="2049"/>
    </row>
    <row r="357" spans="1:23" s="62" customFormat="1" ht="15" customHeight="1" x14ac:dyDescent="0.25">
      <c r="A357" s="2192"/>
      <c r="B357" s="2431"/>
      <c r="C357" s="2283"/>
      <c r="D357" s="2189"/>
      <c r="E357" s="2219"/>
      <c r="F357" s="2471"/>
      <c r="G357" s="2444"/>
      <c r="H357" s="2185"/>
      <c r="I357" s="2627"/>
      <c r="J357" s="2288"/>
      <c r="K357" s="2473" t="s">
        <v>215</v>
      </c>
      <c r="L357" s="2472"/>
      <c r="M357" s="2524"/>
      <c r="N357" s="2194"/>
      <c r="O357" s="2193"/>
      <c r="P357" s="2049"/>
      <c r="Q357" s="2049"/>
    </row>
    <row r="358" spans="1:23" s="62" customFormat="1" ht="15" customHeight="1" thickBot="1" x14ac:dyDescent="0.3">
      <c r="A358" s="2192"/>
      <c r="B358" s="2431"/>
      <c r="C358" s="2283"/>
      <c r="D358" s="2189"/>
      <c r="E358" s="2219"/>
      <c r="F358" s="2471"/>
      <c r="G358" s="2444"/>
      <c r="H358" s="2185"/>
      <c r="I358" s="2627"/>
      <c r="J358" s="2332"/>
      <c r="K358" s="2470" t="s">
        <v>142</v>
      </c>
      <c r="L358" s="2302">
        <v>0</v>
      </c>
      <c r="M358" s="2524"/>
      <c r="N358" s="2194"/>
      <c r="O358" s="2193"/>
      <c r="P358" s="2049"/>
      <c r="Q358" s="2049"/>
    </row>
    <row r="359" spans="1:23" s="62" customFormat="1" ht="22.5" customHeight="1" thickBot="1" x14ac:dyDescent="0.3">
      <c r="A359" s="2177"/>
      <c r="B359" s="2430"/>
      <c r="C359" s="2281"/>
      <c r="D359" s="2174"/>
      <c r="E359" s="2216"/>
      <c r="F359" s="2468"/>
      <c r="G359" s="2442"/>
      <c r="H359" s="2170"/>
      <c r="I359" s="2622"/>
      <c r="J359" s="2467"/>
      <c r="K359" s="2167" t="s">
        <v>33</v>
      </c>
      <c r="L359" s="2620">
        <f>SUM(L356:L358)</f>
        <v>171.6</v>
      </c>
      <c r="M359" s="2709"/>
      <c r="N359" s="2648"/>
      <c r="O359" s="2647"/>
      <c r="P359" s="2049"/>
      <c r="Q359" s="2049"/>
    </row>
    <row r="360" spans="1:23" s="62" customFormat="1" ht="20.25" hidden="1" customHeight="1" outlineLevel="2" x14ac:dyDescent="0.25">
      <c r="A360" s="2286" t="s">
        <v>110</v>
      </c>
      <c r="B360" s="2438" t="s">
        <v>37</v>
      </c>
      <c r="C360" s="2285" t="s">
        <v>37</v>
      </c>
      <c r="D360" s="2199" t="s">
        <v>46</v>
      </c>
      <c r="E360" s="2222"/>
      <c r="F360" s="2480" t="s">
        <v>751</v>
      </c>
      <c r="G360" s="2454" t="s">
        <v>511</v>
      </c>
      <c r="H360" s="2228" t="s">
        <v>44</v>
      </c>
      <c r="I360" s="2198" t="s">
        <v>663</v>
      </c>
      <c r="J360" s="2278" t="s">
        <v>192</v>
      </c>
      <c r="K360" s="2478" t="s">
        <v>125</v>
      </c>
      <c r="L360" s="2477">
        <v>0</v>
      </c>
      <c r="M360" s="2708" t="s">
        <v>750</v>
      </c>
      <c r="N360" s="2707"/>
      <c r="O360" s="2706"/>
      <c r="P360" s="2049"/>
      <c r="Q360" s="2705"/>
      <c r="R360" s="2705"/>
      <c r="S360" s="2705"/>
      <c r="T360" s="2705"/>
      <c r="U360" s="2705"/>
      <c r="V360" s="2705"/>
      <c r="W360" s="2705"/>
    </row>
    <row r="361" spans="1:23" s="62" customFormat="1" ht="15" hidden="1" customHeight="1" outlineLevel="2" x14ac:dyDescent="0.25">
      <c r="A361" s="2192"/>
      <c r="B361" s="2431"/>
      <c r="C361" s="2283"/>
      <c r="D361" s="2189"/>
      <c r="E361" s="2219"/>
      <c r="F361" s="2471"/>
      <c r="G361" s="2444"/>
      <c r="H361" s="2185"/>
      <c r="I361" s="2188"/>
      <c r="J361" s="2332"/>
      <c r="K361" s="2473" t="s">
        <v>215</v>
      </c>
      <c r="L361" s="2472"/>
      <c r="M361" s="2180"/>
      <c r="N361" s="2179"/>
      <c r="O361" s="2178"/>
      <c r="P361" s="2049"/>
      <c r="Q361" s="2049"/>
    </row>
    <row r="362" spans="1:23" s="62" customFormat="1" ht="15" hidden="1" customHeight="1" outlineLevel="2" thickBot="1" x14ac:dyDescent="0.3">
      <c r="A362" s="2192"/>
      <c r="B362" s="2431"/>
      <c r="C362" s="2283"/>
      <c r="D362" s="2189"/>
      <c r="E362" s="2219"/>
      <c r="F362" s="2471"/>
      <c r="G362" s="2444"/>
      <c r="H362" s="2185"/>
      <c r="I362" s="2188"/>
      <c r="J362" s="2332"/>
      <c r="K362" s="2470" t="s">
        <v>142</v>
      </c>
      <c r="L362" s="2302">
        <v>0</v>
      </c>
      <c r="M362" s="2180"/>
      <c r="N362" s="2179"/>
      <c r="O362" s="2178"/>
      <c r="P362" s="2049"/>
      <c r="Q362" s="2049"/>
    </row>
    <row r="363" spans="1:23" s="62" customFormat="1" ht="27" hidden="1" customHeight="1" outlineLevel="2" thickBot="1" x14ac:dyDescent="0.3">
      <c r="A363" s="2177"/>
      <c r="B363" s="2430"/>
      <c r="C363" s="2281"/>
      <c r="D363" s="2174"/>
      <c r="E363" s="2216"/>
      <c r="F363" s="2468"/>
      <c r="G363" s="2442"/>
      <c r="H363" s="2170"/>
      <c r="I363" s="2173"/>
      <c r="J363" s="2467"/>
      <c r="K363" s="2167" t="s">
        <v>33</v>
      </c>
      <c r="L363" s="2206">
        <f>SUM(L360:L362)</f>
        <v>0</v>
      </c>
      <c r="M363" s="2165"/>
      <c r="N363" s="2164"/>
      <c r="O363" s="2163"/>
      <c r="P363" s="2049"/>
      <c r="Q363" s="2049"/>
    </row>
    <row r="364" spans="1:23" s="62" customFormat="1" ht="36.75" hidden="1" customHeight="1" outlineLevel="1" x14ac:dyDescent="0.25">
      <c r="A364" s="2192" t="s">
        <v>110</v>
      </c>
      <c r="B364" s="2431" t="s">
        <v>37</v>
      </c>
      <c r="C364" s="2283" t="s">
        <v>37</v>
      </c>
      <c r="D364" s="2189" t="s">
        <v>749</v>
      </c>
      <c r="E364" s="2219"/>
      <c r="F364" s="360" t="s">
        <v>748</v>
      </c>
      <c r="G364" s="2444" t="s">
        <v>511</v>
      </c>
      <c r="H364" s="2185" t="s">
        <v>44</v>
      </c>
      <c r="I364" s="2188" t="s">
        <v>645</v>
      </c>
      <c r="J364" s="2704"/>
      <c r="K364" s="2514" t="s">
        <v>125</v>
      </c>
      <c r="L364" s="2703">
        <v>0</v>
      </c>
      <c r="M364" s="2642" t="s">
        <v>747</v>
      </c>
      <c r="N364" s="2702" t="s">
        <v>605</v>
      </c>
      <c r="O364" s="2701"/>
      <c r="P364" s="2049"/>
      <c r="Q364" s="2049"/>
    </row>
    <row r="365" spans="1:23" s="62" customFormat="1" ht="49.5" hidden="1" customHeight="1" outlineLevel="1" x14ac:dyDescent="0.25">
      <c r="A365" s="2192"/>
      <c r="B365" s="2431"/>
      <c r="C365" s="2283"/>
      <c r="D365" s="2189"/>
      <c r="E365" s="2219"/>
      <c r="F365" s="2223"/>
      <c r="G365" s="2444"/>
      <c r="H365" s="2185"/>
      <c r="I365" s="2188"/>
      <c r="J365" s="2700"/>
      <c r="K365" s="2473" t="s">
        <v>215</v>
      </c>
      <c r="L365" s="2472"/>
      <c r="M365" s="2180"/>
      <c r="N365" s="2179"/>
      <c r="O365" s="2699"/>
      <c r="P365" s="2049"/>
      <c r="Q365" s="2049"/>
    </row>
    <row r="366" spans="1:23" s="62" customFormat="1" ht="38.25" hidden="1" customHeight="1" outlineLevel="1" thickBot="1" x14ac:dyDescent="0.3">
      <c r="A366" s="2192"/>
      <c r="B366" s="2431"/>
      <c r="C366" s="2283"/>
      <c r="D366" s="2189"/>
      <c r="E366" s="2219"/>
      <c r="F366" s="2223"/>
      <c r="G366" s="2444"/>
      <c r="H366" s="2185"/>
      <c r="I366" s="2188"/>
      <c r="J366" s="2700"/>
      <c r="K366" s="2470" t="s">
        <v>142</v>
      </c>
      <c r="L366" s="2302">
        <v>0</v>
      </c>
      <c r="M366" s="2180"/>
      <c r="N366" s="2179"/>
      <c r="O366" s="2699"/>
      <c r="P366" s="2049"/>
      <c r="Q366" s="2049"/>
      <c r="R366" s="2060"/>
    </row>
    <row r="367" spans="1:23" s="62" customFormat="1" ht="29.25" hidden="1" customHeight="1" outlineLevel="1" thickBot="1" x14ac:dyDescent="0.3">
      <c r="A367" s="2177"/>
      <c r="B367" s="2430"/>
      <c r="C367" s="2281"/>
      <c r="D367" s="2174"/>
      <c r="E367" s="2216"/>
      <c r="F367" s="294"/>
      <c r="G367" s="2442"/>
      <c r="H367" s="2170"/>
      <c r="I367" s="2173"/>
      <c r="J367" s="2417"/>
      <c r="K367" s="2532" t="s">
        <v>33</v>
      </c>
      <c r="L367" s="2206">
        <f>SUM(L364:L366)</f>
        <v>0</v>
      </c>
      <c r="M367" s="2594"/>
      <c r="N367" s="2593"/>
      <c r="O367" s="2698"/>
      <c r="P367" s="2049"/>
      <c r="Q367" s="2049"/>
    </row>
    <row r="368" spans="1:23" s="62" customFormat="1" ht="29.25" hidden="1" customHeight="1" outlineLevel="1" x14ac:dyDescent="0.25">
      <c r="A368" s="2202" t="s">
        <v>110</v>
      </c>
      <c r="B368" s="2407" t="s">
        <v>37</v>
      </c>
      <c r="C368" s="2266" t="s">
        <v>37</v>
      </c>
      <c r="D368" s="2265" t="s">
        <v>643</v>
      </c>
      <c r="E368" s="2222"/>
      <c r="F368" s="360" t="s">
        <v>746</v>
      </c>
      <c r="G368" s="2444" t="s">
        <v>511</v>
      </c>
      <c r="H368" s="2185" t="s">
        <v>44</v>
      </c>
      <c r="I368" s="2636" t="s">
        <v>645</v>
      </c>
      <c r="J368" s="2646"/>
      <c r="K368" s="2514" t="s">
        <v>125</v>
      </c>
      <c r="L368" s="2477">
        <v>0</v>
      </c>
      <c r="M368" s="2437" t="s">
        <v>745</v>
      </c>
      <c r="N368" s="2697" t="s">
        <v>316</v>
      </c>
      <c r="O368" s="2696"/>
      <c r="P368" s="2049"/>
      <c r="Q368" s="2049"/>
    </row>
    <row r="369" spans="1:18" s="62" customFormat="1" ht="36" hidden="1" customHeight="1" outlineLevel="1" x14ac:dyDescent="0.25">
      <c r="A369" s="2262"/>
      <c r="B369" s="2404"/>
      <c r="C369" s="2260"/>
      <c r="D369" s="2259"/>
      <c r="E369" s="2219"/>
      <c r="F369" s="2332"/>
      <c r="G369" s="2444"/>
      <c r="H369" s="2185"/>
      <c r="I369" s="2627"/>
      <c r="J369" s="2645"/>
      <c r="K369" s="2473" t="s">
        <v>215</v>
      </c>
      <c r="L369" s="2472">
        <v>0</v>
      </c>
      <c r="M369" s="2236"/>
      <c r="N369" s="2511"/>
      <c r="O369" s="2695"/>
      <c r="P369" s="2049"/>
      <c r="Q369" s="2049"/>
    </row>
    <row r="370" spans="1:18" s="62" customFormat="1" ht="39.75" hidden="1" customHeight="1" outlineLevel="1" thickBot="1" x14ac:dyDescent="0.3">
      <c r="A370" s="2262"/>
      <c r="B370" s="2404"/>
      <c r="C370" s="2260"/>
      <c r="D370" s="2259"/>
      <c r="E370" s="2219"/>
      <c r="F370" s="2332"/>
      <c r="G370" s="2444"/>
      <c r="H370" s="2185"/>
      <c r="I370" s="2627"/>
      <c r="J370" s="2645"/>
      <c r="K370" s="2470" t="s">
        <v>142</v>
      </c>
      <c r="L370" s="2302"/>
      <c r="M370" s="2236"/>
      <c r="N370" s="2511"/>
      <c r="O370" s="2695"/>
      <c r="P370" s="2049"/>
      <c r="Q370" s="2049"/>
    </row>
    <row r="371" spans="1:18" s="62" customFormat="1" ht="51" hidden="1" customHeight="1" outlineLevel="1" thickBot="1" x14ac:dyDescent="0.3">
      <c r="A371" s="2258"/>
      <c r="B371" s="2536"/>
      <c r="C371" s="2256"/>
      <c r="D371" s="2255"/>
      <c r="E371" s="2216"/>
      <c r="F371" s="2467"/>
      <c r="G371" s="2442"/>
      <c r="H371" s="2170"/>
      <c r="I371" s="2622"/>
      <c r="J371" s="2650"/>
      <c r="K371" s="2532" t="s">
        <v>33</v>
      </c>
      <c r="L371" s="2206">
        <f>SUM(L368:L370)</f>
        <v>0</v>
      </c>
      <c r="M371" s="2227"/>
      <c r="N371" s="2408"/>
      <c r="O371" s="2694"/>
      <c r="P371" s="2049"/>
      <c r="Q371" s="2049"/>
    </row>
    <row r="372" spans="1:18" s="62" customFormat="1" ht="16.5" customHeight="1" collapsed="1" x14ac:dyDescent="0.25">
      <c r="A372" s="2202" t="s">
        <v>110</v>
      </c>
      <c r="B372" s="2641" t="s">
        <v>37</v>
      </c>
      <c r="C372" s="2266" t="s">
        <v>37</v>
      </c>
      <c r="D372" s="2265" t="s">
        <v>608</v>
      </c>
      <c r="E372" s="2222"/>
      <c r="F372" s="360" t="s">
        <v>744</v>
      </c>
      <c r="G372" s="2454" t="s">
        <v>738</v>
      </c>
      <c r="H372" s="2228" t="s">
        <v>44</v>
      </c>
      <c r="I372" s="2636" t="s">
        <v>645</v>
      </c>
      <c r="J372" s="2670" t="s">
        <v>203</v>
      </c>
      <c r="K372" s="2478" t="s">
        <v>125</v>
      </c>
      <c r="L372" s="2477">
        <v>200</v>
      </c>
      <c r="M372" s="2693" t="s">
        <v>743</v>
      </c>
      <c r="N372" s="2583" t="s">
        <v>605</v>
      </c>
      <c r="O372" s="2692">
        <v>13</v>
      </c>
      <c r="P372" s="2049"/>
      <c r="Q372" s="2049"/>
    </row>
    <row r="373" spans="1:18" s="62" customFormat="1" ht="21.75" customHeight="1" x14ac:dyDescent="0.25">
      <c r="A373" s="2262"/>
      <c r="B373" s="2630"/>
      <c r="C373" s="2260"/>
      <c r="D373" s="2259"/>
      <c r="E373" s="2219"/>
      <c r="F373" s="2332"/>
      <c r="G373" s="2444"/>
      <c r="H373" s="2185"/>
      <c r="I373" s="2627"/>
      <c r="J373" s="2401"/>
      <c r="K373" s="2473" t="s">
        <v>215</v>
      </c>
      <c r="L373" s="2472">
        <v>0</v>
      </c>
      <c r="M373" s="2180" t="s">
        <v>742</v>
      </c>
      <c r="N373" s="2577" t="s">
        <v>605</v>
      </c>
      <c r="O373" s="2678">
        <v>1</v>
      </c>
      <c r="P373" s="2049"/>
      <c r="Q373" s="2049"/>
    </row>
    <row r="374" spans="1:18" s="62" customFormat="1" ht="17.25" customHeight="1" x14ac:dyDescent="0.25">
      <c r="A374" s="2262"/>
      <c r="B374" s="2630"/>
      <c r="C374" s="2260"/>
      <c r="D374" s="2259"/>
      <c r="E374" s="2219"/>
      <c r="F374" s="2332"/>
      <c r="G374" s="2444"/>
      <c r="H374" s="2185"/>
      <c r="I374" s="2627"/>
      <c r="J374" s="2219"/>
      <c r="K374" s="2473" t="s">
        <v>142</v>
      </c>
      <c r="L374" s="2691">
        <v>0</v>
      </c>
      <c r="M374" s="2180"/>
      <c r="N374" s="2179"/>
      <c r="O374" s="2242"/>
      <c r="P374" s="2049"/>
      <c r="Q374" s="2049"/>
    </row>
    <row r="375" spans="1:18" s="62" customFormat="1" ht="18" customHeight="1" thickBot="1" x14ac:dyDescent="0.3">
      <c r="A375" s="2258"/>
      <c r="B375" s="2625"/>
      <c r="C375" s="2256"/>
      <c r="D375" s="2255"/>
      <c r="E375" s="2216"/>
      <c r="F375" s="2467"/>
      <c r="G375" s="2442"/>
      <c r="H375" s="2170"/>
      <c r="I375" s="2622"/>
      <c r="J375" s="2216"/>
      <c r="K375" s="2621" t="s">
        <v>33</v>
      </c>
      <c r="L375" s="2660">
        <f>SUM(L372:L374)</f>
        <v>200</v>
      </c>
      <c r="M375" s="2227"/>
      <c r="N375" s="2408"/>
      <c r="O375" s="2254"/>
      <c r="P375" s="2049"/>
      <c r="Q375" s="2049"/>
    </row>
    <row r="376" spans="1:18" s="62" customFormat="1" ht="27.75" hidden="1" customHeight="1" thickBot="1" x14ac:dyDescent="0.3">
      <c r="A376" s="2202" t="s">
        <v>110</v>
      </c>
      <c r="B376" s="2641" t="s">
        <v>37</v>
      </c>
      <c r="C376" s="2266" t="s">
        <v>37</v>
      </c>
      <c r="D376" s="2265" t="s">
        <v>636</v>
      </c>
      <c r="E376" s="2686"/>
      <c r="F376" s="360" t="s">
        <v>741</v>
      </c>
      <c r="G376" s="2690" t="s">
        <v>738</v>
      </c>
      <c r="H376" s="2228" t="s">
        <v>44</v>
      </c>
      <c r="I376" s="2636" t="s">
        <v>740</v>
      </c>
      <c r="J376" s="2222"/>
      <c r="K376" s="489" t="s">
        <v>125</v>
      </c>
      <c r="L376" s="2684">
        <v>0</v>
      </c>
      <c r="M376" s="2683" t="s">
        <v>733</v>
      </c>
      <c r="N376" s="2689" t="s">
        <v>316</v>
      </c>
      <c r="O376" s="2474"/>
      <c r="P376" s="2049"/>
      <c r="Q376" s="2049"/>
    </row>
    <row r="377" spans="1:18" s="62" customFormat="1" ht="17.25" hidden="1" customHeight="1" x14ac:dyDescent="0.25">
      <c r="A377" s="2262"/>
      <c r="B377" s="2630"/>
      <c r="C377" s="2260"/>
      <c r="D377" s="2259"/>
      <c r="E377" s="2686"/>
      <c r="F377" s="2332"/>
      <c r="G377" s="2688"/>
      <c r="H377" s="2185"/>
      <c r="I377" s="2627"/>
      <c r="J377" s="2219"/>
      <c r="K377" s="2478" t="s">
        <v>215</v>
      </c>
      <c r="L377" s="2477">
        <v>0</v>
      </c>
      <c r="M377" s="2231"/>
      <c r="N377" s="2230"/>
      <c r="O377" s="2225"/>
      <c r="P377" s="2049"/>
      <c r="Q377" s="2049"/>
    </row>
    <row r="378" spans="1:18" s="62" customFormat="1" ht="45" hidden="1" customHeight="1" thickBot="1" x14ac:dyDescent="0.3">
      <c r="A378" s="2262"/>
      <c r="B378" s="2630"/>
      <c r="C378" s="2260"/>
      <c r="D378" s="2259"/>
      <c r="E378" s="2686"/>
      <c r="F378" s="2332"/>
      <c r="G378" s="2688"/>
      <c r="H378" s="2185"/>
      <c r="I378" s="2627"/>
      <c r="J378" s="2219"/>
      <c r="K378" s="2470" t="s">
        <v>142</v>
      </c>
      <c r="L378" s="2687">
        <v>0</v>
      </c>
      <c r="M378" s="2231"/>
      <c r="N378" s="2230"/>
      <c r="O378" s="2225"/>
      <c r="P378" s="2049"/>
      <c r="Q378" s="2049"/>
      <c r="R378" s="2060"/>
    </row>
    <row r="379" spans="1:18" s="62" customFormat="1" ht="48.75" hidden="1" customHeight="1" thickBot="1" x14ac:dyDescent="0.3">
      <c r="A379" s="2262"/>
      <c r="B379" s="2630"/>
      <c r="C379" s="2260"/>
      <c r="D379" s="2259"/>
      <c r="E379" s="2686"/>
      <c r="F379" s="2467"/>
      <c r="G379" s="2685"/>
      <c r="H379" s="2170"/>
      <c r="I379" s="2622"/>
      <c r="J379" s="2216"/>
      <c r="K379" s="2532" t="s">
        <v>33</v>
      </c>
      <c r="L379" s="2481">
        <f>SUM(L376:L378)</f>
        <v>0</v>
      </c>
      <c r="M379" s="2227"/>
      <c r="N379" s="2226"/>
      <c r="O379" s="2254"/>
      <c r="P379" s="2049"/>
      <c r="Q379" s="2049"/>
    </row>
    <row r="380" spans="1:18" s="62" customFormat="1" ht="19.5" customHeight="1" thickBot="1" x14ac:dyDescent="0.3">
      <c r="A380" s="2202" t="s">
        <v>110</v>
      </c>
      <c r="B380" s="2641" t="s">
        <v>37</v>
      </c>
      <c r="C380" s="2266" t="s">
        <v>37</v>
      </c>
      <c r="D380" s="2265" t="s">
        <v>663</v>
      </c>
      <c r="E380" s="2219"/>
      <c r="F380" s="360" t="s">
        <v>739</v>
      </c>
      <c r="G380" s="2454" t="s">
        <v>738</v>
      </c>
      <c r="H380" s="2228" t="s">
        <v>44</v>
      </c>
      <c r="I380" s="2636" t="s">
        <v>608</v>
      </c>
      <c r="J380" s="2289" t="s">
        <v>194</v>
      </c>
      <c r="K380" s="489" t="s">
        <v>125</v>
      </c>
      <c r="L380" s="2684">
        <v>25</v>
      </c>
      <c r="M380" s="2683" t="s">
        <v>737</v>
      </c>
      <c r="N380" s="2583" t="s">
        <v>605</v>
      </c>
      <c r="O380" s="2474">
        <v>1</v>
      </c>
      <c r="P380" s="2049"/>
      <c r="Q380" s="2049"/>
    </row>
    <row r="381" spans="1:18" s="62" customFormat="1" ht="27" customHeight="1" x14ac:dyDescent="0.25">
      <c r="A381" s="2262"/>
      <c r="B381" s="2630"/>
      <c r="C381" s="2260"/>
      <c r="D381" s="2259"/>
      <c r="E381" s="2219"/>
      <c r="F381" s="2332"/>
      <c r="G381" s="2444"/>
      <c r="H381" s="2185"/>
      <c r="I381" s="2627"/>
      <c r="J381" s="2288"/>
      <c r="K381" s="2478" t="s">
        <v>215</v>
      </c>
      <c r="L381" s="2477">
        <v>200</v>
      </c>
      <c r="M381" s="2682" t="s">
        <v>736</v>
      </c>
      <c r="N381" s="2552" t="s">
        <v>605</v>
      </c>
      <c r="O381" s="2234">
        <v>1</v>
      </c>
      <c r="P381" s="2049"/>
      <c r="Q381" s="2049"/>
    </row>
    <row r="382" spans="1:18" s="62" customFormat="1" ht="21" customHeight="1" thickBot="1" x14ac:dyDescent="0.3">
      <c r="A382" s="2262"/>
      <c r="B382" s="2630"/>
      <c r="C382" s="2260"/>
      <c r="D382" s="2259"/>
      <c r="E382" s="2219"/>
      <c r="F382" s="2332"/>
      <c r="G382" s="2444"/>
      <c r="H382" s="2185"/>
      <c r="I382" s="2627"/>
      <c r="J382" s="2424"/>
      <c r="K382" s="2470" t="s">
        <v>142</v>
      </c>
      <c r="L382" s="2681">
        <v>0</v>
      </c>
      <c r="M382" s="2209"/>
      <c r="N382" s="2230"/>
      <c r="O382" s="2225"/>
      <c r="P382" s="2049"/>
      <c r="Q382" s="2049"/>
    </row>
    <row r="383" spans="1:18" s="62" customFormat="1" ht="13.5" customHeight="1" thickBot="1" x14ac:dyDescent="0.3">
      <c r="A383" s="2262"/>
      <c r="B383" s="2630"/>
      <c r="C383" s="2260"/>
      <c r="D383" s="2259"/>
      <c r="E383" s="2219"/>
      <c r="F383" s="2467"/>
      <c r="G383" s="2442"/>
      <c r="H383" s="2170"/>
      <c r="I383" s="2622"/>
      <c r="J383" s="2424"/>
      <c r="K383" s="2532" t="s">
        <v>33</v>
      </c>
      <c r="L383" s="2481">
        <f>SUM(L380:L382)</f>
        <v>225</v>
      </c>
      <c r="M383" s="2227"/>
      <c r="N383" s="2226"/>
      <c r="O383" s="2254"/>
      <c r="P383" s="2049"/>
      <c r="Q383" s="2049"/>
    </row>
    <row r="384" spans="1:18" s="62" customFormat="1" ht="21" customHeight="1" x14ac:dyDescent="0.25">
      <c r="A384" s="2202" t="s">
        <v>110</v>
      </c>
      <c r="B384" s="2641" t="s">
        <v>37</v>
      </c>
      <c r="C384" s="2266" t="s">
        <v>37</v>
      </c>
      <c r="D384" s="2199" t="s">
        <v>735</v>
      </c>
      <c r="E384" s="2222"/>
      <c r="F384" s="360" t="s">
        <v>734</v>
      </c>
      <c r="G384" s="2454" t="s">
        <v>511</v>
      </c>
      <c r="H384" s="2228" t="s">
        <v>44</v>
      </c>
      <c r="I384" s="2636" t="s">
        <v>608</v>
      </c>
      <c r="J384" s="2289" t="s">
        <v>194</v>
      </c>
      <c r="K384" s="2478" t="s">
        <v>125</v>
      </c>
      <c r="L384" s="2477">
        <v>100</v>
      </c>
      <c r="M384" s="2680" t="s">
        <v>733</v>
      </c>
      <c r="N384" s="2679" t="s">
        <v>316</v>
      </c>
      <c r="O384" s="2474">
        <v>0.2</v>
      </c>
      <c r="P384" s="2049"/>
      <c r="Q384" s="2049"/>
    </row>
    <row r="385" spans="1:23" s="62" customFormat="1" ht="21.75" customHeight="1" x14ac:dyDescent="0.25">
      <c r="A385" s="2262"/>
      <c r="B385" s="2630"/>
      <c r="C385" s="2260"/>
      <c r="D385" s="2189"/>
      <c r="E385" s="2219"/>
      <c r="F385" s="2677"/>
      <c r="G385" s="2444"/>
      <c r="H385" s="2185"/>
      <c r="I385" s="2627"/>
      <c r="J385" s="2288"/>
      <c r="K385" s="2473" t="s">
        <v>215</v>
      </c>
      <c r="L385" s="2472">
        <v>0</v>
      </c>
      <c r="M385" s="2180"/>
      <c r="N385" s="2577"/>
      <c r="O385" s="2678"/>
      <c r="P385" s="2049"/>
      <c r="Q385" s="2049"/>
    </row>
    <row r="386" spans="1:23" s="62" customFormat="1" ht="21.75" customHeight="1" x14ac:dyDescent="0.25">
      <c r="A386" s="2262"/>
      <c r="B386" s="2630"/>
      <c r="C386" s="2260"/>
      <c r="D386" s="2189"/>
      <c r="E386" s="2219"/>
      <c r="F386" s="2677"/>
      <c r="G386" s="2444"/>
      <c r="H386" s="2185"/>
      <c r="I386" s="2627"/>
      <c r="J386" s="2661"/>
      <c r="K386" s="2473" t="s">
        <v>694</v>
      </c>
      <c r="L386" s="2472">
        <v>0</v>
      </c>
      <c r="M386" s="2180"/>
      <c r="N386" s="2577"/>
      <c r="O386" s="2678"/>
      <c r="P386" s="2049"/>
      <c r="Q386" s="2049"/>
    </row>
    <row r="387" spans="1:23" s="62" customFormat="1" ht="12.75" customHeight="1" x14ac:dyDescent="0.25">
      <c r="A387" s="2262"/>
      <c r="B387" s="2630"/>
      <c r="C387" s="2260"/>
      <c r="D387" s="2189"/>
      <c r="E387" s="2219"/>
      <c r="F387" s="2677"/>
      <c r="G387" s="2444"/>
      <c r="H387" s="2185"/>
      <c r="I387" s="2627"/>
      <c r="J387" s="2424"/>
      <c r="K387" s="2473" t="s">
        <v>142</v>
      </c>
      <c r="L387" s="2472">
        <v>0</v>
      </c>
      <c r="M387" s="2180"/>
      <c r="N387" s="2179"/>
      <c r="O387" s="2242"/>
      <c r="P387" s="2049"/>
      <c r="Q387" s="2049"/>
    </row>
    <row r="388" spans="1:23" s="62" customFormat="1" ht="19.5" customHeight="1" thickBot="1" x14ac:dyDescent="0.3">
      <c r="A388" s="2258"/>
      <c r="B388" s="2625"/>
      <c r="C388" s="2256"/>
      <c r="D388" s="2174"/>
      <c r="E388" s="2216"/>
      <c r="F388" s="2676"/>
      <c r="G388" s="2442"/>
      <c r="H388" s="2170"/>
      <c r="I388" s="2622"/>
      <c r="J388" s="2417"/>
      <c r="K388" s="2675" t="s">
        <v>33</v>
      </c>
      <c r="L388" s="2660">
        <f>SUM(L384:L387)</f>
        <v>100</v>
      </c>
      <c r="M388" s="2227"/>
      <c r="N388" s="2408"/>
      <c r="O388" s="2254"/>
      <c r="P388" s="2049"/>
      <c r="Q388" s="2049"/>
    </row>
    <row r="389" spans="1:23" s="62" customFormat="1" ht="17.25" hidden="1" customHeight="1" x14ac:dyDescent="0.25">
      <c r="A389" s="2202" t="s">
        <v>110</v>
      </c>
      <c r="B389" s="2641" t="s">
        <v>37</v>
      </c>
      <c r="C389" s="2266" t="s">
        <v>37</v>
      </c>
      <c r="D389" s="2199"/>
      <c r="E389" s="2222"/>
      <c r="F389" s="2674"/>
      <c r="G389" s="2454" t="s">
        <v>511</v>
      </c>
      <c r="H389" s="2228" t="s">
        <v>44</v>
      </c>
      <c r="I389" s="2636" t="s">
        <v>608</v>
      </c>
      <c r="J389" s="2289" t="s">
        <v>194</v>
      </c>
      <c r="K389" s="2478" t="s">
        <v>125</v>
      </c>
      <c r="L389" s="2477"/>
      <c r="M389" s="2212" t="s">
        <v>722</v>
      </c>
      <c r="N389" s="2659" t="s">
        <v>605</v>
      </c>
      <c r="O389" s="2276"/>
      <c r="P389" s="2049"/>
      <c r="Q389" s="2049"/>
    </row>
    <row r="390" spans="1:23" s="62" customFormat="1" ht="21.75" hidden="1" customHeight="1" x14ac:dyDescent="0.25">
      <c r="A390" s="2262"/>
      <c r="B390" s="2630"/>
      <c r="C390" s="2260"/>
      <c r="D390" s="2189"/>
      <c r="E390" s="2219"/>
      <c r="F390" s="2674"/>
      <c r="G390" s="2444"/>
      <c r="H390" s="2185"/>
      <c r="I390" s="2627"/>
      <c r="J390" s="2288"/>
      <c r="K390" s="2473" t="s">
        <v>215</v>
      </c>
      <c r="L390" s="2472"/>
      <c r="M390" s="2209"/>
      <c r="N390" s="2391"/>
      <c r="O390" s="2225"/>
      <c r="P390" s="2049"/>
      <c r="Q390" s="2049"/>
    </row>
    <row r="391" spans="1:23" s="62" customFormat="1" ht="22.5" hidden="1" customHeight="1" thickBot="1" x14ac:dyDescent="0.3">
      <c r="A391" s="2262"/>
      <c r="B391" s="2630"/>
      <c r="C391" s="2260"/>
      <c r="D391" s="2189"/>
      <c r="E391" s="2219"/>
      <c r="F391" s="2674"/>
      <c r="G391" s="2444"/>
      <c r="H391" s="2185"/>
      <c r="I391" s="2627"/>
      <c r="J391" s="2673"/>
      <c r="K391" s="2470" t="s">
        <v>142</v>
      </c>
      <c r="L391" s="2652"/>
      <c r="M391" s="2231"/>
      <c r="N391" s="2391"/>
      <c r="O391" s="2225"/>
      <c r="P391" s="2049"/>
      <c r="Q391" s="2049"/>
    </row>
    <row r="392" spans="1:23" s="62" customFormat="1" ht="24" hidden="1" customHeight="1" thickBot="1" x14ac:dyDescent="0.3">
      <c r="A392" s="2262"/>
      <c r="B392" s="2630"/>
      <c r="C392" s="2260"/>
      <c r="D392" s="2189"/>
      <c r="E392" s="2219"/>
      <c r="F392" s="2672"/>
      <c r="G392" s="2442"/>
      <c r="H392" s="2170"/>
      <c r="I392" s="2622"/>
      <c r="J392" s="2671"/>
      <c r="K392" s="2532" t="s">
        <v>33</v>
      </c>
      <c r="L392" s="2660">
        <f>SUM(L389:L391)</f>
        <v>0</v>
      </c>
      <c r="M392" s="2227"/>
      <c r="N392" s="2655"/>
      <c r="O392" s="2254"/>
      <c r="P392" s="2049"/>
      <c r="Q392" s="2049"/>
    </row>
    <row r="393" spans="1:23" s="62" customFormat="1" ht="14.45" customHeight="1" x14ac:dyDescent="0.25">
      <c r="A393" s="2202" t="s">
        <v>110</v>
      </c>
      <c r="B393" s="2641" t="s">
        <v>37</v>
      </c>
      <c r="C393" s="2266" t="s">
        <v>37</v>
      </c>
      <c r="D393" s="2199" t="s">
        <v>632</v>
      </c>
      <c r="E393" s="2424"/>
      <c r="F393" s="360" t="s">
        <v>732</v>
      </c>
      <c r="G393" s="2546"/>
      <c r="H393" s="2228" t="s">
        <v>44</v>
      </c>
      <c r="I393" s="2636" t="s">
        <v>645</v>
      </c>
      <c r="J393" s="2670" t="s">
        <v>203</v>
      </c>
      <c r="K393" s="2478" t="s">
        <v>125</v>
      </c>
      <c r="L393" s="2477">
        <v>120</v>
      </c>
      <c r="M393" s="2212" t="s">
        <v>731</v>
      </c>
      <c r="N393" s="2659" t="s">
        <v>605</v>
      </c>
      <c r="O393" s="2276">
        <v>3</v>
      </c>
      <c r="P393" s="2049"/>
      <c r="Q393" s="2049"/>
      <c r="R393" s="2060"/>
    </row>
    <row r="394" spans="1:23" s="62" customFormat="1" ht="13.9" customHeight="1" x14ac:dyDescent="0.25">
      <c r="A394" s="2262"/>
      <c r="B394" s="2630"/>
      <c r="C394" s="2260"/>
      <c r="D394" s="2189"/>
      <c r="E394" s="2424"/>
      <c r="F394" s="2223"/>
      <c r="G394" s="2546"/>
      <c r="H394" s="2185"/>
      <c r="I394" s="2627"/>
      <c r="J394" s="2401"/>
      <c r="K394" s="2473" t="s">
        <v>215</v>
      </c>
      <c r="L394" s="2472"/>
      <c r="M394" s="2272"/>
      <c r="N394" s="2631"/>
      <c r="O394" s="2271"/>
      <c r="P394" s="2049"/>
      <c r="Q394" s="2049"/>
    </row>
    <row r="395" spans="1:23" s="62" customFormat="1" ht="13.9" customHeight="1" thickBot="1" x14ac:dyDescent="0.3">
      <c r="A395" s="2262"/>
      <c r="B395" s="2630"/>
      <c r="C395" s="2260"/>
      <c r="D395" s="2189"/>
      <c r="E395" s="2424"/>
      <c r="F395" s="2223"/>
      <c r="G395" s="2546"/>
      <c r="H395" s="2185"/>
      <c r="I395" s="2627"/>
      <c r="J395" s="2219"/>
      <c r="K395" s="2470" t="s">
        <v>142</v>
      </c>
      <c r="L395" s="2652"/>
      <c r="M395" s="2231"/>
      <c r="N395" s="2389"/>
      <c r="O395" s="2225"/>
      <c r="P395" s="2049"/>
      <c r="Q395" s="2049"/>
    </row>
    <row r="396" spans="1:23" s="62" customFormat="1" ht="20.25" customHeight="1" thickBot="1" x14ac:dyDescent="0.3">
      <c r="A396" s="2258"/>
      <c r="B396" s="2625"/>
      <c r="C396" s="2256"/>
      <c r="D396" s="2174"/>
      <c r="E396" s="2424"/>
      <c r="F396" s="294"/>
      <c r="G396" s="2546"/>
      <c r="H396" s="2170"/>
      <c r="I396" s="2622"/>
      <c r="J396" s="2216"/>
      <c r="K396" s="2167" t="s">
        <v>33</v>
      </c>
      <c r="L396" s="2660">
        <f>SUM(L393:L395)</f>
        <v>120</v>
      </c>
      <c r="M396" s="2227"/>
      <c r="N396" s="2408"/>
      <c r="O396" s="2254"/>
      <c r="P396" s="2049"/>
      <c r="Q396" s="2049"/>
    </row>
    <row r="397" spans="1:23" s="62" customFormat="1" ht="20.25" hidden="1" customHeight="1" outlineLevel="1" x14ac:dyDescent="0.25">
      <c r="A397" s="2202"/>
      <c r="B397" s="2641"/>
      <c r="C397" s="2266"/>
      <c r="D397" s="2669"/>
      <c r="E397" s="2668"/>
      <c r="F397" s="360"/>
      <c r="G397" s="2546"/>
      <c r="H397" s="2228"/>
      <c r="I397" s="2636"/>
      <c r="J397" s="2289"/>
      <c r="K397" s="2478"/>
      <c r="L397" s="2477"/>
      <c r="M397" s="366"/>
      <c r="N397" s="2583"/>
      <c r="O397" s="2300"/>
      <c r="P397" s="2220"/>
      <c r="Q397" s="2667"/>
      <c r="R397" s="2667"/>
      <c r="S397" s="2667"/>
      <c r="T397" s="2667"/>
      <c r="U397" s="2667"/>
      <c r="V397" s="2667"/>
      <c r="W397" s="2667"/>
    </row>
    <row r="398" spans="1:23" s="62" customFormat="1" ht="20.25" hidden="1" customHeight="1" outlineLevel="1" x14ac:dyDescent="0.25">
      <c r="A398" s="2262"/>
      <c r="B398" s="2630"/>
      <c r="C398" s="2260"/>
      <c r="D398" s="2666"/>
      <c r="E398" s="2665"/>
      <c r="F398" s="2223"/>
      <c r="G398" s="2546"/>
      <c r="H398" s="2185"/>
      <c r="I398" s="2627"/>
      <c r="J398" s="2288"/>
      <c r="K398" s="2473"/>
      <c r="L398" s="2472"/>
      <c r="M398" s="2664"/>
      <c r="N398" s="2389"/>
      <c r="O398" s="2225"/>
      <c r="P398" s="2049"/>
      <c r="Q398" s="2049"/>
    </row>
    <row r="399" spans="1:23" s="62" customFormat="1" ht="20.25" hidden="1" customHeight="1" outlineLevel="1" x14ac:dyDescent="0.25">
      <c r="A399" s="2262"/>
      <c r="B399" s="2630"/>
      <c r="C399" s="2260"/>
      <c r="D399" s="2666"/>
      <c r="E399" s="2665"/>
      <c r="F399" s="2223"/>
      <c r="G399" s="2546"/>
      <c r="H399" s="2185"/>
      <c r="I399" s="2627"/>
      <c r="J399" s="2661"/>
      <c r="K399" s="2470"/>
      <c r="L399" s="2472"/>
      <c r="M399" s="2664"/>
      <c r="N399" s="2389"/>
      <c r="O399" s="2225"/>
      <c r="P399" s="2049"/>
      <c r="Q399" s="2049"/>
    </row>
    <row r="400" spans="1:23" s="62" customFormat="1" ht="20.25" hidden="1" customHeight="1" outlineLevel="1" thickBot="1" x14ac:dyDescent="0.3">
      <c r="A400" s="2262"/>
      <c r="B400" s="2630"/>
      <c r="C400" s="2260"/>
      <c r="D400" s="2666"/>
      <c r="E400" s="2665"/>
      <c r="F400" s="2223"/>
      <c r="G400" s="2546"/>
      <c r="H400" s="2185"/>
      <c r="I400" s="2627"/>
      <c r="J400" s="2424"/>
      <c r="K400" s="2470"/>
      <c r="L400" s="2652"/>
      <c r="M400" s="2664"/>
      <c r="N400" s="2389"/>
      <c r="O400" s="2225"/>
      <c r="P400" s="2049"/>
      <c r="Q400" s="2049"/>
    </row>
    <row r="401" spans="1:23" s="62" customFormat="1" ht="20.25" hidden="1" customHeight="1" outlineLevel="1" thickBot="1" x14ac:dyDescent="0.3">
      <c r="A401" s="2258"/>
      <c r="B401" s="2625"/>
      <c r="C401" s="2256"/>
      <c r="D401" s="2663"/>
      <c r="E401" s="2662"/>
      <c r="F401" s="294"/>
      <c r="G401" s="2546"/>
      <c r="H401" s="2170"/>
      <c r="I401" s="2622"/>
      <c r="J401" s="2417"/>
      <c r="K401" s="2167"/>
      <c r="L401" s="2660"/>
      <c r="M401" s="363"/>
      <c r="N401" s="2408"/>
      <c r="O401" s="2254"/>
      <c r="P401" s="2049"/>
      <c r="Q401" s="2049"/>
    </row>
    <row r="402" spans="1:23" s="62" customFormat="1" ht="20.25" customHeight="1" collapsed="1" x14ac:dyDescent="0.25">
      <c r="A402" s="2202" t="s">
        <v>110</v>
      </c>
      <c r="B402" s="2641" t="s">
        <v>37</v>
      </c>
      <c r="C402" s="2266" t="s">
        <v>37</v>
      </c>
      <c r="D402" s="2199" t="s">
        <v>628</v>
      </c>
      <c r="E402" s="2424"/>
      <c r="F402" s="393" t="s">
        <v>730</v>
      </c>
      <c r="G402" s="2546"/>
      <c r="H402" s="2228" t="s">
        <v>44</v>
      </c>
      <c r="I402" s="2636" t="s">
        <v>608</v>
      </c>
      <c r="J402" s="2289" t="s">
        <v>194</v>
      </c>
      <c r="K402" s="2478" t="s">
        <v>125</v>
      </c>
      <c r="L402" s="2477">
        <v>23.4</v>
      </c>
      <c r="M402" s="2351" t="s">
        <v>729</v>
      </c>
      <c r="N402" s="2391" t="s">
        <v>316</v>
      </c>
      <c r="O402" s="2240">
        <v>0.84</v>
      </c>
      <c r="P402" s="2049"/>
      <c r="Q402" s="2049"/>
    </row>
    <row r="403" spans="1:23" s="62" customFormat="1" ht="20.25" customHeight="1" x14ac:dyDescent="0.25">
      <c r="A403" s="2262"/>
      <c r="B403" s="2630"/>
      <c r="C403" s="2260"/>
      <c r="D403" s="2189"/>
      <c r="E403" s="2424"/>
      <c r="F403" s="2539"/>
      <c r="G403" s="2546"/>
      <c r="H403" s="2185"/>
      <c r="I403" s="2627"/>
      <c r="J403" s="2288"/>
      <c r="K403" s="2473" t="s">
        <v>215</v>
      </c>
      <c r="L403" s="2472">
        <v>0</v>
      </c>
      <c r="M403" s="2351"/>
      <c r="N403" s="2389"/>
      <c r="O403" s="2225"/>
      <c r="P403" s="2049"/>
      <c r="Q403" s="2049"/>
    </row>
    <row r="404" spans="1:23" s="62" customFormat="1" ht="20.25" customHeight="1" x14ac:dyDescent="0.25">
      <c r="A404" s="2262"/>
      <c r="B404" s="2630"/>
      <c r="C404" s="2260"/>
      <c r="D404" s="2189"/>
      <c r="E404" s="2424"/>
      <c r="F404" s="2539"/>
      <c r="G404" s="2546"/>
      <c r="H404" s="2185"/>
      <c r="I404" s="2627"/>
      <c r="J404" s="2661"/>
      <c r="K404" s="2470" t="s">
        <v>216</v>
      </c>
      <c r="L404" s="2472">
        <v>0</v>
      </c>
      <c r="M404" s="2642"/>
      <c r="N404" s="2389"/>
      <c r="O404" s="2225"/>
      <c r="P404" s="2049"/>
      <c r="Q404" s="2049"/>
    </row>
    <row r="405" spans="1:23" s="62" customFormat="1" ht="20.25" customHeight="1" thickBot="1" x14ac:dyDescent="0.3">
      <c r="A405" s="2262"/>
      <c r="B405" s="2630"/>
      <c r="C405" s="2260"/>
      <c r="D405" s="2189"/>
      <c r="E405" s="2424"/>
      <c r="F405" s="2539"/>
      <c r="G405" s="2546"/>
      <c r="H405" s="2185"/>
      <c r="I405" s="2627"/>
      <c r="J405" s="2424"/>
      <c r="K405" s="2470" t="s">
        <v>142</v>
      </c>
      <c r="L405" s="2652">
        <v>0</v>
      </c>
      <c r="M405" s="2642"/>
      <c r="N405" s="2389"/>
      <c r="O405" s="2225"/>
      <c r="P405" s="2049"/>
      <c r="Q405" s="2049"/>
    </row>
    <row r="406" spans="1:23" s="62" customFormat="1" ht="20.25" customHeight="1" thickBot="1" x14ac:dyDescent="0.3">
      <c r="A406" s="2258"/>
      <c r="B406" s="2625"/>
      <c r="C406" s="2256"/>
      <c r="D406" s="2174"/>
      <c r="E406" s="2424"/>
      <c r="F406" s="2535"/>
      <c r="G406" s="2546"/>
      <c r="H406" s="2170"/>
      <c r="I406" s="2622"/>
      <c r="J406" s="2417"/>
      <c r="K406" s="2167" t="s">
        <v>33</v>
      </c>
      <c r="L406" s="2660">
        <f>SUM(L402:L405)</f>
        <v>23.4</v>
      </c>
      <c r="M406" s="2642"/>
      <c r="N406" s="2389"/>
      <c r="O406" s="2225"/>
      <c r="P406" s="2049"/>
      <c r="Q406" s="2049"/>
    </row>
    <row r="407" spans="1:23" s="62" customFormat="1" ht="20.25" customHeight="1" x14ac:dyDescent="0.25">
      <c r="A407" s="2202" t="s">
        <v>110</v>
      </c>
      <c r="B407" s="2641" t="s">
        <v>37</v>
      </c>
      <c r="C407" s="2266" t="s">
        <v>37</v>
      </c>
      <c r="D407" s="2425" t="s">
        <v>624</v>
      </c>
      <c r="E407" s="2222"/>
      <c r="F407" s="2284" t="s">
        <v>728</v>
      </c>
      <c r="G407" s="2546"/>
      <c r="H407" s="2228" t="s">
        <v>44</v>
      </c>
      <c r="I407" s="2636" t="s">
        <v>608</v>
      </c>
      <c r="J407" s="2289" t="s">
        <v>194</v>
      </c>
      <c r="K407" s="2478" t="s">
        <v>125</v>
      </c>
      <c r="L407" s="2477">
        <v>0</v>
      </c>
      <c r="M407" s="2212" t="s">
        <v>722</v>
      </c>
      <c r="N407" s="2659" t="s">
        <v>316</v>
      </c>
      <c r="O407" s="2276">
        <v>0.46300000000000002</v>
      </c>
      <c r="P407" s="2049"/>
      <c r="Q407" s="2049"/>
      <c r="R407" s="2060"/>
    </row>
    <row r="408" spans="1:23" s="62" customFormat="1" ht="20.25" customHeight="1" x14ac:dyDescent="0.25">
      <c r="A408" s="2262"/>
      <c r="B408" s="2630"/>
      <c r="C408" s="2260"/>
      <c r="D408" s="2629"/>
      <c r="E408" s="2219"/>
      <c r="F408" s="2282"/>
      <c r="G408" s="2546"/>
      <c r="H408" s="2185"/>
      <c r="I408" s="2627"/>
      <c r="J408" s="2288"/>
      <c r="K408" s="2473" t="s">
        <v>215</v>
      </c>
      <c r="L408" s="2472">
        <v>0</v>
      </c>
      <c r="M408" s="2209"/>
      <c r="N408" s="2391"/>
      <c r="O408" s="2225"/>
      <c r="P408" s="2220"/>
      <c r="Q408" s="2049"/>
      <c r="R408" s="2060"/>
    </row>
    <row r="409" spans="1:23" s="62" customFormat="1" ht="20.25" customHeight="1" x14ac:dyDescent="0.25">
      <c r="A409" s="2262"/>
      <c r="B409" s="2630"/>
      <c r="C409" s="2260"/>
      <c r="D409" s="2629"/>
      <c r="E409" s="2219"/>
      <c r="F409" s="2282"/>
      <c r="G409" s="2546"/>
      <c r="H409" s="2185"/>
      <c r="I409" s="2627"/>
      <c r="J409" s="2288"/>
      <c r="K409" s="2470" t="s">
        <v>216</v>
      </c>
      <c r="L409" s="2472">
        <v>0</v>
      </c>
      <c r="M409" s="2642"/>
      <c r="N409" s="2389"/>
      <c r="O409" s="2225"/>
      <c r="P409" s="2049"/>
      <c r="Q409" s="2049"/>
    </row>
    <row r="410" spans="1:23" s="62" customFormat="1" ht="20.25" customHeight="1" thickBot="1" x14ac:dyDescent="0.3">
      <c r="A410" s="2262"/>
      <c r="B410" s="2630"/>
      <c r="C410" s="2260"/>
      <c r="D410" s="2629"/>
      <c r="E410" s="2219"/>
      <c r="F410" s="299"/>
      <c r="G410" s="2546"/>
      <c r="H410" s="2185"/>
      <c r="I410" s="2627"/>
      <c r="J410" s="2288"/>
      <c r="K410" s="2470" t="s">
        <v>142</v>
      </c>
      <c r="L410" s="2652">
        <v>0</v>
      </c>
      <c r="M410" s="2642"/>
      <c r="N410" s="2389"/>
      <c r="O410" s="2225"/>
      <c r="P410" s="2049"/>
      <c r="Q410" s="2049"/>
    </row>
    <row r="411" spans="1:23" s="62" customFormat="1" ht="17.25" customHeight="1" thickBot="1" x14ac:dyDescent="0.3">
      <c r="A411" s="2262"/>
      <c r="B411" s="2630"/>
      <c r="C411" s="2260"/>
      <c r="D411" s="2629"/>
      <c r="E411" s="2219"/>
      <c r="F411" s="2539"/>
      <c r="G411" s="2546"/>
      <c r="H411" s="2170"/>
      <c r="I411" s="2627"/>
      <c r="J411" s="2287"/>
      <c r="K411" s="2321" t="s">
        <v>33</v>
      </c>
      <c r="L411" s="2658">
        <f>SUM(L407:L410)</f>
        <v>0</v>
      </c>
      <c r="M411" s="2642"/>
      <c r="N411" s="2389"/>
      <c r="O411" s="2225"/>
      <c r="P411" s="2049"/>
      <c r="Q411" s="2049"/>
      <c r="W411" s="2060"/>
    </row>
    <row r="412" spans="1:23" s="62" customFormat="1" ht="17.25" customHeight="1" thickBot="1" x14ac:dyDescent="0.3">
      <c r="A412" s="2202" t="s">
        <v>110</v>
      </c>
      <c r="B412" s="2641" t="s">
        <v>37</v>
      </c>
      <c r="C412" s="2266" t="s">
        <v>37</v>
      </c>
      <c r="D412" s="2425" t="s">
        <v>622</v>
      </c>
      <c r="E412" s="2639"/>
      <c r="F412" s="2284" t="s">
        <v>727</v>
      </c>
      <c r="G412" s="2637"/>
      <c r="H412" s="2228" t="s">
        <v>44</v>
      </c>
      <c r="I412" s="2636" t="s">
        <v>608</v>
      </c>
      <c r="J412" s="2289" t="s">
        <v>194</v>
      </c>
      <c r="K412" s="2478" t="s">
        <v>125</v>
      </c>
      <c r="L412" s="2657">
        <v>535</v>
      </c>
      <c r="M412" s="2492" t="s">
        <v>722</v>
      </c>
      <c r="N412" s="2634" t="s">
        <v>316</v>
      </c>
      <c r="O412" s="2251">
        <v>0.81</v>
      </c>
      <c r="P412" s="2049"/>
      <c r="Q412" s="2049"/>
      <c r="W412" s="2060"/>
    </row>
    <row r="413" spans="1:23" s="62" customFormat="1" ht="17.25" customHeight="1" thickBot="1" x14ac:dyDescent="0.3">
      <c r="A413" s="2262"/>
      <c r="B413" s="2630"/>
      <c r="C413" s="2260"/>
      <c r="D413" s="2629"/>
      <c r="E413" s="2424"/>
      <c r="F413" s="2282"/>
      <c r="G413" s="2546"/>
      <c r="H413" s="2185"/>
      <c r="I413" s="2627"/>
      <c r="J413" s="2288"/>
      <c r="K413" s="2473" t="s">
        <v>215</v>
      </c>
      <c r="L413" s="2653">
        <v>1100</v>
      </c>
      <c r="M413" s="2488"/>
      <c r="N413" s="2194"/>
      <c r="O413" s="2237"/>
      <c r="P413" s="2049"/>
      <c r="Q413" s="2049"/>
      <c r="W413" s="2060"/>
    </row>
    <row r="414" spans="1:23" s="62" customFormat="1" ht="17.25" customHeight="1" thickBot="1" x14ac:dyDescent="0.3">
      <c r="A414" s="2262"/>
      <c r="B414" s="2630"/>
      <c r="C414" s="2260"/>
      <c r="D414" s="2629"/>
      <c r="E414" s="2424"/>
      <c r="F414" s="2282"/>
      <c r="G414" s="2546"/>
      <c r="H414" s="2185"/>
      <c r="I414" s="2627"/>
      <c r="J414" s="2288"/>
      <c r="K414" s="2470" t="s">
        <v>216</v>
      </c>
      <c r="L414" s="2652"/>
      <c r="M414" s="2488"/>
      <c r="N414" s="2194"/>
      <c r="O414" s="2237"/>
      <c r="P414" s="2049"/>
      <c r="Q414" s="2049"/>
      <c r="W414" s="2060"/>
    </row>
    <row r="415" spans="1:23" s="62" customFormat="1" ht="17.25" customHeight="1" thickBot="1" x14ac:dyDescent="0.3">
      <c r="A415" s="2262"/>
      <c r="B415" s="2630"/>
      <c r="C415" s="2260"/>
      <c r="D415" s="2629"/>
      <c r="E415" s="2424"/>
      <c r="F415" s="2282"/>
      <c r="G415" s="2546"/>
      <c r="H415" s="2185"/>
      <c r="I415" s="2627"/>
      <c r="J415" s="2288"/>
      <c r="K415" s="2470" t="s">
        <v>142</v>
      </c>
      <c r="L415" s="2652"/>
      <c r="M415" s="2488"/>
      <c r="N415" s="2194"/>
      <c r="O415" s="2237"/>
      <c r="P415" s="2049"/>
      <c r="Q415" s="2049"/>
      <c r="W415" s="2060"/>
    </row>
    <row r="416" spans="1:23" s="62" customFormat="1" ht="17.25" customHeight="1" thickBot="1" x14ac:dyDescent="0.3">
      <c r="A416" s="2258"/>
      <c r="B416" s="2625"/>
      <c r="C416" s="2256"/>
      <c r="D416" s="2418"/>
      <c r="E416" s="2417"/>
      <c r="F416" s="2280"/>
      <c r="G416" s="2623"/>
      <c r="H416" s="2170"/>
      <c r="I416" s="2627"/>
      <c r="J416" s="2287"/>
      <c r="K416" s="2167" t="s">
        <v>33</v>
      </c>
      <c r="L416" s="2651">
        <f>SUM(L412:L415)</f>
        <v>1635</v>
      </c>
      <c r="M416" s="2656"/>
      <c r="N416" s="2655"/>
      <c r="O416" s="2244"/>
      <c r="P416" s="2049"/>
      <c r="Q416" s="2049"/>
      <c r="W416" s="2060"/>
    </row>
    <row r="417" spans="1:23" s="62" customFormat="1" ht="17.25" customHeight="1" thickBot="1" x14ac:dyDescent="0.3">
      <c r="A417" s="2202" t="s">
        <v>110</v>
      </c>
      <c r="B417" s="2641" t="s">
        <v>37</v>
      </c>
      <c r="C417" s="2266" t="s">
        <v>37</v>
      </c>
      <c r="D417" s="2425" t="s">
        <v>620</v>
      </c>
      <c r="E417" s="2639"/>
      <c r="F417" s="360" t="s">
        <v>726</v>
      </c>
      <c r="G417" s="2637"/>
      <c r="H417" s="2228" t="s">
        <v>44</v>
      </c>
      <c r="I417" s="2636" t="s">
        <v>608</v>
      </c>
      <c r="J417" s="2289" t="s">
        <v>194</v>
      </c>
      <c r="K417" s="2478" t="s">
        <v>125</v>
      </c>
      <c r="L417" s="2654">
        <v>0</v>
      </c>
      <c r="M417" s="2492" t="s">
        <v>722</v>
      </c>
      <c r="N417" s="2634" t="s">
        <v>316</v>
      </c>
      <c r="O417" s="2251">
        <v>0.32</v>
      </c>
      <c r="P417" s="2049"/>
      <c r="Q417" s="2049"/>
      <c r="W417" s="2060"/>
    </row>
    <row r="418" spans="1:23" s="62" customFormat="1" ht="17.25" customHeight="1" thickBot="1" x14ac:dyDescent="0.3">
      <c r="A418" s="2262"/>
      <c r="B418" s="2630"/>
      <c r="C418" s="2260"/>
      <c r="D418" s="2629"/>
      <c r="E418" s="2424"/>
      <c r="F418" s="2223"/>
      <c r="G418" s="2546"/>
      <c r="H418" s="2185"/>
      <c r="I418" s="2627"/>
      <c r="J418" s="2288"/>
      <c r="K418" s="2473" t="s">
        <v>215</v>
      </c>
      <c r="L418" s="2653">
        <v>137</v>
      </c>
      <c r="M418" s="2626"/>
      <c r="N418" s="2194"/>
      <c r="O418" s="2237"/>
      <c r="P418" s="2049"/>
      <c r="Q418" s="2049"/>
      <c r="R418" s="2060"/>
      <c r="W418" s="2060"/>
    </row>
    <row r="419" spans="1:23" s="62" customFormat="1" ht="17.25" customHeight="1" thickBot="1" x14ac:dyDescent="0.3">
      <c r="A419" s="2262"/>
      <c r="B419" s="2630"/>
      <c r="C419" s="2260"/>
      <c r="D419" s="2629"/>
      <c r="E419" s="2424"/>
      <c r="F419" s="2223"/>
      <c r="G419" s="2546"/>
      <c r="H419" s="2185"/>
      <c r="I419" s="2627"/>
      <c r="J419" s="2288"/>
      <c r="K419" s="2470" t="s">
        <v>216</v>
      </c>
      <c r="L419" s="2652"/>
      <c r="M419" s="2626"/>
      <c r="N419" s="2194"/>
      <c r="O419" s="2237"/>
      <c r="P419" s="2049"/>
      <c r="Q419" s="2049"/>
      <c r="W419" s="2060"/>
    </row>
    <row r="420" spans="1:23" s="62" customFormat="1" ht="17.25" customHeight="1" thickBot="1" x14ac:dyDescent="0.3">
      <c r="A420" s="2262"/>
      <c r="B420" s="2630"/>
      <c r="C420" s="2260"/>
      <c r="D420" s="2629"/>
      <c r="E420" s="2424"/>
      <c r="F420" s="2223"/>
      <c r="G420" s="2546"/>
      <c r="H420" s="2185"/>
      <c r="I420" s="2627"/>
      <c r="J420" s="2288"/>
      <c r="K420" s="2470" t="s">
        <v>142</v>
      </c>
      <c r="L420" s="2652"/>
      <c r="M420" s="2626"/>
      <c r="N420" s="2194"/>
      <c r="O420" s="2237"/>
      <c r="P420" s="2049"/>
      <c r="Q420" s="2049"/>
      <c r="W420" s="2060"/>
    </row>
    <row r="421" spans="1:23" s="62" customFormat="1" ht="17.25" customHeight="1" thickBot="1" x14ac:dyDescent="0.3">
      <c r="A421" s="2258"/>
      <c r="B421" s="2625"/>
      <c r="C421" s="2256"/>
      <c r="D421" s="2418"/>
      <c r="E421" s="2417"/>
      <c r="F421" s="294"/>
      <c r="G421" s="2623"/>
      <c r="H421" s="2170"/>
      <c r="I421" s="2627"/>
      <c r="J421" s="2287"/>
      <c r="K421" s="2167" t="s">
        <v>33</v>
      </c>
      <c r="L421" s="2651">
        <f>SUM(L417:L420)</f>
        <v>137</v>
      </c>
      <c r="M421" s="2642"/>
      <c r="N421" s="2391"/>
      <c r="O421" s="2240"/>
      <c r="P421" s="2049"/>
      <c r="Q421" s="2049"/>
      <c r="W421" s="2060"/>
    </row>
    <row r="422" spans="1:23" s="62" customFormat="1" ht="17.25" customHeight="1" thickBot="1" x14ac:dyDescent="0.3">
      <c r="A422" s="2202" t="s">
        <v>110</v>
      </c>
      <c r="B422" s="2641" t="s">
        <v>37</v>
      </c>
      <c r="C422" s="2266" t="s">
        <v>37</v>
      </c>
      <c r="D422" s="2425" t="s">
        <v>617</v>
      </c>
      <c r="E422" s="2646"/>
      <c r="F422" s="360" t="s">
        <v>725</v>
      </c>
      <c r="G422" s="2546"/>
      <c r="H422" s="2228" t="s">
        <v>44</v>
      </c>
      <c r="I422" s="2636" t="s">
        <v>608</v>
      </c>
      <c r="J422" s="2289" t="s">
        <v>194</v>
      </c>
      <c r="K422" s="2514" t="s">
        <v>125</v>
      </c>
      <c r="L422" s="2302">
        <v>0</v>
      </c>
      <c r="M422" s="2492" t="s">
        <v>722</v>
      </c>
      <c r="N422" s="2634" t="s">
        <v>316</v>
      </c>
      <c r="O422" s="2251">
        <v>0.32</v>
      </c>
      <c r="P422" s="2049"/>
      <c r="Q422" s="2049"/>
      <c r="W422" s="2060"/>
    </row>
    <row r="423" spans="1:23" s="62" customFormat="1" ht="17.25" customHeight="1" thickBot="1" x14ac:dyDescent="0.3">
      <c r="A423" s="2262"/>
      <c r="B423" s="2630"/>
      <c r="C423" s="2260"/>
      <c r="D423" s="2629"/>
      <c r="E423" s="2645"/>
      <c r="F423" s="2223"/>
      <c r="G423" s="2546"/>
      <c r="H423" s="2185"/>
      <c r="I423" s="2627"/>
      <c r="J423" s="2288"/>
      <c r="K423" s="2473" t="s">
        <v>215</v>
      </c>
      <c r="L423" s="2302">
        <v>0</v>
      </c>
      <c r="M423" s="2488"/>
      <c r="N423" s="2194"/>
      <c r="O423" s="2193"/>
      <c r="P423" s="2049"/>
      <c r="Q423" s="2049"/>
      <c r="W423" s="2060"/>
    </row>
    <row r="424" spans="1:23" s="62" customFormat="1" ht="17.25" customHeight="1" thickBot="1" x14ac:dyDescent="0.3">
      <c r="A424" s="2262"/>
      <c r="B424" s="2630"/>
      <c r="C424" s="2260"/>
      <c r="D424" s="2629"/>
      <c r="E424" s="2645"/>
      <c r="F424" s="2223"/>
      <c r="G424" s="2546"/>
      <c r="H424" s="2185"/>
      <c r="I424" s="2627"/>
      <c r="J424" s="2288"/>
      <c r="K424" s="2470" t="s">
        <v>216</v>
      </c>
      <c r="L424" s="2302">
        <v>0</v>
      </c>
      <c r="M424" s="2488"/>
      <c r="N424" s="2194"/>
      <c r="O424" s="2193"/>
      <c r="P424" s="2049"/>
      <c r="Q424" s="2049"/>
      <c r="W424" s="2060"/>
    </row>
    <row r="425" spans="1:23" s="62" customFormat="1" ht="17.25" customHeight="1" thickBot="1" x14ac:dyDescent="0.3">
      <c r="A425" s="2262"/>
      <c r="B425" s="2630"/>
      <c r="C425" s="2260"/>
      <c r="D425" s="2629"/>
      <c r="E425" s="2645"/>
      <c r="F425" s="2223"/>
      <c r="G425" s="2546"/>
      <c r="H425" s="2185"/>
      <c r="I425" s="2627"/>
      <c r="J425" s="2288"/>
      <c r="K425" s="2470" t="s">
        <v>142</v>
      </c>
      <c r="L425" s="2302">
        <v>0</v>
      </c>
      <c r="M425" s="2488"/>
      <c r="N425" s="2194"/>
      <c r="O425" s="2193"/>
      <c r="P425" s="2049"/>
      <c r="Q425" s="2049"/>
      <c r="W425" s="2060"/>
    </row>
    <row r="426" spans="1:23" s="62" customFormat="1" ht="17.25" customHeight="1" thickBot="1" x14ac:dyDescent="0.3">
      <c r="A426" s="2258"/>
      <c r="B426" s="2625"/>
      <c r="C426" s="2256"/>
      <c r="D426" s="2418"/>
      <c r="E426" s="2650"/>
      <c r="F426" s="294"/>
      <c r="G426" s="2546"/>
      <c r="H426" s="2170"/>
      <c r="I426" s="2627"/>
      <c r="J426" s="2287"/>
      <c r="K426" s="2167" t="s">
        <v>33</v>
      </c>
      <c r="L426" s="2206">
        <f>SUM(L422:L425)</f>
        <v>0</v>
      </c>
      <c r="M426" s="2649"/>
      <c r="N426" s="2648"/>
      <c r="O426" s="2647"/>
      <c r="P426" s="2049"/>
      <c r="Q426" s="2049"/>
      <c r="W426" s="2060"/>
    </row>
    <row r="427" spans="1:23" s="62" customFormat="1" ht="17.25" customHeight="1" thickBot="1" x14ac:dyDescent="0.3">
      <c r="A427" s="2286" t="s">
        <v>110</v>
      </c>
      <c r="B427" s="2310" t="s">
        <v>37</v>
      </c>
      <c r="C427" s="2285" t="s">
        <v>37</v>
      </c>
      <c r="D427" s="2199" t="s">
        <v>613</v>
      </c>
      <c r="E427" s="2198"/>
      <c r="F427" s="360" t="s">
        <v>724</v>
      </c>
      <c r="G427" s="2546"/>
      <c r="H427" s="2228" t="s">
        <v>44</v>
      </c>
      <c r="I427" s="2636" t="s">
        <v>608</v>
      </c>
      <c r="J427" s="2289" t="s">
        <v>194</v>
      </c>
      <c r="K427" s="2514" t="s">
        <v>125</v>
      </c>
      <c r="L427" s="2302">
        <v>0</v>
      </c>
      <c r="M427" s="2492" t="s">
        <v>722</v>
      </c>
      <c r="N427" s="2634" t="s">
        <v>316</v>
      </c>
      <c r="O427" s="2251">
        <v>0.38</v>
      </c>
      <c r="P427" s="2049"/>
      <c r="Q427" s="2049"/>
      <c r="W427" s="2060"/>
    </row>
    <row r="428" spans="1:23" s="62" customFormat="1" ht="17.25" customHeight="1" thickBot="1" x14ac:dyDescent="0.3">
      <c r="A428" s="2192"/>
      <c r="B428" s="2309"/>
      <c r="C428" s="2283"/>
      <c r="D428" s="2189"/>
      <c r="E428" s="2188"/>
      <c r="F428" s="2223"/>
      <c r="G428" s="2546"/>
      <c r="H428" s="2185"/>
      <c r="I428" s="2627"/>
      <c r="J428" s="2288"/>
      <c r="K428" s="2473" t="s">
        <v>215</v>
      </c>
      <c r="L428" s="2302"/>
      <c r="M428" s="2488"/>
      <c r="N428" s="2194"/>
      <c r="O428" s="2193"/>
      <c r="P428" s="2049"/>
      <c r="Q428" s="2049"/>
      <c r="W428" s="2060"/>
    </row>
    <row r="429" spans="1:23" s="62" customFormat="1" ht="17.25" customHeight="1" thickBot="1" x14ac:dyDescent="0.3">
      <c r="A429" s="2192"/>
      <c r="B429" s="2309"/>
      <c r="C429" s="2283"/>
      <c r="D429" s="2189"/>
      <c r="E429" s="2188"/>
      <c r="F429" s="2223"/>
      <c r="G429" s="2546"/>
      <c r="H429" s="2185"/>
      <c r="I429" s="2627"/>
      <c r="J429" s="2288"/>
      <c r="K429" s="2470" t="s">
        <v>216</v>
      </c>
      <c r="L429" s="2302"/>
      <c r="M429" s="2488"/>
      <c r="N429" s="2194"/>
      <c r="O429" s="2193"/>
      <c r="P429" s="2049"/>
      <c r="Q429" s="2049"/>
      <c r="W429" s="2060"/>
    </row>
    <row r="430" spans="1:23" s="62" customFormat="1" ht="17.25" customHeight="1" thickBot="1" x14ac:dyDescent="0.3">
      <c r="A430" s="2192"/>
      <c r="B430" s="2309"/>
      <c r="C430" s="2283"/>
      <c r="D430" s="2189"/>
      <c r="E430" s="2188"/>
      <c r="F430" s="2223"/>
      <c r="G430" s="2546"/>
      <c r="H430" s="2185"/>
      <c r="I430" s="2627"/>
      <c r="J430" s="2288"/>
      <c r="K430" s="2470" t="s">
        <v>142</v>
      </c>
      <c r="L430" s="2302"/>
      <c r="M430" s="2488"/>
      <c r="N430" s="2194"/>
      <c r="O430" s="2193"/>
      <c r="P430" s="2049"/>
      <c r="Q430" s="2049"/>
      <c r="W430" s="2060"/>
    </row>
    <row r="431" spans="1:23" s="62" customFormat="1" ht="17.25" customHeight="1" thickBot="1" x14ac:dyDescent="0.3">
      <c r="A431" s="2177"/>
      <c r="B431" s="2307"/>
      <c r="C431" s="2281"/>
      <c r="D431" s="2174"/>
      <c r="E431" s="2173"/>
      <c r="F431" s="2223"/>
      <c r="G431" s="2546"/>
      <c r="H431" s="2170"/>
      <c r="I431" s="2627"/>
      <c r="J431" s="2287"/>
      <c r="K431" s="2167" t="s">
        <v>33</v>
      </c>
      <c r="L431" s="2206">
        <f>SUM(L427:L430)</f>
        <v>0</v>
      </c>
      <c r="M431" s="2649"/>
      <c r="N431" s="2648"/>
      <c r="O431" s="2647"/>
      <c r="P431" s="2049"/>
      <c r="Q431" s="2049"/>
      <c r="W431" s="2060"/>
    </row>
    <row r="432" spans="1:23" s="62" customFormat="1" ht="17.25" customHeight="1" thickBot="1" x14ac:dyDescent="0.3">
      <c r="A432" s="2202" t="s">
        <v>110</v>
      </c>
      <c r="B432" s="2641" t="s">
        <v>37</v>
      </c>
      <c r="C432" s="2266" t="s">
        <v>37</v>
      </c>
      <c r="D432" s="2425" t="s">
        <v>610</v>
      </c>
      <c r="E432" s="2646"/>
      <c r="F432" s="2480" t="s">
        <v>723</v>
      </c>
      <c r="G432" s="2546"/>
      <c r="H432" s="2228" t="s">
        <v>44</v>
      </c>
      <c r="I432" s="2636" t="s">
        <v>608</v>
      </c>
      <c r="J432" s="2289" t="s">
        <v>194</v>
      </c>
      <c r="K432" s="2514" t="s">
        <v>125</v>
      </c>
      <c r="L432" s="2302">
        <v>0</v>
      </c>
      <c r="M432" s="2492" t="s">
        <v>722</v>
      </c>
      <c r="N432" s="2634" t="s">
        <v>316</v>
      </c>
      <c r="O432" s="2251">
        <v>0.86199999999999999</v>
      </c>
      <c r="P432" s="2049"/>
      <c r="Q432" s="2049"/>
      <c r="W432" s="2060"/>
    </row>
    <row r="433" spans="1:23" s="62" customFormat="1" ht="17.25" customHeight="1" thickBot="1" x14ac:dyDescent="0.3">
      <c r="A433" s="2262"/>
      <c r="B433" s="2630"/>
      <c r="C433" s="2260"/>
      <c r="D433" s="2629"/>
      <c r="E433" s="2645"/>
      <c r="F433" s="2644"/>
      <c r="G433" s="2546"/>
      <c r="H433" s="2185"/>
      <c r="I433" s="2627"/>
      <c r="J433" s="2288"/>
      <c r="K433" s="2473" t="s">
        <v>215</v>
      </c>
      <c r="L433" s="2302"/>
      <c r="M433" s="2626"/>
      <c r="N433" s="2194"/>
      <c r="O433" s="2178"/>
      <c r="P433" s="2049"/>
      <c r="Q433" s="2049"/>
      <c r="W433" s="2060"/>
    </row>
    <row r="434" spans="1:23" s="62" customFormat="1" ht="17.25" customHeight="1" thickBot="1" x14ac:dyDescent="0.3">
      <c r="A434" s="2262"/>
      <c r="B434" s="2630"/>
      <c r="C434" s="2260"/>
      <c r="D434" s="2629"/>
      <c r="E434" s="2645"/>
      <c r="F434" s="2644"/>
      <c r="G434" s="2546"/>
      <c r="H434" s="2185"/>
      <c r="I434" s="2627"/>
      <c r="J434" s="2288"/>
      <c r="K434" s="2470" t="s">
        <v>216</v>
      </c>
      <c r="L434" s="2302"/>
      <c r="M434" s="2626"/>
      <c r="N434" s="2194"/>
      <c r="O434" s="2178"/>
      <c r="P434" s="2049"/>
      <c r="Q434" s="2049"/>
      <c r="W434" s="2060"/>
    </row>
    <row r="435" spans="1:23" s="62" customFormat="1" ht="17.25" customHeight="1" thickBot="1" x14ac:dyDescent="0.3">
      <c r="A435" s="2262"/>
      <c r="B435" s="2630"/>
      <c r="C435" s="2260"/>
      <c r="D435" s="2629"/>
      <c r="E435" s="2645"/>
      <c r="F435" s="2644"/>
      <c r="G435" s="2546"/>
      <c r="H435" s="2185"/>
      <c r="I435" s="2627"/>
      <c r="J435" s="2288"/>
      <c r="K435" s="2470" t="s">
        <v>142</v>
      </c>
      <c r="L435" s="2302"/>
      <c r="M435" s="2626"/>
      <c r="N435" s="2194"/>
      <c r="O435" s="2178"/>
      <c r="P435" s="2049"/>
      <c r="Q435" s="2049"/>
      <c r="W435" s="2060"/>
    </row>
    <row r="436" spans="1:23" s="62" customFormat="1" ht="24" customHeight="1" thickBot="1" x14ac:dyDescent="0.3">
      <c r="A436" s="2262"/>
      <c r="B436" s="2630"/>
      <c r="C436" s="2260"/>
      <c r="D436" s="2629"/>
      <c r="E436" s="2645"/>
      <c r="F436" s="2644"/>
      <c r="G436" s="2546"/>
      <c r="H436" s="2185"/>
      <c r="I436" s="2627"/>
      <c r="J436" s="2288"/>
      <c r="K436" s="2321" t="s">
        <v>33</v>
      </c>
      <c r="L436" s="2643">
        <f>SUM(L432:L435)</f>
        <v>0</v>
      </c>
      <c r="M436" s="2642"/>
      <c r="N436" s="2391"/>
      <c r="O436" s="2225"/>
      <c r="P436" s="2049"/>
      <c r="Q436" s="2049"/>
      <c r="W436" s="2060"/>
    </row>
    <row r="437" spans="1:23" s="62" customFormat="1" ht="17.25" customHeight="1" thickBot="1" x14ac:dyDescent="0.3">
      <c r="A437" s="2202" t="s">
        <v>110</v>
      </c>
      <c r="B437" s="2641" t="s">
        <v>37</v>
      </c>
      <c r="C437" s="2266" t="s">
        <v>37</v>
      </c>
      <c r="D437" s="2640" t="s">
        <v>721</v>
      </c>
      <c r="E437" s="2639"/>
      <c r="F437" s="2638" t="s">
        <v>720</v>
      </c>
      <c r="G437" s="2637"/>
      <c r="H437" s="2228" t="s">
        <v>44</v>
      </c>
      <c r="I437" s="2636" t="s">
        <v>608</v>
      </c>
      <c r="J437" s="2289" t="s">
        <v>194</v>
      </c>
      <c r="K437" s="2478" t="s">
        <v>125</v>
      </c>
      <c r="L437" s="2635"/>
      <c r="M437" s="2484"/>
      <c r="N437" s="2634"/>
      <c r="O437" s="2615"/>
      <c r="P437" s="2049"/>
      <c r="Q437" s="2049"/>
      <c r="W437" s="2060"/>
    </row>
    <row r="438" spans="1:23" s="62" customFormat="1" ht="17.25" customHeight="1" thickBot="1" x14ac:dyDescent="0.3">
      <c r="A438" s="2262"/>
      <c r="B438" s="2630"/>
      <c r="C438" s="2260"/>
      <c r="D438" s="2629"/>
      <c r="E438" s="2424"/>
      <c r="F438" s="2628"/>
      <c r="G438" s="2546"/>
      <c r="H438" s="2185"/>
      <c r="I438" s="2627"/>
      <c r="J438" s="2288"/>
      <c r="K438" s="2473" t="s">
        <v>215</v>
      </c>
      <c r="L438" s="2633">
        <v>100</v>
      </c>
      <c r="M438" s="2632" t="s">
        <v>719</v>
      </c>
      <c r="N438" s="2631" t="s">
        <v>316</v>
      </c>
      <c r="O438" s="2237">
        <v>0.34599999999999997</v>
      </c>
      <c r="P438" s="2049"/>
      <c r="Q438" s="2220"/>
      <c r="R438" s="2060"/>
      <c r="W438" s="2060"/>
    </row>
    <row r="439" spans="1:23" s="62" customFormat="1" ht="17.25" customHeight="1" thickBot="1" x14ac:dyDescent="0.3">
      <c r="A439" s="2262"/>
      <c r="B439" s="2630"/>
      <c r="C439" s="2260"/>
      <c r="D439" s="2629"/>
      <c r="E439" s="2424"/>
      <c r="F439" s="2628"/>
      <c r="G439" s="2546"/>
      <c r="H439" s="2185"/>
      <c r="I439" s="2627"/>
      <c r="J439" s="2288"/>
      <c r="K439" s="2470" t="s">
        <v>216</v>
      </c>
      <c r="L439" s="2302"/>
      <c r="M439" s="2626"/>
      <c r="N439" s="2194"/>
      <c r="O439" s="2242"/>
      <c r="P439" s="2049"/>
      <c r="Q439" s="2049"/>
      <c r="W439" s="2060"/>
    </row>
    <row r="440" spans="1:23" s="62" customFormat="1" ht="17.25" customHeight="1" thickBot="1" x14ac:dyDescent="0.3">
      <c r="A440" s="2262"/>
      <c r="B440" s="2630"/>
      <c r="C440" s="2260"/>
      <c r="D440" s="2629"/>
      <c r="E440" s="2424"/>
      <c r="F440" s="2628"/>
      <c r="G440" s="2546"/>
      <c r="H440" s="2185"/>
      <c r="I440" s="2627"/>
      <c r="J440" s="2288"/>
      <c r="K440" s="2473" t="s">
        <v>142</v>
      </c>
      <c r="L440" s="2302"/>
      <c r="M440" s="2626"/>
      <c r="N440" s="2179"/>
      <c r="O440" s="2242"/>
      <c r="P440" s="2049"/>
      <c r="Q440" s="2049"/>
      <c r="W440" s="2060"/>
    </row>
    <row r="441" spans="1:23" s="62" customFormat="1" ht="17.25" customHeight="1" thickBot="1" x14ac:dyDescent="0.3">
      <c r="A441" s="2258"/>
      <c r="B441" s="2625"/>
      <c r="C441" s="2256"/>
      <c r="D441" s="2418"/>
      <c r="E441" s="2417"/>
      <c r="F441" s="2624"/>
      <c r="G441" s="2623"/>
      <c r="H441" s="2170"/>
      <c r="I441" s="2622"/>
      <c r="J441" s="2287"/>
      <c r="K441" s="2621" t="s">
        <v>33</v>
      </c>
      <c r="L441" s="2620">
        <f>SUM(L437:L440)</f>
        <v>100</v>
      </c>
      <c r="M441" s="2619"/>
      <c r="N441" s="2408"/>
      <c r="O441" s="2254"/>
      <c r="P441" s="2049"/>
      <c r="Q441" s="2049"/>
      <c r="W441" s="2060"/>
    </row>
    <row r="442" spans="1:23" s="62" customFormat="1" ht="15" customHeight="1" thickBot="1" x14ac:dyDescent="0.3">
      <c r="A442" s="2286" t="s">
        <v>110</v>
      </c>
      <c r="B442" s="2438" t="s">
        <v>37</v>
      </c>
      <c r="C442" s="2285" t="s">
        <v>39</v>
      </c>
      <c r="D442" s="160" t="s">
        <v>718</v>
      </c>
      <c r="E442" s="159"/>
      <c r="F442" s="158"/>
      <c r="G442" s="2454" t="s">
        <v>482</v>
      </c>
      <c r="H442" s="2228" t="s">
        <v>44</v>
      </c>
      <c r="I442" s="2198" t="s">
        <v>645</v>
      </c>
      <c r="J442" s="2289" t="s">
        <v>203</v>
      </c>
      <c r="K442" s="2522" t="s">
        <v>125</v>
      </c>
      <c r="L442" s="2519">
        <f>L446+L450+L454+L458</f>
        <v>1260</v>
      </c>
      <c r="M442" s="2252"/>
      <c r="N442" s="2453"/>
      <c r="O442" s="2452"/>
      <c r="P442" s="2049"/>
      <c r="Q442" s="2049"/>
      <c r="R442" s="2060"/>
      <c r="S442" s="2060"/>
    </row>
    <row r="443" spans="1:23" s="62" customFormat="1" ht="15" customHeight="1" thickBot="1" x14ac:dyDescent="0.3">
      <c r="A443" s="2192"/>
      <c r="B443" s="2431"/>
      <c r="C443" s="2283"/>
      <c r="D443" s="439"/>
      <c r="E443" s="438"/>
      <c r="F443" s="437"/>
      <c r="G443" s="2444"/>
      <c r="H443" s="2185"/>
      <c r="I443" s="2188"/>
      <c r="J443" s="2288"/>
      <c r="K443" s="2618" t="s">
        <v>215</v>
      </c>
      <c r="L443" s="2617">
        <f>L447+L451+L455+L459</f>
        <v>0</v>
      </c>
      <c r="M443" s="2594"/>
      <c r="N443" s="2593"/>
      <c r="O443" s="2549"/>
      <c r="P443" s="2049"/>
      <c r="Q443" s="2049"/>
    </row>
    <row r="444" spans="1:23" s="62" customFormat="1" ht="21.75" customHeight="1" thickBot="1" x14ac:dyDescent="0.3">
      <c r="A444" s="2192"/>
      <c r="B444" s="2431"/>
      <c r="C444" s="2283"/>
      <c r="D444" s="439"/>
      <c r="E444" s="438"/>
      <c r="F444" s="437"/>
      <c r="G444" s="2444"/>
      <c r="H444" s="2185"/>
      <c r="I444" s="2188"/>
      <c r="J444" s="2288"/>
      <c r="K444" s="2522" t="s">
        <v>142</v>
      </c>
      <c r="L444" s="2519">
        <f>L448+L452+L456+L460</f>
        <v>0</v>
      </c>
      <c r="M444" s="2616"/>
      <c r="N444" s="2453"/>
      <c r="O444" s="2615"/>
      <c r="P444" s="2049"/>
      <c r="Q444" s="2049"/>
    </row>
    <row r="445" spans="1:23" s="62" customFormat="1" ht="18" customHeight="1" thickBot="1" x14ac:dyDescent="0.3">
      <c r="A445" s="2177"/>
      <c r="B445" s="2430"/>
      <c r="C445" s="2281"/>
      <c r="D445" s="149"/>
      <c r="E445" s="148"/>
      <c r="F445" s="147"/>
      <c r="G445" s="2442"/>
      <c r="H445" s="2170"/>
      <c r="I445" s="2173"/>
      <c r="J445" s="2287"/>
      <c r="K445" s="2520" t="s">
        <v>33</v>
      </c>
      <c r="L445" s="2559">
        <f>SUM(L442:L444)</f>
        <v>1260</v>
      </c>
      <c r="M445" s="2614"/>
      <c r="N445" s="2389"/>
      <c r="O445" s="2529"/>
      <c r="P445" s="2049"/>
      <c r="Q445" s="2049"/>
    </row>
    <row r="446" spans="1:23" s="62" customFormat="1" ht="17.25" customHeight="1" x14ac:dyDescent="0.25">
      <c r="A446" s="2286" t="s">
        <v>110</v>
      </c>
      <c r="B446" s="2310" t="s">
        <v>37</v>
      </c>
      <c r="C446" s="2285" t="s">
        <v>39</v>
      </c>
      <c r="D446" s="2199" t="s">
        <v>37</v>
      </c>
      <c r="E446" s="2222"/>
      <c r="F446" s="360" t="s">
        <v>717</v>
      </c>
      <c r="G446" s="2454" t="s">
        <v>482</v>
      </c>
      <c r="H446" s="2318" t="s">
        <v>44</v>
      </c>
      <c r="I446" s="2613" t="s">
        <v>645</v>
      </c>
      <c r="J446" s="2278" t="s">
        <v>203</v>
      </c>
      <c r="K446" s="2478" t="s">
        <v>125</v>
      </c>
      <c r="L446" s="2477">
        <v>450</v>
      </c>
      <c r="M446" s="2357" t="s">
        <v>716</v>
      </c>
      <c r="N446" s="2612" t="s">
        <v>49</v>
      </c>
      <c r="O446" s="2611">
        <v>8700</v>
      </c>
      <c r="P446" s="2049"/>
      <c r="Q446" s="2049"/>
      <c r="T446" s="2060"/>
    </row>
    <row r="447" spans="1:23" s="62" customFormat="1" ht="15.75" customHeight="1" x14ac:dyDescent="0.25">
      <c r="A447" s="2192"/>
      <c r="B447" s="2309"/>
      <c r="C447" s="2283"/>
      <c r="D447" s="2189"/>
      <c r="E447" s="2219"/>
      <c r="F447" s="2223"/>
      <c r="G447" s="2444"/>
      <c r="H447" s="2298"/>
      <c r="I447" s="2585"/>
      <c r="J447" s="2332"/>
      <c r="K447" s="2473" t="s">
        <v>215</v>
      </c>
      <c r="L447" s="2472"/>
      <c r="M447" s="2610"/>
      <c r="N447" s="2609"/>
      <c r="O447" s="2225"/>
      <c r="P447" s="2049"/>
      <c r="Q447" s="2049"/>
    </row>
    <row r="448" spans="1:23" s="62" customFormat="1" ht="14.25" customHeight="1" thickBot="1" x14ac:dyDescent="0.3">
      <c r="A448" s="2192"/>
      <c r="B448" s="2309"/>
      <c r="C448" s="2283"/>
      <c r="D448" s="2189"/>
      <c r="E448" s="2219"/>
      <c r="F448" s="2223"/>
      <c r="G448" s="2444"/>
      <c r="H448" s="2298"/>
      <c r="I448" s="2585"/>
      <c r="J448" s="2332"/>
      <c r="K448" s="2482" t="s">
        <v>142</v>
      </c>
      <c r="L448" s="2608">
        <v>0</v>
      </c>
      <c r="M448" s="2607"/>
      <c r="N448" s="2179"/>
      <c r="O448" s="2242"/>
      <c r="P448" s="2049"/>
      <c r="Q448" s="2049"/>
    </row>
    <row r="449" spans="1:18" s="62" customFormat="1" ht="16.5" customHeight="1" thickBot="1" x14ac:dyDescent="0.3">
      <c r="A449" s="2177"/>
      <c r="B449" s="2307"/>
      <c r="C449" s="2281"/>
      <c r="D449" s="2174"/>
      <c r="E449" s="2216"/>
      <c r="F449" s="294"/>
      <c r="G449" s="2442"/>
      <c r="H449" s="2295"/>
      <c r="I449" s="2585"/>
      <c r="J449" s="2467"/>
      <c r="K449" s="2167" t="s">
        <v>33</v>
      </c>
      <c r="L449" s="2481">
        <f>SUM(L446:L448)</f>
        <v>450</v>
      </c>
      <c r="M449" s="2606"/>
      <c r="N449" s="2164"/>
      <c r="O449" s="2605"/>
      <c r="P449" s="2049"/>
      <c r="Q449" s="2049"/>
    </row>
    <row r="450" spans="1:18" s="62" customFormat="1" ht="18.75" customHeight="1" thickBot="1" x14ac:dyDescent="0.3">
      <c r="A450" s="2192" t="s">
        <v>110</v>
      </c>
      <c r="B450" s="2431" t="s">
        <v>37</v>
      </c>
      <c r="C450" s="2283" t="s">
        <v>39</v>
      </c>
      <c r="D450" s="2189" t="s">
        <v>39</v>
      </c>
      <c r="E450" s="2219"/>
      <c r="F450" s="2223" t="s">
        <v>715</v>
      </c>
      <c r="G450" s="2444" t="s">
        <v>482</v>
      </c>
      <c r="H450" s="2185" t="s">
        <v>44</v>
      </c>
      <c r="I450" s="2585"/>
      <c r="J450" s="2278" t="s">
        <v>203</v>
      </c>
      <c r="K450" s="2514" t="s">
        <v>125</v>
      </c>
      <c r="L450" s="2604">
        <v>500</v>
      </c>
      <c r="M450" s="2603"/>
      <c r="N450" s="2602"/>
      <c r="O450" s="2601"/>
      <c r="P450" s="2049"/>
      <c r="Q450" s="2049"/>
      <c r="R450" s="2060"/>
    </row>
    <row r="451" spans="1:18" s="62" customFormat="1" ht="22.5" customHeight="1" thickBot="1" x14ac:dyDescent="0.3">
      <c r="A451" s="2192"/>
      <c r="B451" s="2431"/>
      <c r="C451" s="2283"/>
      <c r="D451" s="2189"/>
      <c r="E451" s="2219"/>
      <c r="F451" s="2223"/>
      <c r="G451" s="2444"/>
      <c r="H451" s="2185"/>
      <c r="I451" s="2585"/>
      <c r="J451" s="2332"/>
      <c r="K451" s="2473" t="s">
        <v>215</v>
      </c>
      <c r="L451" s="2600"/>
      <c r="M451" s="2599" t="s">
        <v>714</v>
      </c>
      <c r="N451" s="2598" t="s">
        <v>713</v>
      </c>
      <c r="O451" s="2597">
        <v>2.66</v>
      </c>
      <c r="P451" s="2049"/>
      <c r="Q451" s="2049"/>
    </row>
    <row r="452" spans="1:18" s="62" customFormat="1" ht="18" customHeight="1" thickBot="1" x14ac:dyDescent="0.3">
      <c r="A452" s="2192"/>
      <c r="B452" s="2431"/>
      <c r="C452" s="2283"/>
      <c r="D452" s="2189"/>
      <c r="E452" s="2219"/>
      <c r="F452" s="2223"/>
      <c r="G452" s="2444"/>
      <c r="H452" s="2185"/>
      <c r="I452" s="2585"/>
      <c r="J452" s="2332"/>
      <c r="K452" s="2470" t="s">
        <v>142</v>
      </c>
      <c r="L452" s="2596">
        <v>0</v>
      </c>
      <c r="M452" s="2252"/>
      <c r="N452" s="2453"/>
      <c r="O452" s="2452"/>
      <c r="P452" s="2049"/>
      <c r="Q452" s="2049"/>
    </row>
    <row r="453" spans="1:18" s="62" customFormat="1" ht="23.25" customHeight="1" thickBot="1" x14ac:dyDescent="0.3">
      <c r="A453" s="2177"/>
      <c r="B453" s="2430"/>
      <c r="C453" s="2281"/>
      <c r="D453" s="2174"/>
      <c r="E453" s="2219"/>
      <c r="F453" s="2223"/>
      <c r="G453" s="2444"/>
      <c r="H453" s="2185"/>
      <c r="I453" s="2585"/>
      <c r="J453" s="2467"/>
      <c r="K453" s="2321" t="s">
        <v>33</v>
      </c>
      <c r="L453" s="2595">
        <f>SUM(L450:L452)</f>
        <v>500</v>
      </c>
      <c r="M453" s="2594"/>
      <c r="N453" s="2593"/>
      <c r="O453" s="2549"/>
      <c r="P453" s="2049"/>
      <c r="Q453" s="2049"/>
    </row>
    <row r="454" spans="1:18" s="62" customFormat="1" ht="24" customHeight="1" x14ac:dyDescent="0.25">
      <c r="A454" s="2286" t="s">
        <v>110</v>
      </c>
      <c r="B454" s="2438" t="s">
        <v>37</v>
      </c>
      <c r="C454" s="2285" t="s">
        <v>39</v>
      </c>
      <c r="D454" s="2199" t="s">
        <v>110</v>
      </c>
      <c r="E454" s="2222"/>
      <c r="F454" s="360" t="s">
        <v>712</v>
      </c>
      <c r="G454" s="2454" t="s">
        <v>482</v>
      </c>
      <c r="H454" s="2228" t="s">
        <v>44</v>
      </c>
      <c r="I454" s="2585"/>
      <c r="J454" s="2278" t="s">
        <v>203</v>
      </c>
      <c r="K454" s="2478" t="s">
        <v>125</v>
      </c>
      <c r="L454" s="2592">
        <v>300</v>
      </c>
      <c r="M454" s="2476" t="s">
        <v>711</v>
      </c>
      <c r="N454" s="2587" t="s">
        <v>316</v>
      </c>
      <c r="O454" s="2474">
        <v>1.9</v>
      </c>
      <c r="P454" s="2049"/>
      <c r="Q454" s="2049"/>
      <c r="R454" s="2060"/>
    </row>
    <row r="455" spans="1:18" s="62" customFormat="1" ht="20.25" customHeight="1" x14ac:dyDescent="0.25">
      <c r="A455" s="2192"/>
      <c r="B455" s="2431"/>
      <c r="C455" s="2283"/>
      <c r="D455" s="2189"/>
      <c r="E455" s="2219"/>
      <c r="F455" s="2223"/>
      <c r="G455" s="2444"/>
      <c r="H455" s="2185"/>
      <c r="I455" s="2585"/>
      <c r="J455" s="2332"/>
      <c r="K455" s="2473" t="s">
        <v>215</v>
      </c>
      <c r="L455" s="2591"/>
      <c r="M455" s="2180"/>
      <c r="N455" s="2179"/>
      <c r="O455" s="2178"/>
      <c r="P455" s="2049"/>
      <c r="Q455" s="2049"/>
    </row>
    <row r="456" spans="1:18" s="62" customFormat="1" ht="18" customHeight="1" thickBot="1" x14ac:dyDescent="0.3">
      <c r="A456" s="2192"/>
      <c r="B456" s="2431"/>
      <c r="C456" s="2283"/>
      <c r="D456" s="2189"/>
      <c r="E456" s="2219"/>
      <c r="F456" s="2223"/>
      <c r="G456" s="2444"/>
      <c r="H456" s="2185"/>
      <c r="I456" s="2585"/>
      <c r="J456" s="2332"/>
      <c r="K456" s="2512" t="s">
        <v>142</v>
      </c>
      <c r="L456" s="2590"/>
      <c r="M456" s="2236"/>
      <c r="N456" s="2511"/>
      <c r="O456" s="2510"/>
      <c r="P456" s="2049"/>
      <c r="Q456" s="2049"/>
    </row>
    <row r="457" spans="1:18" s="62" customFormat="1" ht="18" customHeight="1" thickBot="1" x14ac:dyDescent="0.3">
      <c r="A457" s="2177"/>
      <c r="B457" s="2430"/>
      <c r="C457" s="2281"/>
      <c r="D457" s="2174"/>
      <c r="E457" s="2216"/>
      <c r="F457" s="2468"/>
      <c r="G457" s="2442"/>
      <c r="H457" s="2170"/>
      <c r="I457" s="2585"/>
      <c r="J457" s="2467"/>
      <c r="K457" s="2167" t="s">
        <v>33</v>
      </c>
      <c r="L457" s="2589">
        <f>SUM(L454:L456)</f>
        <v>300</v>
      </c>
      <c r="M457" s="2165"/>
      <c r="N457" s="2164"/>
      <c r="O457" s="2163"/>
      <c r="P457" s="2049"/>
      <c r="Q457" s="2049"/>
    </row>
    <row r="458" spans="1:18" s="62" customFormat="1" ht="16.5" customHeight="1" x14ac:dyDescent="0.25">
      <c r="A458" s="2286" t="s">
        <v>110</v>
      </c>
      <c r="B458" s="2438" t="s">
        <v>37</v>
      </c>
      <c r="C458" s="2285" t="s">
        <v>39</v>
      </c>
      <c r="D458" s="2199" t="s">
        <v>108</v>
      </c>
      <c r="E458" s="2222"/>
      <c r="F458" s="360" t="s">
        <v>710</v>
      </c>
      <c r="G458" s="2454" t="s">
        <v>482</v>
      </c>
      <c r="H458" s="2228" t="s">
        <v>44</v>
      </c>
      <c r="I458" s="2585"/>
      <c r="J458" s="2278" t="s">
        <v>203</v>
      </c>
      <c r="K458" s="2478" t="s">
        <v>125</v>
      </c>
      <c r="L458" s="2517">
        <v>10</v>
      </c>
      <c r="M458" s="2588" t="s">
        <v>709</v>
      </c>
      <c r="N458" s="2587" t="s">
        <v>49</v>
      </c>
      <c r="O458" s="2474">
        <v>1</v>
      </c>
      <c r="P458" s="2049"/>
      <c r="Q458" s="2049"/>
    </row>
    <row r="459" spans="1:18" s="62" customFormat="1" ht="18" customHeight="1" x14ac:dyDescent="0.25">
      <c r="A459" s="2192"/>
      <c r="B459" s="2431"/>
      <c r="C459" s="2283"/>
      <c r="D459" s="2189"/>
      <c r="E459" s="2219"/>
      <c r="F459" s="2223"/>
      <c r="G459" s="2444"/>
      <c r="H459" s="2185"/>
      <c r="I459" s="2585"/>
      <c r="J459" s="2332"/>
      <c r="K459" s="2473" t="s">
        <v>215</v>
      </c>
      <c r="L459" s="2586"/>
      <c r="M459" s="2180"/>
      <c r="N459" s="2179"/>
      <c r="O459" s="2178"/>
      <c r="P459" s="2049"/>
      <c r="Q459" s="2049"/>
    </row>
    <row r="460" spans="1:18" s="62" customFormat="1" ht="17.25" customHeight="1" thickBot="1" x14ac:dyDescent="0.3">
      <c r="A460" s="2192"/>
      <c r="B460" s="2431"/>
      <c r="C460" s="2283"/>
      <c r="D460" s="2189"/>
      <c r="E460" s="2219"/>
      <c r="F460" s="2223"/>
      <c r="G460" s="2444"/>
      <c r="H460" s="2185"/>
      <c r="I460" s="2585"/>
      <c r="J460" s="2332"/>
      <c r="K460" s="2512" t="s">
        <v>142</v>
      </c>
      <c r="L460" s="2485">
        <v>0</v>
      </c>
      <c r="M460" s="2236"/>
      <c r="N460" s="2511"/>
      <c r="O460" s="2510"/>
      <c r="P460" s="2049"/>
      <c r="Q460" s="2049"/>
    </row>
    <row r="461" spans="1:18" s="62" customFormat="1" ht="16.5" customHeight="1" thickBot="1" x14ac:dyDescent="0.3">
      <c r="A461" s="2177"/>
      <c r="B461" s="2430"/>
      <c r="C461" s="2281"/>
      <c r="D461" s="2174"/>
      <c r="E461" s="2216"/>
      <c r="F461" s="294"/>
      <c r="G461" s="2442"/>
      <c r="H461" s="2170"/>
      <c r="I461" s="2584"/>
      <c r="J461" s="2467"/>
      <c r="K461" s="2167" t="s">
        <v>33</v>
      </c>
      <c r="L461" s="2206">
        <f>SUM(L458:L460)</f>
        <v>10</v>
      </c>
      <c r="M461" s="2165"/>
      <c r="N461" s="2164"/>
      <c r="O461" s="2163"/>
      <c r="P461" s="2049"/>
      <c r="Q461" s="2049"/>
    </row>
    <row r="462" spans="1:18" s="62" customFormat="1" ht="25.5" customHeight="1" thickBot="1" x14ac:dyDescent="0.3">
      <c r="A462" s="2286" t="s">
        <v>110</v>
      </c>
      <c r="B462" s="2438" t="s">
        <v>37</v>
      </c>
      <c r="C462" s="2285" t="s">
        <v>110</v>
      </c>
      <c r="D462" s="274" t="s">
        <v>705</v>
      </c>
      <c r="E462" s="273"/>
      <c r="F462" s="272"/>
      <c r="G462" s="2454" t="s">
        <v>708</v>
      </c>
      <c r="H462" s="2318" t="s">
        <v>44</v>
      </c>
      <c r="I462" s="2198" t="s">
        <v>645</v>
      </c>
      <c r="J462" s="2289" t="s">
        <v>203</v>
      </c>
      <c r="K462" s="2500" t="s">
        <v>125</v>
      </c>
      <c r="L462" s="2527">
        <f>L466</f>
        <v>10</v>
      </c>
      <c r="M462" s="2484" t="s">
        <v>707</v>
      </c>
      <c r="N462" s="2583" t="s">
        <v>316</v>
      </c>
      <c r="O462" s="2474">
        <v>30</v>
      </c>
      <c r="P462" s="2049"/>
      <c r="Q462" s="2049"/>
    </row>
    <row r="463" spans="1:18" s="62" customFormat="1" ht="18" customHeight="1" thickBot="1" x14ac:dyDescent="0.3">
      <c r="A463" s="2192"/>
      <c r="B463" s="2431"/>
      <c r="C463" s="2283"/>
      <c r="D463" s="508"/>
      <c r="E463" s="507"/>
      <c r="F463" s="506"/>
      <c r="G463" s="2444"/>
      <c r="H463" s="2298"/>
      <c r="I463" s="2188"/>
      <c r="J463" s="2288"/>
      <c r="K463" s="2498" t="s">
        <v>215</v>
      </c>
      <c r="L463" s="2493"/>
      <c r="M463" s="2582" t="s">
        <v>706</v>
      </c>
      <c r="N463" s="2581" t="s">
        <v>316</v>
      </c>
      <c r="O463" s="2580">
        <v>15</v>
      </c>
      <c r="P463" s="2049"/>
      <c r="Q463" s="2049"/>
    </row>
    <row r="464" spans="1:18" s="62" customFormat="1" ht="20.25" customHeight="1" thickBot="1" x14ac:dyDescent="0.3">
      <c r="A464" s="2192"/>
      <c r="B464" s="2431"/>
      <c r="C464" s="2283"/>
      <c r="D464" s="508"/>
      <c r="E464" s="507"/>
      <c r="F464" s="506"/>
      <c r="G464" s="2444"/>
      <c r="H464" s="2298"/>
      <c r="I464" s="2188"/>
      <c r="J464" s="2288"/>
      <c r="K464" s="2496" t="s">
        <v>142</v>
      </c>
      <c r="L464" s="2493">
        <f>L467</f>
        <v>0</v>
      </c>
      <c r="M464" s="2337"/>
      <c r="N464" s="2579"/>
      <c r="O464" s="2578"/>
      <c r="P464" s="2049"/>
      <c r="Q464" s="2049"/>
    </row>
    <row r="465" spans="1:22" s="62" customFormat="1" ht="12.75" customHeight="1" thickBot="1" x14ac:dyDescent="0.3">
      <c r="A465" s="2177"/>
      <c r="B465" s="2430"/>
      <c r="C465" s="2281"/>
      <c r="D465" s="270"/>
      <c r="E465" s="269"/>
      <c r="F465" s="268"/>
      <c r="G465" s="2444"/>
      <c r="H465" s="2298"/>
      <c r="I465" s="2188"/>
      <c r="J465" s="2288"/>
      <c r="K465" s="2494" t="s">
        <v>33</v>
      </c>
      <c r="L465" s="2493">
        <f>SUM(L462:L464)</f>
        <v>10</v>
      </c>
      <c r="M465" s="2538"/>
      <c r="N465" s="2577"/>
      <c r="O465" s="2576"/>
      <c r="P465" s="2049"/>
      <c r="Q465" s="2049"/>
    </row>
    <row r="466" spans="1:22" s="62" customFormat="1" ht="16.5" customHeight="1" x14ac:dyDescent="0.25">
      <c r="A466" s="2428" t="s">
        <v>110</v>
      </c>
      <c r="B466" s="2427" t="s">
        <v>37</v>
      </c>
      <c r="C466" s="2426" t="s">
        <v>110</v>
      </c>
      <c r="D466" s="2265" t="s">
        <v>37</v>
      </c>
      <c r="E466" s="2569"/>
      <c r="F466" s="360" t="s">
        <v>705</v>
      </c>
      <c r="G466" s="2444"/>
      <c r="H466" s="2298"/>
      <c r="I466" s="2188"/>
      <c r="J466" s="2288"/>
      <c r="K466" s="2575" t="s">
        <v>125</v>
      </c>
      <c r="L466" s="2574">
        <v>10</v>
      </c>
      <c r="M466" s="2531"/>
      <c r="N466" s="2530"/>
      <c r="O466" s="2571"/>
      <c r="P466" s="2049"/>
      <c r="Q466" s="2049"/>
      <c r="R466" s="2060"/>
    </row>
    <row r="467" spans="1:22" s="62" customFormat="1" ht="17.25" customHeight="1" thickBot="1" x14ac:dyDescent="0.3">
      <c r="A467" s="2428"/>
      <c r="B467" s="2427"/>
      <c r="C467" s="2426"/>
      <c r="D467" s="2259"/>
      <c r="E467" s="2569"/>
      <c r="F467" s="2223"/>
      <c r="G467" s="2444"/>
      <c r="H467" s="2298"/>
      <c r="I467" s="2188"/>
      <c r="J467" s="2288"/>
      <c r="K467" s="2573" t="s">
        <v>142</v>
      </c>
      <c r="L467" s="2572"/>
      <c r="M467" s="2531"/>
      <c r="N467" s="2530"/>
      <c r="O467" s="2571"/>
      <c r="P467" s="2049"/>
      <c r="Q467" s="2049"/>
    </row>
    <row r="468" spans="1:22" s="62" customFormat="1" ht="16.5" customHeight="1" thickBot="1" x14ac:dyDescent="0.3">
      <c r="A468" s="2428"/>
      <c r="B468" s="2427"/>
      <c r="C468" s="2426"/>
      <c r="D468" s="2570"/>
      <c r="E468" s="2569"/>
      <c r="F468" s="294"/>
      <c r="G468" s="2442"/>
      <c r="H468" s="2295"/>
      <c r="I468" s="2173"/>
      <c r="J468" s="2287"/>
      <c r="K468" s="2167" t="s">
        <v>33</v>
      </c>
      <c r="L468" s="2206">
        <f>SUM(L466)</f>
        <v>10</v>
      </c>
      <c r="M468" s="2568"/>
      <c r="N468" s="2567"/>
      <c r="O468" s="2566"/>
      <c r="P468" s="2049"/>
      <c r="Q468" s="2049"/>
    </row>
    <row r="469" spans="1:22" s="62" customFormat="1" ht="15" customHeight="1" thickBot="1" x14ac:dyDescent="0.3">
      <c r="A469" s="2202" t="s">
        <v>110</v>
      </c>
      <c r="B469" s="2407" t="s">
        <v>37</v>
      </c>
      <c r="C469" s="2266" t="s">
        <v>108</v>
      </c>
      <c r="D469" s="274" t="s">
        <v>704</v>
      </c>
      <c r="E469" s="273"/>
      <c r="F469" s="272"/>
      <c r="G469" s="2454" t="s">
        <v>703</v>
      </c>
      <c r="H469" s="2228" t="s">
        <v>44</v>
      </c>
      <c r="I469" s="2253" t="s">
        <v>608</v>
      </c>
      <c r="J469" s="2289" t="s">
        <v>194</v>
      </c>
      <c r="K469" s="2500" t="s">
        <v>125</v>
      </c>
      <c r="L469" s="2519">
        <f>L474+L479+L484</f>
        <v>60</v>
      </c>
      <c r="M469" s="366" t="s">
        <v>702</v>
      </c>
      <c r="N469" s="2565" t="s">
        <v>49</v>
      </c>
      <c r="O469" s="2564">
        <v>1</v>
      </c>
      <c r="P469" s="2049"/>
      <c r="Q469" s="2049"/>
    </row>
    <row r="470" spans="1:22" s="62" customFormat="1" ht="15" customHeight="1" thickBot="1" x14ac:dyDescent="0.3">
      <c r="A470" s="2262"/>
      <c r="B470" s="2404"/>
      <c r="C470" s="2260"/>
      <c r="D470" s="508"/>
      <c r="E470" s="507"/>
      <c r="F470" s="506"/>
      <c r="G470" s="2444"/>
      <c r="H470" s="2185"/>
      <c r="I470" s="2248"/>
      <c r="J470" s="2288"/>
      <c r="K470" s="2498" t="s">
        <v>215</v>
      </c>
      <c r="L470" s="2563">
        <f>L475+L480+L485</f>
        <v>2514.1999999999998</v>
      </c>
      <c r="M470" s="2337"/>
      <c r="N470" s="2562"/>
      <c r="O470" s="2561"/>
      <c r="P470" s="2049"/>
      <c r="Q470" s="2049"/>
      <c r="R470" s="2060"/>
    </row>
    <row r="471" spans="1:22" s="62" customFormat="1" ht="15" customHeight="1" thickBot="1" x14ac:dyDescent="0.3">
      <c r="A471" s="2262"/>
      <c r="B471" s="2404"/>
      <c r="C471" s="2260"/>
      <c r="D471" s="508"/>
      <c r="E471" s="507"/>
      <c r="F471" s="506"/>
      <c r="G471" s="2444"/>
      <c r="H471" s="2185"/>
      <c r="I471" s="2248"/>
      <c r="J471" s="2288"/>
      <c r="K471" s="2498" t="s">
        <v>694</v>
      </c>
      <c r="L471" s="2559">
        <f>L476+L481+L486</f>
        <v>0</v>
      </c>
      <c r="M471" s="2180"/>
      <c r="N471" s="2179"/>
      <c r="O471" s="2178"/>
      <c r="P471" s="2049"/>
      <c r="Q471" s="2049"/>
      <c r="R471" s="2060"/>
    </row>
    <row r="472" spans="1:22" s="62" customFormat="1" ht="15" customHeight="1" thickBot="1" x14ac:dyDescent="0.3">
      <c r="A472" s="2262"/>
      <c r="B472" s="2404"/>
      <c r="C472" s="2260"/>
      <c r="D472" s="508"/>
      <c r="E472" s="507"/>
      <c r="F472" s="506"/>
      <c r="G472" s="2444"/>
      <c r="H472" s="2185"/>
      <c r="I472" s="2248"/>
      <c r="J472" s="2332"/>
      <c r="K472" s="2560" t="s">
        <v>142</v>
      </c>
      <c r="L472" s="2519">
        <f>+L477+L482+L487</f>
        <v>0</v>
      </c>
      <c r="M472" s="2180"/>
      <c r="N472" s="2179"/>
      <c r="O472" s="2178"/>
      <c r="P472" s="2049"/>
      <c r="Q472" s="2049"/>
    </row>
    <row r="473" spans="1:22" s="62" customFormat="1" ht="20.25" customHeight="1" thickBot="1" x14ac:dyDescent="0.3">
      <c r="A473" s="2258"/>
      <c r="B473" s="2536"/>
      <c r="C473" s="2256"/>
      <c r="D473" s="270"/>
      <c r="E473" s="269"/>
      <c r="F473" s="268"/>
      <c r="G473" s="2444"/>
      <c r="H473" s="2185"/>
      <c r="I473" s="2246"/>
      <c r="J473" s="2467"/>
      <c r="K473" s="2520" t="s">
        <v>33</v>
      </c>
      <c r="L473" s="2559">
        <f>SUM(L469:L472)</f>
        <v>2574.1999999999998</v>
      </c>
      <c r="M473" s="2165"/>
      <c r="N473" s="2164"/>
      <c r="O473" s="2163"/>
      <c r="P473" s="2220"/>
      <c r="Q473" s="2049"/>
    </row>
    <row r="474" spans="1:22" s="62" customFormat="1" ht="20.25" customHeight="1" x14ac:dyDescent="0.25">
      <c r="A474" s="2286" t="s">
        <v>110</v>
      </c>
      <c r="B474" s="2407" t="s">
        <v>37</v>
      </c>
      <c r="C474" s="2266" t="s">
        <v>108</v>
      </c>
      <c r="D474" s="2265" t="s">
        <v>37</v>
      </c>
      <c r="E474" s="2222"/>
      <c r="F474" s="426" t="s">
        <v>701</v>
      </c>
      <c r="G474" s="2444"/>
      <c r="H474" s="2185"/>
      <c r="I474" s="2248" t="s">
        <v>608</v>
      </c>
      <c r="J474" s="2289" t="s">
        <v>194</v>
      </c>
      <c r="K474" s="2478" t="s">
        <v>125</v>
      </c>
      <c r="L474" s="2477">
        <v>15</v>
      </c>
      <c r="M474" s="366" t="s">
        <v>700</v>
      </c>
      <c r="N474" s="2558" t="s">
        <v>49</v>
      </c>
      <c r="O474" s="2557">
        <v>1</v>
      </c>
      <c r="P474" s="2049"/>
      <c r="Q474" s="2049"/>
      <c r="V474" s="2060"/>
    </row>
    <row r="475" spans="1:22" s="62" customFormat="1" ht="15" customHeight="1" x14ac:dyDescent="0.25">
      <c r="A475" s="2192"/>
      <c r="B475" s="2404"/>
      <c r="C475" s="2260"/>
      <c r="D475" s="2259"/>
      <c r="E475" s="2219"/>
      <c r="F475" s="424"/>
      <c r="G475" s="2444"/>
      <c r="H475" s="2185"/>
      <c r="I475" s="2248"/>
      <c r="J475" s="2288"/>
      <c r="K475" s="2514" t="s">
        <v>215</v>
      </c>
      <c r="L475" s="2556">
        <v>2114.1999999999998</v>
      </c>
      <c r="M475" s="2337"/>
      <c r="N475" s="2555"/>
      <c r="O475" s="2554"/>
      <c r="P475" s="2049"/>
    </row>
    <row r="476" spans="1:22" s="62" customFormat="1" ht="15" customHeight="1" x14ac:dyDescent="0.25">
      <c r="A476" s="2192"/>
      <c r="B476" s="2404"/>
      <c r="C476" s="2260"/>
      <c r="D476" s="2259"/>
      <c r="E476" s="2219"/>
      <c r="F476" s="424"/>
      <c r="G476" s="2444"/>
      <c r="H476" s="2185"/>
      <c r="I476" s="2248"/>
      <c r="J476" s="2288"/>
      <c r="K476" s="2512" t="s">
        <v>694</v>
      </c>
      <c r="L476" s="2472">
        <v>0</v>
      </c>
      <c r="M476" s="2553"/>
      <c r="N476" s="2552"/>
      <c r="O476" s="2551"/>
      <c r="P476" s="2049"/>
      <c r="Q476" s="2049"/>
      <c r="R476" s="2060"/>
    </row>
    <row r="477" spans="1:22" s="62" customFormat="1" ht="13.5" customHeight="1" thickBot="1" x14ac:dyDescent="0.3">
      <c r="A477" s="2192"/>
      <c r="B477" s="2404"/>
      <c r="C477" s="2260"/>
      <c r="D477" s="2259"/>
      <c r="E477" s="2219"/>
      <c r="F477" s="424"/>
      <c r="G477" s="2444"/>
      <c r="H477" s="2185"/>
      <c r="I477" s="2248"/>
      <c r="J477" s="2332"/>
      <c r="K477" s="2470" t="s">
        <v>142</v>
      </c>
      <c r="L477" s="2550"/>
      <c r="M477" s="2505"/>
      <c r="N477" s="2504"/>
      <c r="O477" s="2193"/>
      <c r="P477" s="2049"/>
      <c r="Q477" s="2049"/>
    </row>
    <row r="478" spans="1:22" s="62" customFormat="1" ht="16.5" customHeight="1" thickBot="1" x14ac:dyDescent="0.3">
      <c r="A478" s="2177"/>
      <c r="B478" s="2536"/>
      <c r="C478" s="2256"/>
      <c r="D478" s="2255"/>
      <c r="E478" s="2216"/>
      <c r="F478" s="419"/>
      <c r="G478" s="2442"/>
      <c r="H478" s="2185"/>
      <c r="I478" s="2246"/>
      <c r="J478" s="2467"/>
      <c r="K478" s="2532" t="s">
        <v>33</v>
      </c>
      <c r="L478" s="2206">
        <f>SUM(L474:L477)</f>
        <v>2129.1999999999998</v>
      </c>
      <c r="M478" s="2531"/>
      <c r="N478" s="2530"/>
      <c r="O478" s="2549"/>
      <c r="P478" s="2049"/>
      <c r="Q478" s="2049"/>
    </row>
    <row r="479" spans="1:22" s="62" customFormat="1" ht="16.5" customHeight="1" thickBot="1" x14ac:dyDescent="0.3">
      <c r="A479" s="2286" t="s">
        <v>110</v>
      </c>
      <c r="B479" s="2407" t="s">
        <v>37</v>
      </c>
      <c r="C479" s="2266" t="s">
        <v>108</v>
      </c>
      <c r="D479" s="2265" t="s">
        <v>39</v>
      </c>
      <c r="E479" s="2424"/>
      <c r="F479" s="360" t="s">
        <v>699</v>
      </c>
      <c r="G479" s="2546"/>
      <c r="H479" s="2185"/>
      <c r="I479" s="2248" t="s">
        <v>608</v>
      </c>
      <c r="J479" s="2289" t="s">
        <v>194</v>
      </c>
      <c r="K479" s="2478" t="s">
        <v>125</v>
      </c>
      <c r="L479" s="2302">
        <v>45</v>
      </c>
      <c r="M479" s="2476" t="s">
        <v>698</v>
      </c>
      <c r="N479" s="2541" t="s">
        <v>605</v>
      </c>
      <c r="O479" s="2300">
        <v>1</v>
      </c>
      <c r="P479" s="2049"/>
      <c r="Q479" s="2049"/>
    </row>
    <row r="480" spans="1:22" s="62" customFormat="1" ht="16.5" customHeight="1" thickBot="1" x14ac:dyDescent="0.3">
      <c r="A480" s="2192"/>
      <c r="B480" s="2404"/>
      <c r="C480" s="2260"/>
      <c r="D480" s="2259"/>
      <c r="E480" s="2424"/>
      <c r="F480" s="2223"/>
      <c r="G480" s="2546"/>
      <c r="H480" s="2185"/>
      <c r="I480" s="2248"/>
      <c r="J480" s="2288"/>
      <c r="K480" s="2514" t="s">
        <v>215</v>
      </c>
      <c r="L480" s="2302">
        <v>400</v>
      </c>
      <c r="M480" s="2548"/>
      <c r="N480" s="2547"/>
      <c r="O480" s="2193"/>
      <c r="P480" s="2049"/>
      <c r="Q480" s="2049"/>
    </row>
    <row r="481" spans="1:20" s="62" customFormat="1" ht="16.5" customHeight="1" thickBot="1" x14ac:dyDescent="0.3">
      <c r="A481" s="2192"/>
      <c r="B481" s="2404"/>
      <c r="C481" s="2260"/>
      <c r="D481" s="2259"/>
      <c r="E481" s="2424"/>
      <c r="F481" s="2223"/>
      <c r="G481" s="2546"/>
      <c r="H481" s="2185"/>
      <c r="I481" s="2248"/>
      <c r="J481" s="2288"/>
      <c r="K481" s="2512" t="s">
        <v>694</v>
      </c>
      <c r="L481" s="2302">
        <v>0</v>
      </c>
      <c r="M481" s="2548"/>
      <c r="N481" s="2547"/>
      <c r="O481" s="2193"/>
      <c r="P481" s="2049"/>
      <c r="Q481" s="2049"/>
    </row>
    <row r="482" spans="1:20" s="62" customFormat="1" ht="16.5" customHeight="1" thickBot="1" x14ac:dyDescent="0.3">
      <c r="A482" s="2192"/>
      <c r="B482" s="2404"/>
      <c r="C482" s="2260"/>
      <c r="D482" s="2259"/>
      <c r="E482" s="2424"/>
      <c r="F482" s="2223"/>
      <c r="G482" s="2546"/>
      <c r="H482" s="2185"/>
      <c r="I482" s="2248"/>
      <c r="J482" s="2332"/>
      <c r="K482" s="2470" t="s">
        <v>142</v>
      </c>
      <c r="L482" s="2302">
        <v>0</v>
      </c>
      <c r="M482" s="2548"/>
      <c r="N482" s="2547"/>
      <c r="O482" s="2193"/>
      <c r="P482" s="2049"/>
      <c r="Q482" s="2049"/>
    </row>
    <row r="483" spans="1:20" s="62" customFormat="1" ht="16.5" customHeight="1" thickBot="1" x14ac:dyDescent="0.3">
      <c r="A483" s="2177"/>
      <c r="B483" s="2536"/>
      <c r="C483" s="2256"/>
      <c r="D483" s="2255"/>
      <c r="E483" s="2424"/>
      <c r="F483" s="2223"/>
      <c r="G483" s="2546"/>
      <c r="H483" s="2170"/>
      <c r="I483" s="2248"/>
      <c r="J483" s="2467"/>
      <c r="K483" s="2532" t="s">
        <v>33</v>
      </c>
      <c r="L483" s="2206">
        <f>SUM(L479:L482)</f>
        <v>445</v>
      </c>
      <c r="M483" s="2545"/>
      <c r="N483" s="2544"/>
      <c r="O483" s="2543"/>
      <c r="P483" s="2049"/>
      <c r="Q483" s="2049"/>
    </row>
    <row r="484" spans="1:20" s="62" customFormat="1" ht="16.5" customHeight="1" thickBot="1" x14ac:dyDescent="0.3">
      <c r="A484" s="2286" t="s">
        <v>110</v>
      </c>
      <c r="B484" s="2407" t="s">
        <v>37</v>
      </c>
      <c r="C484" s="2266" t="s">
        <v>108</v>
      </c>
      <c r="D484" s="2265" t="s">
        <v>110</v>
      </c>
      <c r="E484" s="2424"/>
      <c r="F484" s="2542" t="s">
        <v>697</v>
      </c>
      <c r="G484" s="2534"/>
      <c r="H484" s="2533"/>
      <c r="I484" s="2248" t="s">
        <v>608</v>
      </c>
      <c r="J484" s="2289" t="s">
        <v>194</v>
      </c>
      <c r="K484" s="2478" t="s">
        <v>125</v>
      </c>
      <c r="L484" s="2302">
        <v>0</v>
      </c>
      <c r="M484" s="2476" t="s">
        <v>696</v>
      </c>
      <c r="N484" s="2541" t="s">
        <v>605</v>
      </c>
      <c r="O484" s="2300">
        <v>1</v>
      </c>
      <c r="P484" s="2049"/>
      <c r="Q484" s="2049"/>
    </row>
    <row r="485" spans="1:20" s="62" customFormat="1" ht="28.5" customHeight="1" thickBot="1" x14ac:dyDescent="0.3">
      <c r="A485" s="2192"/>
      <c r="B485" s="2404"/>
      <c r="C485" s="2260"/>
      <c r="D485" s="2259"/>
      <c r="E485" s="2424"/>
      <c r="F485" s="2540" t="s">
        <v>695</v>
      </c>
      <c r="G485" s="2534"/>
      <c r="H485" s="2533"/>
      <c r="I485" s="2248"/>
      <c r="J485" s="2288"/>
      <c r="K485" s="2514" t="s">
        <v>215</v>
      </c>
      <c r="L485" s="2302">
        <v>0</v>
      </c>
      <c r="M485" s="2538"/>
      <c r="N485" s="2537"/>
      <c r="O485" s="2193"/>
      <c r="P485" s="2049"/>
      <c r="Q485" s="2049"/>
    </row>
    <row r="486" spans="1:20" s="62" customFormat="1" ht="16.5" customHeight="1" thickBot="1" x14ac:dyDescent="0.3">
      <c r="A486" s="2192"/>
      <c r="B486" s="2404"/>
      <c r="C486" s="2260"/>
      <c r="D486" s="2259"/>
      <c r="E486" s="2424"/>
      <c r="F486" s="2539"/>
      <c r="G486" s="2534"/>
      <c r="H486" s="2533"/>
      <c r="I486" s="2248"/>
      <c r="J486" s="2288"/>
      <c r="K486" s="2512" t="s">
        <v>694</v>
      </c>
      <c r="L486" s="2302">
        <v>0</v>
      </c>
      <c r="M486" s="2538"/>
      <c r="N486" s="2537"/>
      <c r="O486" s="2178"/>
      <c r="P486" s="2049"/>
      <c r="Q486" s="2049"/>
    </row>
    <row r="487" spans="1:20" s="62" customFormat="1" ht="16.5" customHeight="1" thickBot="1" x14ac:dyDescent="0.3">
      <c r="A487" s="2192"/>
      <c r="B487" s="2404"/>
      <c r="C487" s="2260"/>
      <c r="D487" s="2259"/>
      <c r="E487" s="2424"/>
      <c r="F487" s="2539"/>
      <c r="G487" s="2534"/>
      <c r="H487" s="2533"/>
      <c r="I487" s="2248"/>
      <c r="J487" s="2332"/>
      <c r="K487" s="2470" t="s">
        <v>142</v>
      </c>
      <c r="L487" s="2302">
        <v>0</v>
      </c>
      <c r="M487" s="2538"/>
      <c r="N487" s="2537"/>
      <c r="O487" s="2178"/>
      <c r="P487" s="2049"/>
      <c r="Q487" s="2049"/>
    </row>
    <row r="488" spans="1:20" s="62" customFormat="1" ht="16.5" customHeight="1" thickBot="1" x14ac:dyDescent="0.3">
      <c r="A488" s="2177"/>
      <c r="B488" s="2536"/>
      <c r="C488" s="2256"/>
      <c r="D488" s="2255"/>
      <c r="E488" s="2424"/>
      <c r="F488" s="2535"/>
      <c r="G488" s="2534"/>
      <c r="H488" s="2533"/>
      <c r="I488" s="2248"/>
      <c r="J488" s="2467"/>
      <c r="K488" s="2532" t="s">
        <v>33</v>
      </c>
      <c r="L488" s="2206">
        <f>SUM(L484:L487)</f>
        <v>0</v>
      </c>
      <c r="M488" s="2531"/>
      <c r="N488" s="2530"/>
      <c r="O488" s="2529"/>
      <c r="P488" s="2049"/>
      <c r="Q488" s="2049"/>
    </row>
    <row r="489" spans="1:20" s="62" customFormat="1" ht="17.25" customHeight="1" thickBot="1" x14ac:dyDescent="0.3">
      <c r="A489" s="2286" t="s">
        <v>110</v>
      </c>
      <c r="B489" s="2438" t="s">
        <v>37</v>
      </c>
      <c r="C489" s="2285" t="s">
        <v>103</v>
      </c>
      <c r="D489" s="274" t="s">
        <v>693</v>
      </c>
      <c r="E489" s="273"/>
      <c r="F489" s="506"/>
      <c r="G489" s="2454" t="s">
        <v>685</v>
      </c>
      <c r="H489" s="2228" t="s">
        <v>44</v>
      </c>
      <c r="I489" s="2198" t="s">
        <v>645</v>
      </c>
      <c r="J489" s="2528" t="s">
        <v>203</v>
      </c>
      <c r="K489" s="2522" t="s">
        <v>125</v>
      </c>
      <c r="L489" s="2527">
        <f>L493+L497+L501</f>
        <v>470</v>
      </c>
      <c r="M489" s="2526"/>
      <c r="N489" s="2525"/>
      <c r="O489" s="2474"/>
      <c r="P489" s="2049"/>
      <c r="Q489" s="2049"/>
      <c r="R489" s="2060"/>
    </row>
    <row r="490" spans="1:20" s="62" customFormat="1" ht="15" customHeight="1" thickBot="1" x14ac:dyDescent="0.3">
      <c r="A490" s="2192"/>
      <c r="B490" s="2431"/>
      <c r="C490" s="2283"/>
      <c r="D490" s="508"/>
      <c r="E490" s="507"/>
      <c r="F490" s="506"/>
      <c r="G490" s="2444"/>
      <c r="H490" s="2185"/>
      <c r="I490" s="2188"/>
      <c r="J490" s="2523"/>
      <c r="K490" s="2522" t="s">
        <v>215</v>
      </c>
      <c r="L490" s="2493">
        <f>L494+L498+L502</f>
        <v>0</v>
      </c>
      <c r="M490" s="2524"/>
      <c r="N490" s="2179"/>
      <c r="O490" s="2178"/>
      <c r="P490" s="2049"/>
      <c r="Q490" s="2049"/>
    </row>
    <row r="491" spans="1:20" s="62" customFormat="1" ht="15" customHeight="1" thickBot="1" x14ac:dyDescent="0.3">
      <c r="A491" s="2192"/>
      <c r="B491" s="2431"/>
      <c r="C491" s="2283"/>
      <c r="D491" s="508"/>
      <c r="E491" s="507"/>
      <c r="F491" s="506"/>
      <c r="G491" s="2444"/>
      <c r="H491" s="2185"/>
      <c r="I491" s="2188"/>
      <c r="J491" s="2523"/>
      <c r="K491" s="2522" t="s">
        <v>142</v>
      </c>
      <c r="L491" s="2493">
        <f>L495+L499+L503</f>
        <v>0</v>
      </c>
      <c r="M491" s="2180"/>
      <c r="N491" s="2179"/>
      <c r="O491" s="2178"/>
      <c r="P491" s="2049"/>
      <c r="Q491" s="2049"/>
    </row>
    <row r="492" spans="1:20" s="62" customFormat="1" ht="15" customHeight="1" thickBot="1" x14ac:dyDescent="0.3">
      <c r="A492" s="2177"/>
      <c r="B492" s="2430"/>
      <c r="C492" s="2281"/>
      <c r="D492" s="270"/>
      <c r="E492" s="269"/>
      <c r="F492" s="268"/>
      <c r="G492" s="2442"/>
      <c r="H492" s="2170"/>
      <c r="I492" s="2188"/>
      <c r="J492" s="2521"/>
      <c r="K492" s="2520" t="s">
        <v>33</v>
      </c>
      <c r="L492" s="2519">
        <f>SUM(L489:L491)</f>
        <v>470</v>
      </c>
      <c r="M492" s="2165"/>
      <c r="N492" s="2164"/>
      <c r="O492" s="2163"/>
      <c r="P492" s="2049"/>
      <c r="Q492" s="2049"/>
      <c r="R492" s="2060"/>
    </row>
    <row r="493" spans="1:20" s="62" customFormat="1" ht="24" customHeight="1" x14ac:dyDescent="0.25">
      <c r="A493" s="2286" t="s">
        <v>110</v>
      </c>
      <c r="B493" s="2438" t="s">
        <v>37</v>
      </c>
      <c r="C493" s="2285" t="s">
        <v>103</v>
      </c>
      <c r="D493" s="2199" t="s">
        <v>37</v>
      </c>
      <c r="E493" s="2222"/>
      <c r="F493" s="360" t="s">
        <v>692</v>
      </c>
      <c r="G493" s="2454" t="s">
        <v>685</v>
      </c>
      <c r="H493" s="2228" t="s">
        <v>44</v>
      </c>
      <c r="I493" s="2188"/>
      <c r="J493" s="2479"/>
      <c r="K493" s="2478" t="s">
        <v>125</v>
      </c>
      <c r="L493" s="2477">
        <v>170</v>
      </c>
      <c r="M493" s="2508" t="s">
        <v>691</v>
      </c>
      <c r="N493" s="2491" t="s">
        <v>687</v>
      </c>
      <c r="O493" s="2518">
        <v>0.3</v>
      </c>
      <c r="P493" s="2049"/>
      <c r="Q493" s="2049"/>
      <c r="R493" s="2060"/>
    </row>
    <row r="494" spans="1:20" s="62" customFormat="1" ht="22.5" customHeight="1" x14ac:dyDescent="0.25">
      <c r="A494" s="2192"/>
      <c r="B494" s="2431"/>
      <c r="C494" s="2283"/>
      <c r="D494" s="2189"/>
      <c r="E494" s="2219"/>
      <c r="F494" s="2223"/>
      <c r="G494" s="2444"/>
      <c r="H494" s="2185"/>
      <c r="I494" s="2188"/>
      <c r="J494" s="2332"/>
      <c r="K494" s="2473" t="s">
        <v>215</v>
      </c>
      <c r="L494" s="2472">
        <v>0</v>
      </c>
      <c r="M494" s="2505" t="s">
        <v>690</v>
      </c>
      <c r="N494" s="2504" t="s">
        <v>49</v>
      </c>
      <c r="O494" s="2193">
        <v>3</v>
      </c>
      <c r="P494" s="2049"/>
      <c r="Q494" s="2049"/>
      <c r="R494" s="2060"/>
    </row>
    <row r="495" spans="1:20" s="62" customFormat="1" ht="15" customHeight="1" thickBot="1" x14ac:dyDescent="0.3">
      <c r="A495" s="2192"/>
      <c r="B495" s="2431"/>
      <c r="C495" s="2283"/>
      <c r="D495" s="2189"/>
      <c r="E495" s="2219"/>
      <c r="F495" s="2223"/>
      <c r="G495" s="2444"/>
      <c r="H495" s="2185"/>
      <c r="I495" s="2188"/>
      <c r="J495" s="2332"/>
      <c r="K495" s="2512" t="s">
        <v>142</v>
      </c>
      <c r="L495" s="2302">
        <v>0</v>
      </c>
      <c r="M495" s="2236"/>
      <c r="N495" s="2511"/>
      <c r="O495" s="2510"/>
      <c r="P495" s="2049"/>
      <c r="Q495" s="2049"/>
      <c r="R495" s="2060"/>
      <c r="T495" s="2060"/>
    </row>
    <row r="496" spans="1:20" s="62" customFormat="1" ht="13.5" customHeight="1" thickBot="1" x14ac:dyDescent="0.3">
      <c r="A496" s="2177"/>
      <c r="B496" s="2430"/>
      <c r="C496" s="2281"/>
      <c r="D496" s="2174"/>
      <c r="E496" s="2216"/>
      <c r="F496" s="294"/>
      <c r="G496" s="2442"/>
      <c r="H496" s="2170"/>
      <c r="I496" s="2188"/>
      <c r="J496" s="2467"/>
      <c r="K496" s="2167" t="s">
        <v>33</v>
      </c>
      <c r="L496" s="2206">
        <f>SUM(L493:L495)</f>
        <v>170</v>
      </c>
      <c r="M496" s="2165"/>
      <c r="N496" s="2164"/>
      <c r="O496" s="2163"/>
      <c r="P496" s="2049"/>
      <c r="Q496" s="2049"/>
      <c r="R496" s="2060"/>
    </row>
    <row r="497" spans="1:20" s="62" customFormat="1" ht="15" customHeight="1" x14ac:dyDescent="0.25">
      <c r="A497" s="2286" t="s">
        <v>110</v>
      </c>
      <c r="B497" s="2438" t="s">
        <v>37</v>
      </c>
      <c r="C497" s="2285" t="s">
        <v>103</v>
      </c>
      <c r="D497" s="2199" t="s">
        <v>39</v>
      </c>
      <c r="E497" s="2222"/>
      <c r="F497" s="360" t="s">
        <v>689</v>
      </c>
      <c r="G497" s="2454" t="s">
        <v>685</v>
      </c>
      <c r="H497" s="2228" t="s">
        <v>44</v>
      </c>
      <c r="I497" s="2188"/>
      <c r="J497" s="2479"/>
      <c r="K497" s="2478" t="s">
        <v>125</v>
      </c>
      <c r="L497" s="2517">
        <v>200</v>
      </c>
      <c r="M497" s="2508" t="s">
        <v>688</v>
      </c>
      <c r="N497" s="2516" t="s">
        <v>687</v>
      </c>
      <c r="O497" s="2515">
        <v>0.7</v>
      </c>
      <c r="P497" s="2049"/>
      <c r="Q497" s="2049"/>
      <c r="R497" s="2060"/>
    </row>
    <row r="498" spans="1:20" s="62" customFormat="1" ht="18.75" customHeight="1" x14ac:dyDescent="0.25">
      <c r="A498" s="2192"/>
      <c r="B498" s="2431"/>
      <c r="C498" s="2283"/>
      <c r="D498" s="2189"/>
      <c r="E498" s="2219"/>
      <c r="F498" s="2223"/>
      <c r="G498" s="2444"/>
      <c r="H498" s="2185"/>
      <c r="I498" s="2188"/>
      <c r="J498" s="2332"/>
      <c r="K498" s="2514" t="s">
        <v>215</v>
      </c>
      <c r="L498" s="2513">
        <v>0</v>
      </c>
      <c r="M498" s="2180"/>
      <c r="N498" s="2179"/>
      <c r="O498" s="2178"/>
      <c r="P498" s="2049"/>
      <c r="Q498" s="2049"/>
    </row>
    <row r="499" spans="1:20" s="62" customFormat="1" ht="15.75" customHeight="1" thickBot="1" x14ac:dyDescent="0.3">
      <c r="A499" s="2192"/>
      <c r="B499" s="2431"/>
      <c r="C499" s="2283"/>
      <c r="D499" s="2189"/>
      <c r="E499" s="2219"/>
      <c r="F499" s="2223"/>
      <c r="G499" s="2444"/>
      <c r="H499" s="2185"/>
      <c r="I499" s="2188"/>
      <c r="J499" s="2332"/>
      <c r="K499" s="2512" t="s">
        <v>142</v>
      </c>
      <c r="L499" s="2302"/>
      <c r="M499" s="2236"/>
      <c r="N499" s="2511"/>
      <c r="O499" s="2510"/>
      <c r="P499" s="2049"/>
      <c r="Q499" s="2049"/>
    </row>
    <row r="500" spans="1:20" s="62" customFormat="1" ht="21.75" customHeight="1" thickBot="1" x14ac:dyDescent="0.3">
      <c r="A500" s="2177"/>
      <c r="B500" s="2430"/>
      <c r="C500" s="2281"/>
      <c r="D500" s="2174"/>
      <c r="E500" s="2216"/>
      <c r="F500" s="294"/>
      <c r="G500" s="2442"/>
      <c r="H500" s="2170"/>
      <c r="I500" s="2188"/>
      <c r="J500" s="2467"/>
      <c r="K500" s="2167" t="s">
        <v>33</v>
      </c>
      <c r="L500" s="2206">
        <f>SUM(L497:L499)</f>
        <v>200</v>
      </c>
      <c r="M500" s="2165"/>
      <c r="N500" s="2164"/>
      <c r="O500" s="2163"/>
      <c r="P500" s="2049"/>
      <c r="Q500" s="2049"/>
    </row>
    <row r="501" spans="1:20" s="62" customFormat="1" ht="16.5" customHeight="1" x14ac:dyDescent="0.25">
      <c r="A501" s="2286" t="s">
        <v>110</v>
      </c>
      <c r="B501" s="2438" t="s">
        <v>37</v>
      </c>
      <c r="C501" s="2285" t="s">
        <v>103</v>
      </c>
      <c r="D501" s="2199" t="s">
        <v>110</v>
      </c>
      <c r="E501" s="2222"/>
      <c r="F501" s="2509" t="s">
        <v>686</v>
      </c>
      <c r="G501" s="2454" t="s">
        <v>685</v>
      </c>
      <c r="H501" s="2228" t="s">
        <v>44</v>
      </c>
      <c r="I501" s="2188"/>
      <c r="J501" s="2479"/>
      <c r="K501" s="2478" t="s">
        <v>125</v>
      </c>
      <c r="L501" s="2477">
        <v>100</v>
      </c>
      <c r="M501" s="2508" t="s">
        <v>684</v>
      </c>
      <c r="N501" s="2507" t="s">
        <v>49</v>
      </c>
      <c r="O501" s="2506">
        <v>0</v>
      </c>
      <c r="P501" s="2049"/>
      <c r="Q501" s="2049"/>
      <c r="T501" s="2060"/>
    </row>
    <row r="502" spans="1:20" s="62" customFormat="1" ht="15.75" customHeight="1" x14ac:dyDescent="0.25">
      <c r="A502" s="2192"/>
      <c r="B502" s="2431"/>
      <c r="C502" s="2283"/>
      <c r="D502" s="2189"/>
      <c r="E502" s="2219"/>
      <c r="F502" s="2502"/>
      <c r="G502" s="2444"/>
      <c r="H502" s="2185"/>
      <c r="I502" s="2188"/>
      <c r="J502" s="2332"/>
      <c r="K502" s="2473" t="s">
        <v>215</v>
      </c>
      <c r="L502" s="2472"/>
      <c r="M502" s="2505" t="s">
        <v>683</v>
      </c>
      <c r="N502" s="2504" t="s">
        <v>49</v>
      </c>
      <c r="O502" s="2503">
        <v>0</v>
      </c>
      <c r="P502" s="2049"/>
      <c r="Q502" s="2049"/>
    </row>
    <row r="503" spans="1:20" s="62" customFormat="1" ht="20.25" customHeight="1" thickBot="1" x14ac:dyDescent="0.3">
      <c r="A503" s="2192"/>
      <c r="B503" s="2431"/>
      <c r="C503" s="2283"/>
      <c r="D503" s="2189"/>
      <c r="E503" s="2219"/>
      <c r="F503" s="2502"/>
      <c r="G503" s="2444"/>
      <c r="H503" s="2185"/>
      <c r="I503" s="2188"/>
      <c r="J503" s="2332"/>
      <c r="K503" s="2470" t="s">
        <v>142</v>
      </c>
      <c r="L503" s="2302"/>
      <c r="M503" s="2180"/>
      <c r="N503" s="2179"/>
      <c r="O503" s="2178"/>
      <c r="P503" s="2049"/>
      <c r="Q503" s="2049"/>
    </row>
    <row r="504" spans="1:20" s="62" customFormat="1" ht="15.75" customHeight="1" thickBot="1" x14ac:dyDescent="0.3">
      <c r="A504" s="2177"/>
      <c r="B504" s="2430"/>
      <c r="C504" s="2281"/>
      <c r="D504" s="2174"/>
      <c r="E504" s="2216"/>
      <c r="F504" s="2501"/>
      <c r="G504" s="2442"/>
      <c r="H504" s="2170"/>
      <c r="I504" s="2173"/>
      <c r="J504" s="2467"/>
      <c r="K504" s="2167" t="s">
        <v>33</v>
      </c>
      <c r="L504" s="2206">
        <f>SUM(L501:L503)</f>
        <v>100</v>
      </c>
      <c r="M504" s="2165"/>
      <c r="N504" s="2164"/>
      <c r="O504" s="2163"/>
      <c r="P504" s="2049"/>
      <c r="Q504" s="2049"/>
    </row>
    <row r="505" spans="1:20" s="62" customFormat="1" ht="15" customHeight="1" x14ac:dyDescent="0.25">
      <c r="A505" s="2286" t="s">
        <v>110</v>
      </c>
      <c r="B505" s="2438" t="s">
        <v>37</v>
      </c>
      <c r="C505" s="2341" t="s">
        <v>97</v>
      </c>
      <c r="D505" s="274" t="s">
        <v>682</v>
      </c>
      <c r="E505" s="273"/>
      <c r="F505" s="272"/>
      <c r="G505" s="2454" t="s">
        <v>675</v>
      </c>
      <c r="H505" s="2228" t="s">
        <v>44</v>
      </c>
      <c r="I505" s="2198" t="s">
        <v>645</v>
      </c>
      <c r="J505" s="2289" t="s">
        <v>203</v>
      </c>
      <c r="K505" s="2500" t="s">
        <v>125</v>
      </c>
      <c r="L505" s="2499">
        <f>L509+L513+L517</f>
        <v>815</v>
      </c>
      <c r="M505" s="2252"/>
      <c r="N505" s="2453"/>
      <c r="O505" s="2452"/>
      <c r="P505" s="2049"/>
      <c r="Q505" s="2049"/>
    </row>
    <row r="506" spans="1:20" s="62" customFormat="1" ht="15" customHeight="1" x14ac:dyDescent="0.25">
      <c r="A506" s="2192"/>
      <c r="B506" s="2431"/>
      <c r="C506" s="2333"/>
      <c r="D506" s="508"/>
      <c r="E506" s="507"/>
      <c r="F506" s="506"/>
      <c r="G506" s="2444"/>
      <c r="H506" s="2185"/>
      <c r="I506" s="2188"/>
      <c r="J506" s="2288"/>
      <c r="K506" s="2498" t="s">
        <v>215</v>
      </c>
      <c r="L506" s="2497">
        <f>L510+L514+L518</f>
        <v>0</v>
      </c>
      <c r="M506" s="2180"/>
      <c r="N506" s="2179"/>
      <c r="O506" s="2178"/>
      <c r="P506" s="2049"/>
      <c r="Q506" s="2049"/>
    </row>
    <row r="507" spans="1:20" s="62" customFormat="1" ht="15" customHeight="1" thickBot="1" x14ac:dyDescent="0.3">
      <c r="A507" s="2192"/>
      <c r="B507" s="2431"/>
      <c r="C507" s="2333"/>
      <c r="D507" s="508"/>
      <c r="E507" s="507"/>
      <c r="F507" s="506"/>
      <c r="G507" s="2444"/>
      <c r="H507" s="2185"/>
      <c r="I507" s="2188"/>
      <c r="J507" s="2332"/>
      <c r="K507" s="2496" t="s">
        <v>142</v>
      </c>
      <c r="L507" s="2495">
        <f>L511+L515+L519</f>
        <v>0</v>
      </c>
      <c r="M507" s="2180"/>
      <c r="N507" s="2179"/>
      <c r="O507" s="2178"/>
      <c r="P507" s="2049"/>
      <c r="Q507" s="2049"/>
    </row>
    <row r="508" spans="1:20" s="62" customFormat="1" ht="18.75" customHeight="1" thickBot="1" x14ac:dyDescent="0.3">
      <c r="A508" s="2177"/>
      <c r="B508" s="2430"/>
      <c r="C508" s="2469"/>
      <c r="D508" s="270"/>
      <c r="E508" s="269"/>
      <c r="F508" s="268"/>
      <c r="G508" s="2442"/>
      <c r="H508" s="2170"/>
      <c r="I508" s="2188"/>
      <c r="J508" s="2467"/>
      <c r="K508" s="2494" t="s">
        <v>33</v>
      </c>
      <c r="L508" s="2493">
        <f>SUM(L505:L507)</f>
        <v>815</v>
      </c>
      <c r="M508" s="2165"/>
      <c r="N508" s="2164"/>
      <c r="O508" s="2163"/>
      <c r="P508" s="2049"/>
      <c r="Q508" s="2049"/>
    </row>
    <row r="509" spans="1:20" s="62" customFormat="1" ht="30" customHeight="1" x14ac:dyDescent="0.25">
      <c r="A509" s="2192" t="s">
        <v>110</v>
      </c>
      <c r="B509" s="2431" t="s">
        <v>37</v>
      </c>
      <c r="C509" s="2333" t="s">
        <v>97</v>
      </c>
      <c r="D509" s="2189" t="s">
        <v>37</v>
      </c>
      <c r="E509" s="2219"/>
      <c r="F509" s="360" t="s">
        <v>681</v>
      </c>
      <c r="G509" s="2444" t="s">
        <v>675</v>
      </c>
      <c r="H509" s="2185" t="s">
        <v>44</v>
      </c>
      <c r="I509" s="2188"/>
      <c r="J509" s="2479"/>
      <c r="K509" s="2478" t="s">
        <v>125</v>
      </c>
      <c r="L509" s="2477">
        <v>800</v>
      </c>
      <c r="M509" s="2492" t="s">
        <v>680</v>
      </c>
      <c r="N509" s="2491" t="s">
        <v>679</v>
      </c>
      <c r="O509" s="2490">
        <v>468.5</v>
      </c>
      <c r="P509" s="2489"/>
      <c r="Q509" s="2049"/>
    </row>
    <row r="510" spans="1:20" s="62" customFormat="1" ht="22.5" customHeight="1" x14ac:dyDescent="0.25">
      <c r="A510" s="2192"/>
      <c r="B510" s="2431"/>
      <c r="C510" s="2333"/>
      <c r="D510" s="2189"/>
      <c r="E510" s="2219"/>
      <c r="F510" s="2223"/>
      <c r="G510" s="2444"/>
      <c r="H510" s="2185"/>
      <c r="I510" s="2188"/>
      <c r="J510" s="2332"/>
      <c r="K510" s="2473" t="s">
        <v>215</v>
      </c>
      <c r="L510" s="2472">
        <v>0</v>
      </c>
      <c r="M510" s="2488" t="s">
        <v>678</v>
      </c>
      <c r="N510" s="2487" t="s">
        <v>49</v>
      </c>
      <c r="O510" s="2486">
        <v>1</v>
      </c>
      <c r="P510" s="2049"/>
      <c r="Q510" s="2049"/>
    </row>
    <row r="511" spans="1:20" s="62" customFormat="1" ht="15" customHeight="1" thickBot="1" x14ac:dyDescent="0.3">
      <c r="A511" s="2192"/>
      <c r="B511" s="2431"/>
      <c r="C511" s="2333"/>
      <c r="D511" s="2189"/>
      <c r="E511" s="2219"/>
      <c r="F511" s="2223"/>
      <c r="G511" s="2444"/>
      <c r="H511" s="2185"/>
      <c r="I511" s="2188"/>
      <c r="J511" s="2332"/>
      <c r="K511" s="2470" t="s">
        <v>142</v>
      </c>
      <c r="L511" s="2485">
        <v>0</v>
      </c>
      <c r="M511" s="2180"/>
      <c r="N511" s="2179"/>
      <c r="O511" s="2178"/>
      <c r="P511" s="2049"/>
      <c r="Q511" s="2049"/>
    </row>
    <row r="512" spans="1:20" s="62" customFormat="1" ht="15" customHeight="1" thickBot="1" x14ac:dyDescent="0.3">
      <c r="A512" s="2192"/>
      <c r="B512" s="2431"/>
      <c r="C512" s="2333"/>
      <c r="D512" s="2189"/>
      <c r="E512" s="2219"/>
      <c r="F512" s="294"/>
      <c r="G512" s="2444"/>
      <c r="H512" s="2185"/>
      <c r="I512" s="2188"/>
      <c r="J512" s="2467"/>
      <c r="K512" s="2167" t="s">
        <v>33</v>
      </c>
      <c r="L512" s="2481">
        <f>SUM(L509:L511)</f>
        <v>800</v>
      </c>
      <c r="M512" s="2165"/>
      <c r="N512" s="2164"/>
      <c r="O512" s="2163"/>
      <c r="P512" s="2049"/>
      <c r="Q512" s="2049"/>
    </row>
    <row r="513" spans="1:18" s="62" customFormat="1" ht="37.5" customHeight="1" x14ac:dyDescent="0.25">
      <c r="A513" s="2286" t="s">
        <v>110</v>
      </c>
      <c r="B513" s="2438" t="s">
        <v>37</v>
      </c>
      <c r="C513" s="2341" t="s">
        <v>97</v>
      </c>
      <c r="D513" s="2199" t="s">
        <v>39</v>
      </c>
      <c r="E513" s="2222"/>
      <c r="F513" s="360" t="s">
        <v>677</v>
      </c>
      <c r="G513" s="2454" t="s">
        <v>675</v>
      </c>
      <c r="H513" s="2228" t="s">
        <v>44</v>
      </c>
      <c r="I513" s="2188"/>
      <c r="J513" s="2479"/>
      <c r="K513" s="2478" t="s">
        <v>125</v>
      </c>
      <c r="L513" s="2477">
        <v>10</v>
      </c>
      <c r="M513" s="2484" t="s">
        <v>677</v>
      </c>
      <c r="N513" s="2475" t="s">
        <v>233</v>
      </c>
      <c r="O513" s="2483">
        <v>120</v>
      </c>
      <c r="P513" s="2049"/>
      <c r="Q513" s="2049"/>
    </row>
    <row r="514" spans="1:18" s="62" customFormat="1" ht="15" customHeight="1" x14ac:dyDescent="0.25">
      <c r="A514" s="2192"/>
      <c r="B514" s="2431"/>
      <c r="C514" s="2333"/>
      <c r="D514" s="2189"/>
      <c r="E514" s="2219"/>
      <c r="F514" s="2223"/>
      <c r="G514" s="2444"/>
      <c r="H514" s="2185"/>
      <c r="I514" s="2188"/>
      <c r="J514" s="2332"/>
      <c r="K514" s="2473" t="s">
        <v>215</v>
      </c>
      <c r="L514" s="2472">
        <v>0</v>
      </c>
      <c r="M514" s="2180"/>
      <c r="N514" s="2179"/>
      <c r="O514" s="2178"/>
      <c r="P514" s="2049"/>
      <c r="Q514" s="2049"/>
    </row>
    <row r="515" spans="1:18" s="62" customFormat="1" ht="15" customHeight="1" thickBot="1" x14ac:dyDescent="0.3">
      <c r="A515" s="2192"/>
      <c r="B515" s="2431"/>
      <c r="C515" s="2333"/>
      <c r="D515" s="2189"/>
      <c r="E515" s="2219"/>
      <c r="F515" s="2223"/>
      <c r="G515" s="2444"/>
      <c r="H515" s="2185"/>
      <c r="I515" s="2188"/>
      <c r="J515" s="2332"/>
      <c r="K515" s="2482" t="s">
        <v>142</v>
      </c>
      <c r="L515" s="2302"/>
      <c r="M515" s="2180"/>
      <c r="N515" s="2179"/>
      <c r="O515" s="2178"/>
      <c r="P515" s="2049"/>
      <c r="Q515" s="2049"/>
    </row>
    <row r="516" spans="1:18" s="62" customFormat="1" ht="15" customHeight="1" thickBot="1" x14ac:dyDescent="0.3">
      <c r="A516" s="2177"/>
      <c r="B516" s="2430"/>
      <c r="C516" s="2469"/>
      <c r="D516" s="2174"/>
      <c r="E516" s="2216"/>
      <c r="F516" s="2468"/>
      <c r="G516" s="2442"/>
      <c r="H516" s="2170"/>
      <c r="I516" s="2188"/>
      <c r="J516" s="2467"/>
      <c r="K516" s="2167" t="s">
        <v>33</v>
      </c>
      <c r="L516" s="2481">
        <f>SUM(L513:L515)</f>
        <v>10</v>
      </c>
      <c r="M516" s="2165"/>
      <c r="N516" s="2164"/>
      <c r="O516" s="2163"/>
      <c r="P516" s="2049"/>
      <c r="Q516" s="2049"/>
    </row>
    <row r="517" spans="1:18" s="62" customFormat="1" ht="30" customHeight="1" x14ac:dyDescent="0.25">
      <c r="A517" s="2286" t="s">
        <v>110</v>
      </c>
      <c r="B517" s="2438" t="s">
        <v>37</v>
      </c>
      <c r="C517" s="2341" t="s">
        <v>97</v>
      </c>
      <c r="D517" s="2199" t="s">
        <v>110</v>
      </c>
      <c r="E517" s="2222"/>
      <c r="F517" s="2480" t="s">
        <v>676</v>
      </c>
      <c r="G517" s="2454" t="s">
        <v>675</v>
      </c>
      <c r="H517" s="2228" t="s">
        <v>44</v>
      </c>
      <c r="I517" s="2188"/>
      <c r="J517" s="2479"/>
      <c r="K517" s="2478" t="s">
        <v>125</v>
      </c>
      <c r="L517" s="2477">
        <v>5</v>
      </c>
      <c r="M517" s="2476" t="s">
        <v>674</v>
      </c>
      <c r="N517" s="2475" t="s">
        <v>49</v>
      </c>
      <c r="O517" s="2474">
        <v>15</v>
      </c>
      <c r="P517" s="2049"/>
      <c r="Q517" s="2049"/>
    </row>
    <row r="518" spans="1:18" s="62" customFormat="1" ht="15" customHeight="1" x14ac:dyDescent="0.25">
      <c r="A518" s="2192"/>
      <c r="B518" s="2431"/>
      <c r="C518" s="2333"/>
      <c r="D518" s="2189"/>
      <c r="E518" s="2219"/>
      <c r="F518" s="2471"/>
      <c r="G518" s="2444"/>
      <c r="H518" s="2185"/>
      <c r="I518" s="2188"/>
      <c r="J518" s="2332"/>
      <c r="K518" s="2473" t="s">
        <v>215</v>
      </c>
      <c r="L518" s="2472"/>
      <c r="M518" s="2180"/>
      <c r="N518" s="2179"/>
      <c r="O518" s="2178"/>
      <c r="P518" s="2049"/>
      <c r="Q518" s="2049"/>
    </row>
    <row r="519" spans="1:18" s="62" customFormat="1" ht="15" customHeight="1" thickBot="1" x14ac:dyDescent="0.3">
      <c r="A519" s="2192"/>
      <c r="B519" s="2431"/>
      <c r="C519" s="2333"/>
      <c r="D519" s="2189"/>
      <c r="E519" s="2219"/>
      <c r="F519" s="2471"/>
      <c r="G519" s="2444"/>
      <c r="H519" s="2185"/>
      <c r="I519" s="2188"/>
      <c r="J519" s="2332"/>
      <c r="K519" s="2470" t="s">
        <v>142</v>
      </c>
      <c r="L519" s="2302"/>
      <c r="M519" s="2180"/>
      <c r="N519" s="2179"/>
      <c r="O519" s="2178"/>
      <c r="P519" s="2049"/>
      <c r="Q519" s="2049"/>
    </row>
    <row r="520" spans="1:18" s="62" customFormat="1" ht="15" customHeight="1" thickBot="1" x14ac:dyDescent="0.3">
      <c r="A520" s="2177"/>
      <c r="B520" s="2430"/>
      <c r="C520" s="2469"/>
      <c r="D520" s="2174"/>
      <c r="E520" s="2216"/>
      <c r="F520" s="2468"/>
      <c r="G520" s="2442"/>
      <c r="H520" s="2170"/>
      <c r="I520" s="2173"/>
      <c r="J520" s="2467"/>
      <c r="K520" s="2167" t="s">
        <v>33</v>
      </c>
      <c r="L520" s="2206">
        <f>SUM(L517:L519)</f>
        <v>5</v>
      </c>
      <c r="M520" s="2165"/>
      <c r="N520" s="2164"/>
      <c r="O520" s="2163"/>
      <c r="P520" s="2049"/>
      <c r="Q520" s="2049"/>
    </row>
    <row r="521" spans="1:18" s="62" customFormat="1" ht="15" customHeight="1" thickBot="1" x14ac:dyDescent="0.3">
      <c r="A521" s="2421" t="s">
        <v>110</v>
      </c>
      <c r="B521" s="2162" t="s">
        <v>37</v>
      </c>
      <c r="C521" s="2161" t="s">
        <v>604</v>
      </c>
      <c r="D521" s="2161"/>
      <c r="E521" s="2161"/>
      <c r="F521" s="2161"/>
      <c r="G521" s="2161"/>
      <c r="H521" s="2161"/>
      <c r="I521" s="2161"/>
      <c r="J521" s="2161"/>
      <c r="K521" s="2160"/>
      <c r="L521" s="2466">
        <f>L312+L445+L465+L473+L492+L508</f>
        <v>8466.2000000000007</v>
      </c>
      <c r="M521" s="2158"/>
      <c r="N521" s="2157"/>
      <c r="O521" s="2156"/>
      <c r="P521" s="2049"/>
      <c r="Q521" s="2049"/>
    </row>
    <row r="522" spans="1:18" s="62" customFormat="1" ht="23.25" customHeight="1" thickBot="1" x14ac:dyDescent="0.3">
      <c r="A522" s="2465" t="s">
        <v>110</v>
      </c>
      <c r="B522" s="2464" t="s">
        <v>39</v>
      </c>
      <c r="C522" s="318" t="s">
        <v>673</v>
      </c>
      <c r="D522" s="316"/>
      <c r="E522" s="316"/>
      <c r="F522" s="316"/>
      <c r="G522" s="316"/>
      <c r="H522" s="2463"/>
      <c r="I522" s="316"/>
      <c r="J522" s="316"/>
      <c r="K522" s="316"/>
      <c r="L522" s="2462"/>
      <c r="M522" s="316"/>
      <c r="N522" s="316"/>
      <c r="O522" s="315"/>
      <c r="P522" s="2049"/>
      <c r="Q522" s="2049"/>
    </row>
    <row r="523" spans="1:18" s="62" customFormat="1" ht="37.5" customHeight="1" thickBot="1" x14ac:dyDescent="0.3">
      <c r="A523" s="2155"/>
      <c r="B523" s="2461"/>
      <c r="C523" s="2460"/>
      <c r="D523" s="2459"/>
      <c r="E523" s="2459"/>
      <c r="F523" s="2459"/>
      <c r="G523" s="2459"/>
      <c r="H523" s="2459"/>
      <c r="I523" s="2459"/>
      <c r="J523" s="2459"/>
      <c r="K523" s="2459"/>
      <c r="L523" s="2458"/>
      <c r="M523" s="2457" t="s">
        <v>672</v>
      </c>
      <c r="N523" s="2456" t="s">
        <v>80</v>
      </c>
      <c r="O523" s="2455" t="s">
        <v>671</v>
      </c>
      <c r="P523" s="2049"/>
      <c r="Q523" s="2049"/>
    </row>
    <row r="524" spans="1:18" s="62" customFormat="1" ht="15" customHeight="1" thickBot="1" x14ac:dyDescent="0.25">
      <c r="A524" s="2286" t="s">
        <v>110</v>
      </c>
      <c r="B524" s="2438" t="s">
        <v>39</v>
      </c>
      <c r="C524" s="2285" t="s">
        <v>37</v>
      </c>
      <c r="D524" s="274" t="s">
        <v>669</v>
      </c>
      <c r="E524" s="273"/>
      <c r="F524" s="272"/>
      <c r="G524" s="2454" t="s">
        <v>472</v>
      </c>
      <c r="H524" s="2228" t="s">
        <v>44</v>
      </c>
      <c r="I524" s="2198" t="s">
        <v>608</v>
      </c>
      <c r="J524" s="2289" t="s">
        <v>194</v>
      </c>
      <c r="K524" s="2416" t="s">
        <v>125</v>
      </c>
      <c r="L524" s="2395">
        <f>L528</f>
        <v>191.7</v>
      </c>
      <c r="M524" s="2252"/>
      <c r="N524" s="2453"/>
      <c r="O524" s="2452"/>
      <c r="P524" s="2049"/>
      <c r="Q524" s="2049"/>
    </row>
    <row r="525" spans="1:18" s="62" customFormat="1" ht="15.75" customHeight="1" thickBot="1" x14ac:dyDescent="0.25">
      <c r="A525" s="2192"/>
      <c r="B525" s="2431"/>
      <c r="C525" s="2283"/>
      <c r="D525" s="508"/>
      <c r="E525" s="507"/>
      <c r="F525" s="506"/>
      <c r="G525" s="2444"/>
      <c r="H525" s="2185"/>
      <c r="I525" s="2188"/>
      <c r="J525" s="2288"/>
      <c r="K525" s="2414" t="s">
        <v>141</v>
      </c>
      <c r="L525" s="2382"/>
      <c r="M525" s="2368" t="s">
        <v>670</v>
      </c>
      <c r="N525" s="2451" t="s">
        <v>49</v>
      </c>
      <c r="O525" s="2450">
        <v>40</v>
      </c>
      <c r="P525" s="2220"/>
      <c r="Q525" s="2049"/>
    </row>
    <row r="526" spans="1:18" s="62" customFormat="1" ht="13.5" customHeight="1" thickBot="1" x14ac:dyDescent="0.25">
      <c r="A526" s="2192"/>
      <c r="B526" s="2431"/>
      <c r="C526" s="2283"/>
      <c r="D526" s="508"/>
      <c r="E526" s="507"/>
      <c r="F526" s="506"/>
      <c r="G526" s="2444"/>
      <c r="H526" s="2185"/>
      <c r="I526" s="2188"/>
      <c r="J526" s="2288"/>
      <c r="K526" s="2414" t="s">
        <v>142</v>
      </c>
      <c r="L526" s="2382"/>
      <c r="M526" s="2180"/>
      <c r="N526" s="2179"/>
      <c r="O526" s="2449"/>
      <c r="P526" s="2049"/>
      <c r="Q526" s="2049"/>
    </row>
    <row r="527" spans="1:18" s="62" customFormat="1" ht="15" customHeight="1" thickBot="1" x14ac:dyDescent="0.3">
      <c r="A527" s="2177"/>
      <c r="B527" s="2430"/>
      <c r="C527" s="2281"/>
      <c r="D527" s="270"/>
      <c r="E527" s="269"/>
      <c r="F527" s="268"/>
      <c r="G527" s="2444"/>
      <c r="H527" s="2185"/>
      <c r="I527" s="2188"/>
      <c r="J527" s="2288"/>
      <c r="K527" s="2383" t="s">
        <v>33</v>
      </c>
      <c r="L527" s="2382">
        <f>SUM(L524:L526)</f>
        <v>191.7</v>
      </c>
      <c r="M527" s="2165"/>
      <c r="N527" s="2164"/>
      <c r="O527" s="2448"/>
      <c r="P527" s="2049"/>
      <c r="Q527" s="2049"/>
    </row>
    <row r="528" spans="1:18" s="62" customFormat="1" ht="21" customHeight="1" thickBot="1" x14ac:dyDescent="0.3">
      <c r="A528" s="2447" t="s">
        <v>110</v>
      </c>
      <c r="B528" s="2446" t="s">
        <v>39</v>
      </c>
      <c r="C528" s="2445" t="s">
        <v>37</v>
      </c>
      <c r="D528" s="2425" t="s">
        <v>37</v>
      </c>
      <c r="E528" s="2222"/>
      <c r="F528" s="360" t="s">
        <v>669</v>
      </c>
      <c r="G528" s="2444"/>
      <c r="H528" s="2185"/>
      <c r="I528" s="2188"/>
      <c r="J528" s="2288"/>
      <c r="K528" s="2443" t="s">
        <v>125</v>
      </c>
      <c r="L528" s="2422">
        <v>191.7</v>
      </c>
      <c r="M528" s="2441"/>
      <c r="N528" s="2440"/>
      <c r="O528" s="2439"/>
      <c r="P528" s="2049"/>
      <c r="Q528" s="2049"/>
      <c r="R528" s="2060"/>
    </row>
    <row r="529" spans="1:18" s="62" customFormat="1" ht="21.75" customHeight="1" thickBot="1" x14ac:dyDescent="0.3">
      <c r="A529" s="2421"/>
      <c r="B529" s="2420"/>
      <c r="C529" s="2419"/>
      <c r="D529" s="2418"/>
      <c r="E529" s="2216"/>
      <c r="F529" s="294"/>
      <c r="G529" s="2442"/>
      <c r="H529" s="2170"/>
      <c r="I529" s="2173"/>
      <c r="J529" s="2287"/>
      <c r="K529" s="2167" t="s">
        <v>33</v>
      </c>
      <c r="L529" s="2331">
        <f>SUM(L528)</f>
        <v>191.7</v>
      </c>
      <c r="M529" s="2441"/>
      <c r="N529" s="2440"/>
      <c r="O529" s="2439"/>
      <c r="P529" s="2049"/>
      <c r="Q529" s="2049"/>
    </row>
    <row r="530" spans="1:18" s="62" customFormat="1" ht="32.25" customHeight="1" thickBot="1" x14ac:dyDescent="0.25">
      <c r="A530" s="2286" t="s">
        <v>110</v>
      </c>
      <c r="B530" s="2438" t="s">
        <v>39</v>
      </c>
      <c r="C530" s="2285" t="s">
        <v>39</v>
      </c>
      <c r="D530" s="160" t="s">
        <v>665</v>
      </c>
      <c r="E530" s="159"/>
      <c r="F530" s="158"/>
      <c r="G530" s="2213" t="s">
        <v>668</v>
      </c>
      <c r="H530" s="2228" t="s">
        <v>44</v>
      </c>
      <c r="I530" s="2198" t="s">
        <v>608</v>
      </c>
      <c r="J530" s="2289" t="s">
        <v>194</v>
      </c>
      <c r="K530" s="2396" t="s">
        <v>125</v>
      </c>
      <c r="L530" s="2395">
        <f>L534</f>
        <v>4</v>
      </c>
      <c r="M530" s="2437" t="s">
        <v>667</v>
      </c>
      <c r="N530" s="2436" t="s">
        <v>49</v>
      </c>
      <c r="O530" s="2435">
        <v>6</v>
      </c>
      <c r="P530" s="2049"/>
      <c r="Q530" s="2049"/>
    </row>
    <row r="531" spans="1:18" s="62" customFormat="1" ht="22.5" customHeight="1" thickBot="1" x14ac:dyDescent="0.25">
      <c r="A531" s="2192"/>
      <c r="B531" s="2431"/>
      <c r="C531" s="2283"/>
      <c r="D531" s="439"/>
      <c r="E531" s="438"/>
      <c r="F531" s="437"/>
      <c r="G531" s="2186"/>
      <c r="H531" s="2185"/>
      <c r="I531" s="2188"/>
      <c r="J531" s="2288"/>
      <c r="K531" s="2386" t="s">
        <v>141</v>
      </c>
      <c r="L531" s="2382"/>
      <c r="M531" s="2434" t="s">
        <v>666</v>
      </c>
      <c r="N531" s="2433" t="s">
        <v>605</v>
      </c>
      <c r="O531" s="2432">
        <v>2</v>
      </c>
      <c r="P531" s="2220"/>
      <c r="Q531" s="2049"/>
    </row>
    <row r="532" spans="1:18" s="62" customFormat="1" ht="15" customHeight="1" thickBot="1" x14ac:dyDescent="0.3">
      <c r="A532" s="2192"/>
      <c r="B532" s="2431"/>
      <c r="C532" s="2283"/>
      <c r="D532" s="439"/>
      <c r="E532" s="438"/>
      <c r="F532" s="437"/>
      <c r="G532" s="2186"/>
      <c r="H532" s="2185"/>
      <c r="I532" s="2188"/>
      <c r="J532" s="2288"/>
      <c r="K532" s="2386" t="s">
        <v>142</v>
      </c>
      <c r="L532" s="2382"/>
      <c r="M532" s="2180"/>
      <c r="N532" s="2179"/>
      <c r="O532" s="2178"/>
      <c r="P532" s="2049"/>
      <c r="Q532" s="2049"/>
    </row>
    <row r="533" spans="1:18" s="62" customFormat="1" ht="15" customHeight="1" thickBot="1" x14ac:dyDescent="0.3">
      <c r="A533" s="2177"/>
      <c r="B533" s="2430"/>
      <c r="C533" s="2281"/>
      <c r="D533" s="149"/>
      <c r="E533" s="148"/>
      <c r="F533" s="147"/>
      <c r="G533" s="2186"/>
      <c r="H533" s="2185"/>
      <c r="I533" s="2188"/>
      <c r="J533" s="2288"/>
      <c r="K533" s="2429" t="s">
        <v>33</v>
      </c>
      <c r="L533" s="2382">
        <f>SUM(L530:L532)</f>
        <v>4</v>
      </c>
      <c r="M533" s="2165"/>
      <c r="N533" s="2164"/>
      <c r="O533" s="2163"/>
      <c r="P533" s="2049"/>
      <c r="Q533" s="2049"/>
    </row>
    <row r="534" spans="1:18" s="62" customFormat="1" ht="26.25" customHeight="1" thickBot="1" x14ac:dyDescent="0.3">
      <c r="A534" s="2428" t="s">
        <v>110</v>
      </c>
      <c r="B534" s="2427" t="s">
        <v>39</v>
      </c>
      <c r="C534" s="2426" t="s">
        <v>39</v>
      </c>
      <c r="D534" s="2425" t="s">
        <v>37</v>
      </c>
      <c r="E534" s="2424"/>
      <c r="F534" s="360" t="s">
        <v>665</v>
      </c>
      <c r="G534" s="2186"/>
      <c r="H534" s="2185"/>
      <c r="I534" s="2188"/>
      <c r="J534" s="2288"/>
      <c r="K534" s="2423" t="s">
        <v>125</v>
      </c>
      <c r="L534" s="2422">
        <v>4</v>
      </c>
      <c r="M534" s="2415"/>
      <c r="N534" s="2393"/>
      <c r="O534" s="2392"/>
      <c r="P534" s="2049"/>
      <c r="Q534" s="2049"/>
      <c r="R534" s="2060"/>
    </row>
    <row r="535" spans="1:18" s="62" customFormat="1" ht="15.75" customHeight="1" thickBot="1" x14ac:dyDescent="0.3">
      <c r="A535" s="2421"/>
      <c r="B535" s="2420"/>
      <c r="C535" s="2419"/>
      <c r="D535" s="2418"/>
      <c r="E535" s="2417"/>
      <c r="F535" s="294"/>
      <c r="G535" s="2171"/>
      <c r="H535" s="2170"/>
      <c r="I535" s="2173"/>
      <c r="J535" s="2287"/>
      <c r="K535" s="2167" t="s">
        <v>33</v>
      </c>
      <c r="L535" s="2399">
        <f>SUM(L534)</f>
        <v>4</v>
      </c>
      <c r="M535" s="2409"/>
      <c r="N535" s="2408"/>
      <c r="O535" s="2254"/>
      <c r="P535" s="2049"/>
      <c r="Q535" s="2049"/>
    </row>
    <row r="536" spans="1:18" s="62" customFormat="1" ht="15" customHeight="1" thickBot="1" x14ac:dyDescent="0.25">
      <c r="A536" s="2202" t="s">
        <v>110</v>
      </c>
      <c r="B536" s="2407" t="s">
        <v>39</v>
      </c>
      <c r="C536" s="2266" t="s">
        <v>110</v>
      </c>
      <c r="D536" s="160" t="s">
        <v>661</v>
      </c>
      <c r="E536" s="159"/>
      <c r="F536" s="158"/>
      <c r="G536" s="2213" t="s">
        <v>664</v>
      </c>
      <c r="H536" s="2228" t="s">
        <v>44</v>
      </c>
      <c r="I536" s="2198" t="s">
        <v>663</v>
      </c>
      <c r="J536" s="2289" t="s">
        <v>192</v>
      </c>
      <c r="K536" s="2416" t="s">
        <v>607</v>
      </c>
      <c r="L536" s="2395">
        <f>L539</f>
        <v>10</v>
      </c>
      <c r="M536" s="2415"/>
      <c r="N536" s="2393"/>
      <c r="O536" s="2392"/>
      <c r="P536" s="2049"/>
      <c r="Q536" s="2049"/>
    </row>
    <row r="537" spans="1:18" s="62" customFormat="1" ht="15" customHeight="1" thickBot="1" x14ac:dyDescent="0.25">
      <c r="A537" s="2262"/>
      <c r="B537" s="2404"/>
      <c r="C537" s="2260"/>
      <c r="D537" s="439"/>
      <c r="E537" s="438"/>
      <c r="F537" s="437"/>
      <c r="G537" s="2186"/>
      <c r="H537" s="2185"/>
      <c r="I537" s="2188"/>
      <c r="J537" s="2288"/>
      <c r="K537" s="2414" t="s">
        <v>141</v>
      </c>
      <c r="L537" s="2382"/>
      <c r="M537" s="2413" t="s">
        <v>662</v>
      </c>
      <c r="N537" s="2412" t="s">
        <v>49</v>
      </c>
      <c r="O537" s="2411">
        <v>7</v>
      </c>
      <c r="P537" s="2049"/>
      <c r="Q537" s="2049"/>
    </row>
    <row r="538" spans="1:18" s="62" customFormat="1" ht="15" customHeight="1" thickBot="1" x14ac:dyDescent="0.3">
      <c r="A538" s="2262"/>
      <c r="B538" s="2404"/>
      <c r="C538" s="2260"/>
      <c r="D538" s="149"/>
      <c r="E538" s="148"/>
      <c r="F538" s="147"/>
      <c r="G538" s="2186"/>
      <c r="H538" s="2185"/>
      <c r="I538" s="2188"/>
      <c r="J538" s="2410"/>
      <c r="K538" s="2383" t="s">
        <v>33</v>
      </c>
      <c r="L538" s="2382">
        <f>SUM(L536:L537)</f>
        <v>10</v>
      </c>
      <c r="M538" s="2409"/>
      <c r="N538" s="2408"/>
      <c r="O538" s="2254"/>
      <c r="P538" s="2049"/>
      <c r="Q538" s="2049"/>
    </row>
    <row r="539" spans="1:18" s="62" customFormat="1" ht="23.25" customHeight="1" thickBot="1" x14ac:dyDescent="0.25">
      <c r="A539" s="2202" t="s">
        <v>110</v>
      </c>
      <c r="B539" s="2407" t="s">
        <v>39</v>
      </c>
      <c r="C539" s="2266" t="s">
        <v>110</v>
      </c>
      <c r="D539" s="2265" t="s">
        <v>37</v>
      </c>
      <c r="E539" s="2406"/>
      <c r="F539" s="360" t="s">
        <v>661</v>
      </c>
      <c r="G539" s="2186"/>
      <c r="H539" s="2185"/>
      <c r="I539" s="2188"/>
      <c r="J539" s="2401"/>
      <c r="K539" s="2405" t="s">
        <v>607</v>
      </c>
      <c r="L539" s="2352">
        <v>10</v>
      </c>
      <c r="N539" s="2389"/>
      <c r="O539" s="2225"/>
      <c r="P539" s="2049"/>
      <c r="Q539" s="2049"/>
    </row>
    <row r="540" spans="1:18" s="62" customFormat="1" ht="17.25" customHeight="1" thickBot="1" x14ac:dyDescent="0.3">
      <c r="A540" s="2262"/>
      <c r="B540" s="2404"/>
      <c r="C540" s="2260"/>
      <c r="D540" s="2403"/>
      <c r="E540" s="2402"/>
      <c r="F540" s="294"/>
      <c r="G540" s="2171"/>
      <c r="H540" s="2170"/>
      <c r="I540" s="2188"/>
      <c r="J540" s="2401"/>
      <c r="K540" s="2400" t="s">
        <v>33</v>
      </c>
      <c r="L540" s="2399">
        <f>SUM(L539)</f>
        <v>10</v>
      </c>
      <c r="N540" s="2389"/>
      <c r="O540" s="2225"/>
      <c r="P540" s="2049"/>
      <c r="Q540" s="2049"/>
      <c r="R540" s="2060"/>
    </row>
    <row r="541" spans="1:18" s="62" customFormat="1" ht="15" customHeight="1" thickBot="1" x14ac:dyDescent="0.3">
      <c r="A541" s="2286" t="s">
        <v>110</v>
      </c>
      <c r="B541" s="2398" t="s">
        <v>39</v>
      </c>
      <c r="C541" s="2359" t="s">
        <v>108</v>
      </c>
      <c r="D541" s="160" t="s">
        <v>660</v>
      </c>
      <c r="E541" s="159"/>
      <c r="F541" s="158"/>
      <c r="G541" s="2213" t="s">
        <v>615</v>
      </c>
      <c r="H541" s="2228" t="s">
        <v>44</v>
      </c>
      <c r="I541" s="2397" t="s">
        <v>659</v>
      </c>
      <c r="J541" s="2289" t="s">
        <v>658</v>
      </c>
      <c r="K541" s="2396" t="s">
        <v>125</v>
      </c>
      <c r="L541" s="2395">
        <f>+L546+L548+L555+L558+L561+L564+L567+L570+L573+L576+L552+L579+L582+L585+L589+L593+L597+L601+L607+L611+L615+L619+L623+L603</f>
        <v>2193</v>
      </c>
      <c r="M541" s="2394"/>
      <c r="N541" s="2393"/>
      <c r="O541" s="2392"/>
      <c r="P541" s="2220"/>
      <c r="Q541" s="2049"/>
      <c r="R541" s="2060"/>
    </row>
    <row r="542" spans="1:18" s="62" customFormat="1" ht="15" customHeight="1" thickBot="1" x14ac:dyDescent="0.3">
      <c r="A542" s="2192"/>
      <c r="B542" s="2388"/>
      <c r="C542" s="2353"/>
      <c r="D542" s="439"/>
      <c r="E542" s="438"/>
      <c r="F542" s="437"/>
      <c r="G542" s="2186"/>
      <c r="H542" s="2185"/>
      <c r="I542" s="2387"/>
      <c r="J542" s="2288"/>
      <c r="K542" s="2386" t="s">
        <v>141</v>
      </c>
      <c r="L542" s="2382">
        <f>M565+L547+L553</f>
        <v>0</v>
      </c>
      <c r="M542" s="2390" t="s">
        <v>657</v>
      </c>
      <c r="N542" s="2391" t="s">
        <v>605</v>
      </c>
      <c r="O542" s="2240">
        <v>5</v>
      </c>
      <c r="P542" s="2049"/>
      <c r="Q542" s="2049"/>
    </row>
    <row r="543" spans="1:18" s="62" customFormat="1" ht="15" customHeight="1" thickBot="1" x14ac:dyDescent="0.3">
      <c r="A543" s="2192"/>
      <c r="B543" s="2388"/>
      <c r="C543" s="2353"/>
      <c r="D543" s="439"/>
      <c r="E543" s="438"/>
      <c r="F543" s="437"/>
      <c r="G543" s="2186"/>
      <c r="H543" s="2185"/>
      <c r="I543" s="2387"/>
      <c r="J543" s="2288"/>
      <c r="K543" s="2386" t="s">
        <v>216</v>
      </c>
      <c r="L543" s="2382">
        <f>L590+L594+L598+L602++L604+L608+L612</f>
        <v>0</v>
      </c>
      <c r="M543" s="2390"/>
      <c r="N543" s="2389"/>
      <c r="O543" s="2225"/>
      <c r="P543" s="2049"/>
      <c r="Q543" s="2049"/>
    </row>
    <row r="544" spans="1:18" s="62" customFormat="1" ht="15" customHeight="1" thickBot="1" x14ac:dyDescent="0.3">
      <c r="A544" s="2192"/>
      <c r="B544" s="2388"/>
      <c r="C544" s="2353"/>
      <c r="D544" s="439"/>
      <c r="E544" s="438"/>
      <c r="F544" s="437"/>
      <c r="G544" s="2186"/>
      <c r="H544" s="2185"/>
      <c r="I544" s="2387"/>
      <c r="J544" s="2288"/>
      <c r="K544" s="2386" t="s">
        <v>142</v>
      </c>
      <c r="L544" s="2382">
        <f>L559+L565+L568+L574+L577+L580+L583+L586+L591+L556+L595+L599+L605+L609+L613</f>
        <v>0</v>
      </c>
      <c r="M544" s="2230"/>
      <c r="N544" s="2230"/>
      <c r="O544" s="2225"/>
      <c r="P544" s="2049"/>
      <c r="Q544" s="2049"/>
    </row>
    <row r="545" spans="1:23" s="62" customFormat="1" ht="18" customHeight="1" thickBot="1" x14ac:dyDescent="0.3">
      <c r="A545" s="2177"/>
      <c r="B545" s="2385"/>
      <c r="C545" s="2347"/>
      <c r="D545" s="149"/>
      <c r="E545" s="148"/>
      <c r="F545" s="147"/>
      <c r="G545" s="2171"/>
      <c r="H545" s="2170"/>
      <c r="I545" s="2384"/>
      <c r="J545" s="2287"/>
      <c r="K545" s="2383" t="s">
        <v>33</v>
      </c>
      <c r="L545" s="2382">
        <f>SUM(L541:L544)</f>
        <v>2193</v>
      </c>
      <c r="M545" s="2226"/>
      <c r="N545" s="2226"/>
      <c r="O545" s="2254"/>
      <c r="P545" s="2049"/>
      <c r="Q545" s="2049"/>
    </row>
    <row r="546" spans="1:23" s="62" customFormat="1" ht="15" customHeight="1" x14ac:dyDescent="0.25">
      <c r="A546" s="2286" t="s">
        <v>110</v>
      </c>
      <c r="B546" s="2360" t="s">
        <v>39</v>
      </c>
      <c r="C546" s="2359" t="s">
        <v>108</v>
      </c>
      <c r="D546" s="2199" t="s">
        <v>93</v>
      </c>
      <c r="E546" s="2198"/>
      <c r="F546" s="2381" t="s">
        <v>656</v>
      </c>
      <c r="G546" s="2213" t="s">
        <v>615</v>
      </c>
      <c r="H546" s="2298" t="s">
        <v>44</v>
      </c>
      <c r="I546" s="2327" t="s">
        <v>608</v>
      </c>
      <c r="J546" s="2195" t="s">
        <v>194</v>
      </c>
      <c r="K546" s="2313" t="s">
        <v>607</v>
      </c>
      <c r="L546" s="2312">
        <v>223</v>
      </c>
      <c r="M546" s="2380" t="s">
        <v>655</v>
      </c>
      <c r="N546" s="2379" t="s">
        <v>49</v>
      </c>
      <c r="O546" s="2378">
        <v>2</v>
      </c>
      <c r="P546" s="2049"/>
      <c r="Q546" s="2049"/>
      <c r="R546" s="2377"/>
    </row>
    <row r="547" spans="1:23" s="62" customFormat="1" ht="13.5" customHeight="1" thickBot="1" x14ac:dyDescent="0.3">
      <c r="A547" s="2192"/>
      <c r="B547" s="2354"/>
      <c r="C547" s="2353"/>
      <c r="D547" s="2189"/>
      <c r="E547" s="2188"/>
      <c r="F547" s="2370"/>
      <c r="G547" s="2186"/>
      <c r="H547" s="2298"/>
      <c r="I547" s="2323"/>
      <c r="J547" s="2325"/>
      <c r="K547" s="2311" t="s">
        <v>141</v>
      </c>
      <c r="L547" s="2181">
        <v>0</v>
      </c>
      <c r="M547" s="2376"/>
      <c r="N547" s="2375"/>
      <c r="O547" s="2374"/>
      <c r="P547" s="2049"/>
      <c r="Q547" s="2049"/>
    </row>
    <row r="548" spans="1:23" s="62" customFormat="1" ht="21.75" hidden="1" customHeight="1" thickBot="1" x14ac:dyDescent="0.3">
      <c r="A548" s="2192"/>
      <c r="B548" s="2354"/>
      <c r="C548" s="2353"/>
      <c r="D548" s="2189"/>
      <c r="E548" s="2188"/>
      <c r="F548" s="2370"/>
      <c r="G548" s="2186"/>
      <c r="H548" s="2298"/>
      <c r="I548" s="2323"/>
      <c r="J548" s="2325"/>
      <c r="K548" s="2311" t="s">
        <v>607</v>
      </c>
      <c r="L548" s="2181">
        <v>0</v>
      </c>
      <c r="M548" s="2373" t="s">
        <v>654</v>
      </c>
      <c r="N548" s="2356" t="s">
        <v>49</v>
      </c>
      <c r="O548" s="2372"/>
      <c r="P548" s="2049"/>
      <c r="Q548" s="2049"/>
      <c r="R548" s="2060"/>
    </row>
    <row r="549" spans="1:23" s="62" customFormat="1" ht="20.25" hidden="1" customHeight="1" x14ac:dyDescent="0.25">
      <c r="A549" s="2192"/>
      <c r="B549" s="2354"/>
      <c r="C549" s="2353"/>
      <c r="D549" s="2189"/>
      <c r="E549" s="2188"/>
      <c r="F549" s="2370"/>
      <c r="G549" s="2186"/>
      <c r="H549" s="2298"/>
      <c r="I549" s="2323"/>
      <c r="J549" s="2325"/>
      <c r="K549" s="2339" t="s">
        <v>142</v>
      </c>
      <c r="L549" s="2181">
        <v>0</v>
      </c>
      <c r="M549" s="2371"/>
      <c r="N549" s="2350"/>
      <c r="O549" s="2349"/>
      <c r="P549" s="2049"/>
      <c r="Q549" s="2049"/>
    </row>
    <row r="550" spans="1:23" s="62" customFormat="1" ht="21.75" hidden="1" customHeight="1" thickBot="1" x14ac:dyDescent="0.3">
      <c r="A550" s="2192"/>
      <c r="B550" s="2354"/>
      <c r="C550" s="2353"/>
      <c r="D550" s="2189"/>
      <c r="E550" s="2188"/>
      <c r="F550" s="2370"/>
      <c r="G550" s="2186"/>
      <c r="H550" s="2298"/>
      <c r="I550" s="2323"/>
      <c r="J550" s="2325"/>
      <c r="K550" s="2167" t="s">
        <v>33</v>
      </c>
      <c r="L550" s="2369">
        <f>SUM(L548:L549)</f>
        <v>0</v>
      </c>
      <c r="M550" s="2368"/>
      <c r="N550" s="2367"/>
      <c r="O550" s="2366"/>
      <c r="P550" s="2049"/>
      <c r="Q550" s="2049"/>
    </row>
    <row r="551" spans="1:23" s="62" customFormat="1" ht="19.5" customHeight="1" thickBot="1" x14ac:dyDescent="0.3">
      <c r="A551" s="2177"/>
      <c r="B551" s="2348"/>
      <c r="C551" s="2347"/>
      <c r="D551" s="2174"/>
      <c r="E551" s="2173"/>
      <c r="F551" s="2365"/>
      <c r="G551" s="2186"/>
      <c r="H551" s="2298"/>
      <c r="I551" s="2346"/>
      <c r="J551" s="2322"/>
      <c r="K551" s="2364" t="s">
        <v>33</v>
      </c>
      <c r="L551" s="2338">
        <f>SUM(L546:L550)</f>
        <v>223</v>
      </c>
      <c r="M551" s="2363"/>
      <c r="N551" s="2362"/>
      <c r="O551" s="2361"/>
      <c r="P551" s="2049"/>
      <c r="Q551" s="2049"/>
    </row>
    <row r="552" spans="1:23" s="62" customFormat="1" ht="18.75" hidden="1" customHeight="1" thickBot="1" x14ac:dyDescent="0.3">
      <c r="A552" s="2286" t="s">
        <v>110</v>
      </c>
      <c r="B552" s="2360" t="s">
        <v>39</v>
      </c>
      <c r="C552" s="2359" t="s">
        <v>108</v>
      </c>
      <c r="D552" s="2199" t="s">
        <v>39</v>
      </c>
      <c r="E552" s="2198"/>
      <c r="G552" s="2186"/>
      <c r="H552" s="2298"/>
      <c r="I552" s="2327" t="s">
        <v>608</v>
      </c>
      <c r="J552" s="2358" t="s">
        <v>194</v>
      </c>
      <c r="K552" s="2311" t="s">
        <v>607</v>
      </c>
      <c r="L552" s="2352"/>
      <c r="M552" s="2357" t="s">
        <v>654</v>
      </c>
      <c r="N552" s="2356" t="s">
        <v>49</v>
      </c>
      <c r="O552" s="2355"/>
      <c r="P552" s="2049"/>
      <c r="Q552" s="2049"/>
    </row>
    <row r="553" spans="1:23" s="62" customFormat="1" ht="18.75" hidden="1" customHeight="1" thickBot="1" x14ac:dyDescent="0.3">
      <c r="A553" s="2192"/>
      <c r="B553" s="2354"/>
      <c r="C553" s="2353"/>
      <c r="D553" s="2189"/>
      <c r="E553" s="2188"/>
      <c r="G553" s="2186"/>
      <c r="H553" s="2298"/>
      <c r="I553" s="2323"/>
      <c r="J553" s="2325"/>
      <c r="K553" s="2311" t="s">
        <v>141</v>
      </c>
      <c r="L553" s="2352"/>
      <c r="M553" s="2351"/>
      <c r="N553" s="2350"/>
      <c r="O553" s="2349"/>
      <c r="P553" s="2049"/>
      <c r="Q553" s="2049"/>
    </row>
    <row r="554" spans="1:23" s="62" customFormat="1" ht="14.25" hidden="1" customHeight="1" thickBot="1" x14ac:dyDescent="0.3">
      <c r="A554" s="2177"/>
      <c r="B554" s="2348"/>
      <c r="C554" s="2347"/>
      <c r="D554" s="2174"/>
      <c r="E554" s="2173"/>
      <c r="G554" s="2171"/>
      <c r="H554" s="2298"/>
      <c r="I554" s="2346"/>
      <c r="J554" s="2322"/>
      <c r="K554" s="2167" t="s">
        <v>33</v>
      </c>
      <c r="L554" s="2181"/>
      <c r="M554" s="2345"/>
      <c r="N554" s="2344"/>
      <c r="O554" s="2343"/>
      <c r="P554" s="2049"/>
      <c r="Q554" s="2049"/>
    </row>
    <row r="555" spans="1:23" s="62" customFormat="1" ht="15" customHeight="1" x14ac:dyDescent="0.25">
      <c r="A555" s="2286" t="s">
        <v>110</v>
      </c>
      <c r="B555" s="2342" t="s">
        <v>39</v>
      </c>
      <c r="C555" s="2341" t="s">
        <v>108</v>
      </c>
      <c r="D555" s="2199" t="s">
        <v>85</v>
      </c>
      <c r="E555" s="2198"/>
      <c r="F555" s="360" t="s">
        <v>653</v>
      </c>
      <c r="G555" s="2213" t="s">
        <v>615</v>
      </c>
      <c r="H555" s="2298"/>
      <c r="I555" s="2327" t="s">
        <v>645</v>
      </c>
      <c r="J555" s="2273" t="s">
        <v>203</v>
      </c>
      <c r="K555" s="2340" t="s">
        <v>125</v>
      </c>
      <c r="L555" s="2312">
        <v>265</v>
      </c>
      <c r="M555" s="2337" t="s">
        <v>652</v>
      </c>
      <c r="N555" s="2336" t="s">
        <v>49</v>
      </c>
      <c r="O555" s="2335">
        <v>4</v>
      </c>
      <c r="P555" s="2049"/>
      <c r="Q555" s="2049"/>
    </row>
    <row r="556" spans="1:23" s="62" customFormat="1" ht="15" customHeight="1" thickBot="1" x14ac:dyDescent="0.3">
      <c r="A556" s="2192"/>
      <c r="B556" s="2334"/>
      <c r="C556" s="2333"/>
      <c r="D556" s="2189"/>
      <c r="E556" s="2188"/>
      <c r="F556" s="2223"/>
      <c r="G556" s="2186"/>
      <c r="H556" s="2298"/>
      <c r="I556" s="2323"/>
      <c r="J556" s="2273"/>
      <c r="K556" s="2339" t="s">
        <v>142</v>
      </c>
      <c r="L556" s="2338"/>
      <c r="M556" s="2337"/>
      <c r="N556" s="2336"/>
      <c r="O556" s="2335"/>
      <c r="P556" s="2049"/>
      <c r="Q556" s="2049"/>
    </row>
    <row r="557" spans="1:23" s="62" customFormat="1" ht="15" customHeight="1" thickBot="1" x14ac:dyDescent="0.3">
      <c r="A557" s="2192"/>
      <c r="B557" s="2334"/>
      <c r="C557" s="2333"/>
      <c r="D557" s="2189"/>
      <c r="E557" s="2188"/>
      <c r="F557" s="2223"/>
      <c r="G557" s="2186"/>
      <c r="H557" s="2298"/>
      <c r="I557" s="2323"/>
      <c r="J557" s="2332"/>
      <c r="K557" s="2167" t="s">
        <v>33</v>
      </c>
      <c r="L557" s="2331">
        <f>SUM(L555:L556)</f>
        <v>265</v>
      </c>
      <c r="M557" s="2330"/>
      <c r="N557" s="2329"/>
      <c r="O557" s="2328"/>
      <c r="P557" s="2049"/>
      <c r="Q557" s="2049"/>
    </row>
    <row r="558" spans="1:23" s="62" customFormat="1" ht="26.25" customHeight="1" thickBot="1" x14ac:dyDescent="0.3">
      <c r="A558" s="2286" t="s">
        <v>110</v>
      </c>
      <c r="B558" s="2310" t="s">
        <v>39</v>
      </c>
      <c r="C558" s="2285" t="s">
        <v>108</v>
      </c>
      <c r="D558" s="2199" t="s">
        <v>66</v>
      </c>
      <c r="E558" s="2198"/>
      <c r="F558" s="360" t="s">
        <v>651</v>
      </c>
      <c r="G558" s="2186"/>
      <c r="H558" s="2298"/>
      <c r="I558" s="2327" t="s">
        <v>608</v>
      </c>
      <c r="J558" s="2195" t="s">
        <v>194</v>
      </c>
      <c r="K558" s="2182" t="s">
        <v>607</v>
      </c>
      <c r="L558" s="2181">
        <v>240.1</v>
      </c>
      <c r="M558" s="2326" t="s">
        <v>650</v>
      </c>
      <c r="N558" s="2263" t="s">
        <v>80</v>
      </c>
      <c r="O558" s="2251">
        <v>46</v>
      </c>
      <c r="P558" s="2049"/>
      <c r="Q558" s="2049"/>
      <c r="S558" s="2062"/>
      <c r="T558" s="2062"/>
      <c r="U558" s="2062"/>
      <c r="V558" s="2324"/>
      <c r="W558" s="2324"/>
    </row>
    <row r="559" spans="1:23" s="62" customFormat="1" ht="14.25" customHeight="1" thickBot="1" x14ac:dyDescent="0.3">
      <c r="A559" s="2192"/>
      <c r="B559" s="2309"/>
      <c r="C559" s="2283"/>
      <c r="D559" s="2189"/>
      <c r="E559" s="2188"/>
      <c r="F559" s="2223"/>
      <c r="G559" s="2186"/>
      <c r="H559" s="2298"/>
      <c r="I559" s="2323"/>
      <c r="J559" s="2325"/>
      <c r="K559" s="2182" t="s">
        <v>142</v>
      </c>
      <c r="L559" s="2181"/>
      <c r="M559" s="2180"/>
      <c r="N559" s="2238"/>
      <c r="O559" s="2242"/>
      <c r="P559" s="2049"/>
      <c r="Q559" s="2049"/>
      <c r="S559" s="2062"/>
      <c r="T559" s="2060"/>
      <c r="U559" s="2060"/>
      <c r="V559" s="2324"/>
      <c r="W559" s="2324"/>
    </row>
    <row r="560" spans="1:23" s="62" customFormat="1" ht="15" customHeight="1" thickBot="1" x14ac:dyDescent="0.3">
      <c r="A560" s="2192"/>
      <c r="B560" s="2309"/>
      <c r="C560" s="2283"/>
      <c r="D560" s="2189"/>
      <c r="E560" s="2188"/>
      <c r="F560" s="2223"/>
      <c r="G560" s="2186"/>
      <c r="H560" s="2298"/>
      <c r="I560" s="2323"/>
      <c r="J560" s="2322"/>
      <c r="K560" s="2321" t="s">
        <v>33</v>
      </c>
      <c r="L560" s="2320">
        <f>SUM(L558:L559)</f>
        <v>240.1</v>
      </c>
      <c r="M560" s="2231"/>
      <c r="N560" s="2245"/>
      <c r="O560" s="2254"/>
      <c r="P560" s="2049"/>
      <c r="Q560" s="2049"/>
      <c r="S560" s="2062"/>
      <c r="T560" s="2060"/>
      <c r="U560" s="2060"/>
      <c r="V560" s="2319"/>
      <c r="W560" s="2319"/>
    </row>
    <row r="561" spans="1:17" s="62" customFormat="1" ht="20.25" hidden="1" customHeight="1" thickBot="1" x14ac:dyDescent="0.3">
      <c r="A561" s="2286" t="s">
        <v>110</v>
      </c>
      <c r="B561" s="2310" t="s">
        <v>39</v>
      </c>
      <c r="C561" s="2285" t="s">
        <v>108</v>
      </c>
      <c r="D561" s="2199" t="s">
        <v>61</v>
      </c>
      <c r="E561" s="2198"/>
      <c r="F561" s="360" t="s">
        <v>649</v>
      </c>
      <c r="G561" s="2213" t="s">
        <v>615</v>
      </c>
      <c r="H561" s="2318" t="s">
        <v>44</v>
      </c>
      <c r="I561" s="2317" t="s">
        <v>79</v>
      </c>
      <c r="J561" s="2316" t="s">
        <v>201</v>
      </c>
      <c r="K561" s="2182" t="s">
        <v>607</v>
      </c>
      <c r="L561" s="2264">
        <v>0</v>
      </c>
      <c r="M561" s="2252" t="s">
        <v>626</v>
      </c>
      <c r="N561" s="2263" t="s">
        <v>605</v>
      </c>
      <c r="O561" s="2251"/>
      <c r="P561" s="2049"/>
      <c r="Q561" s="2049"/>
    </row>
    <row r="562" spans="1:17" s="62" customFormat="1" ht="14.25" hidden="1" customHeight="1" thickBot="1" x14ac:dyDescent="0.3">
      <c r="A562" s="2192"/>
      <c r="B562" s="2309"/>
      <c r="C562" s="2283"/>
      <c r="D562" s="2189"/>
      <c r="E562" s="2188"/>
      <c r="F562" s="2223"/>
      <c r="G562" s="2186"/>
      <c r="H562" s="2298"/>
      <c r="I562" s="2306"/>
      <c r="J562" s="2308"/>
      <c r="K562" s="2182" t="s">
        <v>142</v>
      </c>
      <c r="L562" s="2181"/>
      <c r="M562" s="2180"/>
      <c r="N562" s="2238"/>
      <c r="O562" s="2242"/>
      <c r="P562" s="2049"/>
      <c r="Q562" s="2049"/>
    </row>
    <row r="563" spans="1:17" s="62" customFormat="1" ht="14.25" hidden="1" customHeight="1" thickBot="1" x14ac:dyDescent="0.3">
      <c r="A563" s="2177"/>
      <c r="B563" s="2307"/>
      <c r="C563" s="2281"/>
      <c r="D563" s="2174"/>
      <c r="E563" s="2173"/>
      <c r="F563" s="294"/>
      <c r="G563" s="2186"/>
      <c r="H563" s="2298"/>
      <c r="I563" s="2306"/>
      <c r="J563" s="2315"/>
      <c r="K563" s="2167" t="s">
        <v>33</v>
      </c>
      <c r="L563" s="2166">
        <f>SUM(L561:L562)</f>
        <v>0</v>
      </c>
      <c r="M563" s="2227"/>
      <c r="N563" s="2245"/>
      <c r="O563" s="2254"/>
      <c r="P563" s="2049"/>
      <c r="Q563" s="2049"/>
    </row>
    <row r="564" spans="1:17" s="62" customFormat="1" ht="13.5" customHeight="1" x14ac:dyDescent="0.25">
      <c r="A564" s="2286" t="s">
        <v>110</v>
      </c>
      <c r="B564" s="2310" t="s">
        <v>39</v>
      </c>
      <c r="C564" s="2285" t="s">
        <v>108</v>
      </c>
      <c r="D564" s="2199" t="s">
        <v>57</v>
      </c>
      <c r="E564" s="2198"/>
      <c r="F564" s="360" t="s">
        <v>648</v>
      </c>
      <c r="G564" s="2186"/>
      <c r="H564" s="2298"/>
      <c r="I564" s="2306" t="s">
        <v>608</v>
      </c>
      <c r="J564" s="2314" t="s">
        <v>194</v>
      </c>
      <c r="K564" s="2313" t="s">
        <v>607</v>
      </c>
      <c r="L564" s="2312"/>
      <c r="M564" s="2252" t="s">
        <v>626</v>
      </c>
      <c r="N564" s="2238" t="s">
        <v>80</v>
      </c>
      <c r="O564" s="2237">
        <v>80</v>
      </c>
      <c r="P564" s="2049"/>
      <c r="Q564" s="2049"/>
    </row>
    <row r="565" spans="1:17" s="62" customFormat="1" ht="13.5" customHeight="1" thickBot="1" x14ac:dyDescent="0.3">
      <c r="A565" s="2192"/>
      <c r="B565" s="2309"/>
      <c r="C565" s="2283"/>
      <c r="D565" s="2189"/>
      <c r="E565" s="2188"/>
      <c r="F565" s="2223"/>
      <c r="G565" s="2186"/>
      <c r="H565" s="2298"/>
      <c r="I565" s="2306"/>
      <c r="J565" s="2308"/>
      <c r="K565" s="2311" t="s">
        <v>142</v>
      </c>
      <c r="L565" s="2181"/>
      <c r="M565" s="2250"/>
      <c r="N565" s="2238"/>
      <c r="O565" s="2237"/>
      <c r="P565" s="2049"/>
      <c r="Q565" s="2049"/>
    </row>
    <row r="566" spans="1:17" s="62" customFormat="1" ht="15.75" customHeight="1" thickBot="1" x14ac:dyDescent="0.3">
      <c r="A566" s="2177"/>
      <c r="B566" s="2307"/>
      <c r="C566" s="2281"/>
      <c r="D566" s="2174"/>
      <c r="E566" s="2173"/>
      <c r="F566" s="294"/>
      <c r="G566" s="2186"/>
      <c r="H566" s="2298"/>
      <c r="I566" s="2306"/>
      <c r="J566" s="2308"/>
      <c r="K566" s="2167" t="s">
        <v>33</v>
      </c>
      <c r="L566" s="2166">
        <f>SUM(L564:L565)</f>
        <v>0</v>
      </c>
      <c r="M566" s="2227"/>
      <c r="N566" s="2245"/>
      <c r="O566" s="2254"/>
      <c r="P566" s="2049"/>
      <c r="Q566" s="2049"/>
    </row>
    <row r="567" spans="1:17" s="62" customFormat="1" ht="14.25" customHeight="1" thickBot="1" x14ac:dyDescent="0.3">
      <c r="A567" s="2286" t="s">
        <v>110</v>
      </c>
      <c r="B567" s="2310" t="s">
        <v>39</v>
      </c>
      <c r="C567" s="2285" t="s">
        <v>108</v>
      </c>
      <c r="D567" s="2199" t="s">
        <v>48</v>
      </c>
      <c r="E567" s="2198"/>
      <c r="F567" s="360" t="s">
        <v>647</v>
      </c>
      <c r="G567" s="2186"/>
      <c r="H567" s="2298"/>
      <c r="I567" s="2306"/>
      <c r="J567" s="2308"/>
      <c r="K567" s="2182" t="s">
        <v>607</v>
      </c>
      <c r="L567" s="2264">
        <v>0</v>
      </c>
      <c r="M567" s="2212" t="s">
        <v>618</v>
      </c>
      <c r="N567" s="2263" t="s">
        <v>605</v>
      </c>
      <c r="O567" s="2251">
        <v>1</v>
      </c>
      <c r="P567" s="2049"/>
      <c r="Q567" s="2049"/>
    </row>
    <row r="568" spans="1:17" s="62" customFormat="1" ht="14.25" customHeight="1" thickBot="1" x14ac:dyDescent="0.3">
      <c r="A568" s="2192"/>
      <c r="B568" s="2309"/>
      <c r="C568" s="2283"/>
      <c r="D568" s="2189"/>
      <c r="E568" s="2188"/>
      <c r="F568" s="2223"/>
      <c r="G568" s="2186"/>
      <c r="H568" s="2298"/>
      <c r="I568" s="2306"/>
      <c r="J568" s="2308"/>
      <c r="K568" s="2182" t="s">
        <v>142</v>
      </c>
      <c r="L568" s="2181"/>
      <c r="M568" s="2272"/>
      <c r="N568" s="2243"/>
      <c r="O568" s="2242"/>
      <c r="P568" s="2049"/>
      <c r="Q568" s="2049"/>
    </row>
    <row r="569" spans="1:17" s="62" customFormat="1" ht="22.5" customHeight="1" thickBot="1" x14ac:dyDescent="0.3">
      <c r="A569" s="2177"/>
      <c r="B569" s="2307"/>
      <c r="C569" s="2281"/>
      <c r="D569" s="2174"/>
      <c r="E569" s="2173"/>
      <c r="F569" s="294"/>
      <c r="G569" s="2171"/>
      <c r="H569" s="2298"/>
      <c r="I569" s="2306"/>
      <c r="J569" s="2305"/>
      <c r="K569" s="2167" t="s">
        <v>33</v>
      </c>
      <c r="L569" s="2166">
        <f>SUM(L567:L568)</f>
        <v>0</v>
      </c>
      <c r="M569" s="2227"/>
      <c r="N569" s="2226"/>
      <c r="O569" s="2254"/>
      <c r="P569" s="2049"/>
      <c r="Q569" s="2049"/>
    </row>
    <row r="570" spans="1:17" s="62" customFormat="1" ht="14.25" hidden="1" customHeight="1" thickBot="1" x14ac:dyDescent="0.3">
      <c r="A570" s="2286" t="s">
        <v>110</v>
      </c>
      <c r="B570" s="2201" t="s">
        <v>39</v>
      </c>
      <c r="C570" s="2285" t="s">
        <v>108</v>
      </c>
      <c r="D570" s="2199" t="s">
        <v>46</v>
      </c>
      <c r="E570" s="2198"/>
      <c r="F570" s="338" t="s">
        <v>646</v>
      </c>
      <c r="G570" s="2213" t="s">
        <v>615</v>
      </c>
      <c r="H570" s="2298"/>
      <c r="I570" s="2297" t="s">
        <v>645</v>
      </c>
      <c r="J570" s="2304" t="s">
        <v>203</v>
      </c>
      <c r="K570" s="2303" t="s">
        <v>125</v>
      </c>
      <c r="L570" s="2302">
        <v>0</v>
      </c>
      <c r="M570" s="2252" t="s">
        <v>644</v>
      </c>
      <c r="N570" s="2301" t="s">
        <v>605</v>
      </c>
      <c r="O570" s="2300"/>
      <c r="P570" s="2049"/>
      <c r="Q570" s="2049"/>
    </row>
    <row r="571" spans="1:17" s="62" customFormat="1" ht="14.25" hidden="1" customHeight="1" thickBot="1" x14ac:dyDescent="0.3">
      <c r="A571" s="2192"/>
      <c r="B571" s="2191"/>
      <c r="C571" s="2283"/>
      <c r="D571" s="2189"/>
      <c r="E571" s="2188"/>
      <c r="F571" s="2299"/>
      <c r="G571" s="2186"/>
      <c r="H571" s="2298"/>
      <c r="I571" s="2297"/>
      <c r="J571" s="2296"/>
      <c r="K571" s="2182" t="s">
        <v>142</v>
      </c>
      <c r="L571" s="2181"/>
      <c r="M571" s="2180"/>
      <c r="N571" s="2243"/>
      <c r="O571" s="2178"/>
      <c r="P571" s="2049"/>
      <c r="Q571" s="2049"/>
    </row>
    <row r="572" spans="1:17" s="62" customFormat="1" ht="14.25" hidden="1" customHeight="1" thickBot="1" x14ac:dyDescent="0.3">
      <c r="A572" s="2177"/>
      <c r="B572" s="2176"/>
      <c r="C572" s="2281"/>
      <c r="D572" s="2174"/>
      <c r="E572" s="2173"/>
      <c r="F572" s="331"/>
      <c r="G572" s="2171"/>
      <c r="H572" s="2295"/>
      <c r="I572" s="2294"/>
      <c r="J572" s="2293"/>
      <c r="K572" s="2167" t="s">
        <v>33</v>
      </c>
      <c r="L572" s="2166">
        <f>SUM(L570:L571)</f>
        <v>0</v>
      </c>
      <c r="M572" s="2165"/>
      <c r="N572" s="2292"/>
      <c r="O572" s="2163"/>
      <c r="P572" s="2049"/>
      <c r="Q572" s="2049"/>
    </row>
    <row r="573" spans="1:17" s="62" customFormat="1" ht="18.75" customHeight="1" thickBot="1" x14ac:dyDescent="0.3">
      <c r="A573" s="2286" t="s">
        <v>110</v>
      </c>
      <c r="B573" s="2201" t="s">
        <v>39</v>
      </c>
      <c r="C573" s="2285" t="s">
        <v>108</v>
      </c>
      <c r="D573" s="2199" t="s">
        <v>643</v>
      </c>
      <c r="E573" s="2198"/>
      <c r="F573" s="2284" t="s">
        <v>642</v>
      </c>
      <c r="G573" s="2249"/>
      <c r="H573" s="2274"/>
      <c r="I573" s="2221" t="s">
        <v>57</v>
      </c>
      <c r="J573" s="2278" t="s">
        <v>53</v>
      </c>
      <c r="K573" s="2182" t="s">
        <v>607</v>
      </c>
      <c r="L573" s="2264">
        <v>75</v>
      </c>
      <c r="M573" s="2291" t="s">
        <v>641</v>
      </c>
      <c r="N573" s="2277" t="s">
        <v>605</v>
      </c>
      <c r="O573" s="2276">
        <v>10</v>
      </c>
      <c r="P573" s="2049"/>
      <c r="Q573" s="2049"/>
    </row>
    <row r="574" spans="1:17" s="62" customFormat="1" ht="17.25" customHeight="1" thickBot="1" x14ac:dyDescent="0.3">
      <c r="A574" s="2192"/>
      <c r="B574" s="2191"/>
      <c r="C574" s="2283"/>
      <c r="D574" s="2189"/>
      <c r="E574" s="2188"/>
      <c r="F574" s="2282"/>
      <c r="G574" s="2249"/>
      <c r="H574" s="2274"/>
      <c r="I574" s="2217"/>
      <c r="J574" s="2273"/>
      <c r="K574" s="2182" t="s">
        <v>142</v>
      </c>
      <c r="L574" s="2181"/>
      <c r="M574" s="2290"/>
      <c r="N574" s="2235"/>
      <c r="O574" s="2234"/>
      <c r="P574" s="2049"/>
      <c r="Q574" s="2049"/>
    </row>
    <row r="575" spans="1:17" s="62" customFormat="1" ht="27" customHeight="1" thickBot="1" x14ac:dyDescent="0.3">
      <c r="A575" s="2177"/>
      <c r="B575" s="2176"/>
      <c r="C575" s="2281"/>
      <c r="D575" s="2174"/>
      <c r="E575" s="2173"/>
      <c r="F575" s="2280"/>
      <c r="G575" s="2249"/>
      <c r="H575" s="2274"/>
      <c r="I575" s="2214"/>
      <c r="J575" s="2268"/>
      <c r="K575" s="2167" t="s">
        <v>33</v>
      </c>
      <c r="L575" s="2166">
        <f>SUM(L573:L574)</f>
        <v>75</v>
      </c>
      <c r="M575" s="2227"/>
      <c r="N575" s="2245"/>
      <c r="O575" s="2244"/>
      <c r="P575" s="2049"/>
      <c r="Q575" s="2049"/>
    </row>
    <row r="576" spans="1:17" s="62" customFormat="1" ht="14.25" hidden="1" customHeight="1" thickBot="1" x14ac:dyDescent="0.3">
      <c r="A576" s="2286" t="s">
        <v>110</v>
      </c>
      <c r="B576" s="2201" t="s">
        <v>39</v>
      </c>
      <c r="C576" s="2285" t="s">
        <v>108</v>
      </c>
      <c r="D576" s="2199" t="s">
        <v>608</v>
      </c>
      <c r="E576" s="2198"/>
      <c r="F576" s="2284" t="s">
        <v>640</v>
      </c>
      <c r="G576" s="2249"/>
      <c r="H576" s="2274"/>
      <c r="I576" s="2221" t="s">
        <v>608</v>
      </c>
      <c r="J576" s="2289" t="s">
        <v>194</v>
      </c>
      <c r="K576" s="2182" t="s">
        <v>607</v>
      </c>
      <c r="L576" s="2264">
        <v>0</v>
      </c>
      <c r="M576" s="2212" t="s">
        <v>618</v>
      </c>
      <c r="N576" s="2277" t="s">
        <v>605</v>
      </c>
      <c r="O576" s="2276">
        <v>1</v>
      </c>
      <c r="P576" s="2049"/>
      <c r="Q576" s="2049"/>
    </row>
    <row r="577" spans="1:17" s="62" customFormat="1" ht="14.25" hidden="1" customHeight="1" thickBot="1" x14ac:dyDescent="0.3">
      <c r="A577" s="2192"/>
      <c r="B577" s="2191"/>
      <c r="C577" s="2283"/>
      <c r="D577" s="2189"/>
      <c r="E577" s="2188"/>
      <c r="F577" s="2282"/>
      <c r="G577" s="2249"/>
      <c r="H577" s="2274"/>
      <c r="I577" s="2217"/>
      <c r="J577" s="2288"/>
      <c r="K577" s="2182" t="s">
        <v>142</v>
      </c>
      <c r="L577" s="2181"/>
      <c r="M577" s="2272"/>
      <c r="N577" s="2235"/>
      <c r="O577" s="2234"/>
      <c r="P577" s="2049"/>
      <c r="Q577" s="2049"/>
    </row>
    <row r="578" spans="1:17" s="62" customFormat="1" ht="15.75" hidden="1" customHeight="1" thickBot="1" x14ac:dyDescent="0.3">
      <c r="A578" s="2177"/>
      <c r="B578" s="2176"/>
      <c r="C578" s="2281"/>
      <c r="D578" s="2174"/>
      <c r="E578" s="2173"/>
      <c r="F578" s="2280"/>
      <c r="G578" s="2249"/>
      <c r="H578" s="2274"/>
      <c r="I578" s="2214"/>
      <c r="J578" s="2287"/>
      <c r="K578" s="2167" t="s">
        <v>33</v>
      </c>
      <c r="L578" s="2166">
        <f>SUM(L576:L577)</f>
        <v>0</v>
      </c>
      <c r="M578" s="2227"/>
      <c r="N578" s="2245"/>
      <c r="O578" s="2244"/>
      <c r="P578" s="2049"/>
      <c r="Q578" s="2049"/>
    </row>
    <row r="579" spans="1:17" s="62" customFormat="1" ht="14.25" customHeight="1" thickBot="1" x14ac:dyDescent="0.3">
      <c r="A579" s="2286" t="s">
        <v>110</v>
      </c>
      <c r="B579" s="2201" t="s">
        <v>39</v>
      </c>
      <c r="C579" s="2285" t="s">
        <v>108</v>
      </c>
      <c r="D579" s="2199" t="s">
        <v>636</v>
      </c>
      <c r="E579" s="2198"/>
      <c r="F579" s="2284" t="s">
        <v>639</v>
      </c>
      <c r="G579" s="2249"/>
      <c r="H579" s="2274"/>
      <c r="I579" s="2221" t="s">
        <v>608</v>
      </c>
      <c r="J579" s="2195" t="s">
        <v>194</v>
      </c>
      <c r="K579" s="2182" t="s">
        <v>607</v>
      </c>
      <c r="L579" s="2264"/>
      <c r="M579" s="2212" t="s">
        <v>618</v>
      </c>
      <c r="N579" s="2277" t="s">
        <v>605</v>
      </c>
      <c r="O579" s="2276">
        <v>1</v>
      </c>
      <c r="P579" s="2049"/>
      <c r="Q579" s="2049"/>
    </row>
    <row r="580" spans="1:17" s="62" customFormat="1" ht="14.25" customHeight="1" thickBot="1" x14ac:dyDescent="0.3">
      <c r="A580" s="2192"/>
      <c r="B580" s="2191"/>
      <c r="C580" s="2283"/>
      <c r="D580" s="2189"/>
      <c r="E580" s="2188"/>
      <c r="F580" s="2282"/>
      <c r="G580" s="2249"/>
      <c r="H580" s="2274"/>
      <c r="I580" s="2217"/>
      <c r="J580" s="2183"/>
      <c r="K580" s="2182" t="s">
        <v>142</v>
      </c>
      <c r="L580" s="2181"/>
      <c r="M580" s="2272"/>
      <c r="N580" s="2235"/>
      <c r="O580" s="2234"/>
      <c r="P580" s="2049"/>
      <c r="Q580" s="2049"/>
    </row>
    <row r="581" spans="1:17" s="62" customFormat="1" ht="14.25" customHeight="1" thickBot="1" x14ac:dyDescent="0.3">
      <c r="A581" s="2177"/>
      <c r="B581" s="2176"/>
      <c r="C581" s="2281"/>
      <c r="D581" s="2174"/>
      <c r="E581" s="2173"/>
      <c r="F581" s="2280"/>
      <c r="G581" s="2249"/>
      <c r="H581" s="2274"/>
      <c r="I581" s="2214"/>
      <c r="J581" s="2168"/>
      <c r="K581" s="2167" t="s">
        <v>33</v>
      </c>
      <c r="L581" s="2166">
        <f>SUM(L579:L580)</f>
        <v>0</v>
      </c>
      <c r="M581" s="2227"/>
      <c r="N581" s="2245"/>
      <c r="O581" s="2244"/>
      <c r="P581" s="2049"/>
      <c r="Q581" s="2049"/>
    </row>
    <row r="582" spans="1:17" s="62" customFormat="1" ht="14.25" customHeight="1" thickBot="1" x14ac:dyDescent="0.3">
      <c r="A582" s="2202" t="s">
        <v>110</v>
      </c>
      <c r="B582" s="2267" t="s">
        <v>39</v>
      </c>
      <c r="C582" s="2266" t="s">
        <v>108</v>
      </c>
      <c r="D582" s="2265" t="s">
        <v>638</v>
      </c>
      <c r="E582" s="2279"/>
      <c r="F582" s="360" t="s">
        <v>637</v>
      </c>
      <c r="G582" s="2249"/>
      <c r="H582" s="2274"/>
      <c r="I582" s="2196" t="s">
        <v>636</v>
      </c>
      <c r="J582" s="2278" t="s">
        <v>53</v>
      </c>
      <c r="K582" s="2182" t="s">
        <v>607</v>
      </c>
      <c r="L582" s="2264">
        <v>100</v>
      </c>
      <c r="M582" s="2212" t="s">
        <v>618</v>
      </c>
      <c r="N582" s="2277" t="s">
        <v>605</v>
      </c>
      <c r="O582" s="2276">
        <v>1</v>
      </c>
      <c r="P582" s="2049"/>
      <c r="Q582" s="2049"/>
    </row>
    <row r="583" spans="1:17" s="62" customFormat="1" ht="14.25" customHeight="1" thickBot="1" x14ac:dyDescent="0.3">
      <c r="A583" s="2262"/>
      <c r="B583" s="2261"/>
      <c r="C583" s="2260"/>
      <c r="D583" s="2259"/>
      <c r="E583" s="2275"/>
      <c r="F583" s="2223"/>
      <c r="G583" s="2249"/>
      <c r="H583" s="2274"/>
      <c r="I583" s="2184"/>
      <c r="J583" s="2273"/>
      <c r="K583" s="2182" t="s">
        <v>142</v>
      </c>
      <c r="L583" s="2181"/>
      <c r="M583" s="2272"/>
      <c r="N583" s="2235"/>
      <c r="O583" s="2271"/>
      <c r="P583" s="2049"/>
      <c r="Q583" s="2049"/>
    </row>
    <row r="584" spans="1:17" s="62" customFormat="1" ht="13.5" customHeight="1" thickBot="1" x14ac:dyDescent="0.3">
      <c r="A584" s="2258"/>
      <c r="B584" s="2257"/>
      <c r="C584" s="2256"/>
      <c r="D584" s="2255"/>
      <c r="E584" s="2270"/>
      <c r="F584" s="294"/>
      <c r="G584" s="2249"/>
      <c r="H584" s="2269"/>
      <c r="I584" s="2169"/>
      <c r="J584" s="2268"/>
      <c r="K584" s="2167" t="s">
        <v>33</v>
      </c>
      <c r="L584" s="2166">
        <f>SUM(L582:L583)</f>
        <v>100</v>
      </c>
      <c r="M584" s="2227"/>
      <c r="N584" s="2226"/>
      <c r="O584" s="2254"/>
      <c r="P584" s="2049"/>
      <c r="Q584" s="2049"/>
    </row>
    <row r="585" spans="1:17" s="62" customFormat="1" ht="14.25" hidden="1" customHeight="1" thickBot="1" x14ac:dyDescent="0.3">
      <c r="A585" s="2202" t="s">
        <v>110</v>
      </c>
      <c r="B585" s="2267" t="s">
        <v>39</v>
      </c>
      <c r="C585" s="2266" t="s">
        <v>108</v>
      </c>
      <c r="D585" s="2265" t="s">
        <v>635</v>
      </c>
      <c r="E585" s="2198"/>
      <c r="F585" s="360" t="s">
        <v>634</v>
      </c>
      <c r="G585" s="2249"/>
      <c r="H585" s="2228" t="s">
        <v>633</v>
      </c>
      <c r="I585" s="2253" t="s">
        <v>608</v>
      </c>
      <c r="J585" s="2195" t="s">
        <v>194</v>
      </c>
      <c r="K585" s="2182" t="s">
        <v>607</v>
      </c>
      <c r="L585" s="2264">
        <v>0</v>
      </c>
      <c r="M585" s="2252" t="s">
        <v>626</v>
      </c>
      <c r="N585" s="2263" t="s">
        <v>605</v>
      </c>
      <c r="O585" s="2251">
        <v>1</v>
      </c>
      <c r="P585" s="2049"/>
      <c r="Q585" s="2049"/>
    </row>
    <row r="586" spans="1:17" s="62" customFormat="1" ht="14.25" hidden="1" customHeight="1" thickBot="1" x14ac:dyDescent="0.3">
      <c r="A586" s="2262"/>
      <c r="B586" s="2261"/>
      <c r="C586" s="2260"/>
      <c r="D586" s="2259"/>
      <c r="E586" s="2188"/>
      <c r="F586" s="2223"/>
      <c r="G586" s="2249"/>
      <c r="H586" s="2185"/>
      <c r="I586" s="2248"/>
      <c r="J586" s="2183"/>
      <c r="K586" s="2182" t="s">
        <v>142</v>
      </c>
      <c r="L586" s="2181">
        <v>0</v>
      </c>
      <c r="M586" s="2180"/>
      <c r="N586" s="2243"/>
      <c r="O586" s="2242"/>
      <c r="P586" s="2049"/>
      <c r="Q586" s="2049"/>
    </row>
    <row r="587" spans="1:17" s="62" customFormat="1" ht="14.25" hidden="1" customHeight="1" thickBot="1" x14ac:dyDescent="0.3">
      <c r="A587" s="2262"/>
      <c r="B587" s="2261"/>
      <c r="C587" s="2260"/>
      <c r="D587" s="2259"/>
      <c r="E587" s="2188"/>
      <c r="F587" s="2223"/>
      <c r="G587" s="2249"/>
      <c r="H587" s="2185"/>
      <c r="I587" s="2248"/>
      <c r="J587" s="2183"/>
      <c r="K587" s="2182"/>
      <c r="L587" s="2181"/>
      <c r="M587" s="2180"/>
      <c r="N587" s="2243"/>
      <c r="O587" s="2242"/>
      <c r="P587" s="2049"/>
      <c r="Q587" s="2049"/>
    </row>
    <row r="588" spans="1:17" s="62" customFormat="1" ht="14.25" hidden="1" customHeight="1" thickBot="1" x14ac:dyDescent="0.3">
      <c r="A588" s="2258"/>
      <c r="B588" s="2257"/>
      <c r="C588" s="2256"/>
      <c r="D588" s="2255"/>
      <c r="E588" s="2173"/>
      <c r="F588" s="294"/>
      <c r="G588" s="2249"/>
      <c r="H588" s="2185"/>
      <c r="I588" s="2246"/>
      <c r="J588" s="2168"/>
      <c r="K588" s="2167" t="s">
        <v>33</v>
      </c>
      <c r="L588" s="2166">
        <f>SUM(L585:L586)</f>
        <v>0</v>
      </c>
      <c r="M588" s="2227"/>
      <c r="N588" s="2226"/>
      <c r="O588" s="2254"/>
      <c r="P588" s="2049"/>
      <c r="Q588" s="2049"/>
    </row>
    <row r="589" spans="1:17" s="62" customFormat="1" ht="14.25" hidden="1" customHeight="1" thickBot="1" x14ac:dyDescent="0.3">
      <c r="A589" s="2202" t="s">
        <v>110</v>
      </c>
      <c r="B589" s="2201" t="s">
        <v>39</v>
      </c>
      <c r="C589" s="2200" t="s">
        <v>108</v>
      </c>
      <c r="D589" s="2199" t="s">
        <v>632</v>
      </c>
      <c r="E589" s="2198"/>
      <c r="F589" s="2239" t="s">
        <v>631</v>
      </c>
      <c r="G589" s="2249"/>
      <c r="H589" s="2185"/>
      <c r="I589" s="2253" t="s">
        <v>608</v>
      </c>
      <c r="J589" s="2195" t="s">
        <v>194</v>
      </c>
      <c r="K589" s="2182" t="s">
        <v>607</v>
      </c>
      <c r="L589" s="2181">
        <v>0</v>
      </c>
      <c r="M589" s="2252" t="s">
        <v>626</v>
      </c>
      <c r="N589" s="2238" t="s">
        <v>80</v>
      </c>
      <c r="O589" s="2251">
        <v>88</v>
      </c>
      <c r="P589" s="2049"/>
      <c r="Q589" s="2049"/>
    </row>
    <row r="590" spans="1:17" s="62" customFormat="1" ht="14.25" hidden="1" customHeight="1" thickBot="1" x14ac:dyDescent="0.3">
      <c r="A590" s="2192"/>
      <c r="B590" s="2191"/>
      <c r="C590" s="2190"/>
      <c r="D590" s="2189"/>
      <c r="E590" s="2188"/>
      <c r="F590" s="2233"/>
      <c r="G590" s="2249"/>
      <c r="H590" s="2185"/>
      <c r="I590" s="2248"/>
      <c r="J590" s="2183"/>
      <c r="K590" s="2182" t="s">
        <v>216</v>
      </c>
      <c r="L590" s="2181">
        <v>0</v>
      </c>
      <c r="M590" s="2250"/>
      <c r="N590" s="2238"/>
      <c r="O590" s="2193"/>
      <c r="P590" s="2049"/>
      <c r="Q590" s="2049"/>
    </row>
    <row r="591" spans="1:17" s="62" customFormat="1" ht="14.25" hidden="1" customHeight="1" thickBot="1" x14ac:dyDescent="0.3">
      <c r="A591" s="2192"/>
      <c r="B591" s="2191"/>
      <c r="C591" s="2190"/>
      <c r="D591" s="2189"/>
      <c r="E591" s="2188"/>
      <c r="F591" s="2233"/>
      <c r="G591" s="2249"/>
      <c r="H591" s="2185"/>
      <c r="I591" s="2248"/>
      <c r="J591" s="2183"/>
      <c r="K591" s="2182" t="s">
        <v>142</v>
      </c>
      <c r="L591" s="2181">
        <v>0</v>
      </c>
      <c r="M591" s="2180"/>
      <c r="N591" s="2243"/>
      <c r="O591" s="2242"/>
      <c r="P591" s="2049"/>
      <c r="Q591" s="2049"/>
    </row>
    <row r="592" spans="1:17" s="62" customFormat="1" ht="14.25" hidden="1" customHeight="1" thickBot="1" x14ac:dyDescent="0.3">
      <c r="A592" s="2177"/>
      <c r="B592" s="2176"/>
      <c r="C592" s="2175"/>
      <c r="D592" s="2174"/>
      <c r="E592" s="2173"/>
      <c r="F592" s="2229"/>
      <c r="G592" s="2247"/>
      <c r="H592" s="2185"/>
      <c r="I592" s="2246"/>
      <c r="J592" s="2168"/>
      <c r="K592" s="2167" t="s">
        <v>33</v>
      </c>
      <c r="L592" s="2166">
        <f>SUM(L589:L591)</f>
        <v>0</v>
      </c>
      <c r="M592" s="2227"/>
      <c r="N592" s="2245"/>
      <c r="O592" s="2244"/>
      <c r="P592" s="2049"/>
      <c r="Q592" s="2049"/>
    </row>
    <row r="593" spans="1:18" s="62" customFormat="1" ht="14.25" hidden="1" customHeight="1" thickBot="1" x14ac:dyDescent="0.3">
      <c r="A593" s="2202" t="s">
        <v>110</v>
      </c>
      <c r="B593" s="2201" t="s">
        <v>39</v>
      </c>
      <c r="C593" s="2200" t="s">
        <v>108</v>
      </c>
      <c r="D593" s="2199" t="s">
        <v>630</v>
      </c>
      <c r="E593" s="2198"/>
      <c r="F593" s="2239" t="s">
        <v>629</v>
      </c>
      <c r="G593" s="2224" t="s">
        <v>615</v>
      </c>
      <c r="H593" s="2185"/>
      <c r="I593" s="2221" t="s">
        <v>608</v>
      </c>
      <c r="J593" s="2195" t="s">
        <v>194</v>
      </c>
      <c r="K593" s="2182" t="s">
        <v>607</v>
      </c>
      <c r="L593" s="2181">
        <v>0</v>
      </c>
      <c r="M593" s="2236" t="s">
        <v>626</v>
      </c>
      <c r="N593" s="2235" t="s">
        <v>605</v>
      </c>
      <c r="O593" s="2234">
        <v>1</v>
      </c>
      <c r="P593" s="2049"/>
      <c r="Q593" s="2049"/>
      <c r="R593" s="2049"/>
    </row>
    <row r="594" spans="1:18" s="62" customFormat="1" ht="14.25" hidden="1" customHeight="1" thickBot="1" x14ac:dyDescent="0.3">
      <c r="A594" s="2192"/>
      <c r="B594" s="2191"/>
      <c r="C594" s="2190"/>
      <c r="D594" s="2189"/>
      <c r="E594" s="2188"/>
      <c r="F594" s="2233"/>
      <c r="G594" s="2218"/>
      <c r="H594" s="2185"/>
      <c r="I594" s="2217"/>
      <c r="J594" s="2183"/>
      <c r="K594" s="2182" t="s">
        <v>216</v>
      </c>
      <c r="L594" s="2181"/>
      <c r="M594" s="2180"/>
      <c r="N594" s="2243"/>
      <c r="O594" s="2242"/>
      <c r="P594" s="2049"/>
      <c r="Q594" s="2049"/>
    </row>
    <row r="595" spans="1:18" s="62" customFormat="1" ht="14.25" hidden="1" customHeight="1" thickBot="1" x14ac:dyDescent="0.3">
      <c r="A595" s="2192"/>
      <c r="B595" s="2191"/>
      <c r="C595" s="2190"/>
      <c r="D595" s="2189"/>
      <c r="E595" s="2188"/>
      <c r="F595" s="2233"/>
      <c r="G595" s="2218"/>
      <c r="H595" s="2185"/>
      <c r="I595" s="2217"/>
      <c r="J595" s="2183"/>
      <c r="K595" s="2182" t="s">
        <v>142</v>
      </c>
      <c r="L595" s="2181"/>
      <c r="M595" s="2180"/>
      <c r="N595" s="2238"/>
      <c r="O595" s="2237"/>
      <c r="P595" s="2049"/>
      <c r="Q595" s="2049"/>
    </row>
    <row r="596" spans="1:18" s="62" customFormat="1" ht="14.25" hidden="1" customHeight="1" thickBot="1" x14ac:dyDescent="0.3">
      <c r="A596" s="2177"/>
      <c r="B596" s="2176"/>
      <c r="C596" s="2175"/>
      <c r="D596" s="2174"/>
      <c r="E596" s="2173"/>
      <c r="F596" s="2229"/>
      <c r="G596" s="2218"/>
      <c r="H596" s="2185"/>
      <c r="I596" s="2214"/>
      <c r="J596" s="2168"/>
      <c r="K596" s="2167" t="s">
        <v>33</v>
      </c>
      <c r="L596" s="2166">
        <f>SUM(L593:L595)</f>
        <v>0</v>
      </c>
      <c r="M596" s="2231"/>
      <c r="N596" s="2241"/>
      <c r="O596" s="2240"/>
      <c r="P596" s="2049"/>
      <c r="Q596" s="2049"/>
    </row>
    <row r="597" spans="1:18" s="62" customFormat="1" ht="14.25" hidden="1" customHeight="1" thickBot="1" x14ac:dyDescent="0.3">
      <c r="A597" s="2202" t="s">
        <v>110</v>
      </c>
      <c r="B597" s="2201" t="s">
        <v>39</v>
      </c>
      <c r="C597" s="2200" t="s">
        <v>108</v>
      </c>
      <c r="D597" s="2199" t="s">
        <v>628</v>
      </c>
      <c r="E597" s="2198"/>
      <c r="F597" s="2239" t="s">
        <v>627</v>
      </c>
      <c r="G597" s="2218"/>
      <c r="H597" s="2185"/>
      <c r="I597" s="2221" t="s">
        <v>608</v>
      </c>
      <c r="J597" s="2195" t="s">
        <v>194</v>
      </c>
      <c r="K597" s="2182" t="s">
        <v>607</v>
      </c>
      <c r="L597" s="2181">
        <v>0</v>
      </c>
      <c r="M597" s="2180" t="s">
        <v>626</v>
      </c>
      <c r="N597" s="2238" t="s">
        <v>605</v>
      </c>
      <c r="O597" s="2237">
        <v>1</v>
      </c>
      <c r="P597" s="2049"/>
      <c r="Q597" s="2049"/>
    </row>
    <row r="598" spans="1:18" s="62" customFormat="1" ht="14.25" hidden="1" customHeight="1" thickBot="1" x14ac:dyDescent="0.3">
      <c r="A598" s="2192"/>
      <c r="B598" s="2191"/>
      <c r="C598" s="2190"/>
      <c r="D598" s="2189"/>
      <c r="E598" s="2188"/>
      <c r="F598" s="2233"/>
      <c r="G598" s="2218"/>
      <c r="H598" s="2185"/>
      <c r="I598" s="2217"/>
      <c r="J598" s="2183"/>
      <c r="K598" s="2182" t="s">
        <v>216</v>
      </c>
      <c r="L598" s="2181"/>
      <c r="M598" s="2236"/>
      <c r="N598" s="2235"/>
      <c r="O598" s="2234"/>
      <c r="P598" s="2049"/>
      <c r="Q598" s="2049"/>
    </row>
    <row r="599" spans="1:18" s="62" customFormat="1" ht="14.25" hidden="1" customHeight="1" thickBot="1" x14ac:dyDescent="0.3">
      <c r="A599" s="2192"/>
      <c r="B599" s="2191"/>
      <c r="C599" s="2190"/>
      <c r="D599" s="2189"/>
      <c r="E599" s="2188"/>
      <c r="F599" s="2233"/>
      <c r="G599" s="2218"/>
      <c r="H599" s="2170"/>
      <c r="I599" s="2217"/>
      <c r="J599" s="2183"/>
      <c r="K599" s="2182" t="s">
        <v>142</v>
      </c>
      <c r="L599" s="2232">
        <v>0</v>
      </c>
      <c r="M599" s="2231"/>
      <c r="N599" s="2230"/>
      <c r="O599" s="2225"/>
      <c r="P599" s="2049"/>
      <c r="Q599" s="2049"/>
    </row>
    <row r="600" spans="1:18" s="62" customFormat="1" ht="14.25" hidden="1" customHeight="1" thickBot="1" x14ac:dyDescent="0.3">
      <c r="A600" s="2177"/>
      <c r="B600" s="2176"/>
      <c r="C600" s="2175"/>
      <c r="D600" s="2174"/>
      <c r="E600" s="2173"/>
      <c r="F600" s="2229"/>
      <c r="G600" s="2215"/>
      <c r="H600" s="2228" t="s">
        <v>625</v>
      </c>
      <c r="I600" s="2214"/>
      <c r="J600" s="2168"/>
      <c r="K600" s="2167" t="s">
        <v>33</v>
      </c>
      <c r="L600" s="2166">
        <f>SUM(L597:L599)</f>
        <v>0</v>
      </c>
      <c r="M600" s="2227"/>
      <c r="N600" s="2226"/>
      <c r="O600" s="2225"/>
      <c r="P600" s="2049"/>
      <c r="Q600" s="2049"/>
    </row>
    <row r="601" spans="1:18" s="62" customFormat="1" ht="14.25" hidden="1" customHeight="1" thickBot="1" x14ac:dyDescent="0.3">
      <c r="A601" s="2202" t="s">
        <v>110</v>
      </c>
      <c r="B601" s="2201" t="s">
        <v>39</v>
      </c>
      <c r="C601" s="2200" t="s">
        <v>108</v>
      </c>
      <c r="D601" s="2199" t="s">
        <v>624</v>
      </c>
      <c r="E601" s="2196"/>
      <c r="F601" s="360" t="s">
        <v>623</v>
      </c>
      <c r="G601" s="2224" t="s">
        <v>615</v>
      </c>
      <c r="H601" s="2185"/>
      <c r="I601" s="2221" t="s">
        <v>608</v>
      </c>
      <c r="J601" s="2195" t="s">
        <v>194</v>
      </c>
      <c r="K601" s="2182" t="s">
        <v>607</v>
      </c>
      <c r="L601" s="2181">
        <v>0</v>
      </c>
      <c r="M601" s="2212" t="s">
        <v>618</v>
      </c>
      <c r="N601" s="2211" t="s">
        <v>605</v>
      </c>
      <c r="O601" s="2210">
        <v>1</v>
      </c>
      <c r="P601" s="2049"/>
      <c r="Q601" s="2049"/>
    </row>
    <row r="602" spans="1:18" s="62" customFormat="1" ht="14.25" hidden="1" customHeight="1" thickBot="1" x14ac:dyDescent="0.3">
      <c r="A602" s="2192" t="s">
        <v>110</v>
      </c>
      <c r="B602" s="2191"/>
      <c r="C602" s="2190"/>
      <c r="D602" s="2189"/>
      <c r="E602" s="2184"/>
      <c r="F602" s="2223"/>
      <c r="G602" s="2218"/>
      <c r="H602" s="2185"/>
      <c r="I602" s="2217"/>
      <c r="J602" s="2183"/>
      <c r="K602" s="2182" t="s">
        <v>216</v>
      </c>
      <c r="L602" s="2181">
        <v>0</v>
      </c>
      <c r="M602" s="2209"/>
      <c r="N602" s="2208"/>
      <c r="O602" s="2207"/>
      <c r="P602" s="2049"/>
      <c r="Q602" s="2049"/>
    </row>
    <row r="603" spans="1:18" s="62" customFormat="1" ht="21.75" customHeight="1" thickBot="1" x14ac:dyDescent="0.3">
      <c r="A603" s="2192"/>
      <c r="B603" s="2191"/>
      <c r="C603" s="2190"/>
      <c r="D603" s="2189"/>
      <c r="E603" s="2184"/>
      <c r="F603" s="2223"/>
      <c r="G603" s="2218"/>
      <c r="H603" s="2185"/>
      <c r="I603" s="2217" t="s">
        <v>608</v>
      </c>
      <c r="J603" s="2183"/>
      <c r="K603" s="2182" t="s">
        <v>125</v>
      </c>
      <c r="L603" s="2181">
        <v>59.9</v>
      </c>
      <c r="M603" s="2209"/>
      <c r="N603" s="2208"/>
      <c r="O603" s="2207"/>
      <c r="P603" s="2049"/>
      <c r="Q603" s="2049"/>
    </row>
    <row r="604" spans="1:18" s="62" customFormat="1" ht="14.25" customHeight="1" thickBot="1" x14ac:dyDescent="0.3">
      <c r="A604" s="2192"/>
      <c r="B604" s="2191"/>
      <c r="C604" s="2190"/>
      <c r="D604" s="2189"/>
      <c r="E604" s="2184"/>
      <c r="F604" s="2223"/>
      <c r="G604" s="2218"/>
      <c r="H604" s="2185"/>
      <c r="I604" s="2217"/>
      <c r="J604" s="2183"/>
      <c r="K604" s="2182" t="s">
        <v>216</v>
      </c>
      <c r="L604" s="2181"/>
      <c r="M604" s="2209"/>
      <c r="N604" s="2208"/>
      <c r="O604" s="2207"/>
      <c r="P604" s="2049"/>
      <c r="Q604" s="2049"/>
    </row>
    <row r="605" spans="1:18" s="62" customFormat="1" ht="12.75" customHeight="1" thickBot="1" x14ac:dyDescent="0.3">
      <c r="A605" s="2192"/>
      <c r="B605" s="2191"/>
      <c r="C605" s="2190"/>
      <c r="D605" s="2189"/>
      <c r="E605" s="2184"/>
      <c r="F605" s="2223"/>
      <c r="G605" s="2218"/>
      <c r="H605" s="2185"/>
      <c r="I605" s="2217"/>
      <c r="J605" s="2183"/>
      <c r="K605" s="2182" t="s">
        <v>142</v>
      </c>
      <c r="L605" s="2181">
        <v>0</v>
      </c>
      <c r="M605" s="2209"/>
      <c r="N605" s="2208"/>
      <c r="O605" s="2207"/>
      <c r="P605" s="2049"/>
      <c r="Q605" s="2049"/>
    </row>
    <row r="606" spans="1:18" s="62" customFormat="1" ht="19.5" customHeight="1" thickBot="1" x14ac:dyDescent="0.3">
      <c r="A606" s="2177"/>
      <c r="B606" s="2176"/>
      <c r="C606" s="2175"/>
      <c r="D606" s="2174"/>
      <c r="E606" s="2169"/>
      <c r="F606" s="294"/>
      <c r="G606" s="2218"/>
      <c r="H606" s="2185"/>
      <c r="I606" s="2214"/>
      <c r="J606" s="2168"/>
      <c r="K606" s="2167" t="s">
        <v>33</v>
      </c>
      <c r="L606" s="2166">
        <f>SUM(L601:L605)</f>
        <v>59.9</v>
      </c>
      <c r="M606" s="2205"/>
      <c r="N606" s="2204"/>
      <c r="O606" s="2203"/>
      <c r="P606" s="2049"/>
      <c r="Q606" s="2049"/>
    </row>
    <row r="607" spans="1:18" s="62" customFormat="1" ht="30" hidden="1" customHeight="1" outlineLevel="1" thickBot="1" x14ac:dyDescent="0.3">
      <c r="A607" s="2202" t="s">
        <v>110</v>
      </c>
      <c r="B607" s="2201" t="s">
        <v>39</v>
      </c>
      <c r="C607" s="2200" t="s">
        <v>108</v>
      </c>
      <c r="D607" s="2199" t="s">
        <v>622</v>
      </c>
      <c r="E607" s="2198"/>
      <c r="F607" s="360" t="s">
        <v>621</v>
      </c>
      <c r="G607" s="2218"/>
      <c r="H607" s="2185"/>
      <c r="I607" s="2221" t="s">
        <v>608</v>
      </c>
      <c r="J607" s="2195" t="s">
        <v>194</v>
      </c>
      <c r="K607" s="2182" t="s">
        <v>607</v>
      </c>
      <c r="L607" s="2181">
        <v>0</v>
      </c>
      <c r="M607" s="2212" t="s">
        <v>618</v>
      </c>
      <c r="N607" s="2211" t="s">
        <v>605</v>
      </c>
      <c r="O607" s="2210">
        <v>1</v>
      </c>
      <c r="P607" s="2049"/>
      <c r="Q607" s="2049"/>
      <c r="R607" s="2060"/>
    </row>
    <row r="608" spans="1:18" s="62" customFormat="1" ht="19.5" hidden="1" customHeight="1" outlineLevel="1" thickBot="1" x14ac:dyDescent="0.3">
      <c r="A608" s="2192"/>
      <c r="B608" s="2191"/>
      <c r="C608" s="2190"/>
      <c r="D608" s="2189"/>
      <c r="E608" s="2188"/>
      <c r="F608" s="2223"/>
      <c r="G608" s="2218"/>
      <c r="H608" s="2185"/>
      <c r="I608" s="2217"/>
      <c r="J608" s="2183"/>
      <c r="K608" s="2182" t="s">
        <v>216</v>
      </c>
      <c r="L608" s="2181"/>
      <c r="M608" s="2209"/>
      <c r="N608" s="2208"/>
      <c r="O608" s="2207"/>
      <c r="P608" s="2049"/>
      <c r="Q608" s="2049"/>
    </row>
    <row r="609" spans="1:18" s="62" customFormat="1" ht="15" hidden="1" customHeight="1" outlineLevel="1" thickBot="1" x14ac:dyDescent="0.3">
      <c r="A609" s="2192"/>
      <c r="B609" s="2191"/>
      <c r="C609" s="2190"/>
      <c r="D609" s="2189"/>
      <c r="E609" s="2188"/>
      <c r="F609" s="2223"/>
      <c r="G609" s="2218"/>
      <c r="H609" s="2185"/>
      <c r="I609" s="2217"/>
      <c r="J609" s="2183"/>
      <c r="K609" s="2182" t="s">
        <v>142</v>
      </c>
      <c r="L609" s="2181"/>
      <c r="M609" s="2209"/>
      <c r="N609" s="2208"/>
      <c r="O609" s="2207"/>
      <c r="P609" s="2049"/>
      <c r="Q609" s="2049"/>
    </row>
    <row r="610" spans="1:18" s="62" customFormat="1" ht="20.25" hidden="1" customHeight="1" outlineLevel="1" thickBot="1" x14ac:dyDescent="0.3">
      <c r="A610" s="2177"/>
      <c r="B610" s="2176"/>
      <c r="C610" s="2175"/>
      <c r="D610" s="2174"/>
      <c r="E610" s="2173"/>
      <c r="F610" s="294"/>
      <c r="G610" s="2218"/>
      <c r="H610" s="2185"/>
      <c r="I610" s="2214"/>
      <c r="J610" s="2168"/>
      <c r="K610" s="2167" t="s">
        <v>33</v>
      </c>
      <c r="L610" s="2166">
        <f>SUM(L607:L609)</f>
        <v>0</v>
      </c>
      <c r="M610" s="2205"/>
      <c r="N610" s="2204"/>
      <c r="O610" s="2203"/>
      <c r="P610" s="2049"/>
      <c r="Q610" s="2049"/>
    </row>
    <row r="611" spans="1:18" s="62" customFormat="1" ht="37.5" hidden="1" customHeight="1" outlineLevel="1" thickBot="1" x14ac:dyDescent="0.3">
      <c r="A611" s="2202" t="s">
        <v>110</v>
      </c>
      <c r="B611" s="2201" t="s">
        <v>39</v>
      </c>
      <c r="C611" s="2200" t="s">
        <v>108</v>
      </c>
      <c r="D611" s="2199" t="s">
        <v>620</v>
      </c>
      <c r="E611" s="2222"/>
      <c r="F611" s="2197" t="s">
        <v>619</v>
      </c>
      <c r="G611" s="2218"/>
      <c r="H611" s="2185"/>
      <c r="I611" s="2221" t="s">
        <v>608</v>
      </c>
      <c r="J611" s="2195" t="s">
        <v>194</v>
      </c>
      <c r="K611" s="2182" t="s">
        <v>607</v>
      </c>
      <c r="L611" s="2181">
        <v>0</v>
      </c>
      <c r="M611" s="2212" t="s">
        <v>618</v>
      </c>
      <c r="N611" s="2211" t="s">
        <v>605</v>
      </c>
      <c r="O611" s="2210">
        <v>1</v>
      </c>
      <c r="P611" s="2049"/>
      <c r="Q611" s="2220"/>
      <c r="R611" s="2060"/>
    </row>
    <row r="612" spans="1:18" s="62" customFormat="1" ht="40.5" hidden="1" customHeight="1" outlineLevel="1" thickBot="1" x14ac:dyDescent="0.3">
      <c r="A612" s="2192"/>
      <c r="B612" s="2191"/>
      <c r="C612" s="2190"/>
      <c r="D612" s="2189"/>
      <c r="E612" s="2219"/>
      <c r="F612" s="2187"/>
      <c r="G612" s="2218"/>
      <c r="H612" s="2185"/>
      <c r="I612" s="2217"/>
      <c r="J612" s="2183"/>
      <c r="K612" s="2182" t="s">
        <v>216</v>
      </c>
      <c r="L612" s="2181"/>
      <c r="M612" s="2209"/>
      <c r="N612" s="2208"/>
      <c r="O612" s="2207"/>
      <c r="P612" s="2049"/>
      <c r="Q612" s="2049"/>
    </row>
    <row r="613" spans="1:18" s="62" customFormat="1" ht="14.25" hidden="1" customHeight="1" outlineLevel="1" thickBot="1" x14ac:dyDescent="0.3">
      <c r="A613" s="2192"/>
      <c r="B613" s="2191"/>
      <c r="C613" s="2190"/>
      <c r="D613" s="2189"/>
      <c r="E613" s="2219"/>
      <c r="F613" s="2187"/>
      <c r="G613" s="2218"/>
      <c r="H613" s="2185"/>
      <c r="I613" s="2217"/>
      <c r="J613" s="2183"/>
      <c r="K613" s="2182" t="s">
        <v>142</v>
      </c>
      <c r="L613" s="2181"/>
      <c r="M613" s="2209"/>
      <c r="N613" s="2208"/>
      <c r="O613" s="2207"/>
      <c r="P613" s="2049"/>
      <c r="Q613" s="2049"/>
    </row>
    <row r="614" spans="1:18" s="62" customFormat="1" ht="15" hidden="1" customHeight="1" outlineLevel="1" thickBot="1" x14ac:dyDescent="0.3">
      <c r="A614" s="2177"/>
      <c r="B614" s="2176"/>
      <c r="C614" s="2175"/>
      <c r="D614" s="2174"/>
      <c r="E614" s="2216"/>
      <c r="F614" s="2172"/>
      <c r="G614" s="2215"/>
      <c r="H614" s="2185"/>
      <c r="I614" s="2214"/>
      <c r="J614" s="2168"/>
      <c r="K614" s="2167" t="s">
        <v>33</v>
      </c>
      <c r="L614" s="2166">
        <f>SUM(L611:L613)</f>
        <v>0</v>
      </c>
      <c r="M614" s="2209"/>
      <c r="N614" s="2208"/>
      <c r="O614" s="2207"/>
      <c r="P614" s="2049"/>
      <c r="Q614" s="2049"/>
    </row>
    <row r="615" spans="1:18" s="62" customFormat="1" ht="22.5" customHeight="1" collapsed="1" thickBot="1" x14ac:dyDescent="0.3">
      <c r="A615" s="2202" t="s">
        <v>110</v>
      </c>
      <c r="B615" s="2201" t="s">
        <v>39</v>
      </c>
      <c r="C615" s="2200" t="s">
        <v>108</v>
      </c>
      <c r="D615" s="2199" t="s">
        <v>617</v>
      </c>
      <c r="E615" s="2198"/>
      <c r="F615" s="2197" t="s">
        <v>616</v>
      </c>
      <c r="G615" s="2213" t="s">
        <v>615</v>
      </c>
      <c r="H615" s="2185"/>
      <c r="I615" s="2196" t="s">
        <v>608</v>
      </c>
      <c r="J615" s="2195" t="s">
        <v>194</v>
      </c>
      <c r="K615" s="2182" t="s">
        <v>607</v>
      </c>
      <c r="L615" s="2181">
        <v>700</v>
      </c>
      <c r="M615" s="2212" t="s">
        <v>614</v>
      </c>
      <c r="N615" s="2211" t="s">
        <v>605</v>
      </c>
      <c r="O615" s="2210">
        <v>1</v>
      </c>
      <c r="P615" s="2049"/>
      <c r="Q615" s="2049"/>
    </row>
    <row r="616" spans="1:18" s="62" customFormat="1" ht="21.75" customHeight="1" thickBot="1" x14ac:dyDescent="0.3">
      <c r="A616" s="2192"/>
      <c r="B616" s="2191"/>
      <c r="C616" s="2190"/>
      <c r="D616" s="2189"/>
      <c r="E616" s="2188"/>
      <c r="F616" s="2187"/>
      <c r="G616" s="2186"/>
      <c r="H616" s="2185"/>
      <c r="I616" s="2184"/>
      <c r="J616" s="2183"/>
      <c r="K616" s="2182" t="s">
        <v>216</v>
      </c>
      <c r="L616" s="2181"/>
      <c r="M616" s="2209"/>
      <c r="N616" s="2208"/>
      <c r="O616" s="2207"/>
      <c r="P616" s="2049"/>
      <c r="Q616" s="2049"/>
    </row>
    <row r="617" spans="1:18" s="62" customFormat="1" ht="24.75" customHeight="1" thickBot="1" x14ac:dyDescent="0.3">
      <c r="A617" s="2192"/>
      <c r="B617" s="2191"/>
      <c r="C617" s="2190"/>
      <c r="D617" s="2189"/>
      <c r="E617" s="2188"/>
      <c r="F617" s="2187"/>
      <c r="G617" s="2186"/>
      <c r="H617" s="2185"/>
      <c r="I617" s="2184"/>
      <c r="J617" s="2183"/>
      <c r="K617" s="2182" t="s">
        <v>142</v>
      </c>
      <c r="L617" s="2181"/>
      <c r="M617" s="2209"/>
      <c r="N617" s="2208"/>
      <c r="O617" s="2207"/>
      <c r="P617" s="2049"/>
      <c r="Q617" s="2049"/>
    </row>
    <row r="618" spans="1:18" s="62" customFormat="1" ht="14.25" customHeight="1" thickBot="1" x14ac:dyDescent="0.3">
      <c r="A618" s="2177"/>
      <c r="B618" s="2176"/>
      <c r="C618" s="2175"/>
      <c r="D618" s="2174"/>
      <c r="E618" s="2173"/>
      <c r="F618" s="2172"/>
      <c r="G618" s="2186"/>
      <c r="H618" s="2185"/>
      <c r="I618" s="2169"/>
      <c r="J618" s="2168"/>
      <c r="K618" s="2167" t="s">
        <v>33</v>
      </c>
      <c r="L618" s="2206">
        <f>SUM(L615:L617)</f>
        <v>700</v>
      </c>
      <c r="M618" s="2205"/>
      <c r="N618" s="2204"/>
      <c r="O618" s="2203"/>
      <c r="P618" s="2049"/>
      <c r="Q618" s="2049"/>
    </row>
    <row r="619" spans="1:18" s="62" customFormat="1" ht="24.75" customHeight="1" thickBot="1" x14ac:dyDescent="0.3">
      <c r="A619" s="2202" t="s">
        <v>110</v>
      </c>
      <c r="B619" s="2201" t="s">
        <v>39</v>
      </c>
      <c r="C619" s="2200" t="s">
        <v>108</v>
      </c>
      <c r="D619" s="2199" t="s">
        <v>613</v>
      </c>
      <c r="E619" s="2198"/>
      <c r="F619" s="2197" t="s">
        <v>612</v>
      </c>
      <c r="G619" s="2186"/>
      <c r="H619" s="2185"/>
      <c r="I619" s="2196" t="s">
        <v>608</v>
      </c>
      <c r="J619" s="2195" t="s">
        <v>194</v>
      </c>
      <c r="K619" s="2182" t="s">
        <v>607</v>
      </c>
      <c r="L619" s="2181">
        <v>500</v>
      </c>
      <c r="M619" s="2180" t="s">
        <v>611</v>
      </c>
      <c r="N619" s="2194" t="s">
        <v>605</v>
      </c>
      <c r="O619" s="2193">
        <v>1</v>
      </c>
      <c r="P619" s="2049"/>
      <c r="Q619" s="2049"/>
    </row>
    <row r="620" spans="1:18" s="62" customFormat="1" ht="24.75" customHeight="1" thickBot="1" x14ac:dyDescent="0.3">
      <c r="A620" s="2192"/>
      <c r="B620" s="2191"/>
      <c r="C620" s="2190"/>
      <c r="D620" s="2189"/>
      <c r="E620" s="2188"/>
      <c r="F620" s="2187"/>
      <c r="G620" s="2186"/>
      <c r="H620" s="2185"/>
      <c r="I620" s="2184"/>
      <c r="J620" s="2183"/>
      <c r="K620" s="2182" t="s">
        <v>216</v>
      </c>
      <c r="L620" s="2181"/>
      <c r="M620" s="2180"/>
      <c r="N620" s="2194"/>
      <c r="O620" s="2193"/>
      <c r="P620" s="2049"/>
      <c r="Q620" s="2049"/>
    </row>
    <row r="621" spans="1:18" s="62" customFormat="1" ht="24.75" customHeight="1" thickBot="1" x14ac:dyDescent="0.3">
      <c r="A621" s="2192"/>
      <c r="B621" s="2191"/>
      <c r="C621" s="2190"/>
      <c r="D621" s="2189"/>
      <c r="E621" s="2188"/>
      <c r="F621" s="2187"/>
      <c r="G621" s="2186"/>
      <c r="H621" s="2185"/>
      <c r="I621" s="2184"/>
      <c r="J621" s="2183"/>
      <c r="K621" s="2182" t="s">
        <v>142</v>
      </c>
      <c r="L621" s="2181"/>
      <c r="M621" s="2180"/>
      <c r="N621" s="2194"/>
      <c r="O621" s="2193"/>
      <c r="P621" s="2049"/>
      <c r="Q621" s="2049"/>
    </row>
    <row r="622" spans="1:18" s="62" customFormat="1" ht="24.75" customHeight="1" thickBot="1" x14ac:dyDescent="0.3">
      <c r="A622" s="2177"/>
      <c r="B622" s="2176"/>
      <c r="C622" s="2175"/>
      <c r="D622" s="2174"/>
      <c r="E622" s="2173"/>
      <c r="F622" s="2172"/>
      <c r="G622" s="2186"/>
      <c r="H622" s="2185"/>
      <c r="I622" s="2169"/>
      <c r="J622" s="2168"/>
      <c r="K622" s="2167" t="s">
        <v>33</v>
      </c>
      <c r="L622" s="2166">
        <f>SUM(L619:L621)</f>
        <v>500</v>
      </c>
      <c r="M622" s="2180"/>
      <c r="N622" s="2194"/>
      <c r="O622" s="2193"/>
      <c r="P622" s="2049"/>
      <c r="Q622" s="2049"/>
    </row>
    <row r="623" spans="1:18" s="62" customFormat="1" ht="24.75" customHeight="1" thickBot="1" x14ac:dyDescent="0.3">
      <c r="A623" s="2202" t="s">
        <v>110</v>
      </c>
      <c r="B623" s="2201" t="s">
        <v>39</v>
      </c>
      <c r="C623" s="2200" t="s">
        <v>108</v>
      </c>
      <c r="D623" s="2199" t="s">
        <v>610</v>
      </c>
      <c r="E623" s="2198"/>
      <c r="F623" s="2197" t="s">
        <v>609</v>
      </c>
      <c r="G623" s="2186"/>
      <c r="H623" s="2185"/>
      <c r="I623" s="2196" t="s">
        <v>608</v>
      </c>
      <c r="J623" s="2195" t="s">
        <v>194</v>
      </c>
      <c r="K623" s="2182" t="s">
        <v>607</v>
      </c>
      <c r="L623" s="2181">
        <v>30</v>
      </c>
      <c r="M623" s="2180" t="s">
        <v>606</v>
      </c>
      <c r="N623" s="2194" t="s">
        <v>605</v>
      </c>
      <c r="O623" s="2193">
        <v>1</v>
      </c>
      <c r="P623" s="2049"/>
      <c r="Q623" s="2049"/>
    </row>
    <row r="624" spans="1:18" s="62" customFormat="1" ht="24.75" customHeight="1" thickBot="1" x14ac:dyDescent="0.3">
      <c r="A624" s="2192"/>
      <c r="B624" s="2191"/>
      <c r="C624" s="2190"/>
      <c r="D624" s="2189"/>
      <c r="E624" s="2188"/>
      <c r="F624" s="2187"/>
      <c r="G624" s="2186"/>
      <c r="H624" s="2185"/>
      <c r="I624" s="2184"/>
      <c r="J624" s="2183"/>
      <c r="K624" s="2182" t="s">
        <v>216</v>
      </c>
      <c r="L624" s="2181"/>
      <c r="M624" s="2180"/>
      <c r="N624" s="2179"/>
      <c r="O624" s="2178"/>
      <c r="P624" s="2049"/>
      <c r="Q624" s="2049"/>
    </row>
    <row r="625" spans="1:23" s="62" customFormat="1" ht="24.75" customHeight="1" thickBot="1" x14ac:dyDescent="0.3">
      <c r="A625" s="2192"/>
      <c r="B625" s="2191"/>
      <c r="C625" s="2190"/>
      <c r="D625" s="2189"/>
      <c r="E625" s="2188"/>
      <c r="F625" s="2187"/>
      <c r="G625" s="2186"/>
      <c r="H625" s="2185"/>
      <c r="I625" s="2184"/>
      <c r="J625" s="2183"/>
      <c r="K625" s="2182" t="s">
        <v>142</v>
      </c>
      <c r="L625" s="2181"/>
      <c r="M625" s="2180"/>
      <c r="N625" s="2179"/>
      <c r="O625" s="2178"/>
      <c r="P625" s="2049"/>
      <c r="Q625" s="2049"/>
    </row>
    <row r="626" spans="1:23" s="62" customFormat="1" ht="24.75" customHeight="1" thickBot="1" x14ac:dyDescent="0.3">
      <c r="A626" s="2177"/>
      <c r="B626" s="2176"/>
      <c r="C626" s="2175"/>
      <c r="D626" s="2174"/>
      <c r="E626" s="2173"/>
      <c r="F626" s="2172"/>
      <c r="G626" s="2171"/>
      <c r="H626" s="2170"/>
      <c r="I626" s="2169"/>
      <c r="J626" s="2168"/>
      <c r="K626" s="2167" t="s">
        <v>33</v>
      </c>
      <c r="L626" s="2166">
        <f>SUM(L623:L625)</f>
        <v>30</v>
      </c>
      <c r="M626" s="2165"/>
      <c r="N626" s="2164"/>
      <c r="O626" s="2163"/>
      <c r="P626" s="2049"/>
      <c r="Q626" s="2049"/>
    </row>
    <row r="627" spans="1:23" s="62" customFormat="1" ht="15" customHeight="1" thickBot="1" x14ac:dyDescent="0.3">
      <c r="A627" s="2155" t="s">
        <v>110</v>
      </c>
      <c r="B627" s="2162" t="s">
        <v>39</v>
      </c>
      <c r="C627" s="2161" t="s">
        <v>604</v>
      </c>
      <c r="D627" s="2161"/>
      <c r="E627" s="2161"/>
      <c r="F627" s="2161"/>
      <c r="G627" s="2161"/>
      <c r="H627" s="2161"/>
      <c r="I627" s="2161"/>
      <c r="J627" s="2161"/>
      <c r="K627" s="2160"/>
      <c r="L627" s="2159">
        <f>L527+L533+L538+L545</f>
        <v>2398.6999999999998</v>
      </c>
      <c r="M627" s="2158"/>
      <c r="N627" s="2157"/>
      <c r="O627" s="2156"/>
      <c r="P627" s="2049"/>
      <c r="Q627" s="2049"/>
    </row>
    <row r="628" spans="1:23" s="62" customFormat="1" ht="15" customHeight="1" thickBot="1" x14ac:dyDescent="0.3">
      <c r="A628" s="2155" t="s">
        <v>110</v>
      </c>
      <c r="B628" s="2154" t="s">
        <v>603</v>
      </c>
      <c r="C628" s="2153"/>
      <c r="D628" s="2153"/>
      <c r="E628" s="2153"/>
      <c r="F628" s="2153"/>
      <c r="G628" s="2153"/>
      <c r="H628" s="2153"/>
      <c r="I628" s="2153"/>
      <c r="J628" s="2153"/>
      <c r="K628" s="2152"/>
      <c r="L628" s="2151">
        <f>L521+L627</f>
        <v>10864.900000000001</v>
      </c>
      <c r="M628" s="2150"/>
      <c r="N628" s="2149"/>
      <c r="O628" s="2148"/>
      <c r="P628" s="2049"/>
      <c r="Q628" s="2049"/>
    </row>
    <row r="629" spans="1:23" s="62" customFormat="1" ht="15" customHeight="1" thickBot="1" x14ac:dyDescent="0.3">
      <c r="A629" s="2147"/>
      <c r="B629" s="2146" t="s">
        <v>602</v>
      </c>
      <c r="C629" s="2145"/>
      <c r="D629" s="2145"/>
      <c r="E629" s="2145"/>
      <c r="F629" s="2145"/>
      <c r="G629" s="2145"/>
      <c r="H629" s="2145"/>
      <c r="I629" s="2145"/>
      <c r="J629" s="2145"/>
      <c r="K629" s="2144"/>
      <c r="L629" s="2143">
        <f>L133+L303+L628</f>
        <v>18486.900000000001</v>
      </c>
      <c r="M629" s="2142"/>
      <c r="N629" s="2141"/>
      <c r="O629" s="2140"/>
      <c r="P629" s="2049"/>
      <c r="Q629" s="2049"/>
      <c r="R629" s="2060"/>
    </row>
    <row r="630" spans="1:23" s="62" customFormat="1" ht="21.75" customHeight="1" x14ac:dyDescent="0.25">
      <c r="A630" s="81" t="s">
        <v>32</v>
      </c>
      <c r="B630" s="81"/>
      <c r="C630" s="81"/>
      <c r="D630" s="81"/>
      <c r="E630" s="81"/>
      <c r="F630" s="81"/>
      <c r="G630" s="81"/>
      <c r="H630" s="2139"/>
      <c r="I630" s="81"/>
      <c r="J630" s="81"/>
      <c r="K630" s="81"/>
      <c r="L630" s="81"/>
      <c r="M630" s="81"/>
      <c r="N630" s="2138"/>
      <c r="O630" s="2137"/>
      <c r="P630" s="2049"/>
      <c r="Q630" s="2049"/>
    </row>
    <row r="631" spans="1:23" s="62" customFormat="1" ht="51" customHeight="1" x14ac:dyDescent="0.25">
      <c r="A631" s="71"/>
      <c r="B631" s="71"/>
      <c r="C631" s="71"/>
      <c r="D631" s="71"/>
      <c r="E631" s="71"/>
      <c r="F631" s="71"/>
      <c r="G631" s="71"/>
      <c r="H631" s="71"/>
      <c r="I631" s="71"/>
      <c r="J631" s="71"/>
      <c r="K631" s="71"/>
      <c r="L631" s="2136"/>
      <c r="P631" s="2049"/>
      <c r="Q631" s="2049"/>
    </row>
    <row r="632" spans="1:23" s="62" customFormat="1" ht="21.75" customHeight="1" x14ac:dyDescent="0.25">
      <c r="A632" s="76" t="s">
        <v>31</v>
      </c>
      <c r="B632" s="76"/>
      <c r="C632" s="76"/>
      <c r="D632" s="76"/>
      <c r="E632" s="76"/>
      <c r="F632" s="76"/>
      <c r="G632" s="76"/>
      <c r="H632" s="76"/>
      <c r="I632" s="76"/>
      <c r="J632" s="76"/>
      <c r="K632" s="76"/>
      <c r="L632" s="76"/>
      <c r="P632" s="2049"/>
      <c r="Q632" s="2049"/>
    </row>
    <row r="633" spans="1:23" s="62" customFormat="1" ht="19.5" customHeight="1" thickBot="1" x14ac:dyDescent="0.3">
      <c r="A633" s="74"/>
      <c r="B633" s="72"/>
      <c r="C633" s="72"/>
      <c r="D633" s="72"/>
      <c r="E633" s="72"/>
      <c r="F633" s="72"/>
      <c r="G633" s="72"/>
      <c r="H633" s="72"/>
      <c r="I633" s="72"/>
      <c r="J633" s="72"/>
      <c r="L633" s="70" t="s">
        <v>30</v>
      </c>
      <c r="P633" s="2049"/>
      <c r="Q633" s="2049"/>
    </row>
    <row r="634" spans="1:23" s="62" customFormat="1" ht="43.5" customHeight="1" thickBot="1" x14ac:dyDescent="0.3">
      <c r="A634" s="68"/>
      <c r="B634" s="67"/>
      <c r="C634" s="66" t="s">
        <v>29</v>
      </c>
      <c r="D634" s="66"/>
      <c r="E634" s="66"/>
      <c r="F634" s="66"/>
      <c r="G634" s="66"/>
      <c r="H634" s="66"/>
      <c r="I634" s="66"/>
      <c r="J634" s="66"/>
      <c r="K634" s="66"/>
      <c r="L634" s="65" t="s">
        <v>178</v>
      </c>
      <c r="P634" s="2049"/>
      <c r="Q634" s="2049"/>
    </row>
    <row r="635" spans="1:23" s="62" customFormat="1" ht="20.25" customHeight="1" x14ac:dyDescent="0.25">
      <c r="A635" s="2135" t="s">
        <v>27</v>
      </c>
      <c r="B635" s="2134"/>
      <c r="C635" s="2134"/>
      <c r="D635" s="2134"/>
      <c r="E635" s="2134"/>
      <c r="F635" s="2134"/>
      <c r="G635" s="2134"/>
      <c r="H635" s="2134"/>
      <c r="I635" s="2134"/>
      <c r="J635" s="2134"/>
      <c r="K635" s="2133"/>
      <c r="L635" s="2132">
        <f>L636+L640+L647+L649+L650+L651</f>
        <v>18486.900000000001</v>
      </c>
      <c r="P635" s="2049"/>
      <c r="Q635" s="2049"/>
    </row>
    <row r="636" spans="1:23" s="62" customFormat="1" ht="17.25" customHeight="1" x14ac:dyDescent="0.25">
      <c r="A636" s="2113" t="s">
        <v>601</v>
      </c>
      <c r="B636" s="2112"/>
      <c r="C636" s="2112"/>
      <c r="D636" s="2112"/>
      <c r="E636" s="2112"/>
      <c r="F636" s="2112"/>
      <c r="G636" s="2112"/>
      <c r="H636" s="2112"/>
      <c r="I636" s="2112"/>
      <c r="J636" s="2112"/>
      <c r="K636" s="2111"/>
      <c r="L636" s="24">
        <f>L637</f>
        <v>13860.7</v>
      </c>
      <c r="P636" s="2049"/>
      <c r="Q636" s="2049"/>
    </row>
    <row r="637" spans="1:23" s="62" customFormat="1" ht="15.6" customHeight="1" x14ac:dyDescent="0.25">
      <c r="A637" s="2119" t="s">
        <v>600</v>
      </c>
      <c r="B637" s="2118"/>
      <c r="C637" s="2118"/>
      <c r="D637" s="2118"/>
      <c r="E637" s="2118"/>
      <c r="F637" s="2118"/>
      <c r="G637" s="2118"/>
      <c r="H637" s="2118"/>
      <c r="I637" s="2118"/>
      <c r="J637" s="2118"/>
      <c r="K637" s="2117"/>
      <c r="L637" s="24">
        <f>L36+L80+L86+L95+L105+L114+L126+L138+L146+L154+L163+L175+L182+L242+L294+L308+L442+L462+L469+L489+L505+L524+L530+L536+L541</f>
        <v>13860.7</v>
      </c>
      <c r="P637" s="2049"/>
      <c r="Q637" s="2049"/>
    </row>
    <row r="638" spans="1:23" s="62" customFormat="1" ht="15.6" customHeight="1" x14ac:dyDescent="0.25">
      <c r="A638" s="2113" t="s">
        <v>599</v>
      </c>
      <c r="B638" s="2112"/>
      <c r="C638" s="2112"/>
      <c r="D638" s="2112"/>
      <c r="E638" s="2115"/>
      <c r="F638" s="2115"/>
      <c r="G638" s="2115"/>
      <c r="H638" s="2115"/>
      <c r="I638" s="2115"/>
      <c r="J638" s="2115"/>
      <c r="K638" s="2114"/>
      <c r="L638" s="24"/>
      <c r="P638" s="2049"/>
      <c r="Q638" s="2049"/>
    </row>
    <row r="639" spans="1:23" s="62" customFormat="1" ht="27.75" customHeight="1" x14ac:dyDescent="0.25">
      <c r="A639" s="2113" t="s">
        <v>598</v>
      </c>
      <c r="B639" s="2112"/>
      <c r="C639" s="2112"/>
      <c r="D639" s="2112"/>
      <c r="E639" s="2112"/>
      <c r="F639" s="2112"/>
      <c r="G639" s="2112"/>
      <c r="H639" s="2112"/>
      <c r="I639" s="2112"/>
      <c r="J639" s="2112"/>
      <c r="K639" s="2111"/>
      <c r="L639" s="24">
        <v>0</v>
      </c>
      <c r="P639" s="2049"/>
      <c r="Q639" s="2049"/>
    </row>
    <row r="640" spans="1:23" s="62" customFormat="1" ht="18" customHeight="1" x14ac:dyDescent="0.25">
      <c r="A640" s="2131" t="s">
        <v>22</v>
      </c>
      <c r="B640" s="2130"/>
      <c r="C640" s="2130"/>
      <c r="D640" s="2130"/>
      <c r="E640" s="2130"/>
      <c r="F640" s="2130"/>
      <c r="G640" s="2130"/>
      <c r="H640" s="2130"/>
      <c r="I640" s="2130"/>
      <c r="J640" s="2130"/>
      <c r="K640" s="2129"/>
      <c r="L640" s="2126">
        <f>L641+L642+L643+L644+L645+L646</f>
        <v>4626.2</v>
      </c>
      <c r="N640" s="2128"/>
      <c r="O640" s="2128"/>
      <c r="P640" s="2128"/>
      <c r="Q640" s="2128"/>
      <c r="R640" s="2128"/>
      <c r="S640" s="2128"/>
      <c r="T640" s="2128"/>
      <c r="U640" s="2128"/>
      <c r="V640" s="2128"/>
      <c r="W640" s="2128"/>
    </row>
    <row r="641" spans="1:23" s="62" customFormat="1" ht="12.6" customHeight="1" x14ac:dyDescent="0.25">
      <c r="A641" s="2113" t="s">
        <v>597</v>
      </c>
      <c r="B641" s="2112"/>
      <c r="C641" s="2112"/>
      <c r="D641" s="2112"/>
      <c r="E641" s="2112"/>
      <c r="F641" s="2112"/>
      <c r="G641" s="2112"/>
      <c r="H641" s="2112"/>
      <c r="I641" s="2112"/>
      <c r="J641" s="2112"/>
      <c r="K641" s="2099"/>
      <c r="L641" s="24"/>
      <c r="N641" s="2127"/>
      <c r="O641" s="2127"/>
      <c r="P641" s="2127"/>
      <c r="Q641" s="2127"/>
      <c r="R641" s="2127"/>
      <c r="S641" s="2127"/>
      <c r="T641" s="2127"/>
      <c r="U641" s="2127"/>
      <c r="V641" s="2127"/>
      <c r="W641" s="2127"/>
    </row>
    <row r="642" spans="1:23" s="62" customFormat="1" ht="18" customHeight="1" x14ac:dyDescent="0.25">
      <c r="A642" s="2113" t="s">
        <v>596</v>
      </c>
      <c r="B642" s="2112"/>
      <c r="C642" s="2112"/>
      <c r="D642" s="2112"/>
      <c r="E642" s="2112"/>
      <c r="F642" s="2112"/>
      <c r="G642" s="2112"/>
      <c r="H642" s="2112"/>
      <c r="I642" s="2112"/>
      <c r="J642" s="2112"/>
      <c r="K642" s="2099"/>
      <c r="L642" s="24"/>
      <c r="N642" s="2127"/>
      <c r="O642" s="2127"/>
      <c r="P642" s="2127"/>
      <c r="Q642" s="2127"/>
      <c r="R642" s="2127"/>
      <c r="S642" s="2127"/>
      <c r="T642" s="2127"/>
      <c r="U642" s="2127"/>
      <c r="V642" s="2127"/>
      <c r="W642" s="2127"/>
    </row>
    <row r="643" spans="1:23" s="62" customFormat="1" ht="15.6" customHeight="1" x14ac:dyDescent="0.25">
      <c r="A643" s="2113" t="s">
        <v>595</v>
      </c>
      <c r="B643" s="2112"/>
      <c r="C643" s="2112"/>
      <c r="D643" s="2112"/>
      <c r="E643" s="2112"/>
      <c r="F643" s="2112"/>
      <c r="G643" s="2112"/>
      <c r="H643" s="2112"/>
      <c r="I643" s="2112"/>
      <c r="J643" s="2112"/>
      <c r="K643" s="2099"/>
      <c r="L643" s="24"/>
      <c r="N643" s="2127"/>
      <c r="O643" s="2127"/>
      <c r="P643" s="2127"/>
      <c r="Q643" s="2127"/>
      <c r="R643" s="2127"/>
      <c r="S643" s="2127"/>
      <c r="T643" s="2127"/>
      <c r="U643" s="2127"/>
      <c r="V643" s="2127"/>
      <c r="W643" s="2127"/>
    </row>
    <row r="644" spans="1:23" s="62" customFormat="1" ht="17.25" customHeight="1" x14ac:dyDescent="0.25">
      <c r="A644" s="2113" t="s">
        <v>594</v>
      </c>
      <c r="B644" s="2112"/>
      <c r="C644" s="2112"/>
      <c r="D644" s="2112"/>
      <c r="E644" s="2112"/>
      <c r="F644" s="2112"/>
      <c r="G644" s="2112"/>
      <c r="H644" s="2112"/>
      <c r="I644" s="2112"/>
      <c r="J644" s="2112"/>
      <c r="K644" s="2099"/>
      <c r="L644" s="24"/>
      <c r="N644" s="2127"/>
      <c r="O644" s="2127"/>
      <c r="P644" s="2127"/>
      <c r="Q644" s="2127"/>
      <c r="R644" s="2127"/>
      <c r="S644" s="2127"/>
      <c r="T644" s="2127"/>
      <c r="U644" s="2127"/>
      <c r="V644" s="2127"/>
      <c r="W644" s="2127"/>
    </row>
    <row r="645" spans="1:23" s="62" customFormat="1" ht="29.25" customHeight="1" x14ac:dyDescent="0.25">
      <c r="A645" s="2113" t="s">
        <v>593</v>
      </c>
      <c r="B645" s="2112"/>
      <c r="C645" s="2112"/>
      <c r="D645" s="2112"/>
      <c r="E645" s="2115"/>
      <c r="F645" s="2115"/>
      <c r="G645" s="2115"/>
      <c r="H645" s="2115"/>
      <c r="I645" s="2115"/>
      <c r="J645" s="2115"/>
      <c r="K645" s="2114"/>
      <c r="L645" s="2126">
        <f>L37+L82+L140+L147+L156+L165+L177+L185+L309+L443+L463+L470+L490+L506</f>
        <v>4626.2</v>
      </c>
      <c r="P645" s="2049"/>
      <c r="Q645" s="2049"/>
    </row>
    <row r="646" spans="1:23" s="62" customFormat="1" ht="20.25" customHeight="1" x14ac:dyDescent="0.25">
      <c r="A646" s="2125" t="s">
        <v>592</v>
      </c>
      <c r="B646" s="2124"/>
      <c r="C646" s="2124"/>
      <c r="D646" s="2124"/>
      <c r="E646" s="2115"/>
      <c r="F646" s="2115"/>
      <c r="G646" s="2115"/>
      <c r="H646" s="2115"/>
      <c r="I646" s="2115"/>
      <c r="J646" s="2115"/>
      <c r="K646" s="2114"/>
      <c r="L646" s="24">
        <f>L543+L310+L38+L471</f>
        <v>0</v>
      </c>
      <c r="P646" s="2049"/>
      <c r="Q646" s="2049"/>
    </row>
    <row r="647" spans="1:23" s="62" customFormat="1" ht="18.75" customHeight="1" x14ac:dyDescent="0.25">
      <c r="A647" s="2113" t="s">
        <v>15</v>
      </c>
      <c r="B647" s="2112"/>
      <c r="C647" s="2112"/>
      <c r="D647" s="2112"/>
      <c r="E647" s="2112"/>
      <c r="F647" s="2112"/>
      <c r="G647" s="2112"/>
      <c r="H647" s="2112"/>
      <c r="I647" s="2112"/>
      <c r="J647" s="2112"/>
      <c r="K647" s="2099"/>
      <c r="L647" s="24"/>
      <c r="P647" s="2049"/>
      <c r="Q647" s="2049"/>
    </row>
    <row r="648" spans="1:23" s="62" customFormat="1" ht="18.75" customHeight="1" x14ac:dyDescent="0.25">
      <c r="A648" s="2113" t="s">
        <v>591</v>
      </c>
      <c r="B648" s="2112"/>
      <c r="C648" s="2112"/>
      <c r="D648" s="2112"/>
      <c r="E648" s="2112"/>
      <c r="F648" s="2112"/>
      <c r="G648" s="2112"/>
      <c r="H648" s="2112"/>
      <c r="I648" s="2112"/>
      <c r="J648" s="2112"/>
      <c r="K648" s="2099"/>
      <c r="L648" s="2123"/>
      <c r="P648" s="2049"/>
      <c r="Q648" s="2049"/>
    </row>
    <row r="649" spans="1:23" s="62" customFormat="1" ht="16.149999999999999" customHeight="1" x14ac:dyDescent="0.25">
      <c r="A649" s="2122" t="s">
        <v>590</v>
      </c>
      <c r="B649" s="2121"/>
      <c r="C649" s="2121"/>
      <c r="D649" s="2121"/>
      <c r="E649" s="2121"/>
      <c r="F649" s="2121"/>
      <c r="G649" s="2121"/>
      <c r="H649" s="2121"/>
      <c r="I649" s="2121"/>
      <c r="J649" s="2121"/>
      <c r="K649" s="2120"/>
      <c r="L649" s="24"/>
      <c r="P649" s="2049"/>
      <c r="Q649" s="2049"/>
    </row>
    <row r="650" spans="1:23" s="62" customFormat="1" ht="14.45" customHeight="1" x14ac:dyDescent="0.25">
      <c r="A650" s="2119" t="s">
        <v>589</v>
      </c>
      <c r="B650" s="2118"/>
      <c r="C650" s="2118"/>
      <c r="D650" s="2118"/>
      <c r="E650" s="2118"/>
      <c r="F650" s="2118"/>
      <c r="G650" s="2118"/>
      <c r="H650" s="2118"/>
      <c r="I650" s="2118"/>
      <c r="J650" s="2118"/>
      <c r="K650" s="2117"/>
      <c r="L650" s="12"/>
      <c r="P650" s="2049"/>
      <c r="Q650" s="2049"/>
    </row>
    <row r="651" spans="1:23" s="62" customFormat="1" ht="18" customHeight="1" x14ac:dyDescent="0.25">
      <c r="A651" s="2113" t="s">
        <v>588</v>
      </c>
      <c r="B651" s="2112"/>
      <c r="C651" s="2112"/>
      <c r="D651" s="2112"/>
      <c r="E651" s="2112"/>
      <c r="F651" s="2112"/>
      <c r="G651" s="2112"/>
      <c r="H651" s="2112"/>
      <c r="I651" s="2112"/>
      <c r="J651" s="2112"/>
      <c r="K651" s="2111"/>
      <c r="L651" s="24">
        <f>L652</f>
        <v>0</v>
      </c>
      <c r="N651" s="2116"/>
      <c r="O651" s="2116"/>
      <c r="P651" s="2116"/>
      <c r="Q651" s="2116"/>
      <c r="R651" s="2116"/>
      <c r="S651" s="2116"/>
      <c r="T651" s="2116"/>
      <c r="U651" s="2116"/>
      <c r="V651" s="2116"/>
      <c r="W651" s="2116"/>
    </row>
    <row r="652" spans="1:23" s="62" customFormat="1" ht="16.5" customHeight="1" x14ac:dyDescent="0.25">
      <c r="A652" s="2113" t="s">
        <v>587</v>
      </c>
      <c r="B652" s="2112"/>
      <c r="C652" s="2112"/>
      <c r="D652" s="2112"/>
      <c r="E652" s="2115"/>
      <c r="F652" s="2115"/>
      <c r="G652" s="2115"/>
      <c r="H652" s="2115"/>
      <c r="I652" s="2115"/>
      <c r="J652" s="2115"/>
      <c r="K652" s="2114"/>
      <c r="L652" s="24">
        <f>L39+L83+L116+L144+L184+L244+L311+L444+L464+L472+L491+L507+L526+L532+L544</f>
        <v>0</v>
      </c>
      <c r="P652" s="2049"/>
      <c r="Q652" s="2049"/>
    </row>
    <row r="653" spans="1:23" s="62" customFormat="1" ht="14.25" customHeight="1" thickBot="1" x14ac:dyDescent="0.3">
      <c r="A653" s="2113" t="s">
        <v>586</v>
      </c>
      <c r="B653" s="2112"/>
      <c r="C653" s="2112"/>
      <c r="D653" s="2112"/>
      <c r="E653" s="2112"/>
      <c r="F653" s="2112"/>
      <c r="G653" s="2112"/>
      <c r="H653" s="2112"/>
      <c r="I653" s="2112"/>
      <c r="J653" s="2112"/>
      <c r="K653" s="2111"/>
      <c r="L653" s="24"/>
      <c r="P653" s="2049"/>
      <c r="Q653" s="2049"/>
    </row>
    <row r="654" spans="1:23" s="62" customFormat="1" ht="27" customHeight="1" thickBot="1" x14ac:dyDescent="0.3">
      <c r="A654" s="2110" t="s">
        <v>8</v>
      </c>
      <c r="B654" s="2109"/>
      <c r="C654" s="2109"/>
      <c r="D654" s="2109"/>
      <c r="E654" s="2109"/>
      <c r="F654" s="2109"/>
      <c r="G654" s="2109"/>
      <c r="H654" s="2109"/>
      <c r="I654" s="2109"/>
      <c r="J654" s="2109"/>
      <c r="K654" s="2108"/>
      <c r="L654" s="38">
        <f>L655+L656</f>
        <v>0</v>
      </c>
      <c r="P654" s="2049"/>
      <c r="Q654" s="2049"/>
    </row>
    <row r="655" spans="1:23" s="62" customFormat="1" ht="15.6" customHeight="1" x14ac:dyDescent="0.25">
      <c r="A655" s="2107" t="s">
        <v>585</v>
      </c>
      <c r="B655" s="2106"/>
      <c r="C655" s="2106"/>
      <c r="D655" s="2106"/>
      <c r="E655" s="2105"/>
      <c r="F655" s="2105"/>
      <c r="G655" s="2105"/>
      <c r="H655" s="2105"/>
      <c r="I655" s="2105"/>
      <c r="J655" s="2105"/>
      <c r="K655" s="2104"/>
      <c r="L655" s="2103">
        <v>0</v>
      </c>
      <c r="P655" s="2049"/>
      <c r="Q655" s="2049"/>
    </row>
    <row r="656" spans="1:23" s="62" customFormat="1" ht="17.25" customHeight="1" x14ac:dyDescent="0.25">
      <c r="A656" s="2102" t="s">
        <v>6</v>
      </c>
      <c r="B656" s="2101"/>
      <c r="C656" s="2101"/>
      <c r="D656" s="2101"/>
      <c r="E656" s="2101"/>
      <c r="F656" s="2101"/>
      <c r="G656" s="2101"/>
      <c r="H656" s="2101"/>
      <c r="I656" s="2101"/>
      <c r="J656" s="2101"/>
      <c r="K656" s="2100"/>
      <c r="L656" s="24">
        <v>0</v>
      </c>
      <c r="P656" s="2049"/>
      <c r="Q656" s="2049"/>
    </row>
    <row r="657" spans="1:17" s="62" customFormat="1" ht="17.25" customHeight="1" x14ac:dyDescent="0.25">
      <c r="A657" s="2097" t="s">
        <v>584</v>
      </c>
      <c r="B657" s="2096"/>
      <c r="C657" s="2096"/>
      <c r="D657" s="2096"/>
      <c r="E657" s="2096"/>
      <c r="F657" s="2096"/>
      <c r="G657" s="2096"/>
      <c r="H657" s="2096"/>
      <c r="I657" s="2096"/>
      <c r="J657" s="2096"/>
      <c r="K657" s="2099"/>
      <c r="L657" s="2098"/>
      <c r="M657" s="2089"/>
      <c r="P657" s="2049"/>
      <c r="Q657" s="2049"/>
    </row>
    <row r="658" spans="1:17" s="62" customFormat="1" ht="17.25" customHeight="1" x14ac:dyDescent="0.25">
      <c r="A658" s="2097" t="s">
        <v>583</v>
      </c>
      <c r="B658" s="2096"/>
      <c r="C658" s="2096"/>
      <c r="D658" s="2096"/>
      <c r="E658" s="2096"/>
      <c r="F658" s="2096"/>
      <c r="G658" s="2096"/>
      <c r="H658" s="2096"/>
      <c r="I658" s="2096"/>
      <c r="J658" s="2096"/>
      <c r="K658" s="2095"/>
      <c r="L658" s="2094"/>
      <c r="M658" s="2089"/>
      <c r="P658" s="2049"/>
      <c r="Q658" s="2049"/>
    </row>
    <row r="659" spans="1:17" s="62" customFormat="1" ht="17.25" customHeight="1" thickBot="1" x14ac:dyDescent="0.3">
      <c r="A659" s="2093" t="s">
        <v>3</v>
      </c>
      <c r="B659" s="2092"/>
      <c r="C659" s="2092"/>
      <c r="D659" s="2092"/>
      <c r="E659" s="2092"/>
      <c r="F659" s="2092"/>
      <c r="G659" s="2092"/>
      <c r="H659" s="2092"/>
      <c r="I659" s="2092"/>
      <c r="J659" s="2092"/>
      <c r="K659" s="2091"/>
      <c r="L659" s="2090"/>
      <c r="M659" s="2089"/>
      <c r="P659" s="2049"/>
      <c r="Q659" s="2049"/>
    </row>
    <row r="660" spans="1:17" s="62" customFormat="1" ht="15.75" customHeight="1" thickBot="1" x14ac:dyDescent="0.3">
      <c r="A660" s="2088" t="s">
        <v>582</v>
      </c>
      <c r="B660" s="2087"/>
      <c r="C660" s="2087"/>
      <c r="D660" s="2087"/>
      <c r="E660" s="2087"/>
      <c r="F660" s="2087"/>
      <c r="G660" s="2087"/>
      <c r="H660" s="2087"/>
      <c r="I660" s="2087"/>
      <c r="J660" s="2087"/>
      <c r="K660" s="2086"/>
      <c r="L660" s="2085">
        <f>L635+L654</f>
        <v>18486.900000000001</v>
      </c>
      <c r="P660" s="2049"/>
      <c r="Q660" s="2049"/>
    </row>
    <row r="661" spans="1:17" s="62" customFormat="1" ht="18.75" customHeight="1" x14ac:dyDescent="0.25">
      <c r="A661" s="2084" t="s">
        <v>1</v>
      </c>
      <c r="B661" s="2083"/>
      <c r="C661" s="2083"/>
      <c r="D661" s="2083"/>
      <c r="E661" s="2083"/>
      <c r="F661" s="2083"/>
      <c r="G661" s="2083"/>
      <c r="H661" s="2083"/>
      <c r="I661" s="2083"/>
      <c r="J661" s="2083"/>
      <c r="K661" s="2082"/>
      <c r="L661" s="2081"/>
      <c r="P661" s="2049"/>
      <c r="Q661" s="2049"/>
    </row>
    <row r="662" spans="1:17" s="62" customFormat="1" ht="15.75" customHeight="1" thickBot="1" x14ac:dyDescent="0.3">
      <c r="A662" s="2080" t="s">
        <v>0</v>
      </c>
      <c r="B662" s="2079"/>
      <c r="C662" s="2079"/>
      <c r="D662" s="2079"/>
      <c r="E662" s="2079"/>
      <c r="F662" s="2079"/>
      <c r="G662" s="2079"/>
      <c r="H662" s="2079"/>
      <c r="I662" s="2079"/>
      <c r="J662" s="2079"/>
      <c r="K662" s="2078"/>
      <c r="L662" s="2077">
        <v>-2873.8</v>
      </c>
      <c r="P662" s="2049"/>
      <c r="Q662" s="2049"/>
    </row>
    <row r="663" spans="1:17" s="62" customFormat="1" ht="0.6" hidden="1" customHeight="1" x14ac:dyDescent="0.25">
      <c r="A663" s="74"/>
      <c r="B663" s="2076"/>
      <c r="C663" s="76"/>
      <c r="D663" s="76"/>
      <c r="E663" s="76"/>
      <c r="F663" s="76"/>
      <c r="G663" s="76"/>
      <c r="H663" s="76"/>
      <c r="I663" s="76"/>
      <c r="J663" s="76"/>
      <c r="K663" s="76"/>
      <c r="L663" s="76"/>
      <c r="M663" s="76"/>
      <c r="N663" s="76"/>
      <c r="O663" s="76"/>
      <c r="P663" s="2049"/>
      <c r="Q663" s="2049"/>
    </row>
    <row r="664" spans="1:17" s="62" customFormat="1" ht="13.15" hidden="1" customHeight="1" x14ac:dyDescent="0.25">
      <c r="A664" s="69"/>
      <c r="B664" s="69"/>
      <c r="C664" s="69"/>
      <c r="D664" s="2075"/>
      <c r="E664" s="2075"/>
      <c r="P664" s="2049"/>
      <c r="Q664" s="2049"/>
    </row>
    <row r="665" spans="1:17" s="62" customFormat="1" ht="48.6" hidden="1" customHeight="1" x14ac:dyDescent="0.25">
      <c r="A665" s="64"/>
      <c r="B665" s="63"/>
      <c r="C665" s="63"/>
      <c r="D665" s="63"/>
      <c r="E665" s="63"/>
      <c r="P665" s="2049"/>
      <c r="Q665" s="2049"/>
    </row>
    <row r="666" spans="1:17" s="62" customFormat="1" ht="13.15" hidden="1" customHeight="1" x14ac:dyDescent="0.25">
      <c r="A666" s="2064"/>
      <c r="B666" s="2072"/>
      <c r="C666" s="2074"/>
      <c r="D666" s="2073"/>
      <c r="E666" s="2073"/>
      <c r="P666" s="2049"/>
      <c r="Q666" s="2049"/>
    </row>
    <row r="667" spans="1:17" s="62" customFormat="1" ht="0.6" customHeight="1" x14ac:dyDescent="0.25">
      <c r="A667" s="7"/>
      <c r="B667" s="2067"/>
      <c r="C667" s="2067"/>
      <c r="D667" s="7"/>
      <c r="E667" s="7"/>
      <c r="P667" s="2049"/>
      <c r="Q667" s="2049"/>
    </row>
    <row r="668" spans="1:17" s="62" customFormat="1" ht="14.25" hidden="1" customHeight="1" x14ac:dyDescent="0.25">
      <c r="A668" s="2068"/>
      <c r="B668" s="2072"/>
      <c r="C668" s="2072"/>
      <c r="D668" s="2071"/>
      <c r="E668" s="2071"/>
      <c r="G668" s="2070"/>
      <c r="H668" s="2070"/>
      <c r="P668" s="2049"/>
      <c r="Q668" s="2049"/>
    </row>
    <row r="669" spans="1:17" s="62" customFormat="1" ht="14.25" hidden="1" customHeight="1" x14ac:dyDescent="0.25">
      <c r="A669" s="2068"/>
      <c r="B669" s="2069"/>
      <c r="C669" s="2069"/>
      <c r="D669" s="2068"/>
      <c r="E669" s="2068"/>
      <c r="P669" s="2049"/>
      <c r="Q669" s="2049"/>
    </row>
    <row r="670" spans="1:17" s="62" customFormat="1" ht="14.25" hidden="1" customHeight="1" x14ac:dyDescent="0.25">
      <c r="A670" s="2068"/>
      <c r="B670" s="2068"/>
      <c r="C670" s="2068"/>
      <c r="D670" s="2068"/>
      <c r="E670" s="2068"/>
      <c r="P670" s="2049"/>
      <c r="Q670" s="2049"/>
    </row>
    <row r="671" spans="1:17" s="62" customFormat="1" ht="14.25" hidden="1" customHeight="1" x14ac:dyDescent="0.25">
      <c r="A671" s="2068"/>
      <c r="B671" s="2068"/>
      <c r="C671" s="2068"/>
      <c r="D671" s="2068"/>
      <c r="E671" s="2068"/>
      <c r="P671" s="2049"/>
      <c r="Q671" s="2049"/>
    </row>
    <row r="672" spans="1:17" s="62" customFormat="1" ht="14.25" hidden="1" customHeight="1" x14ac:dyDescent="0.25">
      <c r="A672" s="2068"/>
      <c r="B672" s="2068"/>
      <c r="C672" s="2068"/>
      <c r="D672" s="2068"/>
      <c r="E672" s="2068"/>
      <c r="P672" s="2049"/>
      <c r="Q672" s="2049"/>
    </row>
    <row r="673" spans="1:17" s="62" customFormat="1" ht="14.25" hidden="1" customHeight="1" x14ac:dyDescent="0.25">
      <c r="A673" s="2068"/>
      <c r="B673" s="2068"/>
      <c r="C673" s="2068"/>
      <c r="D673" s="2068"/>
      <c r="E673" s="2068"/>
      <c r="P673" s="2049"/>
      <c r="Q673" s="2049"/>
    </row>
    <row r="674" spans="1:17" s="62" customFormat="1" ht="14.25" hidden="1" customHeight="1" x14ac:dyDescent="0.25">
      <c r="A674" s="2068"/>
      <c r="B674" s="2068"/>
      <c r="C674" s="2068"/>
      <c r="D674" s="2068"/>
      <c r="E674" s="2068"/>
      <c r="P674" s="2049"/>
      <c r="Q674" s="2049"/>
    </row>
    <row r="675" spans="1:17" s="62" customFormat="1" ht="14.25" hidden="1" customHeight="1" x14ac:dyDescent="0.25">
      <c r="A675" s="2068"/>
      <c r="B675" s="2068"/>
      <c r="C675" s="2068"/>
      <c r="D675" s="2068"/>
      <c r="E675" s="2068"/>
      <c r="P675" s="2049"/>
      <c r="Q675" s="2049"/>
    </row>
    <row r="676" spans="1:17" s="62" customFormat="1" ht="14.25" hidden="1" customHeight="1" x14ac:dyDescent="0.25">
      <c r="A676" s="2068"/>
      <c r="B676" s="2068"/>
      <c r="C676" s="2068"/>
      <c r="D676" s="2068"/>
      <c r="E676" s="2068"/>
      <c r="P676" s="2049"/>
      <c r="Q676" s="2049"/>
    </row>
    <row r="677" spans="1:17" s="62" customFormat="1" ht="13.5" hidden="1" customHeight="1" x14ac:dyDescent="0.25">
      <c r="A677" s="7"/>
      <c r="B677" s="2067"/>
      <c r="C677" s="2067"/>
      <c r="D677" s="7"/>
      <c r="E677" s="7"/>
      <c r="P677" s="2049"/>
      <c r="Q677" s="2049"/>
    </row>
    <row r="678" spans="1:17" s="62" customFormat="1" ht="13.5" hidden="1" customHeight="1" x14ac:dyDescent="0.25">
      <c r="A678" s="2066"/>
      <c r="B678" s="2065"/>
      <c r="C678" s="2065"/>
      <c r="D678" s="2064"/>
      <c r="E678" s="2064"/>
      <c r="P678" s="2049"/>
      <c r="Q678" s="2049"/>
    </row>
    <row r="679" spans="1:17" s="62" customFormat="1" ht="13.5" hidden="1" customHeight="1" x14ac:dyDescent="0.25">
      <c r="B679" s="2063"/>
      <c r="C679" s="2063"/>
      <c r="D679" s="2062"/>
      <c r="E679" s="2062"/>
      <c r="P679" s="2049"/>
      <c r="Q679" s="2049"/>
    </row>
    <row r="680" spans="1:17" s="62" customFormat="1" ht="12.75" hidden="1" customHeight="1" x14ac:dyDescent="0.25">
      <c r="B680" s="2063"/>
      <c r="C680" s="2063"/>
      <c r="D680" s="2062"/>
      <c r="E680" s="2062"/>
      <c r="P680" s="2049"/>
      <c r="Q680" s="2049"/>
    </row>
    <row r="681" spans="1:17" s="62" customFormat="1" ht="13.5" hidden="1" customHeight="1" x14ac:dyDescent="0.25">
      <c r="A681" s="2061"/>
      <c r="B681" s="2061"/>
      <c r="C681" s="2061"/>
      <c r="D681" s="2061"/>
      <c r="E681" s="2061"/>
      <c r="F681" s="2061"/>
      <c r="P681" s="2049"/>
      <c r="Q681" s="2049"/>
    </row>
    <row r="682" spans="1:17" s="62" customFormat="1" ht="13.5" hidden="1" customHeight="1" x14ac:dyDescent="0.25">
      <c r="C682" s="2060"/>
      <c r="G682" s="2059"/>
      <c r="H682" s="2059"/>
      <c r="P682" s="2049"/>
      <c r="Q682" s="2049"/>
    </row>
    <row r="683" spans="1:17" ht="12" customHeight="1" x14ac:dyDescent="0.25">
      <c r="A683" s="2045"/>
      <c r="C683" s="2058"/>
      <c r="D683" s="2058"/>
      <c r="E683" s="2058"/>
      <c r="F683" s="2056"/>
      <c r="G683" s="2056"/>
      <c r="H683" s="2057"/>
      <c r="I683" s="2056"/>
      <c r="J683" s="2056"/>
      <c r="K683" s="2056"/>
      <c r="L683" s="2055"/>
      <c r="P683" s="2049"/>
      <c r="Q683" s="2049"/>
    </row>
    <row r="684" spans="1:17" x14ac:dyDescent="0.25">
      <c r="A684" s="2045"/>
      <c r="I684" s="2054"/>
      <c r="J684" s="2054"/>
      <c r="K684" s="2054"/>
      <c r="P684" s="2049"/>
      <c r="Q684" s="2049"/>
    </row>
    <row r="685" spans="1:17" x14ac:dyDescent="0.25">
      <c r="A685" s="2045"/>
      <c r="I685" s="2054"/>
      <c r="J685" s="2054"/>
      <c r="K685" s="2053"/>
      <c r="L685" s="2052"/>
      <c r="P685" s="2049"/>
      <c r="Q685" s="2049"/>
    </row>
    <row r="686" spans="1:17" x14ac:dyDescent="0.25">
      <c r="A686" s="2045"/>
      <c r="K686" s="2050"/>
      <c r="L686" s="2050"/>
      <c r="P686" s="2049"/>
      <c r="Q686" s="2049"/>
    </row>
    <row r="687" spans="1:17" x14ac:dyDescent="0.25">
      <c r="A687" s="2045"/>
      <c r="P687" s="2049"/>
      <c r="Q687" s="2049"/>
    </row>
    <row r="688" spans="1:17" x14ac:dyDescent="0.25">
      <c r="A688" s="2045"/>
      <c r="K688" s="2050"/>
      <c r="L688" s="2050"/>
      <c r="P688" s="2049"/>
      <c r="Q688" s="2049"/>
    </row>
    <row r="689" spans="1:17" x14ac:dyDescent="0.25">
      <c r="A689" s="2045"/>
      <c r="P689" s="2049"/>
      <c r="Q689" s="2049"/>
    </row>
    <row r="690" spans="1:17" x14ac:dyDescent="0.25">
      <c r="A690" s="2045"/>
      <c r="P690" s="2049"/>
      <c r="Q690" s="2049"/>
    </row>
    <row r="691" spans="1:17" x14ac:dyDescent="0.25">
      <c r="A691" s="2045"/>
      <c r="K691" s="2051"/>
      <c r="L691" s="2052"/>
      <c r="P691" s="2049"/>
      <c r="Q691" s="2049"/>
    </row>
    <row r="692" spans="1:17" x14ac:dyDescent="0.25">
      <c r="A692" s="2045"/>
      <c r="K692" s="2050"/>
      <c r="L692" s="2050"/>
      <c r="P692" s="2049"/>
      <c r="Q692" s="2049"/>
    </row>
    <row r="693" spans="1:17" x14ac:dyDescent="0.25">
      <c r="A693" s="2045"/>
      <c r="P693" s="2049"/>
      <c r="Q693" s="2049"/>
    </row>
    <row r="694" spans="1:17" x14ac:dyDescent="0.25">
      <c r="A694" s="2045"/>
      <c r="K694" s="2050"/>
      <c r="L694" s="2050"/>
      <c r="P694" s="2049"/>
      <c r="Q694" s="2049"/>
    </row>
    <row r="695" spans="1:17" x14ac:dyDescent="0.25">
      <c r="A695" s="2045"/>
      <c r="P695" s="2049"/>
      <c r="Q695" s="2049"/>
    </row>
    <row r="696" spans="1:17" x14ac:dyDescent="0.25">
      <c r="A696" s="2045"/>
      <c r="K696" s="2051"/>
      <c r="P696" s="2049"/>
      <c r="Q696" s="2049"/>
    </row>
    <row r="697" spans="1:17" x14ac:dyDescent="0.25">
      <c r="A697" s="2045"/>
      <c r="K697" s="2050"/>
      <c r="P697" s="2049"/>
      <c r="Q697" s="2049"/>
    </row>
    <row r="698" spans="1:17" x14ac:dyDescent="0.25">
      <c r="A698" s="2045"/>
      <c r="P698" s="2049"/>
      <c r="Q698" s="2049"/>
    </row>
    <row r="699" spans="1:17" x14ac:dyDescent="0.25">
      <c r="A699" s="2045"/>
      <c r="K699" s="2050"/>
      <c r="P699" s="2049"/>
      <c r="Q699" s="2049"/>
    </row>
    <row r="700" spans="1:17" x14ac:dyDescent="0.25">
      <c r="A700" s="2045"/>
      <c r="P700" s="2049"/>
      <c r="Q700" s="2049"/>
    </row>
    <row r="701" spans="1:17" x14ac:dyDescent="0.25">
      <c r="A701" s="2045"/>
      <c r="P701" s="2049"/>
      <c r="Q701" s="2049"/>
    </row>
    <row r="702" spans="1:17" x14ac:dyDescent="0.25">
      <c r="A702" s="2045"/>
      <c r="P702" s="2049"/>
      <c r="Q702" s="2049"/>
    </row>
    <row r="703" spans="1:17" x14ac:dyDescent="0.25">
      <c r="A703" s="2045"/>
      <c r="P703" s="2049"/>
      <c r="Q703" s="2049"/>
    </row>
    <row r="704" spans="1:17" x14ac:dyDescent="0.25">
      <c r="A704" s="2045"/>
      <c r="P704" s="2049"/>
      <c r="Q704" s="2049"/>
    </row>
    <row r="705" spans="1:17" x14ac:dyDescent="0.25">
      <c r="A705" s="2045"/>
      <c r="P705" s="2049"/>
      <c r="Q705" s="2049"/>
    </row>
    <row r="706" spans="1:17" x14ac:dyDescent="0.25">
      <c r="A706" s="2045"/>
      <c r="P706" s="2049"/>
      <c r="Q706" s="2049"/>
    </row>
    <row r="707" spans="1:17" x14ac:dyDescent="0.25">
      <c r="A707" s="2045"/>
      <c r="P707" s="2049"/>
      <c r="Q707" s="2049"/>
    </row>
    <row r="708" spans="1:17" x14ac:dyDescent="0.25">
      <c r="A708" s="2045"/>
      <c r="P708" s="2049"/>
      <c r="Q708" s="2049"/>
    </row>
    <row r="709" spans="1:17" x14ac:dyDescent="0.25">
      <c r="A709" s="2045"/>
      <c r="P709" s="2049"/>
      <c r="Q709" s="2049"/>
    </row>
    <row r="710" spans="1:17" x14ac:dyDescent="0.25">
      <c r="A710" s="2045"/>
      <c r="P710" s="2049"/>
      <c r="Q710" s="2049"/>
    </row>
    <row r="711" spans="1:17" x14ac:dyDescent="0.25">
      <c r="A711" s="2045"/>
      <c r="P711" s="2049"/>
      <c r="Q711" s="2049"/>
    </row>
    <row r="712" spans="1:17" x14ac:dyDescent="0.25">
      <c r="A712" s="2045"/>
      <c r="P712" s="2049"/>
      <c r="Q712" s="2049"/>
    </row>
    <row r="713" spans="1:17" x14ac:dyDescent="0.25">
      <c r="A713" s="2045"/>
      <c r="P713" s="2049"/>
      <c r="Q713" s="2049"/>
    </row>
    <row r="714" spans="1:17" x14ac:dyDescent="0.25">
      <c r="A714" s="2045"/>
      <c r="P714" s="2049"/>
      <c r="Q714" s="2049"/>
    </row>
    <row r="715" spans="1:17" x14ac:dyDescent="0.25">
      <c r="A715" s="2045"/>
      <c r="P715" s="2049"/>
      <c r="Q715" s="2049"/>
    </row>
    <row r="716" spans="1:17" x14ac:dyDescent="0.25">
      <c r="A716" s="2045"/>
      <c r="P716" s="2049"/>
      <c r="Q716" s="2049"/>
    </row>
    <row r="717" spans="1:17" x14ac:dyDescent="0.25">
      <c r="A717" s="2045"/>
      <c r="P717" s="2049"/>
      <c r="Q717" s="2049"/>
    </row>
    <row r="718" spans="1:17" x14ac:dyDescent="0.25">
      <c r="A718" s="2045"/>
      <c r="P718" s="2049"/>
      <c r="Q718" s="2049"/>
    </row>
    <row r="719" spans="1:17" x14ac:dyDescent="0.25">
      <c r="A719" s="2045"/>
      <c r="P719" s="2049"/>
      <c r="Q719" s="2049"/>
    </row>
    <row r="720" spans="1:17" x14ac:dyDescent="0.25">
      <c r="A720" s="2045"/>
      <c r="P720" s="2049"/>
      <c r="Q720" s="2049"/>
    </row>
    <row r="721" spans="1:17" x14ac:dyDescent="0.25">
      <c r="A721" s="2045"/>
      <c r="P721" s="2049"/>
      <c r="Q721" s="2049"/>
    </row>
    <row r="722" spans="1:17" x14ac:dyDescent="0.25">
      <c r="A722" s="2045"/>
      <c r="P722" s="2049"/>
      <c r="Q722" s="2049"/>
    </row>
    <row r="723" spans="1:17" x14ac:dyDescent="0.25">
      <c r="A723" s="2045"/>
      <c r="P723" s="2049"/>
      <c r="Q723" s="2049"/>
    </row>
    <row r="724" spans="1:17" x14ac:dyDescent="0.25">
      <c r="A724" s="2045"/>
      <c r="P724" s="2049"/>
      <c r="Q724" s="2049"/>
    </row>
    <row r="725" spans="1:17" x14ac:dyDescent="0.25">
      <c r="A725" s="2045"/>
      <c r="P725" s="2049"/>
      <c r="Q725" s="2049"/>
    </row>
    <row r="726" spans="1:17" x14ac:dyDescent="0.25">
      <c r="A726" s="2045"/>
      <c r="P726" s="2049"/>
      <c r="Q726" s="2049"/>
    </row>
    <row r="727" spans="1:17" x14ac:dyDescent="0.25">
      <c r="A727" s="2045"/>
      <c r="P727" s="2049"/>
      <c r="Q727" s="2049"/>
    </row>
    <row r="728" spans="1:17" x14ac:dyDescent="0.25">
      <c r="A728" s="2045"/>
    </row>
    <row r="729" spans="1:17" x14ac:dyDescent="0.25">
      <c r="A729" s="2045"/>
    </row>
    <row r="730" spans="1:17" x14ac:dyDescent="0.25">
      <c r="A730" s="2045"/>
    </row>
    <row r="731" spans="1:17" x14ac:dyDescent="0.25">
      <c r="A731" s="2045"/>
    </row>
    <row r="732" spans="1:17" x14ac:dyDescent="0.25">
      <c r="A732" s="2045"/>
    </row>
    <row r="733" spans="1:17" x14ac:dyDescent="0.25">
      <c r="A733" s="2045"/>
    </row>
    <row r="734" spans="1:17" x14ac:dyDescent="0.25">
      <c r="A734" s="2045"/>
    </row>
    <row r="735" spans="1:17" x14ac:dyDescent="0.25">
      <c r="A735" s="2045"/>
    </row>
    <row r="736" spans="1:17" x14ac:dyDescent="0.25">
      <c r="A736" s="2045"/>
    </row>
    <row r="737" spans="1:1" x14ac:dyDescent="0.25">
      <c r="A737" s="2045"/>
    </row>
    <row r="738" spans="1:1" x14ac:dyDescent="0.25">
      <c r="A738" s="2045"/>
    </row>
    <row r="739" spans="1:1" x14ac:dyDescent="0.25">
      <c r="A739" s="2045"/>
    </row>
    <row r="740" spans="1:1" x14ac:dyDescent="0.25">
      <c r="A740" s="2045"/>
    </row>
    <row r="741" spans="1:1" x14ac:dyDescent="0.25">
      <c r="A741" s="2045"/>
    </row>
    <row r="742" spans="1:1" x14ac:dyDescent="0.25">
      <c r="A742" s="2045"/>
    </row>
    <row r="743" spans="1:1" x14ac:dyDescent="0.25">
      <c r="A743" s="2045"/>
    </row>
    <row r="744" spans="1:1" x14ac:dyDescent="0.25">
      <c r="A744" s="2045"/>
    </row>
    <row r="745" spans="1:1" x14ac:dyDescent="0.25">
      <c r="A745" s="2045"/>
    </row>
    <row r="746" spans="1:1" x14ac:dyDescent="0.25">
      <c r="A746" s="2045"/>
    </row>
    <row r="747" spans="1:1" x14ac:dyDescent="0.25">
      <c r="A747" s="2045"/>
    </row>
    <row r="748" spans="1:1" x14ac:dyDescent="0.25">
      <c r="A748" s="2045"/>
    </row>
    <row r="749" spans="1:1" x14ac:dyDescent="0.25">
      <c r="A749" s="2045"/>
    </row>
    <row r="750" spans="1:1" x14ac:dyDescent="0.25">
      <c r="A750" s="2045"/>
    </row>
    <row r="751" spans="1:1" x14ac:dyDescent="0.25">
      <c r="A751" s="2045"/>
    </row>
    <row r="752" spans="1:1" x14ac:dyDescent="0.25">
      <c r="A752" s="2045"/>
    </row>
    <row r="753" spans="1:1" x14ac:dyDescent="0.25">
      <c r="A753" s="2045"/>
    </row>
    <row r="754" spans="1:1" x14ac:dyDescent="0.25">
      <c r="A754" s="2045"/>
    </row>
    <row r="755" spans="1:1" x14ac:dyDescent="0.25">
      <c r="A755" s="2045"/>
    </row>
    <row r="756" spans="1:1" x14ac:dyDescent="0.25">
      <c r="A756" s="2045"/>
    </row>
    <row r="757" spans="1:1" x14ac:dyDescent="0.25">
      <c r="A757" s="2045"/>
    </row>
    <row r="758" spans="1:1" x14ac:dyDescent="0.25">
      <c r="A758" s="2045"/>
    </row>
    <row r="759" spans="1:1" x14ac:dyDescent="0.25">
      <c r="A759" s="2045"/>
    </row>
    <row r="760" spans="1:1" x14ac:dyDescent="0.25">
      <c r="A760" s="2045"/>
    </row>
    <row r="761" spans="1:1" x14ac:dyDescent="0.25">
      <c r="A761" s="2045"/>
    </row>
    <row r="762" spans="1:1" x14ac:dyDescent="0.25">
      <c r="A762" s="2045"/>
    </row>
  </sheetData>
  <mergeCells count="1039">
    <mergeCell ref="M133:O133"/>
    <mergeCell ref="M233:M235"/>
    <mergeCell ref="N474:N475"/>
    <mergeCell ref="M254:M255"/>
    <mergeCell ref="M303:O303"/>
    <mergeCell ref="J338:J341"/>
    <mergeCell ref="O229:O231"/>
    <mergeCell ref="Q334:U334"/>
    <mergeCell ref="Q338:U338"/>
    <mergeCell ref="Q360:W360"/>
    <mergeCell ref="Q397:W397"/>
    <mergeCell ref="M469:M470"/>
    <mergeCell ref="N469:N470"/>
    <mergeCell ref="O469:O470"/>
    <mergeCell ref="O555:O557"/>
    <mergeCell ref="I356:I359"/>
    <mergeCell ref="J317:J320"/>
    <mergeCell ref="M72:M73"/>
    <mergeCell ref="N72:N73"/>
    <mergeCell ref="O72:O73"/>
    <mergeCell ref="J479:J483"/>
    <mergeCell ref="I412:I416"/>
    <mergeCell ref="I417:I421"/>
    <mergeCell ref="J407:J411"/>
    <mergeCell ref="O254:O255"/>
    <mergeCell ref="J258:J261"/>
    <mergeCell ref="J266:J269"/>
    <mergeCell ref="D344:D347"/>
    <mergeCell ref="G368:G371"/>
    <mergeCell ref="I372:I375"/>
    <mergeCell ref="M338:M339"/>
    <mergeCell ref="M317:M318"/>
    <mergeCell ref="M298:M299"/>
    <mergeCell ref="F389:F392"/>
    <mergeCell ref="H334:H337"/>
    <mergeCell ref="H372:H375"/>
    <mergeCell ref="J342:J343"/>
    <mergeCell ref="I380:I383"/>
    <mergeCell ref="H368:H371"/>
    <mergeCell ref="J321:J324"/>
    <mergeCell ref="I286:I289"/>
    <mergeCell ref="H266:H269"/>
    <mergeCell ref="G250:G253"/>
    <mergeCell ref="H241:H245"/>
    <mergeCell ref="I246:I249"/>
    <mergeCell ref="F325:F328"/>
    <mergeCell ref="C360:C363"/>
    <mergeCell ref="M270:M271"/>
    <mergeCell ref="F342:F343"/>
    <mergeCell ref="H233:H236"/>
    <mergeCell ref="I250:I253"/>
    <mergeCell ref="I254:I257"/>
    <mergeCell ref="H270:H273"/>
    <mergeCell ref="H262:H265"/>
    <mergeCell ref="G246:G249"/>
    <mergeCell ref="G325:G328"/>
    <mergeCell ref="M344:M345"/>
    <mergeCell ref="I402:I406"/>
    <mergeCell ref="H344:H347"/>
    <mergeCell ref="H348:H351"/>
    <mergeCell ref="M402:M403"/>
    <mergeCell ref="G389:G392"/>
    <mergeCell ref="I384:I388"/>
    <mergeCell ref="H389:H392"/>
    <mergeCell ref="M397:M401"/>
    <mergeCell ref="I364:I367"/>
    <mergeCell ref="N640:W640"/>
    <mergeCell ref="N641:W641"/>
    <mergeCell ref="N642:W642"/>
    <mergeCell ref="N643:W643"/>
    <mergeCell ref="A356:A359"/>
    <mergeCell ref="M381:M382"/>
    <mergeCell ref="A360:A363"/>
    <mergeCell ref="M446:M447"/>
    <mergeCell ref="C442:C445"/>
    <mergeCell ref="C446:C449"/>
    <mergeCell ref="A364:A367"/>
    <mergeCell ref="A446:A449"/>
    <mergeCell ref="N446:N447"/>
    <mergeCell ref="M389:M390"/>
    <mergeCell ref="O552:O553"/>
    <mergeCell ref="J501:J504"/>
    <mergeCell ref="M393:M394"/>
    <mergeCell ref="J372:J373"/>
    <mergeCell ref="J389:J390"/>
    <mergeCell ref="J412:J416"/>
    <mergeCell ref="H338:H341"/>
    <mergeCell ref="G241:G245"/>
    <mergeCell ref="D342:D343"/>
    <mergeCell ref="H225:H228"/>
    <mergeCell ref="H217:H220"/>
    <mergeCell ref="A344:A347"/>
    <mergeCell ref="B344:B347"/>
    <mergeCell ref="C627:K627"/>
    <mergeCell ref="E597:E600"/>
    <mergeCell ref="J589:J592"/>
    <mergeCell ref="D579:D581"/>
    <mergeCell ref="H530:H535"/>
    <mergeCell ref="F528:F529"/>
    <mergeCell ref="E567:E569"/>
    <mergeCell ref="D552:D554"/>
    <mergeCell ref="N548:N549"/>
    <mergeCell ref="M546:M547"/>
    <mergeCell ref="J558:J560"/>
    <mergeCell ref="J536:J538"/>
    <mergeCell ref="A561:A563"/>
    <mergeCell ref="C564:C566"/>
    <mergeCell ref="O463:O464"/>
    <mergeCell ref="M463:M464"/>
    <mergeCell ref="J513:J516"/>
    <mergeCell ref="J497:J500"/>
    <mergeCell ref="M474:M475"/>
    <mergeCell ref="M542:M543"/>
    <mergeCell ref="J509:J512"/>
    <mergeCell ref="B348:B351"/>
    <mergeCell ref="N644:W644"/>
    <mergeCell ref="A648:K648"/>
    <mergeCell ref="A657:K657"/>
    <mergeCell ref="A658:K658"/>
    <mergeCell ref="J552:J554"/>
    <mergeCell ref="M521:O521"/>
    <mergeCell ref="O546:O547"/>
    <mergeCell ref="O474:O475"/>
    <mergeCell ref="I462:I468"/>
    <mergeCell ref="A509:A512"/>
    <mergeCell ref="A513:A516"/>
    <mergeCell ref="B513:B516"/>
    <mergeCell ref="B517:B520"/>
    <mergeCell ref="C513:C516"/>
    <mergeCell ref="A501:A504"/>
    <mergeCell ref="F368:F371"/>
    <mergeCell ref="D384:D388"/>
    <mergeCell ref="I368:I371"/>
    <mergeCell ref="I352:I355"/>
    <mergeCell ref="G356:G359"/>
    <mergeCell ref="J348:J351"/>
    <mergeCell ref="I348:I351"/>
    <mergeCell ref="J352:J355"/>
    <mergeCell ref="G380:G383"/>
    <mergeCell ref="M582:M583"/>
    <mergeCell ref="J582:J584"/>
    <mergeCell ref="I582:I584"/>
    <mergeCell ref="M579:M580"/>
    <mergeCell ref="F564:F566"/>
    <mergeCell ref="J530:J535"/>
    <mergeCell ref="I489:I504"/>
    <mergeCell ref="J417:J421"/>
    <mergeCell ref="A659:K659"/>
    <mergeCell ref="A352:A355"/>
    <mergeCell ref="A348:A351"/>
    <mergeCell ref="D348:D351"/>
    <mergeCell ref="D352:D355"/>
    <mergeCell ref="B356:B359"/>
    <mergeCell ref="B364:B367"/>
    <mergeCell ref="B360:B363"/>
    <mergeCell ref="D393:D396"/>
    <mergeCell ref="F393:F396"/>
    <mergeCell ref="B342:B343"/>
    <mergeCell ref="G342:G343"/>
    <mergeCell ref="C321:C324"/>
    <mergeCell ref="F329:F333"/>
    <mergeCell ref="H321:H324"/>
    <mergeCell ref="J298:J301"/>
    <mergeCell ref="G329:G333"/>
    <mergeCell ref="E338:E341"/>
    <mergeCell ref="H325:H328"/>
    <mergeCell ref="H342:H343"/>
    <mergeCell ref="J356:J359"/>
    <mergeCell ref="H356:H359"/>
    <mergeCell ref="C308:C312"/>
    <mergeCell ref="D317:D320"/>
    <mergeCell ref="H317:H320"/>
    <mergeCell ref="G298:G301"/>
    <mergeCell ref="J313:J316"/>
    <mergeCell ref="D325:D328"/>
    <mergeCell ref="G348:G351"/>
    <mergeCell ref="C348:C351"/>
    <mergeCell ref="C317:C320"/>
    <mergeCell ref="B298:B301"/>
    <mergeCell ref="B352:B355"/>
    <mergeCell ref="F348:F351"/>
    <mergeCell ref="G344:G347"/>
    <mergeCell ref="G364:G367"/>
    <mergeCell ref="F344:F347"/>
    <mergeCell ref="C344:C347"/>
    <mergeCell ref="D364:D367"/>
    <mergeCell ref="B334:B337"/>
    <mergeCell ref="G294:G297"/>
    <mergeCell ref="B191:B194"/>
    <mergeCell ref="E278:E281"/>
    <mergeCell ref="G258:G261"/>
    <mergeCell ref="D274:D277"/>
    <mergeCell ref="H313:H316"/>
    <mergeCell ref="F308:F312"/>
    <mergeCell ref="G313:G316"/>
    <mergeCell ref="G308:G312"/>
    <mergeCell ref="G282:G285"/>
    <mergeCell ref="A313:A316"/>
    <mergeCell ref="A317:A320"/>
    <mergeCell ref="D270:D273"/>
    <mergeCell ref="F266:F268"/>
    <mergeCell ref="B213:B216"/>
    <mergeCell ref="D182:D186"/>
    <mergeCell ref="D254:D257"/>
    <mergeCell ref="A191:A194"/>
    <mergeCell ref="A199:A204"/>
    <mergeCell ref="A205:A208"/>
    <mergeCell ref="A299:A301"/>
    <mergeCell ref="D298:D301"/>
    <mergeCell ref="C298:C301"/>
    <mergeCell ref="F298:F301"/>
    <mergeCell ref="E298:E301"/>
    <mergeCell ref="D258:D261"/>
    <mergeCell ref="D294:F297"/>
    <mergeCell ref="G254:G257"/>
    <mergeCell ref="D262:D265"/>
    <mergeCell ref="J241:J245"/>
    <mergeCell ref="J270:J273"/>
    <mergeCell ref="H246:H249"/>
    <mergeCell ref="A294:A297"/>
    <mergeCell ref="F241:F245"/>
    <mergeCell ref="H278:H281"/>
    <mergeCell ref="G278:G281"/>
    <mergeCell ref="J246:J249"/>
    <mergeCell ref="H258:H261"/>
    <mergeCell ref="G270:G273"/>
    <mergeCell ref="G321:G324"/>
    <mergeCell ref="J308:J309"/>
    <mergeCell ref="F321:F324"/>
    <mergeCell ref="C313:C316"/>
    <mergeCell ref="I308:I312"/>
    <mergeCell ref="C307:L307"/>
    <mergeCell ref="B303:K303"/>
    <mergeCell ref="J310:J311"/>
    <mergeCell ref="B217:B220"/>
    <mergeCell ref="A217:A220"/>
    <mergeCell ref="B209:B212"/>
    <mergeCell ref="A187:A190"/>
    <mergeCell ref="D278:D281"/>
    <mergeCell ref="F278:F281"/>
    <mergeCell ref="A195:A198"/>
    <mergeCell ref="C195:C198"/>
    <mergeCell ref="B205:B208"/>
    <mergeCell ref="C338:C341"/>
    <mergeCell ref="B325:B328"/>
    <mergeCell ref="M329:M330"/>
    <mergeCell ref="A321:A324"/>
    <mergeCell ref="M302:O302"/>
    <mergeCell ref="H298:H301"/>
    <mergeCell ref="M313:M314"/>
    <mergeCell ref="M325:M326"/>
    <mergeCell ref="C325:C328"/>
    <mergeCell ref="C305:L305"/>
    <mergeCell ref="M278:M281"/>
    <mergeCell ref="G262:G265"/>
    <mergeCell ref="F290:F293"/>
    <mergeCell ref="I278:I281"/>
    <mergeCell ref="J262:J265"/>
    <mergeCell ref="J282:J285"/>
    <mergeCell ref="J274:J277"/>
    <mergeCell ref="I262:I265"/>
    <mergeCell ref="I274:I277"/>
    <mergeCell ref="I270:I273"/>
    <mergeCell ref="J294:J297"/>
    <mergeCell ref="I298:I301"/>
    <mergeCell ref="C294:C297"/>
    <mergeCell ref="C306:O306"/>
    <mergeCell ref="B338:B341"/>
    <mergeCell ref="D282:D285"/>
    <mergeCell ref="H294:H297"/>
    <mergeCell ref="B308:B312"/>
    <mergeCell ref="B313:B316"/>
    <mergeCell ref="B317:B320"/>
    <mergeCell ref="E241:E245"/>
    <mergeCell ref="D246:D249"/>
    <mergeCell ref="F246:F248"/>
    <mergeCell ref="D250:D253"/>
    <mergeCell ref="I258:I261"/>
    <mergeCell ref="A329:A333"/>
    <mergeCell ref="B329:B333"/>
    <mergeCell ref="I294:I297"/>
    <mergeCell ref="B321:B324"/>
    <mergeCell ref="B294:B297"/>
    <mergeCell ref="M237:M238"/>
    <mergeCell ref="N254:N255"/>
    <mergeCell ref="F250:F252"/>
    <mergeCell ref="D290:D293"/>
    <mergeCell ref="H282:H285"/>
    <mergeCell ref="I282:I285"/>
    <mergeCell ref="I237:I240"/>
    <mergeCell ref="J278:J281"/>
    <mergeCell ref="H250:H253"/>
    <mergeCell ref="I241:I245"/>
    <mergeCell ref="A338:A341"/>
    <mergeCell ref="A342:A343"/>
    <mergeCell ref="C213:C216"/>
    <mergeCell ref="C205:C208"/>
    <mergeCell ref="N229:N231"/>
    <mergeCell ref="H229:H232"/>
    <mergeCell ref="F229:F232"/>
    <mergeCell ref="F233:F234"/>
    <mergeCell ref="J233:J236"/>
    <mergeCell ref="J237:J240"/>
    <mergeCell ref="O187:O188"/>
    <mergeCell ref="F225:F226"/>
    <mergeCell ref="F167:F170"/>
    <mergeCell ref="M213:M214"/>
    <mergeCell ref="A334:A337"/>
    <mergeCell ref="G338:G341"/>
    <mergeCell ref="F334:F337"/>
    <mergeCell ref="D308:D312"/>
    <mergeCell ref="A325:A328"/>
    <mergeCell ref="A308:A312"/>
    <mergeCell ref="J191:J194"/>
    <mergeCell ref="H213:H216"/>
    <mergeCell ref="J175:J181"/>
    <mergeCell ref="G233:G236"/>
    <mergeCell ref="J225:J228"/>
    <mergeCell ref="D217:D220"/>
    <mergeCell ref="I229:I232"/>
    <mergeCell ref="J213:J216"/>
    <mergeCell ref="F179:F181"/>
    <mergeCell ref="G191:G194"/>
    <mergeCell ref="M132:O132"/>
    <mergeCell ref="M171:O171"/>
    <mergeCell ref="G209:G212"/>
    <mergeCell ref="F195:F197"/>
    <mergeCell ref="F191:F193"/>
    <mergeCell ref="F205:F207"/>
    <mergeCell ref="I162:I170"/>
    <mergeCell ref="M149:M150"/>
    <mergeCell ref="D175:F178"/>
    <mergeCell ref="F199:F203"/>
    <mergeCell ref="D286:D289"/>
    <mergeCell ref="G225:G228"/>
    <mergeCell ref="H237:H240"/>
    <mergeCell ref="G237:G240"/>
    <mergeCell ref="J217:J220"/>
    <mergeCell ref="J205:J208"/>
    <mergeCell ref="I233:I236"/>
    <mergeCell ref="D225:D228"/>
    <mergeCell ref="G213:G216"/>
    <mergeCell ref="G229:G232"/>
    <mergeCell ref="A102:A104"/>
    <mergeCell ref="C112:C113"/>
    <mergeCell ref="B112:B113"/>
    <mergeCell ref="D154:F157"/>
    <mergeCell ref="D167:D170"/>
    <mergeCell ref="F149:F152"/>
    <mergeCell ref="D162:F166"/>
    <mergeCell ref="H175:H181"/>
    <mergeCell ref="D179:D181"/>
    <mergeCell ref="C187:C190"/>
    <mergeCell ref="B187:B190"/>
    <mergeCell ref="D114:F117"/>
    <mergeCell ref="A138:A141"/>
    <mergeCell ref="H182:H186"/>
    <mergeCell ref="C171:K171"/>
    <mergeCell ref="H126:H131"/>
    <mergeCell ref="A175:A178"/>
    <mergeCell ref="A85:A89"/>
    <mergeCell ref="C56:C59"/>
    <mergeCell ref="H144:H153"/>
    <mergeCell ref="A108:A109"/>
    <mergeCell ref="B105:B107"/>
    <mergeCell ref="G114:G125"/>
    <mergeCell ref="H114:H125"/>
    <mergeCell ref="B56:B59"/>
    <mergeCell ref="C100:K100"/>
    <mergeCell ref="F90:F91"/>
    <mergeCell ref="J126:J131"/>
    <mergeCell ref="H138:H143"/>
    <mergeCell ref="I138:I143"/>
    <mergeCell ref="B102:B104"/>
    <mergeCell ref="H187:H190"/>
    <mergeCell ref="G175:G181"/>
    <mergeCell ref="C173:L174"/>
    <mergeCell ref="G154:G161"/>
    <mergeCell ref="I144:I153"/>
    <mergeCell ref="D187:D190"/>
    <mergeCell ref="M96:M97"/>
    <mergeCell ref="O60:O61"/>
    <mergeCell ref="M60:M61"/>
    <mergeCell ref="N60:N61"/>
    <mergeCell ref="H46:H59"/>
    <mergeCell ref="M64:M65"/>
    <mergeCell ref="N56:N57"/>
    <mergeCell ref="I85:I91"/>
    <mergeCell ref="A167:A170"/>
    <mergeCell ref="D102:L104"/>
    <mergeCell ref="I95:I99"/>
    <mergeCell ref="I175:I181"/>
    <mergeCell ref="D84:J84"/>
    <mergeCell ref="G105:G109"/>
    <mergeCell ref="F142:F143"/>
    <mergeCell ref="B134:O134"/>
    <mergeCell ref="G138:G143"/>
    <mergeCell ref="C129:C131"/>
    <mergeCell ref="C10:L11"/>
    <mergeCell ref="C9:O9"/>
    <mergeCell ref="F18:F21"/>
    <mergeCell ref="A12:A40"/>
    <mergeCell ref="B114:B117"/>
    <mergeCell ref="B175:B178"/>
    <mergeCell ref="A56:A59"/>
    <mergeCell ref="A114:A117"/>
    <mergeCell ref="A105:A107"/>
    <mergeCell ref="A112:A113"/>
    <mergeCell ref="J32:J33"/>
    <mergeCell ref="B12:B40"/>
    <mergeCell ref="B7:O7"/>
    <mergeCell ref="B8:L8"/>
    <mergeCell ref="G12:G31"/>
    <mergeCell ref="A9:A11"/>
    <mergeCell ref="B9:B11"/>
    <mergeCell ref="C36:J40"/>
    <mergeCell ref="H12:H31"/>
    <mergeCell ref="F13:F17"/>
    <mergeCell ref="C5:C6"/>
    <mergeCell ref="M5:O5"/>
    <mergeCell ref="E5:E6"/>
    <mergeCell ref="H5:H6"/>
    <mergeCell ref="D5:D6"/>
    <mergeCell ref="F5:F6"/>
    <mergeCell ref="L5:L6"/>
    <mergeCell ref="A47:A51"/>
    <mergeCell ref="N4:O4"/>
    <mergeCell ref="A2:O2"/>
    <mergeCell ref="I5:I6"/>
    <mergeCell ref="J5:J6"/>
    <mergeCell ref="K5:K6"/>
    <mergeCell ref="A3:O3"/>
    <mergeCell ref="G5:G6"/>
    <mergeCell ref="A5:A6"/>
    <mergeCell ref="B5:B6"/>
    <mergeCell ref="B167:B170"/>
    <mergeCell ref="C191:C194"/>
    <mergeCell ref="G60:G75"/>
    <mergeCell ref="E72:E75"/>
    <mergeCell ref="H199:H204"/>
    <mergeCell ref="F56:F59"/>
    <mergeCell ref="C175:C178"/>
    <mergeCell ref="C167:C170"/>
    <mergeCell ref="D95:F97"/>
    <mergeCell ref="D105:F107"/>
    <mergeCell ref="C114:C117"/>
    <mergeCell ref="C92:K92"/>
    <mergeCell ref="C94:L94"/>
    <mergeCell ref="J114:J121"/>
    <mergeCell ref="H85:H91"/>
    <mergeCell ref="H60:H75"/>
    <mergeCell ref="J162:J170"/>
    <mergeCell ref="B108:B109"/>
    <mergeCell ref="B85:B89"/>
    <mergeCell ref="I105:I109"/>
    <mergeCell ref="C110:K110"/>
    <mergeCell ref="G56:G59"/>
    <mergeCell ref="G85:G91"/>
    <mergeCell ref="C105:C107"/>
    <mergeCell ref="F122:F125"/>
    <mergeCell ref="C108:C109"/>
    <mergeCell ref="D12:F12"/>
    <mergeCell ref="E158:E161"/>
    <mergeCell ref="B133:K133"/>
    <mergeCell ref="B195:B198"/>
    <mergeCell ref="C199:C204"/>
    <mergeCell ref="B138:B141"/>
    <mergeCell ref="F144:F148"/>
    <mergeCell ref="F158:F161"/>
    <mergeCell ref="B199:B204"/>
    <mergeCell ref="F118:F121"/>
    <mergeCell ref="G149:G153"/>
    <mergeCell ref="D191:D194"/>
    <mergeCell ref="D195:D198"/>
    <mergeCell ref="G205:G208"/>
    <mergeCell ref="D129:D131"/>
    <mergeCell ref="F32:F35"/>
    <mergeCell ref="D138:F141"/>
    <mergeCell ref="F182:F185"/>
    <mergeCell ref="M100:O100"/>
    <mergeCell ref="F108:F109"/>
    <mergeCell ref="D85:F89"/>
    <mergeCell ref="H105:H109"/>
    <mergeCell ref="J195:J198"/>
    <mergeCell ref="J182:J186"/>
    <mergeCell ref="J105:J109"/>
    <mergeCell ref="D126:F128"/>
    <mergeCell ref="F187:F189"/>
    <mergeCell ref="J187:J190"/>
    <mergeCell ref="F22:F26"/>
    <mergeCell ref="E144:E148"/>
    <mergeCell ref="H205:H208"/>
    <mergeCell ref="F129:F131"/>
    <mergeCell ref="H191:H194"/>
    <mergeCell ref="D205:D208"/>
    <mergeCell ref="E149:E153"/>
    <mergeCell ref="G195:G198"/>
    <mergeCell ref="H195:H198"/>
    <mergeCell ref="G187:G190"/>
    <mergeCell ref="G126:G131"/>
    <mergeCell ref="F27:F31"/>
    <mergeCell ref="N68:N69"/>
    <mergeCell ref="I154:I161"/>
    <mergeCell ref="D98:D99"/>
    <mergeCell ref="G46:G55"/>
    <mergeCell ref="M92:O92"/>
    <mergeCell ref="O68:O69"/>
    <mergeCell ref="J85:J91"/>
    <mergeCell ref="D80:J82"/>
    <mergeCell ref="M41:O41"/>
    <mergeCell ref="C41:K41"/>
    <mergeCell ref="O64:O65"/>
    <mergeCell ref="O56:O57"/>
    <mergeCell ref="D56:D59"/>
    <mergeCell ref="F52:F54"/>
    <mergeCell ref="D47:D51"/>
    <mergeCell ref="M56:M57"/>
    <mergeCell ref="I56:I59"/>
    <mergeCell ref="J56:J59"/>
    <mergeCell ref="O47:O48"/>
    <mergeCell ref="N47:N48"/>
    <mergeCell ref="E47:E51"/>
    <mergeCell ref="D108:D109"/>
    <mergeCell ref="I52:I55"/>
    <mergeCell ref="E56:E59"/>
    <mergeCell ref="I47:I51"/>
    <mergeCell ref="F47:F51"/>
    <mergeCell ref="G95:G99"/>
    <mergeCell ref="M68:M69"/>
    <mergeCell ref="C102:C104"/>
    <mergeCell ref="B135:L135"/>
    <mergeCell ref="C132:K132"/>
    <mergeCell ref="C47:C51"/>
    <mergeCell ref="N187:N188"/>
    <mergeCell ref="J22:J23"/>
    <mergeCell ref="J27:J28"/>
    <mergeCell ref="D112:L113"/>
    <mergeCell ref="H154:H161"/>
    <mergeCell ref="H162:H170"/>
    <mergeCell ref="D199:D204"/>
    <mergeCell ref="E182:E186"/>
    <mergeCell ref="M187:M188"/>
    <mergeCell ref="J221:J224"/>
    <mergeCell ref="F221:F223"/>
    <mergeCell ref="J229:J232"/>
    <mergeCell ref="J199:J204"/>
    <mergeCell ref="J209:J212"/>
    <mergeCell ref="D209:D212"/>
    <mergeCell ref="G199:G204"/>
    <mergeCell ref="I114:I121"/>
    <mergeCell ref="J154:J161"/>
    <mergeCell ref="M229:M231"/>
    <mergeCell ref="G274:G277"/>
    <mergeCell ref="M110:O110"/>
    <mergeCell ref="M205:M208"/>
    <mergeCell ref="M209:M210"/>
    <mergeCell ref="I126:I131"/>
    <mergeCell ref="G162:G170"/>
    <mergeCell ref="J144:J153"/>
    <mergeCell ref="B47:B51"/>
    <mergeCell ref="J47:J51"/>
    <mergeCell ref="M47:M48"/>
    <mergeCell ref="N64:N65"/>
    <mergeCell ref="C85:C89"/>
    <mergeCell ref="J95:J99"/>
    <mergeCell ref="F68:F71"/>
    <mergeCell ref="F98:F99"/>
    <mergeCell ref="H95:H99"/>
    <mergeCell ref="F72:F75"/>
    <mergeCell ref="A213:A216"/>
    <mergeCell ref="C352:C355"/>
    <mergeCell ref="B509:B512"/>
    <mergeCell ref="B505:B508"/>
    <mergeCell ref="H209:H212"/>
    <mergeCell ref="F270:F272"/>
    <mergeCell ref="D213:D216"/>
    <mergeCell ref="D221:D224"/>
    <mergeCell ref="F213:F216"/>
    <mergeCell ref="G217:G220"/>
    <mergeCell ref="A209:A212"/>
    <mergeCell ref="H509:H512"/>
    <mergeCell ref="G501:G504"/>
    <mergeCell ref="F493:F496"/>
    <mergeCell ref="H458:H461"/>
    <mergeCell ref="G334:G337"/>
    <mergeCell ref="C342:C343"/>
    <mergeCell ref="G317:G320"/>
    <mergeCell ref="D397:D401"/>
    <mergeCell ref="F380:F383"/>
    <mergeCell ref="B442:B445"/>
    <mergeCell ref="A450:A453"/>
    <mergeCell ref="A442:A445"/>
    <mergeCell ref="D454:D457"/>
    <mergeCell ref="I389:I392"/>
    <mergeCell ref="B446:B449"/>
    <mergeCell ref="F437:F441"/>
    <mergeCell ref="B541:B545"/>
    <mergeCell ref="B564:B566"/>
    <mergeCell ref="A564:A566"/>
    <mergeCell ref="C558:C560"/>
    <mergeCell ref="C541:C545"/>
    <mergeCell ref="D524:F527"/>
    <mergeCell ref="J573:J575"/>
    <mergeCell ref="H462:H468"/>
    <mergeCell ref="C450:C453"/>
    <mergeCell ref="G462:G468"/>
    <mergeCell ref="I541:I545"/>
    <mergeCell ref="C505:C508"/>
    <mergeCell ref="D489:F492"/>
    <mergeCell ref="F497:F500"/>
    <mergeCell ref="H469:H483"/>
    <mergeCell ref="J524:J529"/>
    <mergeCell ref="F570:F572"/>
    <mergeCell ref="F576:F578"/>
    <mergeCell ref="B450:B453"/>
    <mergeCell ref="A454:A457"/>
    <mergeCell ref="B454:B457"/>
    <mergeCell ref="A558:A560"/>
    <mergeCell ref="C555:C557"/>
    <mergeCell ref="B552:B554"/>
    <mergeCell ref="A530:A533"/>
    <mergeCell ref="A484:A488"/>
    <mergeCell ref="I561:I563"/>
    <mergeCell ref="F567:F569"/>
    <mergeCell ref="J539:J540"/>
    <mergeCell ref="E546:E551"/>
    <mergeCell ref="A458:A461"/>
    <mergeCell ref="B462:B465"/>
    <mergeCell ref="A474:A478"/>
    <mergeCell ref="B497:B500"/>
    <mergeCell ref="J555:J557"/>
    <mergeCell ref="A479:A483"/>
    <mergeCell ref="A570:A572"/>
    <mergeCell ref="J579:J581"/>
    <mergeCell ref="C576:C578"/>
    <mergeCell ref="B567:B569"/>
    <mergeCell ref="A524:A527"/>
    <mergeCell ref="B524:B527"/>
    <mergeCell ref="B546:B551"/>
    <mergeCell ref="A546:A551"/>
    <mergeCell ref="E552:E554"/>
    <mergeCell ref="D558:D560"/>
    <mergeCell ref="C530:C533"/>
    <mergeCell ref="N615:N618"/>
    <mergeCell ref="O615:O618"/>
    <mergeCell ref="A552:A554"/>
    <mergeCell ref="B555:B557"/>
    <mergeCell ref="I536:I540"/>
    <mergeCell ref="G570:G572"/>
    <mergeCell ref="F579:F581"/>
    <mergeCell ref="E558:E560"/>
    <mergeCell ref="D555:D557"/>
    <mergeCell ref="B589:B592"/>
    <mergeCell ref="B576:B578"/>
    <mergeCell ref="E576:E578"/>
    <mergeCell ref="F593:F596"/>
    <mergeCell ref="J576:J578"/>
    <mergeCell ref="G555:G560"/>
    <mergeCell ref="B558:B560"/>
    <mergeCell ref="E555:E557"/>
    <mergeCell ref="E573:E575"/>
    <mergeCell ref="F555:F557"/>
    <mergeCell ref="F573:F575"/>
    <mergeCell ref="J564:J569"/>
    <mergeCell ref="H524:H529"/>
    <mergeCell ref="G530:G535"/>
    <mergeCell ref="B530:B533"/>
    <mergeCell ref="D541:F545"/>
    <mergeCell ref="F547:F551"/>
    <mergeCell ref="D546:D551"/>
    <mergeCell ref="E561:E563"/>
    <mergeCell ref="I564:I569"/>
    <mergeCell ref="M629:O629"/>
    <mergeCell ref="M628:O628"/>
    <mergeCell ref="M573:M574"/>
    <mergeCell ref="B501:B504"/>
    <mergeCell ref="M555:M557"/>
    <mergeCell ref="M627:O627"/>
    <mergeCell ref="N555:N557"/>
    <mergeCell ref="M576:M577"/>
    <mergeCell ref="G561:G569"/>
    <mergeCell ref="F561:F563"/>
    <mergeCell ref="A640:K640"/>
    <mergeCell ref="F589:F592"/>
    <mergeCell ref="E585:E588"/>
    <mergeCell ref="C589:C592"/>
    <mergeCell ref="A594:A596"/>
    <mergeCell ref="A598:A600"/>
    <mergeCell ref="F585:F588"/>
    <mergeCell ref="G615:G626"/>
    <mergeCell ref="I619:I622"/>
    <mergeCell ref="I623:I626"/>
    <mergeCell ref="A635:K635"/>
    <mergeCell ref="A636:K636"/>
    <mergeCell ref="J585:J588"/>
    <mergeCell ref="B593:B596"/>
    <mergeCell ref="C593:C596"/>
    <mergeCell ref="J619:J622"/>
    <mergeCell ref="J623:J626"/>
    <mergeCell ref="B629:K629"/>
    <mergeCell ref="E589:E592"/>
    <mergeCell ref="D589:D592"/>
    <mergeCell ref="A652:K652"/>
    <mergeCell ref="A608:A610"/>
    <mergeCell ref="B611:B614"/>
    <mergeCell ref="A612:A614"/>
    <mergeCell ref="B623:B626"/>
    <mergeCell ref="C623:C626"/>
    <mergeCell ref="D623:D626"/>
    <mergeCell ref="A624:A626"/>
    <mergeCell ref="B607:B610"/>
    <mergeCell ref="J611:J614"/>
    <mergeCell ref="A642:K642"/>
    <mergeCell ref="B597:B600"/>
    <mergeCell ref="C597:C600"/>
    <mergeCell ref="D597:D600"/>
    <mergeCell ref="E579:E581"/>
    <mergeCell ref="D593:D596"/>
    <mergeCell ref="E607:E610"/>
    <mergeCell ref="C601:C606"/>
    <mergeCell ref="C607:C610"/>
    <mergeCell ref="C611:C614"/>
    <mergeCell ref="A641:K641"/>
    <mergeCell ref="J607:J610"/>
    <mergeCell ref="A653:K653"/>
    <mergeCell ref="A654:K654"/>
    <mergeCell ref="A655:K655"/>
    <mergeCell ref="E601:E606"/>
    <mergeCell ref="F607:F610"/>
    <mergeCell ref="A649:K649"/>
    <mergeCell ref="A650:K650"/>
    <mergeCell ref="A639:K639"/>
    <mergeCell ref="B619:B622"/>
    <mergeCell ref="C619:C622"/>
    <mergeCell ref="J601:J606"/>
    <mergeCell ref="B570:B572"/>
    <mergeCell ref="A567:A569"/>
    <mergeCell ref="N601:N606"/>
    <mergeCell ref="G601:G614"/>
    <mergeCell ref="A620:A622"/>
    <mergeCell ref="B579:B581"/>
    <mergeCell ref="C579:C581"/>
    <mergeCell ref="B615:B618"/>
    <mergeCell ref="C615:C618"/>
    <mergeCell ref="D615:D618"/>
    <mergeCell ref="A616:A618"/>
    <mergeCell ref="F615:F618"/>
    <mergeCell ref="E615:E618"/>
    <mergeCell ref="D564:D566"/>
    <mergeCell ref="E570:E572"/>
    <mergeCell ref="E619:E622"/>
    <mergeCell ref="E623:E626"/>
    <mergeCell ref="I615:I618"/>
    <mergeCell ref="J615:J618"/>
    <mergeCell ref="E582:E584"/>
    <mergeCell ref="F582:F584"/>
    <mergeCell ref="D611:D614"/>
    <mergeCell ref="H561:H572"/>
    <mergeCell ref="B667:C667"/>
    <mergeCell ref="B628:K628"/>
    <mergeCell ref="A632:L632"/>
    <mergeCell ref="C561:C563"/>
    <mergeCell ref="A646:K646"/>
    <mergeCell ref="A647:K647"/>
    <mergeCell ref="C570:C572"/>
    <mergeCell ref="J561:J563"/>
    <mergeCell ref="D567:D569"/>
    <mergeCell ref="A590:A592"/>
    <mergeCell ref="N611:N614"/>
    <mergeCell ref="O607:O610"/>
    <mergeCell ref="B601:B606"/>
    <mergeCell ref="A602:A606"/>
    <mergeCell ref="M601:M606"/>
    <mergeCell ref="O611:O614"/>
    <mergeCell ref="F611:F614"/>
    <mergeCell ref="A645:K645"/>
    <mergeCell ref="A656:K656"/>
    <mergeCell ref="A637:K637"/>
    <mergeCell ref="A579:A581"/>
    <mergeCell ref="B561:B563"/>
    <mergeCell ref="A576:A578"/>
    <mergeCell ref="C634:K634"/>
    <mergeCell ref="F619:F622"/>
    <mergeCell ref="F623:F626"/>
    <mergeCell ref="E564:E566"/>
    <mergeCell ref="A638:K638"/>
    <mergeCell ref="A662:K662"/>
    <mergeCell ref="A660:K660"/>
    <mergeCell ref="A661:K661"/>
    <mergeCell ref="A651:K651"/>
    <mergeCell ref="B669:C669"/>
    <mergeCell ref="A664:C664"/>
    <mergeCell ref="C663:O663"/>
    <mergeCell ref="A643:K643"/>
    <mergeCell ref="A644:K644"/>
    <mergeCell ref="A681:F681"/>
    <mergeCell ref="B678:C678"/>
    <mergeCell ref="B680:C680"/>
    <mergeCell ref="B679:C679"/>
    <mergeCell ref="B677:C677"/>
    <mergeCell ref="A555:A557"/>
    <mergeCell ref="A573:A575"/>
    <mergeCell ref="B573:B575"/>
    <mergeCell ref="C573:C575"/>
    <mergeCell ref="D573:D575"/>
    <mergeCell ref="G221:G224"/>
    <mergeCell ref="H221:H224"/>
    <mergeCell ref="H254:H257"/>
    <mergeCell ref="C217:C220"/>
    <mergeCell ref="C209:C212"/>
    <mergeCell ref="F313:F316"/>
    <mergeCell ref="H274:H277"/>
    <mergeCell ref="H308:H312"/>
    <mergeCell ref="D241:D245"/>
    <mergeCell ref="H286:H289"/>
    <mergeCell ref="J254:J257"/>
    <mergeCell ref="J250:J253"/>
    <mergeCell ref="I266:I269"/>
    <mergeCell ref="I376:I379"/>
    <mergeCell ref="G266:G269"/>
    <mergeCell ref="D389:D392"/>
    <mergeCell ref="G376:G379"/>
    <mergeCell ref="D329:D333"/>
    <mergeCell ref="F384:F388"/>
    <mergeCell ref="J286:J289"/>
    <mergeCell ref="J393:J394"/>
    <mergeCell ref="H393:H396"/>
    <mergeCell ref="G352:G355"/>
    <mergeCell ref="D334:D337"/>
    <mergeCell ref="F372:F375"/>
    <mergeCell ref="J344:J347"/>
    <mergeCell ref="H376:H379"/>
    <mergeCell ref="H364:H367"/>
    <mergeCell ref="F338:F341"/>
    <mergeCell ref="D338:D341"/>
    <mergeCell ref="G144:G148"/>
    <mergeCell ref="G182:G186"/>
    <mergeCell ref="C334:C337"/>
    <mergeCell ref="D356:D359"/>
    <mergeCell ref="C302:K302"/>
    <mergeCell ref="D266:D269"/>
    <mergeCell ref="G286:G289"/>
    <mergeCell ref="F262:F264"/>
    <mergeCell ref="D229:D232"/>
    <mergeCell ref="F217:F218"/>
    <mergeCell ref="F317:F320"/>
    <mergeCell ref="G450:G453"/>
    <mergeCell ref="G384:G388"/>
    <mergeCell ref="H446:H449"/>
    <mergeCell ref="F364:F367"/>
    <mergeCell ref="F407:F410"/>
    <mergeCell ref="G360:G363"/>
    <mergeCell ref="H442:H445"/>
    <mergeCell ref="H450:H453"/>
    <mergeCell ref="H384:H388"/>
    <mergeCell ref="J360:J363"/>
    <mergeCell ref="H352:H355"/>
    <mergeCell ref="I360:I363"/>
    <mergeCell ref="I437:I441"/>
    <mergeCell ref="J437:J441"/>
    <mergeCell ref="H437:H441"/>
    <mergeCell ref="J380:J381"/>
    <mergeCell ref="I397:I401"/>
    <mergeCell ref="J402:J403"/>
    <mergeCell ref="I393:I396"/>
    <mergeCell ref="F601:F606"/>
    <mergeCell ref="H585:H599"/>
    <mergeCell ref="H600:H626"/>
    <mergeCell ref="M615:M618"/>
    <mergeCell ref="D619:D622"/>
    <mergeCell ref="J597:J600"/>
    <mergeCell ref="F558:F560"/>
    <mergeCell ref="M548:M549"/>
    <mergeCell ref="M552:M553"/>
    <mergeCell ref="D446:D449"/>
    <mergeCell ref="J469:J473"/>
    <mergeCell ref="J474:J478"/>
    <mergeCell ref="G458:G461"/>
    <mergeCell ref="G454:G457"/>
    <mergeCell ref="F466:F468"/>
    <mergeCell ref="J446:J449"/>
    <mergeCell ref="J570:J572"/>
    <mergeCell ref="H407:H411"/>
    <mergeCell ref="H412:H416"/>
    <mergeCell ref="H417:H421"/>
    <mergeCell ref="M611:M614"/>
    <mergeCell ref="G546:G554"/>
    <mergeCell ref="H422:H426"/>
    <mergeCell ref="J484:J488"/>
    <mergeCell ref="H536:H540"/>
    <mergeCell ref="I442:I445"/>
    <mergeCell ref="C501:C504"/>
    <mergeCell ref="G524:G529"/>
    <mergeCell ref="C489:C492"/>
    <mergeCell ref="C493:C496"/>
    <mergeCell ref="D402:D406"/>
    <mergeCell ref="H427:H431"/>
    <mergeCell ref="F427:F431"/>
    <mergeCell ref="D427:D431"/>
    <mergeCell ref="D509:D512"/>
    <mergeCell ref="F509:F512"/>
    <mergeCell ref="I530:I535"/>
    <mergeCell ref="I524:I529"/>
    <mergeCell ref="H493:H496"/>
    <mergeCell ref="G505:G508"/>
    <mergeCell ref="H360:H363"/>
    <mergeCell ref="D321:D324"/>
    <mergeCell ref="D513:D516"/>
    <mergeCell ref="H380:H383"/>
    <mergeCell ref="G372:G375"/>
    <mergeCell ref="F376:F379"/>
    <mergeCell ref="M567:M568"/>
    <mergeCell ref="H489:H492"/>
    <mergeCell ref="G497:G500"/>
    <mergeCell ref="J505:J508"/>
    <mergeCell ref="F474:F478"/>
    <mergeCell ref="H505:H508"/>
    <mergeCell ref="H497:H500"/>
    <mergeCell ref="G469:G478"/>
    <mergeCell ref="G489:G492"/>
    <mergeCell ref="H513:H516"/>
    <mergeCell ref="H501:H504"/>
    <mergeCell ref="G493:G496"/>
    <mergeCell ref="J517:J520"/>
    <mergeCell ref="H541:H545"/>
    <mergeCell ref="D601:D606"/>
    <mergeCell ref="D607:D610"/>
    <mergeCell ref="J593:J596"/>
    <mergeCell ref="I570:I572"/>
    <mergeCell ref="D570:D572"/>
    <mergeCell ref="D576:D578"/>
    <mergeCell ref="N552:N553"/>
    <mergeCell ref="N607:N610"/>
    <mergeCell ref="C521:K521"/>
    <mergeCell ref="C567:C569"/>
    <mergeCell ref="H546:H560"/>
    <mergeCell ref="C546:C551"/>
    <mergeCell ref="C552:C554"/>
    <mergeCell ref="J546:J551"/>
    <mergeCell ref="C524:C527"/>
    <mergeCell ref="D561:D563"/>
    <mergeCell ref="C462:C465"/>
    <mergeCell ref="J397:J398"/>
    <mergeCell ref="H397:H401"/>
    <mergeCell ref="F422:F426"/>
    <mergeCell ref="F454:F456"/>
    <mergeCell ref="J442:J445"/>
    <mergeCell ref="J450:J453"/>
    <mergeCell ref="J454:J457"/>
    <mergeCell ref="I446:I461"/>
    <mergeCell ref="F458:F461"/>
    <mergeCell ref="F539:F540"/>
    <mergeCell ref="D530:F533"/>
    <mergeCell ref="G509:G512"/>
    <mergeCell ref="F417:F421"/>
    <mergeCell ref="F412:F416"/>
    <mergeCell ref="F479:F483"/>
    <mergeCell ref="D469:F473"/>
    <mergeCell ref="F501:F504"/>
    <mergeCell ref="O548:O549"/>
    <mergeCell ref="J541:J545"/>
    <mergeCell ref="N546:N547"/>
    <mergeCell ref="D505:F508"/>
    <mergeCell ref="G442:G445"/>
    <mergeCell ref="C509:C512"/>
    <mergeCell ref="C497:C500"/>
    <mergeCell ref="J458:J461"/>
    <mergeCell ref="C517:C520"/>
    <mergeCell ref="D501:D504"/>
    <mergeCell ref="C43:L45"/>
    <mergeCell ref="G517:G520"/>
    <mergeCell ref="D450:D453"/>
    <mergeCell ref="G536:G540"/>
    <mergeCell ref="F534:F535"/>
    <mergeCell ref="F446:F449"/>
    <mergeCell ref="D442:F445"/>
    <mergeCell ref="D536:F538"/>
    <mergeCell ref="D493:D496"/>
    <mergeCell ref="C356:C359"/>
    <mergeCell ref="A462:A465"/>
    <mergeCell ref="I407:I411"/>
    <mergeCell ref="C427:C431"/>
    <mergeCell ref="A517:A520"/>
    <mergeCell ref="E427:E431"/>
    <mergeCell ref="C458:C461"/>
    <mergeCell ref="G446:G449"/>
    <mergeCell ref="C454:C457"/>
    <mergeCell ref="H517:H520"/>
    <mergeCell ref="H454:H457"/>
    <mergeCell ref="B43:B45"/>
    <mergeCell ref="A43:A45"/>
    <mergeCell ref="A505:A508"/>
    <mergeCell ref="A541:A545"/>
    <mergeCell ref="B493:B496"/>
    <mergeCell ref="B458:B461"/>
    <mergeCell ref="A489:A492"/>
    <mergeCell ref="A493:A496"/>
    <mergeCell ref="A497:A500"/>
    <mergeCell ref="B489:B492"/>
    <mergeCell ref="O279:O280"/>
    <mergeCell ref="G593:G600"/>
    <mergeCell ref="F597:F600"/>
    <mergeCell ref="E593:E596"/>
    <mergeCell ref="M407:M408"/>
    <mergeCell ref="J384:J385"/>
    <mergeCell ref="J493:J496"/>
    <mergeCell ref="F450:F453"/>
    <mergeCell ref="F397:F401"/>
    <mergeCell ref="H402:H406"/>
    <mergeCell ref="G541:G545"/>
    <mergeCell ref="D462:F465"/>
    <mergeCell ref="D458:D461"/>
    <mergeCell ref="D497:D500"/>
    <mergeCell ref="C523:L523"/>
    <mergeCell ref="N279:N280"/>
    <mergeCell ref="D313:D316"/>
    <mergeCell ref="D360:D363"/>
    <mergeCell ref="C329:C333"/>
    <mergeCell ref="C364:C367"/>
    <mergeCell ref="O601:O606"/>
    <mergeCell ref="M607:M610"/>
    <mergeCell ref="B427:B431"/>
    <mergeCell ref="A427:A431"/>
    <mergeCell ref="H432:H436"/>
    <mergeCell ref="I422:I426"/>
    <mergeCell ref="I427:I431"/>
    <mergeCell ref="I432:I436"/>
    <mergeCell ref="J422:J426"/>
    <mergeCell ref="J427:J431"/>
    <mergeCell ref="F209:F212"/>
    <mergeCell ref="F513:F515"/>
    <mergeCell ref="I505:I520"/>
    <mergeCell ref="G513:G516"/>
    <mergeCell ref="D517:D520"/>
    <mergeCell ref="J462:J468"/>
    <mergeCell ref="J432:J436"/>
    <mergeCell ref="J334:J337"/>
    <mergeCell ref="H329:H333"/>
    <mergeCell ref="J489:J492"/>
  </mergeCells>
  <printOptions horizontalCentered="1" verticalCentered="1"/>
  <pageMargins left="0.23622047244094491" right="0.23622047244094491" top="0.43307086614173229" bottom="0.15748031496062992" header="0.19685039370078741" footer="0.15748031496062992"/>
  <pageSetup paperSize="9" scale="80" firstPageNumber="25" fitToHeight="0" orientation="landscape" useFirstPageNumber="1" r:id="rId1"/>
  <headerFooter scaleWithDoc="0"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6B5A3-9842-4CA9-9870-626559BAF0D9}">
  <sheetPr>
    <pageSetUpPr fitToPage="1"/>
  </sheetPr>
  <dimension ref="A1:AE198"/>
  <sheetViews>
    <sheetView tabSelected="1" view="pageBreakPreview" zoomScale="90" zoomScaleNormal="90" zoomScaleSheetLayoutView="90" workbookViewId="0">
      <selection activeCell="M6" sqref="M6:O6"/>
    </sheetView>
  </sheetViews>
  <sheetFormatPr defaultRowHeight="12.75" x14ac:dyDescent="0.2"/>
  <cols>
    <col min="1" max="1" width="3.5703125" style="3283" customWidth="1"/>
    <col min="2" max="2" width="3.42578125" style="3281" customWidth="1"/>
    <col min="3" max="4" width="3.7109375" style="3281" customWidth="1"/>
    <col min="5" max="5" width="3.5703125" style="3281" customWidth="1"/>
    <col min="6" max="6" width="39.42578125" style="3281" customWidth="1"/>
    <col min="7" max="7" width="6.85546875" style="3281" customWidth="1"/>
    <col min="8" max="8" width="7.85546875" style="3281" customWidth="1"/>
    <col min="9" max="9" width="5.85546875" style="3281" customWidth="1"/>
    <col min="10" max="10" width="31.7109375" style="3281" customWidth="1"/>
    <col min="11" max="11" width="7.28515625" style="3281" customWidth="1"/>
    <col min="12" max="12" width="10" style="3281" customWidth="1"/>
    <col min="13" max="13" width="45.140625" style="3281" customWidth="1"/>
    <col min="14" max="14" width="14.28515625" style="3281" customWidth="1"/>
    <col min="15" max="15" width="15.28515625" style="3282" customWidth="1"/>
    <col min="16" max="16" width="1.28515625" style="3281" hidden="1" customWidth="1"/>
    <col min="17" max="17" width="0.85546875" style="3281" hidden="1" customWidth="1"/>
    <col min="18" max="22" width="9.140625" style="3281" hidden="1" customWidth="1"/>
    <col min="23" max="23" width="0.7109375" style="3281" hidden="1" customWidth="1"/>
    <col min="24" max="16384" width="9.140625" style="3281"/>
  </cols>
  <sheetData>
    <row r="1" spans="1:28" ht="67.5" customHeight="1" x14ac:dyDescent="0.2">
      <c r="M1" s="597" t="s">
        <v>1072</v>
      </c>
      <c r="N1" s="598"/>
      <c r="O1" s="3861"/>
    </row>
    <row r="2" spans="1:28" ht="16.5" customHeight="1" x14ac:dyDescent="0.2">
      <c r="A2" s="3860" t="s">
        <v>1068</v>
      </c>
      <c r="B2" s="3860"/>
      <c r="C2" s="3860"/>
      <c r="D2" s="3860"/>
      <c r="E2" s="3860"/>
      <c r="F2" s="3860"/>
      <c r="G2" s="3860"/>
      <c r="H2" s="3860"/>
      <c r="I2" s="3860"/>
      <c r="J2" s="3860"/>
      <c r="K2" s="3860"/>
      <c r="L2" s="3860"/>
      <c r="M2" s="3860"/>
      <c r="N2" s="3860"/>
      <c r="O2" s="3860"/>
    </row>
    <row r="3" spans="1:28" ht="13.9" customHeight="1" x14ac:dyDescent="0.2">
      <c r="A3" s="3859" t="s">
        <v>1067</v>
      </c>
      <c r="B3" s="3859"/>
      <c r="C3" s="3859"/>
      <c r="D3" s="3859"/>
      <c r="E3" s="3859"/>
      <c r="F3" s="3859"/>
      <c r="G3" s="3859"/>
      <c r="H3" s="3859"/>
      <c r="I3" s="3859"/>
      <c r="J3" s="3859"/>
      <c r="K3" s="3859"/>
      <c r="L3" s="3859"/>
      <c r="M3" s="3859"/>
      <c r="N3" s="3859"/>
      <c r="O3" s="3859"/>
    </row>
    <row r="4" spans="1:28" ht="14.25" x14ac:dyDescent="0.2">
      <c r="A4" s="3858" t="s">
        <v>189</v>
      </c>
      <c r="B4" s="3858"/>
      <c r="C4" s="3858"/>
      <c r="D4" s="3858"/>
      <c r="E4" s="3858"/>
      <c r="F4" s="3858"/>
      <c r="G4" s="3858"/>
      <c r="H4" s="3858"/>
      <c r="I4" s="3858"/>
      <c r="J4" s="3858"/>
      <c r="K4" s="3858"/>
      <c r="L4" s="3858"/>
      <c r="M4" s="3858"/>
      <c r="N4" s="3858"/>
      <c r="O4" s="3858"/>
    </row>
    <row r="5" spans="1:28" ht="16.5" thickBot="1" x14ac:dyDescent="0.25">
      <c r="A5" s="3857"/>
      <c r="B5" s="3856"/>
      <c r="C5" s="3856"/>
      <c r="D5" s="3856"/>
      <c r="E5" s="3856"/>
      <c r="F5" s="3856"/>
      <c r="G5" s="3856"/>
      <c r="H5" s="3856"/>
      <c r="I5" s="3856"/>
      <c r="J5" s="3856"/>
      <c r="K5" s="3856"/>
      <c r="L5" s="3856"/>
      <c r="M5" s="3855"/>
      <c r="N5" s="3854" t="s">
        <v>1066</v>
      </c>
      <c r="O5" s="3854"/>
    </row>
    <row r="6" spans="1:28" ht="30.6" customHeight="1" thickBot="1" x14ac:dyDescent="0.25">
      <c r="A6" s="3853" t="s">
        <v>188</v>
      </c>
      <c r="B6" s="3852" t="s">
        <v>187</v>
      </c>
      <c r="C6" s="3851" t="s">
        <v>183</v>
      </c>
      <c r="D6" s="3850" t="s">
        <v>185</v>
      </c>
      <c r="E6" s="3849" t="s">
        <v>186</v>
      </c>
      <c r="F6" s="3848" t="s">
        <v>184</v>
      </c>
      <c r="G6" s="3847" t="s">
        <v>183</v>
      </c>
      <c r="H6" s="3845" t="s">
        <v>182</v>
      </c>
      <c r="I6" s="3846" t="s">
        <v>181</v>
      </c>
      <c r="J6" s="580" t="s">
        <v>180</v>
      </c>
      <c r="K6" s="3845" t="s">
        <v>179</v>
      </c>
      <c r="L6" s="580" t="s">
        <v>178</v>
      </c>
      <c r="M6" s="577" t="s">
        <v>177</v>
      </c>
      <c r="N6" s="576"/>
      <c r="O6" s="575"/>
    </row>
    <row r="7" spans="1:28" x14ac:dyDescent="0.2">
      <c r="A7" s="3844"/>
      <c r="B7" s="3843"/>
      <c r="C7" s="3842"/>
      <c r="D7" s="3841"/>
      <c r="E7" s="3840"/>
      <c r="F7" s="3839"/>
      <c r="G7" s="3838"/>
      <c r="H7" s="3836"/>
      <c r="I7" s="3837"/>
      <c r="J7" s="553"/>
      <c r="K7" s="3836"/>
      <c r="L7" s="553"/>
      <c r="M7" s="3835" t="s">
        <v>176</v>
      </c>
      <c r="N7" s="3834" t="s">
        <v>175</v>
      </c>
      <c r="O7" s="3833" t="s">
        <v>174</v>
      </c>
    </row>
    <row r="8" spans="1:28" ht="133.15" customHeight="1" thickBot="1" x14ac:dyDescent="0.25">
      <c r="A8" s="3832"/>
      <c r="B8" s="3831"/>
      <c r="C8" s="3830"/>
      <c r="D8" s="3829"/>
      <c r="E8" s="3828"/>
      <c r="F8" s="3827"/>
      <c r="G8" s="3826"/>
      <c r="H8" s="3824"/>
      <c r="I8" s="3825"/>
      <c r="J8" s="3823"/>
      <c r="K8" s="3824"/>
      <c r="L8" s="3823"/>
      <c r="M8" s="3822"/>
      <c r="N8" s="3821"/>
      <c r="O8" s="3820"/>
    </row>
    <row r="9" spans="1:28" ht="16.5" customHeight="1" thickBot="1" x14ac:dyDescent="0.25">
      <c r="A9" s="3819" t="s">
        <v>37</v>
      </c>
      <c r="B9" s="3818" t="s">
        <v>1065</v>
      </c>
      <c r="C9" s="3817"/>
      <c r="D9" s="3817"/>
      <c r="E9" s="3817"/>
      <c r="F9" s="3817"/>
      <c r="G9" s="3817"/>
      <c r="H9" s="3816"/>
      <c r="I9" s="3816"/>
      <c r="J9" s="3816"/>
      <c r="K9" s="3816"/>
      <c r="L9" s="3816"/>
      <c r="M9" s="3815"/>
      <c r="N9" s="3814"/>
      <c r="O9" s="3813"/>
      <c r="P9" s="3283"/>
      <c r="Q9" s="3283"/>
      <c r="R9" s="3283"/>
      <c r="S9" s="3283"/>
      <c r="T9" s="3283"/>
      <c r="U9" s="3283"/>
      <c r="V9" s="3283"/>
      <c r="W9" s="3283"/>
      <c r="X9" s="3283"/>
      <c r="Y9" s="3283"/>
    </row>
    <row r="10" spans="1:28" ht="24.75" customHeight="1" thickBot="1" x14ac:dyDescent="0.25">
      <c r="A10" s="3812"/>
      <c r="B10" s="3461"/>
      <c r="C10" s="3810"/>
      <c r="D10" s="3810"/>
      <c r="E10" s="3810"/>
      <c r="F10" s="3811"/>
      <c r="G10" s="3811"/>
      <c r="H10" s="3810"/>
      <c r="I10" s="3810"/>
      <c r="J10" s="3810"/>
      <c r="K10" s="3810"/>
      <c r="L10" s="3810"/>
      <c r="M10" s="3809" t="s">
        <v>1064</v>
      </c>
      <c r="N10" s="3456" t="s">
        <v>80</v>
      </c>
      <c r="O10" s="3808">
        <v>97</v>
      </c>
      <c r="P10" s="3283"/>
      <c r="Q10" s="3283"/>
      <c r="R10" s="3283"/>
      <c r="S10" s="3283"/>
      <c r="T10" s="3283"/>
      <c r="U10" s="3283"/>
      <c r="V10" s="3283"/>
      <c r="W10" s="3283"/>
      <c r="X10" s="3283"/>
      <c r="Y10" s="3283"/>
    </row>
    <row r="11" spans="1:28" ht="22.5" customHeight="1" thickBot="1" x14ac:dyDescent="0.25">
      <c r="A11" s="3356" t="s">
        <v>37</v>
      </c>
      <c r="B11" s="3807" t="s">
        <v>37</v>
      </c>
      <c r="C11" s="3468" t="s">
        <v>1063</v>
      </c>
      <c r="D11" s="3806"/>
      <c r="E11" s="3806"/>
      <c r="F11" s="3806"/>
      <c r="G11" s="3806"/>
      <c r="H11" s="3806"/>
      <c r="I11" s="3806"/>
      <c r="J11" s="3806"/>
      <c r="K11" s="3806"/>
      <c r="L11" s="3806"/>
      <c r="M11" s="3806"/>
      <c r="N11" s="3806"/>
      <c r="O11" s="3805"/>
      <c r="P11" s="3283"/>
      <c r="Q11" s="3283"/>
      <c r="R11" s="3283"/>
      <c r="S11" s="3283"/>
      <c r="T11" s="3283"/>
      <c r="U11" s="3283"/>
      <c r="V11" s="3283"/>
      <c r="W11" s="3283"/>
      <c r="X11" s="3283"/>
      <c r="Y11" s="3283"/>
    </row>
    <row r="12" spans="1:28" ht="39" thickBot="1" x14ac:dyDescent="0.25">
      <c r="A12" s="3804"/>
      <c r="B12" s="3803"/>
      <c r="C12" s="3802"/>
      <c r="D12" s="3801"/>
      <c r="E12" s="3801"/>
      <c r="F12" s="3801"/>
      <c r="G12" s="3801"/>
      <c r="H12" s="3801"/>
      <c r="I12" s="3801"/>
      <c r="J12" s="3801"/>
      <c r="K12" s="3801"/>
      <c r="L12" s="3801"/>
      <c r="M12" s="3800" t="s">
        <v>1062</v>
      </c>
      <c r="N12" s="3456" t="s">
        <v>80</v>
      </c>
      <c r="O12" s="3483">
        <v>80</v>
      </c>
      <c r="P12" s="3283"/>
      <c r="Q12" s="3283"/>
      <c r="R12" s="3283"/>
      <c r="S12" s="3283"/>
      <c r="T12" s="3283"/>
      <c r="U12" s="3283"/>
      <c r="V12" s="3283"/>
      <c r="W12" s="3283"/>
      <c r="X12" s="3283"/>
      <c r="Y12" s="3283"/>
    </row>
    <row r="13" spans="1:28" ht="21" customHeight="1" x14ac:dyDescent="0.2">
      <c r="A13" s="3398" t="s">
        <v>37</v>
      </c>
      <c r="B13" s="3799" t="s">
        <v>37</v>
      </c>
      <c r="C13" s="3426" t="s">
        <v>37</v>
      </c>
      <c r="D13" s="3642" t="s">
        <v>1061</v>
      </c>
      <c r="E13" s="3549"/>
      <c r="F13" s="3548"/>
      <c r="G13" s="3450" t="s">
        <v>164</v>
      </c>
      <c r="H13" s="3650" t="s">
        <v>44</v>
      </c>
      <c r="I13" s="3740" t="s">
        <v>1037</v>
      </c>
      <c r="J13" s="3547" t="s">
        <v>99</v>
      </c>
      <c r="K13" s="3433" t="s">
        <v>40</v>
      </c>
      <c r="L13" s="3798">
        <f>L17+L29+L31+L34</f>
        <v>3069.9</v>
      </c>
      <c r="M13" s="3797"/>
      <c r="N13" s="3717"/>
      <c r="O13" s="3796"/>
      <c r="P13" s="3283"/>
      <c r="Q13" s="3294"/>
      <c r="R13" s="3610"/>
      <c r="S13" s="3283"/>
      <c r="T13" s="3283"/>
      <c r="U13" s="3283"/>
      <c r="V13" s="3283"/>
      <c r="W13" s="3283"/>
      <c r="X13" s="3283"/>
      <c r="Y13" s="3283"/>
    </row>
    <row r="14" spans="1:28" ht="22.5" customHeight="1" x14ac:dyDescent="0.2">
      <c r="A14" s="3387"/>
      <c r="B14" s="3794"/>
      <c r="C14" s="3426"/>
      <c r="D14" s="3638"/>
      <c r="E14" s="3542"/>
      <c r="F14" s="3541"/>
      <c r="G14" s="3381"/>
      <c r="H14" s="3580"/>
      <c r="I14" s="3738"/>
      <c r="J14" s="3379" t="s">
        <v>62</v>
      </c>
      <c r="K14" s="3539" t="s">
        <v>479</v>
      </c>
      <c r="L14" s="3685">
        <f>L19+L21+L23+L25+L36</f>
        <v>36690.800000000003</v>
      </c>
      <c r="M14" s="3788"/>
      <c r="N14" s="3713"/>
      <c r="O14" s="3733"/>
      <c r="P14" s="3283"/>
      <c r="Q14" s="3428"/>
      <c r="R14" s="3610"/>
      <c r="S14" s="3283"/>
      <c r="T14" s="3283"/>
      <c r="U14" s="3283"/>
      <c r="V14" s="3283"/>
      <c r="W14" s="3283"/>
      <c r="X14" s="3283"/>
      <c r="Y14" s="3283"/>
      <c r="AA14" s="3795"/>
      <c r="AB14" s="3283"/>
    </row>
    <row r="15" spans="1:28" ht="21" customHeight="1" thickBot="1" x14ac:dyDescent="0.25">
      <c r="A15" s="3387"/>
      <c r="B15" s="3794"/>
      <c r="C15" s="3426"/>
      <c r="D15" s="3638"/>
      <c r="E15" s="3542"/>
      <c r="F15" s="3541"/>
      <c r="G15" s="3381"/>
      <c r="H15" s="3580"/>
      <c r="I15" s="3738"/>
      <c r="J15" s="3408"/>
      <c r="K15" s="3677" t="s">
        <v>141</v>
      </c>
      <c r="L15" s="3793">
        <f>L27+L32+L37</f>
        <v>8.8999999999999986</v>
      </c>
      <c r="M15" s="3788"/>
      <c r="N15" s="3713"/>
      <c r="O15" s="3733"/>
      <c r="P15" s="3283"/>
      <c r="Q15" s="3428"/>
      <c r="R15" s="3610"/>
      <c r="S15" s="3283"/>
      <c r="T15" s="3283"/>
      <c r="U15" s="3283"/>
      <c r="V15" s="3283"/>
      <c r="W15" s="3283"/>
      <c r="X15" s="3283"/>
      <c r="Y15" s="3282"/>
      <c r="Z15" s="3282"/>
    </row>
    <row r="16" spans="1:28" ht="25.5" customHeight="1" thickBot="1" x14ac:dyDescent="0.25">
      <c r="A16" s="3370"/>
      <c r="B16" s="3792"/>
      <c r="C16" s="3791"/>
      <c r="D16" s="3634"/>
      <c r="E16" s="3536"/>
      <c r="F16" s="3535"/>
      <c r="G16" s="3364"/>
      <c r="H16" s="3646"/>
      <c r="I16" s="3738"/>
      <c r="J16" s="3402"/>
      <c r="K16" s="3790" t="s">
        <v>33</v>
      </c>
      <c r="L16" s="3789">
        <f>SUM(L13:L15)</f>
        <v>39769.600000000006</v>
      </c>
      <c r="M16" s="3788"/>
      <c r="N16" s="3713"/>
      <c r="O16" s="3733"/>
      <c r="P16" s="3283"/>
      <c r="Q16" s="3417"/>
      <c r="R16" s="3593"/>
      <c r="S16" s="3283"/>
      <c r="T16" s="3283"/>
      <c r="U16" s="3283"/>
      <c r="V16" s="3283"/>
      <c r="W16" s="3283"/>
      <c r="X16" s="3283"/>
      <c r="Y16" s="3283"/>
    </row>
    <row r="17" spans="1:30" ht="19.5" customHeight="1" x14ac:dyDescent="0.2">
      <c r="A17" s="3398" t="s">
        <v>37</v>
      </c>
      <c r="B17" s="3397" t="s">
        <v>37</v>
      </c>
      <c r="C17" s="3415" t="s">
        <v>37</v>
      </c>
      <c r="D17" s="3787" t="s">
        <v>37</v>
      </c>
      <c r="E17" s="3563"/>
      <c r="F17" s="3562" t="s">
        <v>1060</v>
      </c>
      <c r="G17" s="3450" t="s">
        <v>164</v>
      </c>
      <c r="H17" s="3449" t="s">
        <v>44</v>
      </c>
      <c r="I17" s="3394" t="s">
        <v>958</v>
      </c>
      <c r="J17" s="3512" t="s">
        <v>62</v>
      </c>
      <c r="K17" s="3786" t="s">
        <v>40</v>
      </c>
      <c r="L17" s="3391">
        <v>835.1</v>
      </c>
      <c r="M17" s="3771" t="s">
        <v>1059</v>
      </c>
      <c r="N17" s="3785" t="s">
        <v>233</v>
      </c>
      <c r="O17" s="3641" t="s">
        <v>1058</v>
      </c>
      <c r="P17" s="3283"/>
      <c r="Q17" s="3283"/>
      <c r="R17" s="3282"/>
      <c r="S17" s="3283"/>
      <c r="T17" s="3283"/>
      <c r="U17" s="3283"/>
      <c r="V17" s="3283"/>
      <c r="W17" s="3766"/>
      <c r="X17" s="3761"/>
      <c r="Y17" s="3283"/>
    </row>
    <row r="18" spans="1:30" ht="16.5" customHeight="1" thickBot="1" x14ac:dyDescent="0.25">
      <c r="A18" s="3370"/>
      <c r="B18" s="3369"/>
      <c r="C18" s="3747"/>
      <c r="D18" s="3784"/>
      <c r="E18" s="3557"/>
      <c r="F18" s="3556"/>
      <c r="G18" s="3381"/>
      <c r="H18" s="3363"/>
      <c r="I18" s="3362"/>
      <c r="J18" s="3402"/>
      <c r="K18" s="3361" t="s">
        <v>33</v>
      </c>
      <c r="L18" s="3360">
        <f>SUM(L17)</f>
        <v>835.1</v>
      </c>
      <c r="M18" s="3783"/>
      <c r="N18" s="3782"/>
      <c r="O18" s="3693"/>
      <c r="P18" s="3283"/>
      <c r="Q18" s="3283"/>
      <c r="R18" s="3283"/>
      <c r="S18" s="3283"/>
      <c r="T18" s="3283"/>
      <c r="U18" s="3283"/>
      <c r="V18" s="3283"/>
      <c r="W18" s="3766"/>
      <c r="X18" s="3283"/>
      <c r="Y18" s="3283"/>
    </row>
    <row r="19" spans="1:30" ht="24" customHeight="1" x14ac:dyDescent="0.2">
      <c r="A19" s="3398" t="s">
        <v>37</v>
      </c>
      <c r="B19" s="3397" t="s">
        <v>37</v>
      </c>
      <c r="C19" s="3415" t="s">
        <v>37</v>
      </c>
      <c r="D19" s="3396" t="s">
        <v>39</v>
      </c>
      <c r="E19" s="3757"/>
      <c r="F19" s="3496" t="s">
        <v>1057</v>
      </c>
      <c r="G19" s="3381"/>
      <c r="H19" s="3363"/>
      <c r="I19" s="3486"/>
      <c r="J19" s="3547"/>
      <c r="K19" s="3777" t="s">
        <v>479</v>
      </c>
      <c r="L19" s="3781">
        <v>10278</v>
      </c>
      <c r="M19" s="3775" t="s">
        <v>973</v>
      </c>
      <c r="N19" s="3717" t="s">
        <v>233</v>
      </c>
      <c r="O19" s="3716" t="s">
        <v>1056</v>
      </c>
      <c r="P19" s="3283"/>
      <c r="Q19" s="3283"/>
      <c r="R19" s="3283"/>
      <c r="S19" s="3283"/>
      <c r="T19" s="3283"/>
      <c r="U19" s="3283"/>
      <c r="V19" s="3283"/>
      <c r="W19" s="3766"/>
      <c r="X19" s="3283"/>
      <c r="Y19" s="3283"/>
    </row>
    <row r="20" spans="1:30" ht="26.25" customHeight="1" thickBot="1" x14ac:dyDescent="0.25">
      <c r="A20" s="3370"/>
      <c r="B20" s="3369"/>
      <c r="C20" s="3747"/>
      <c r="D20" s="3367"/>
      <c r="E20" s="3746"/>
      <c r="F20" s="3505"/>
      <c r="G20" s="3381"/>
      <c r="H20" s="3363"/>
      <c r="I20" s="3477" t="s">
        <v>958</v>
      </c>
      <c r="J20" s="3379" t="s">
        <v>62</v>
      </c>
      <c r="K20" s="3361" t="s">
        <v>33</v>
      </c>
      <c r="L20" s="3360">
        <f>SUM(L19)</f>
        <v>10278</v>
      </c>
      <c r="M20" s="3736"/>
      <c r="N20" s="3709"/>
      <c r="O20" s="3708"/>
      <c r="P20" s="3283"/>
      <c r="Q20" s="3283"/>
      <c r="R20" s="3283"/>
      <c r="S20" s="3283"/>
      <c r="T20" s="3283"/>
      <c r="U20" s="3283"/>
      <c r="V20" s="3283"/>
      <c r="W20" s="3766"/>
      <c r="X20" s="3283"/>
      <c r="Y20" s="3283"/>
    </row>
    <row r="21" spans="1:30" ht="18.75" customHeight="1" x14ac:dyDescent="0.2">
      <c r="A21" s="3398" t="s">
        <v>37</v>
      </c>
      <c r="B21" s="3397" t="s">
        <v>37</v>
      </c>
      <c r="C21" s="3415" t="s">
        <v>37</v>
      </c>
      <c r="D21" s="3396" t="s">
        <v>110</v>
      </c>
      <c r="E21" s="3563"/>
      <c r="F21" s="3578" t="s">
        <v>1055</v>
      </c>
      <c r="G21" s="3450" t="s">
        <v>164</v>
      </c>
      <c r="H21" s="3363"/>
      <c r="I21" s="3486" t="s">
        <v>982</v>
      </c>
      <c r="J21" s="3547" t="s">
        <v>99</v>
      </c>
      <c r="K21" s="3777" t="s">
        <v>479</v>
      </c>
      <c r="L21" s="3780">
        <v>91.5</v>
      </c>
      <c r="M21" s="3584" t="s">
        <v>1054</v>
      </c>
      <c r="N21" s="3559" t="s">
        <v>233</v>
      </c>
      <c r="O21" s="3779" t="s">
        <v>740</v>
      </c>
      <c r="P21" s="3283"/>
      <c r="Q21" s="3283"/>
      <c r="R21" s="3283"/>
      <c r="S21" s="3283"/>
      <c r="T21" s="3283"/>
      <c r="U21" s="3283"/>
      <c r="V21" s="3283"/>
      <c r="W21" s="3758"/>
      <c r="X21" s="3283"/>
      <c r="Y21" s="3283"/>
      <c r="Z21" s="3283"/>
    </row>
    <row r="22" spans="1:30" ht="15.75" customHeight="1" thickBot="1" x14ac:dyDescent="0.25">
      <c r="A22" s="3370"/>
      <c r="B22" s="3369"/>
      <c r="C22" s="3747"/>
      <c r="D22" s="3367"/>
      <c r="E22" s="3557"/>
      <c r="F22" s="3574"/>
      <c r="G22" s="3381"/>
      <c r="H22" s="3363"/>
      <c r="I22" s="3477"/>
      <c r="J22" s="3554"/>
      <c r="K22" s="3361" t="s">
        <v>33</v>
      </c>
      <c r="L22" s="3360">
        <f>SUM(L21)</f>
        <v>91.5</v>
      </c>
      <c r="M22" s="3778"/>
      <c r="N22" s="3744"/>
      <c r="O22" s="3693"/>
      <c r="P22" s="3283"/>
      <c r="Q22" s="3283"/>
      <c r="R22" s="3283"/>
      <c r="S22" s="3283"/>
      <c r="T22" s="3283"/>
      <c r="U22" s="3283"/>
      <c r="V22" s="3283"/>
      <c r="W22" s="3758"/>
      <c r="X22" s="3283"/>
      <c r="Y22" s="3283"/>
    </row>
    <row r="23" spans="1:30" ht="21" customHeight="1" x14ac:dyDescent="0.2">
      <c r="A23" s="3398" t="s">
        <v>37</v>
      </c>
      <c r="B23" s="3397" t="s">
        <v>37</v>
      </c>
      <c r="C23" s="3415" t="s">
        <v>37</v>
      </c>
      <c r="D23" s="3396" t="s">
        <v>108</v>
      </c>
      <c r="E23" s="3757"/>
      <c r="F23" s="3578" t="s">
        <v>1053</v>
      </c>
      <c r="G23" s="3381"/>
      <c r="H23" s="3363"/>
      <c r="I23" s="3486"/>
      <c r="J23" s="3547"/>
      <c r="K23" s="3777" t="s">
        <v>479</v>
      </c>
      <c r="L23" s="3391">
        <v>26321.3</v>
      </c>
      <c r="M23" s="3775" t="s">
        <v>973</v>
      </c>
      <c r="N23" s="3717" t="s">
        <v>233</v>
      </c>
      <c r="O23" s="3716" t="s">
        <v>1052</v>
      </c>
      <c r="P23" s="3371"/>
      <c r="Q23" s="3283"/>
      <c r="R23" s="3283"/>
      <c r="S23" s="3283"/>
      <c r="T23" s="3283"/>
      <c r="U23" s="3283"/>
      <c r="V23" s="3283"/>
      <c r="W23" s="3766"/>
      <c r="X23" s="3283"/>
      <c r="Y23" s="3283"/>
    </row>
    <row r="24" spans="1:30" ht="24" customHeight="1" thickBot="1" x14ac:dyDescent="0.25">
      <c r="A24" s="3370"/>
      <c r="B24" s="3369"/>
      <c r="C24" s="3747"/>
      <c r="D24" s="3367"/>
      <c r="E24" s="3746"/>
      <c r="F24" s="3574"/>
      <c r="G24" s="3381"/>
      <c r="H24" s="3363"/>
      <c r="I24" s="3477" t="s">
        <v>958</v>
      </c>
      <c r="J24" s="3379" t="s">
        <v>62</v>
      </c>
      <c r="K24" s="3361" t="s">
        <v>33</v>
      </c>
      <c r="L24" s="3360">
        <f>SUM(L23)</f>
        <v>26321.3</v>
      </c>
      <c r="M24" s="3736"/>
      <c r="N24" s="3709"/>
      <c r="O24" s="3708"/>
      <c r="P24" s="3283"/>
      <c r="Q24" s="3283"/>
      <c r="R24" s="3283"/>
      <c r="S24" s="3283"/>
      <c r="T24" s="3283"/>
      <c r="U24" s="3283"/>
      <c r="V24" s="3283"/>
      <c r="W24" s="3766"/>
      <c r="X24" s="3283"/>
      <c r="Y24" s="3283"/>
    </row>
    <row r="25" spans="1:30" ht="21.75" customHeight="1" x14ac:dyDescent="0.2">
      <c r="A25" s="3398" t="s">
        <v>37</v>
      </c>
      <c r="B25" s="3397" t="s">
        <v>37</v>
      </c>
      <c r="C25" s="3415" t="s">
        <v>37</v>
      </c>
      <c r="D25" s="3396" t="s">
        <v>103</v>
      </c>
      <c r="E25" s="3757"/>
      <c r="F25" s="3496" t="s">
        <v>1051</v>
      </c>
      <c r="G25" s="3450" t="s">
        <v>164</v>
      </c>
      <c r="H25" s="3363"/>
      <c r="I25" s="3486" t="s">
        <v>958</v>
      </c>
      <c r="J25" s="3512" t="s">
        <v>62</v>
      </c>
      <c r="K25" s="3777" t="s">
        <v>479</v>
      </c>
      <c r="L25" s="3391">
        <v>0</v>
      </c>
      <c r="M25" s="3775" t="s">
        <v>973</v>
      </c>
      <c r="N25" s="3717" t="s">
        <v>233</v>
      </c>
      <c r="O25" s="3716" t="s">
        <v>43</v>
      </c>
      <c r="P25" s="3283"/>
      <c r="Q25" s="3283"/>
      <c r="R25" s="3283"/>
      <c r="S25" s="3283"/>
      <c r="T25" s="3283"/>
      <c r="U25" s="3283"/>
      <c r="V25" s="3283"/>
      <c r="W25" s="3766"/>
      <c r="X25" s="3283"/>
      <c r="Y25" s="3283"/>
    </row>
    <row r="26" spans="1:30" ht="16.5" customHeight="1" thickBot="1" x14ac:dyDescent="0.25">
      <c r="A26" s="3370"/>
      <c r="B26" s="3369"/>
      <c r="C26" s="3747"/>
      <c r="D26" s="3367"/>
      <c r="E26" s="3746"/>
      <c r="F26" s="3492"/>
      <c r="G26" s="3381"/>
      <c r="H26" s="3363"/>
      <c r="I26" s="3477"/>
      <c r="J26" s="3554"/>
      <c r="K26" s="3361" t="s">
        <v>33</v>
      </c>
      <c r="L26" s="3360">
        <f>SUM(L25)</f>
        <v>0</v>
      </c>
      <c r="M26" s="3736"/>
      <c r="N26" s="3709"/>
      <c r="O26" s="3708"/>
      <c r="P26" s="3283"/>
      <c r="Q26" s="3283"/>
      <c r="R26" s="3283"/>
      <c r="S26" s="3283"/>
      <c r="T26" s="3283"/>
      <c r="U26" s="3283"/>
      <c r="V26" s="3283"/>
      <c r="W26" s="3766"/>
      <c r="X26" s="3283"/>
      <c r="Y26" s="3283"/>
    </row>
    <row r="27" spans="1:30" ht="25.5" customHeight="1" thickBot="1" x14ac:dyDescent="0.25">
      <c r="A27" s="3398" t="s">
        <v>37</v>
      </c>
      <c r="B27" s="3397" t="s">
        <v>37</v>
      </c>
      <c r="C27" s="3415" t="s">
        <v>37</v>
      </c>
      <c r="D27" s="3396" t="s">
        <v>97</v>
      </c>
      <c r="E27" s="3563"/>
      <c r="F27" s="3496" t="s">
        <v>1050</v>
      </c>
      <c r="G27" s="3381"/>
      <c r="H27" s="3363"/>
      <c r="I27" s="3394" t="s">
        <v>958</v>
      </c>
      <c r="J27" s="3512" t="s">
        <v>62</v>
      </c>
      <c r="K27" s="3776" t="s">
        <v>141</v>
      </c>
      <c r="L27" s="3391">
        <v>0.2</v>
      </c>
      <c r="M27" s="3775" t="s">
        <v>973</v>
      </c>
      <c r="N27" s="3717" t="s">
        <v>233</v>
      </c>
      <c r="O27" s="3716" t="s">
        <v>982</v>
      </c>
      <c r="P27" s="3283"/>
      <c r="Q27" s="3283"/>
      <c r="R27" s="3283"/>
      <c r="S27" s="3283"/>
      <c r="T27" s="3283"/>
      <c r="U27" s="3283"/>
      <c r="V27" s="3283"/>
      <c r="W27" s="3766"/>
      <c r="X27" s="3283"/>
      <c r="Y27" s="3283"/>
    </row>
    <row r="28" spans="1:30" ht="16.5" customHeight="1" thickBot="1" x14ac:dyDescent="0.25">
      <c r="A28" s="3370"/>
      <c r="B28" s="3369"/>
      <c r="C28" s="3747"/>
      <c r="D28" s="3367"/>
      <c r="E28" s="3557"/>
      <c r="F28" s="3505"/>
      <c r="G28" s="3381"/>
      <c r="H28" s="3363"/>
      <c r="I28" s="3362"/>
      <c r="J28" s="3554"/>
      <c r="K28" s="3361" t="s">
        <v>33</v>
      </c>
      <c r="L28" s="3360">
        <f>SUM(L27)</f>
        <v>0.2</v>
      </c>
      <c r="M28" s="3736"/>
      <c r="N28" s="3709"/>
      <c r="O28" s="3708"/>
      <c r="P28" s="3283"/>
      <c r="Q28" s="3283"/>
      <c r="R28" s="3283"/>
      <c r="S28" s="3283"/>
      <c r="T28" s="3283"/>
      <c r="U28" s="3283"/>
      <c r="V28" s="3283"/>
      <c r="W28" s="3766"/>
      <c r="X28" s="3283"/>
      <c r="Y28" s="3283"/>
    </row>
    <row r="29" spans="1:30" ht="26.25" customHeight="1" x14ac:dyDescent="0.2">
      <c r="A29" s="3398" t="s">
        <v>37</v>
      </c>
      <c r="B29" s="3397" t="s">
        <v>37</v>
      </c>
      <c r="C29" s="3415" t="s">
        <v>37</v>
      </c>
      <c r="D29" s="3396" t="s">
        <v>93</v>
      </c>
      <c r="E29" s="3563"/>
      <c r="F29" s="3496" t="s">
        <v>1049</v>
      </c>
      <c r="G29" s="3450" t="s">
        <v>164</v>
      </c>
      <c r="H29" s="3363"/>
      <c r="I29" s="3394" t="s">
        <v>958</v>
      </c>
      <c r="J29" s="3512" t="s">
        <v>62</v>
      </c>
      <c r="K29" s="3765" t="s">
        <v>40</v>
      </c>
      <c r="L29" s="3391">
        <v>1.1000000000000001</v>
      </c>
      <c r="M29" s="3775" t="s">
        <v>973</v>
      </c>
      <c r="N29" s="3717" t="s">
        <v>233</v>
      </c>
      <c r="O29" s="3716" t="s">
        <v>1048</v>
      </c>
      <c r="P29" s="3283"/>
      <c r="Q29" s="3283"/>
      <c r="R29" s="3283"/>
      <c r="S29" s="3283"/>
      <c r="T29" s="3283"/>
      <c r="U29" s="3283"/>
      <c r="V29" s="3283"/>
      <c r="W29" s="3766"/>
      <c r="X29" s="3283"/>
      <c r="Y29" s="3283"/>
      <c r="AD29" s="3283"/>
    </row>
    <row r="30" spans="1:30" ht="21.75" customHeight="1" thickBot="1" x14ac:dyDescent="0.25">
      <c r="A30" s="3370"/>
      <c r="B30" s="3369"/>
      <c r="C30" s="3747"/>
      <c r="D30" s="3367"/>
      <c r="E30" s="3557"/>
      <c r="F30" s="3492"/>
      <c r="G30" s="3381"/>
      <c r="H30" s="3363"/>
      <c r="I30" s="3362"/>
      <c r="J30" s="3774"/>
      <c r="K30" s="3695" t="s">
        <v>33</v>
      </c>
      <c r="L30" s="3694">
        <f>SUM(L29)</f>
        <v>1.1000000000000001</v>
      </c>
      <c r="M30" s="3736"/>
      <c r="N30" s="3709"/>
      <c r="O30" s="3708"/>
      <c r="P30" s="3283"/>
      <c r="Q30" s="3283"/>
      <c r="R30" s="3283"/>
      <c r="S30" s="3283"/>
      <c r="T30" s="3283"/>
      <c r="U30" s="3283"/>
      <c r="V30" s="3283"/>
      <c r="W30" s="3766"/>
      <c r="X30" s="3283"/>
      <c r="Y30" s="3283"/>
    </row>
    <row r="31" spans="1:30" ht="26.25" customHeight="1" x14ac:dyDescent="0.2">
      <c r="A31" s="3398" t="s">
        <v>37</v>
      </c>
      <c r="B31" s="3397" t="s">
        <v>37</v>
      </c>
      <c r="C31" s="3415" t="s">
        <v>37</v>
      </c>
      <c r="D31" s="3396" t="s">
        <v>88</v>
      </c>
      <c r="E31" s="3754"/>
      <c r="F31" s="3496" t="s">
        <v>1047</v>
      </c>
      <c r="G31" s="3381"/>
      <c r="H31" s="3363"/>
      <c r="I31" s="3773" t="s">
        <v>958</v>
      </c>
      <c r="J31" s="3756" t="s">
        <v>62</v>
      </c>
      <c r="K31" s="3755" t="s">
        <v>40</v>
      </c>
      <c r="L31" s="3772">
        <v>130.30000000000001</v>
      </c>
      <c r="M31" s="3771" t="s">
        <v>1046</v>
      </c>
      <c r="N31" s="3770" t="s">
        <v>233</v>
      </c>
      <c r="O31" s="3641" t="s">
        <v>1045</v>
      </c>
      <c r="P31" s="3282"/>
      <c r="Q31" s="3282"/>
      <c r="R31" s="3282"/>
      <c r="S31" s="3283"/>
      <c r="T31" s="3283"/>
      <c r="U31" s="3283"/>
      <c r="V31" s="3283"/>
      <c r="W31" s="3766"/>
      <c r="X31" s="3498"/>
      <c r="Y31" s="3283"/>
    </row>
    <row r="32" spans="1:30" ht="17.25" customHeight="1" x14ac:dyDescent="0.2">
      <c r="A32" s="3387"/>
      <c r="B32" s="3386"/>
      <c r="C32" s="3409"/>
      <c r="D32" s="3384"/>
      <c r="E32" s="3754"/>
      <c r="F32" s="3505"/>
      <c r="G32" s="3381"/>
      <c r="H32" s="3363"/>
      <c r="I32" s="3753"/>
      <c r="J32" s="3769"/>
      <c r="K32" s="3751" t="s">
        <v>141</v>
      </c>
      <c r="L32" s="3508">
        <v>0</v>
      </c>
      <c r="M32" s="3400" t="s">
        <v>1044</v>
      </c>
      <c r="N32" s="3358" t="s">
        <v>233</v>
      </c>
      <c r="O32" s="3768"/>
      <c r="P32" s="3282"/>
      <c r="Q32" s="3282"/>
      <c r="R32" s="3282"/>
      <c r="S32" s="3283"/>
      <c r="T32" s="3283"/>
      <c r="U32" s="3283"/>
      <c r="V32" s="3283"/>
      <c r="W32" s="3766"/>
      <c r="X32" s="3283"/>
      <c r="Y32" s="3283"/>
    </row>
    <row r="33" spans="1:31" ht="18.75" customHeight="1" thickBot="1" x14ac:dyDescent="0.25">
      <c r="A33" s="3370"/>
      <c r="B33" s="3369"/>
      <c r="C33" s="3747"/>
      <c r="D33" s="3367"/>
      <c r="E33" s="3754"/>
      <c r="F33" s="3492"/>
      <c r="G33" s="3381"/>
      <c r="H33" s="3363"/>
      <c r="I33" s="3362"/>
      <c r="J33" s="3554"/>
      <c r="K33" s="3767" t="s">
        <v>33</v>
      </c>
      <c r="L33" s="3572">
        <f>SUM(L31:L32)</f>
        <v>130.30000000000001</v>
      </c>
      <c r="M33" s="3571"/>
      <c r="N33" s="3570"/>
      <c r="O33" s="3698"/>
      <c r="P33" s="3283"/>
      <c r="Q33" s="3283"/>
      <c r="R33" s="3283"/>
      <c r="S33" s="3283"/>
      <c r="T33" s="3283"/>
      <c r="U33" s="3283"/>
      <c r="V33" s="3283"/>
      <c r="W33" s="3766"/>
      <c r="X33" s="3283"/>
      <c r="Y33" s="3283"/>
    </row>
    <row r="34" spans="1:31" ht="26.25" customHeight="1" thickBot="1" x14ac:dyDescent="0.25">
      <c r="A34" s="3398" t="s">
        <v>37</v>
      </c>
      <c r="B34" s="3397" t="s">
        <v>37</v>
      </c>
      <c r="C34" s="3415" t="s">
        <v>37</v>
      </c>
      <c r="D34" s="3396" t="s">
        <v>85</v>
      </c>
      <c r="E34" s="3563"/>
      <c r="F34" s="3496" t="s">
        <v>1043</v>
      </c>
      <c r="G34" s="3450" t="s">
        <v>164</v>
      </c>
      <c r="H34" s="3363"/>
      <c r="I34" s="3394" t="s">
        <v>958</v>
      </c>
      <c r="J34" s="3512" t="s">
        <v>62</v>
      </c>
      <c r="K34" s="3765" t="s">
        <v>40</v>
      </c>
      <c r="L34" s="3391">
        <v>2103.4</v>
      </c>
      <c r="M34" s="3764" t="s">
        <v>1042</v>
      </c>
      <c r="N34" s="3763" t="s">
        <v>233</v>
      </c>
      <c r="O34" s="3762" t="s">
        <v>1041</v>
      </c>
      <c r="P34" s="3282"/>
      <c r="Q34" s="3283"/>
      <c r="R34" s="3282"/>
      <c r="S34" s="3283"/>
      <c r="T34" s="3283"/>
      <c r="U34" s="3283"/>
      <c r="V34" s="3283"/>
      <c r="W34" s="3758"/>
      <c r="X34" s="3761"/>
      <c r="Y34" s="3283"/>
    </row>
    <row r="35" spans="1:31" ht="21.75" customHeight="1" thickBot="1" x14ac:dyDescent="0.25">
      <c r="A35" s="3370"/>
      <c r="B35" s="3369"/>
      <c r="C35" s="3747"/>
      <c r="D35" s="3367"/>
      <c r="E35" s="3557"/>
      <c r="F35" s="3492"/>
      <c r="G35" s="3381"/>
      <c r="H35" s="3363"/>
      <c r="I35" s="3362"/>
      <c r="J35" s="3554"/>
      <c r="K35" s="3361" t="s">
        <v>33</v>
      </c>
      <c r="L35" s="3360">
        <f>SUM(L34)</f>
        <v>2103.4</v>
      </c>
      <c r="M35" s="3760"/>
      <c r="N35" s="3759"/>
      <c r="O35" s="3693"/>
      <c r="P35" s="3283"/>
      <c r="Q35" s="3283"/>
      <c r="R35" s="3283"/>
      <c r="S35" s="3283"/>
      <c r="T35" s="3283"/>
      <c r="U35" s="3283"/>
      <c r="V35" s="3283"/>
      <c r="W35" s="3758"/>
      <c r="X35" s="3283"/>
      <c r="Y35" s="3283"/>
    </row>
    <row r="36" spans="1:31" ht="17.25" customHeight="1" x14ac:dyDescent="0.2">
      <c r="A36" s="3398" t="s">
        <v>37</v>
      </c>
      <c r="B36" s="3397" t="s">
        <v>37</v>
      </c>
      <c r="C36" s="3415" t="s">
        <v>37</v>
      </c>
      <c r="D36" s="3396" t="s">
        <v>73</v>
      </c>
      <c r="E36" s="3757"/>
      <c r="F36" s="3496" t="s">
        <v>1040</v>
      </c>
      <c r="G36" s="3450" t="s">
        <v>164</v>
      </c>
      <c r="H36" s="3363"/>
      <c r="I36" s="3753" t="s">
        <v>958</v>
      </c>
      <c r="J36" s="3756" t="s">
        <v>62</v>
      </c>
      <c r="K36" s="3755" t="s">
        <v>479</v>
      </c>
      <c r="L36" s="3391">
        <v>0</v>
      </c>
      <c r="M36" s="3718" t="s">
        <v>973</v>
      </c>
      <c r="N36" s="3559" t="s">
        <v>233</v>
      </c>
      <c r="O36" s="3590" t="s">
        <v>1039</v>
      </c>
      <c r="P36" s="3283"/>
      <c r="Q36" s="3283"/>
      <c r="R36" s="3283"/>
      <c r="S36" s="3283"/>
      <c r="T36" s="3283"/>
      <c r="U36" s="3283"/>
      <c r="V36" s="3283"/>
      <c r="W36" s="3283"/>
      <c r="X36" s="3283"/>
      <c r="Y36" s="3283"/>
    </row>
    <row r="37" spans="1:31" ht="13.5" customHeight="1" x14ac:dyDescent="0.2">
      <c r="A37" s="3387"/>
      <c r="B37" s="3386"/>
      <c r="C37" s="3409"/>
      <c r="D37" s="3384"/>
      <c r="E37" s="3754"/>
      <c r="F37" s="3505"/>
      <c r="G37" s="3381"/>
      <c r="H37" s="3363"/>
      <c r="I37" s="3753"/>
      <c r="J37" s="3752"/>
      <c r="K37" s="3751" t="s">
        <v>141</v>
      </c>
      <c r="L37" s="3750">
        <v>8.6999999999999993</v>
      </c>
      <c r="M37" s="3714"/>
      <c r="N37" s="3749"/>
      <c r="O37" s="3748"/>
      <c r="P37" s="3282"/>
      <c r="Q37" s="3283"/>
      <c r="R37" s="3283"/>
      <c r="S37" s="3283"/>
      <c r="T37" s="3283"/>
      <c r="U37" s="3283"/>
      <c r="V37" s="3283"/>
      <c r="W37" s="3283"/>
      <c r="X37" s="3283"/>
      <c r="Y37" s="3283"/>
      <c r="Z37" s="3282"/>
    </row>
    <row r="38" spans="1:31" ht="15" customHeight="1" thickBot="1" x14ac:dyDescent="0.25">
      <c r="A38" s="3370"/>
      <c r="B38" s="3369"/>
      <c r="C38" s="3747"/>
      <c r="D38" s="3367"/>
      <c r="E38" s="3746"/>
      <c r="F38" s="3492"/>
      <c r="G38" s="3364"/>
      <c r="H38" s="3555"/>
      <c r="I38" s="3362"/>
      <c r="J38" s="3745"/>
      <c r="K38" s="3361" t="s">
        <v>33</v>
      </c>
      <c r="L38" s="3572">
        <f>SUM(L36:L37)</f>
        <v>8.6999999999999993</v>
      </c>
      <c r="M38" s="3710"/>
      <c r="N38" s="3744"/>
      <c r="O38" s="3743"/>
      <c r="P38" s="3283"/>
      <c r="Q38" s="3283"/>
      <c r="R38" s="3283"/>
      <c r="S38" s="3283"/>
      <c r="T38" s="3283"/>
      <c r="U38" s="3283"/>
      <c r="V38" s="3283"/>
      <c r="W38" s="3283"/>
      <c r="X38" s="3283"/>
      <c r="Y38" s="3283"/>
    </row>
    <row r="39" spans="1:31" ht="19.5" customHeight="1" x14ac:dyDescent="0.2">
      <c r="A39" s="3742" t="s">
        <v>37</v>
      </c>
      <c r="B39" s="3741" t="s">
        <v>37</v>
      </c>
      <c r="C39" s="3385" t="s">
        <v>39</v>
      </c>
      <c r="D39" s="3549" t="s">
        <v>1038</v>
      </c>
      <c r="E39" s="3549"/>
      <c r="F39" s="3548"/>
      <c r="G39" s="3450" t="s">
        <v>148</v>
      </c>
      <c r="H39" s="3705" t="s">
        <v>44</v>
      </c>
      <c r="I39" s="3740" t="s">
        <v>1037</v>
      </c>
      <c r="J39" s="3547"/>
      <c r="K39" s="3433" t="s">
        <v>125</v>
      </c>
      <c r="L39" s="3432">
        <f>L43+L47+L51+L56+L59</f>
        <v>10448.6</v>
      </c>
      <c r="M39" s="3739"/>
      <c r="N39" s="3713"/>
      <c r="O39" s="3733"/>
      <c r="P39" s="3283"/>
      <c r="Q39" s="3428"/>
      <c r="R39" s="3416"/>
      <c r="S39" s="3283"/>
      <c r="T39" s="3283"/>
      <c r="U39" s="3283"/>
      <c r="V39" s="3283"/>
      <c r="W39" s="3283"/>
      <c r="X39" s="3283"/>
      <c r="Y39" s="3283"/>
    </row>
    <row r="40" spans="1:31" ht="15" customHeight="1" x14ac:dyDescent="0.2">
      <c r="A40" s="3626"/>
      <c r="B40" s="3438"/>
      <c r="C40" s="3385"/>
      <c r="D40" s="3542"/>
      <c r="E40" s="3542"/>
      <c r="F40" s="3541"/>
      <c r="G40" s="3381"/>
      <c r="H40" s="3700"/>
      <c r="I40" s="3738"/>
      <c r="J40" s="3379" t="s">
        <v>62</v>
      </c>
      <c r="K40" s="3539" t="s">
        <v>141</v>
      </c>
      <c r="L40" s="3685">
        <f>SUM(L48,L44,L52)</f>
        <v>0</v>
      </c>
      <c r="M40" s="3739"/>
      <c r="N40" s="3713"/>
      <c r="O40" s="3733"/>
      <c r="P40" s="3283"/>
      <c r="Q40" s="3428"/>
      <c r="R40" s="3416"/>
      <c r="S40" s="3283"/>
      <c r="T40" s="3283"/>
      <c r="U40" s="3283"/>
      <c r="V40" s="3283"/>
      <c r="W40" s="3283"/>
      <c r="X40" s="3283"/>
      <c r="Y40" s="3283"/>
    </row>
    <row r="41" spans="1:31" ht="17.25" customHeight="1" thickBot="1" x14ac:dyDescent="0.25">
      <c r="A41" s="3626"/>
      <c r="B41" s="3438"/>
      <c r="C41" s="3385"/>
      <c r="D41" s="3542"/>
      <c r="E41" s="3542"/>
      <c r="F41" s="3541"/>
      <c r="G41" s="3381"/>
      <c r="H41" s="3700"/>
      <c r="I41" s="3738"/>
      <c r="J41" s="3408"/>
      <c r="K41" s="3677" t="s">
        <v>142</v>
      </c>
      <c r="L41" s="3676">
        <f>L45+L49+L54+L57+L60</f>
        <v>0</v>
      </c>
      <c r="M41" s="3739"/>
      <c r="N41" s="3713"/>
      <c r="O41" s="3733"/>
      <c r="P41" s="3283"/>
      <c r="Q41" s="3428"/>
      <c r="R41" s="3416"/>
      <c r="S41" s="3283"/>
      <c r="T41" s="3283"/>
      <c r="U41" s="3283"/>
      <c r="V41" s="3283"/>
      <c r="W41" s="3283"/>
      <c r="X41" s="3283"/>
      <c r="Y41" s="3283"/>
    </row>
    <row r="42" spans="1:31" ht="15" customHeight="1" thickBot="1" x14ac:dyDescent="0.25">
      <c r="A42" s="3624"/>
      <c r="B42" s="3623"/>
      <c r="C42" s="3368"/>
      <c r="D42" s="3536"/>
      <c r="E42" s="3536"/>
      <c r="F42" s="3535"/>
      <c r="G42" s="3364"/>
      <c r="H42" s="3696"/>
      <c r="I42" s="3738"/>
      <c r="J42" s="3402"/>
      <c r="K42" s="3737" t="s">
        <v>33</v>
      </c>
      <c r="L42" s="3421">
        <f>SUM(L39:L41)</f>
        <v>10448.6</v>
      </c>
      <c r="M42" s="3736"/>
      <c r="N42" s="3709"/>
      <c r="O42" s="3730"/>
      <c r="P42" s="3283"/>
      <c r="Q42" s="3417"/>
      <c r="R42" s="3529"/>
      <c r="S42" s="3283"/>
      <c r="T42" s="3283"/>
      <c r="U42" s="3283"/>
      <c r="V42" s="3283"/>
      <c r="W42" s="3283"/>
      <c r="X42" s="3283"/>
      <c r="Y42" s="3283"/>
    </row>
    <row r="43" spans="1:31" ht="22.5" customHeight="1" x14ac:dyDescent="0.2">
      <c r="A43" s="3398" t="s">
        <v>37</v>
      </c>
      <c r="B43" s="3397" t="s">
        <v>37</v>
      </c>
      <c r="C43" s="3385" t="s">
        <v>39</v>
      </c>
      <c r="D43" s="3396" t="s">
        <v>37</v>
      </c>
      <c r="E43" s="3563"/>
      <c r="F43" s="3562" t="s">
        <v>1036</v>
      </c>
      <c r="G43" s="3450" t="s">
        <v>148</v>
      </c>
      <c r="H43" s="3705" t="s">
        <v>44</v>
      </c>
      <c r="I43" s="3671">
        <v>9</v>
      </c>
      <c r="J43" s="3512" t="s">
        <v>62</v>
      </c>
      <c r="K43" s="3526" t="s">
        <v>125</v>
      </c>
      <c r="L43" s="3391">
        <v>4225.6000000000004</v>
      </c>
      <c r="M43" s="3718" t="s">
        <v>973</v>
      </c>
      <c r="N43" s="3717" t="s">
        <v>233</v>
      </c>
      <c r="O43" s="3735" t="s">
        <v>1035</v>
      </c>
      <c r="P43" s="3735" t="s">
        <v>1034</v>
      </c>
      <c r="Q43" s="3735" t="s">
        <v>1034</v>
      </c>
      <c r="R43" s="3735" t="s">
        <v>1034</v>
      </c>
      <c r="S43" s="3735" t="s">
        <v>1034</v>
      </c>
      <c r="T43" s="3735" t="s">
        <v>1034</v>
      </c>
      <c r="U43" s="3735" t="s">
        <v>1034</v>
      </c>
      <c r="V43" s="3735" t="s">
        <v>1034</v>
      </c>
      <c r="W43" s="3734" t="s">
        <v>1034</v>
      </c>
      <c r="X43" s="3721"/>
      <c r="Y43" s="3727"/>
      <c r="AC43" s="3727"/>
      <c r="AD43" s="3727"/>
    </row>
    <row r="44" spans="1:31" ht="17.25" customHeight="1" x14ac:dyDescent="0.2">
      <c r="A44" s="3387"/>
      <c r="B44" s="3386"/>
      <c r="C44" s="3385"/>
      <c r="D44" s="3384"/>
      <c r="E44" s="3575"/>
      <c r="F44" s="3583"/>
      <c r="G44" s="3381"/>
      <c r="H44" s="3700"/>
      <c r="I44" s="3704"/>
      <c r="J44" s="3509"/>
      <c r="K44" s="3589" t="s">
        <v>141</v>
      </c>
      <c r="L44" s="3703">
        <v>0</v>
      </c>
      <c r="M44" s="3714"/>
      <c r="N44" s="3713"/>
      <c r="O44" s="3733"/>
      <c r="P44" s="3732"/>
      <c r="Q44" s="3732"/>
      <c r="R44" s="3732"/>
      <c r="S44" s="3732"/>
      <c r="T44" s="3732"/>
      <c r="U44" s="3732"/>
      <c r="V44" s="3732"/>
      <c r="W44" s="3731"/>
      <c r="X44" s="3723"/>
      <c r="Y44" s="3727"/>
    </row>
    <row r="45" spans="1:31" ht="19.5" customHeight="1" thickBot="1" x14ac:dyDescent="0.25">
      <c r="A45" s="3387"/>
      <c r="B45" s="3386"/>
      <c r="C45" s="3385"/>
      <c r="D45" s="3384"/>
      <c r="E45" s="3575"/>
      <c r="F45" s="3583"/>
      <c r="G45" s="3381"/>
      <c r="H45" s="3700"/>
      <c r="I45" s="3380"/>
      <c r="J45" s="3408"/>
      <c r="K45" s="3522" t="s">
        <v>142</v>
      </c>
      <c r="L45" s="3508">
        <v>0</v>
      </c>
      <c r="M45" s="3714"/>
      <c r="N45" s="3713"/>
      <c r="O45" s="3733"/>
      <c r="P45" s="3732"/>
      <c r="Q45" s="3732"/>
      <c r="R45" s="3732"/>
      <c r="S45" s="3732"/>
      <c r="T45" s="3732"/>
      <c r="U45" s="3732"/>
      <c r="V45" s="3732"/>
      <c r="W45" s="3731"/>
      <c r="X45" s="3721"/>
      <c r="Y45" s="3727"/>
    </row>
    <row r="46" spans="1:31" ht="20.25" customHeight="1" thickBot="1" x14ac:dyDescent="0.25">
      <c r="A46" s="3370"/>
      <c r="B46" s="3369"/>
      <c r="C46" s="3368"/>
      <c r="D46" s="3367"/>
      <c r="E46" s="3557"/>
      <c r="F46" s="3556"/>
      <c r="G46" s="3364"/>
      <c r="H46" s="3696"/>
      <c r="I46" s="3362"/>
      <c r="J46" s="3402"/>
      <c r="K46" s="3361" t="s">
        <v>33</v>
      </c>
      <c r="L46" s="3360">
        <f>SUM(L43:L45)</f>
        <v>4225.6000000000004</v>
      </c>
      <c r="M46" s="3710"/>
      <c r="N46" s="3709"/>
      <c r="O46" s="3730"/>
      <c r="P46" s="3729"/>
      <c r="Q46" s="3729"/>
      <c r="R46" s="3729"/>
      <c r="S46" s="3729"/>
      <c r="T46" s="3729"/>
      <c r="U46" s="3729"/>
      <c r="V46" s="3729"/>
      <c r="W46" s="3728"/>
      <c r="X46" s="3721"/>
      <c r="Y46" s="3727"/>
    </row>
    <row r="47" spans="1:31" ht="20.25" customHeight="1" x14ac:dyDescent="0.2">
      <c r="A47" s="3398" t="s">
        <v>37</v>
      </c>
      <c r="B47" s="3397" t="s">
        <v>37</v>
      </c>
      <c r="C47" s="3385" t="s">
        <v>39</v>
      </c>
      <c r="D47" s="3396" t="s">
        <v>39</v>
      </c>
      <c r="E47" s="3563"/>
      <c r="F47" s="3395" t="s">
        <v>1033</v>
      </c>
      <c r="G47" s="3450" t="s">
        <v>148</v>
      </c>
      <c r="H47" s="3705" t="s">
        <v>44</v>
      </c>
      <c r="I47" s="3671">
        <v>9</v>
      </c>
      <c r="J47" s="3512" t="s">
        <v>62</v>
      </c>
      <c r="K47" s="3526" t="s">
        <v>125</v>
      </c>
      <c r="L47" s="3391">
        <v>400</v>
      </c>
      <c r="M47" s="3718" t="s">
        <v>973</v>
      </c>
      <c r="N47" s="3717" t="s">
        <v>233</v>
      </c>
      <c r="O47" s="3716" t="s">
        <v>1032</v>
      </c>
      <c r="P47" s="3716" t="s">
        <v>1031</v>
      </c>
      <c r="Q47" s="3716" t="s">
        <v>1031</v>
      </c>
      <c r="R47" s="3716" t="s">
        <v>1031</v>
      </c>
      <c r="S47" s="3716" t="s">
        <v>1031</v>
      </c>
      <c r="T47" s="3716" t="s">
        <v>1031</v>
      </c>
      <c r="U47" s="3716" t="s">
        <v>1031</v>
      </c>
      <c r="V47" s="3716" t="s">
        <v>1031</v>
      </c>
      <c r="W47" s="3715" t="s">
        <v>1031</v>
      </c>
      <c r="X47" s="3706"/>
      <c r="Y47" s="3706"/>
      <c r="AE47" s="3726"/>
    </row>
    <row r="48" spans="1:31" ht="20.25" customHeight="1" x14ac:dyDescent="0.2">
      <c r="A48" s="3387"/>
      <c r="B48" s="3386"/>
      <c r="C48" s="3385"/>
      <c r="D48" s="3384"/>
      <c r="E48" s="3575"/>
      <c r="F48" s="3382"/>
      <c r="G48" s="3381"/>
      <c r="H48" s="3700"/>
      <c r="I48" s="3704"/>
      <c r="J48" s="3509"/>
      <c r="K48" s="3589" t="s">
        <v>141</v>
      </c>
      <c r="L48" s="3703">
        <v>0</v>
      </c>
      <c r="M48" s="3714"/>
      <c r="N48" s="3713"/>
      <c r="O48" s="3712"/>
      <c r="P48" s="3654"/>
      <c r="Q48" s="3654"/>
      <c r="R48" s="3654"/>
      <c r="S48" s="3654"/>
      <c r="T48" s="3654"/>
      <c r="U48" s="3654"/>
      <c r="V48" s="3654"/>
      <c r="W48" s="3711"/>
      <c r="X48" s="3706"/>
      <c r="Y48" s="3706"/>
      <c r="AE48" s="3726"/>
    </row>
    <row r="49" spans="1:31" ht="17.25" customHeight="1" x14ac:dyDescent="0.2">
      <c r="A49" s="3387"/>
      <c r="B49" s="3386"/>
      <c r="C49" s="3385"/>
      <c r="D49" s="3384"/>
      <c r="E49" s="3575"/>
      <c r="F49" s="3382"/>
      <c r="G49" s="3381"/>
      <c r="H49" s="3700"/>
      <c r="I49" s="3380"/>
      <c r="J49" s="3408"/>
      <c r="K49" s="3589" t="s">
        <v>142</v>
      </c>
      <c r="L49" s="3508">
        <v>0</v>
      </c>
      <c r="M49" s="3714"/>
      <c r="N49" s="3713"/>
      <c r="O49" s="3712"/>
      <c r="P49" s="3654"/>
      <c r="Q49" s="3654"/>
      <c r="R49" s="3654"/>
      <c r="S49" s="3654"/>
      <c r="T49" s="3654"/>
      <c r="U49" s="3654"/>
      <c r="V49" s="3654"/>
      <c r="W49" s="3711"/>
      <c r="X49" s="3706"/>
      <c r="Y49" s="3706"/>
      <c r="AE49" s="3726"/>
    </row>
    <row r="50" spans="1:31" ht="19.5" customHeight="1" thickBot="1" x14ac:dyDescent="0.25">
      <c r="A50" s="3370"/>
      <c r="B50" s="3369"/>
      <c r="C50" s="3368"/>
      <c r="D50" s="3367"/>
      <c r="E50" s="3557"/>
      <c r="F50" s="3365"/>
      <c r="G50" s="3364"/>
      <c r="H50" s="3696"/>
      <c r="I50" s="3362"/>
      <c r="J50" s="3402"/>
      <c r="K50" s="3361" t="s">
        <v>33</v>
      </c>
      <c r="L50" s="3360">
        <f>SUM(L47:L49)</f>
        <v>400</v>
      </c>
      <c r="M50" s="3710"/>
      <c r="N50" s="3709"/>
      <c r="O50" s="3708"/>
      <c r="P50" s="3651"/>
      <c r="Q50" s="3651"/>
      <c r="R50" s="3651"/>
      <c r="S50" s="3651"/>
      <c r="T50" s="3651"/>
      <c r="U50" s="3651"/>
      <c r="V50" s="3651"/>
      <c r="W50" s="3707"/>
      <c r="X50" s="3706"/>
      <c r="Y50" s="3706"/>
      <c r="AE50" s="3726"/>
    </row>
    <row r="51" spans="1:31" ht="15.75" customHeight="1" x14ac:dyDescent="0.2">
      <c r="A51" s="3398" t="s">
        <v>37</v>
      </c>
      <c r="B51" s="3397" t="s">
        <v>37</v>
      </c>
      <c r="C51" s="3385" t="s">
        <v>39</v>
      </c>
      <c r="D51" s="3396" t="s">
        <v>110</v>
      </c>
      <c r="E51" s="3563"/>
      <c r="F51" s="3395" t="s">
        <v>1030</v>
      </c>
      <c r="G51" s="3450" t="s">
        <v>148</v>
      </c>
      <c r="H51" s="3705" t="s">
        <v>44</v>
      </c>
      <c r="I51" s="3394" t="s">
        <v>958</v>
      </c>
      <c r="J51" s="3512" t="s">
        <v>62</v>
      </c>
      <c r="K51" s="3526" t="s">
        <v>125</v>
      </c>
      <c r="L51" s="3725">
        <v>3134.6</v>
      </c>
      <c r="M51" s="3718" t="s">
        <v>973</v>
      </c>
      <c r="N51" s="3713" t="s">
        <v>233</v>
      </c>
      <c r="O51" s="3716" t="s">
        <v>1029</v>
      </c>
      <c r="P51" s="3716" t="s">
        <v>1028</v>
      </c>
      <c r="Q51" s="3716" t="s">
        <v>1028</v>
      </c>
      <c r="R51" s="3716" t="s">
        <v>1028</v>
      </c>
      <c r="S51" s="3716" t="s">
        <v>1028</v>
      </c>
      <c r="T51" s="3716" t="s">
        <v>1028</v>
      </c>
      <c r="U51" s="3716" t="s">
        <v>1028</v>
      </c>
      <c r="V51" s="3716" t="s">
        <v>1028</v>
      </c>
      <c r="W51" s="3715" t="s">
        <v>1028</v>
      </c>
      <c r="X51" s="3722"/>
      <c r="Y51" s="3721"/>
      <c r="AE51" s="3686"/>
    </row>
    <row r="52" spans="1:31" ht="19.5" customHeight="1" x14ac:dyDescent="0.2">
      <c r="A52" s="3387"/>
      <c r="B52" s="3386"/>
      <c r="C52" s="3385"/>
      <c r="D52" s="3384"/>
      <c r="E52" s="3575"/>
      <c r="F52" s="3382"/>
      <c r="G52" s="3381"/>
      <c r="H52" s="3700"/>
      <c r="I52" s="3380"/>
      <c r="J52" s="3408"/>
      <c r="K52" s="3589" t="s">
        <v>141</v>
      </c>
      <c r="L52" s="3508">
        <v>0</v>
      </c>
      <c r="M52" s="3714"/>
      <c r="N52" s="3713"/>
      <c r="O52" s="3712"/>
      <c r="P52" s="3654"/>
      <c r="Q52" s="3654"/>
      <c r="R52" s="3654"/>
      <c r="S52" s="3654"/>
      <c r="T52" s="3654"/>
      <c r="U52" s="3654"/>
      <c r="V52" s="3654"/>
      <c r="W52" s="3711"/>
      <c r="X52" s="3723"/>
      <c r="Y52" s="3721"/>
      <c r="AE52" s="3686"/>
    </row>
    <row r="53" spans="1:31" ht="19.5" hidden="1" customHeight="1" x14ac:dyDescent="0.2">
      <c r="A53" s="3387"/>
      <c r="B53" s="3386"/>
      <c r="C53" s="3385"/>
      <c r="D53" s="3384"/>
      <c r="E53" s="3575"/>
      <c r="F53" s="3382"/>
      <c r="G53" s="3381"/>
      <c r="H53" s="3700"/>
      <c r="I53" s="3380"/>
      <c r="J53" s="3408"/>
      <c r="K53" s="3724" t="s">
        <v>40</v>
      </c>
      <c r="L53" s="3508">
        <v>0</v>
      </c>
      <c r="M53" s="3714"/>
      <c r="N53" s="3713"/>
      <c r="O53" s="3712"/>
      <c r="P53" s="3654"/>
      <c r="Q53" s="3654"/>
      <c r="R53" s="3654"/>
      <c r="S53" s="3654"/>
      <c r="T53" s="3654"/>
      <c r="U53" s="3654"/>
      <c r="V53" s="3654"/>
      <c r="W53" s="3711"/>
      <c r="X53" s="3723"/>
      <c r="Y53" s="3721"/>
      <c r="AE53" s="3686"/>
    </row>
    <row r="54" spans="1:31" ht="21.75" customHeight="1" thickBot="1" x14ac:dyDescent="0.25">
      <c r="A54" s="3387"/>
      <c r="B54" s="3386"/>
      <c r="C54" s="3385"/>
      <c r="D54" s="3384"/>
      <c r="E54" s="3575"/>
      <c r="F54" s="3382"/>
      <c r="G54" s="3381"/>
      <c r="H54" s="3700"/>
      <c r="I54" s="3380"/>
      <c r="J54" s="3408"/>
      <c r="K54" s="3522" t="s">
        <v>142</v>
      </c>
      <c r="L54" s="3508">
        <v>0</v>
      </c>
      <c r="M54" s="3714"/>
      <c r="N54" s="3713"/>
      <c r="O54" s="3712"/>
      <c r="P54" s="3654"/>
      <c r="Q54" s="3654"/>
      <c r="R54" s="3654"/>
      <c r="S54" s="3654"/>
      <c r="T54" s="3654"/>
      <c r="U54" s="3654"/>
      <c r="V54" s="3654"/>
      <c r="W54" s="3711"/>
      <c r="X54" s="3722"/>
      <c r="Y54" s="3721"/>
      <c r="AE54" s="3686"/>
    </row>
    <row r="55" spans="1:31" ht="29.25" customHeight="1" thickBot="1" x14ac:dyDescent="0.25">
      <c r="A55" s="3370"/>
      <c r="B55" s="3369"/>
      <c r="C55" s="3368"/>
      <c r="D55" s="3367"/>
      <c r="E55" s="3557"/>
      <c r="F55" s="3365"/>
      <c r="G55" s="3364"/>
      <c r="H55" s="3696"/>
      <c r="I55" s="3362"/>
      <c r="J55" s="3402"/>
      <c r="K55" s="3361" t="s">
        <v>33</v>
      </c>
      <c r="L55" s="3360">
        <f>SUM(L51:L54)</f>
        <v>3134.6</v>
      </c>
      <c r="M55" s="3710"/>
      <c r="N55" s="3709"/>
      <c r="O55" s="3708"/>
      <c r="P55" s="3651"/>
      <c r="Q55" s="3651"/>
      <c r="R55" s="3651"/>
      <c r="S55" s="3651"/>
      <c r="T55" s="3651"/>
      <c r="U55" s="3651"/>
      <c r="V55" s="3651"/>
      <c r="W55" s="3707"/>
      <c r="X55" s="3722"/>
      <c r="Y55" s="3721"/>
      <c r="AE55" s="3686"/>
    </row>
    <row r="56" spans="1:31" ht="15.75" customHeight="1" x14ac:dyDescent="0.2">
      <c r="A56" s="3398" t="s">
        <v>37</v>
      </c>
      <c r="B56" s="3397" t="s">
        <v>37</v>
      </c>
      <c r="C56" s="3628" t="s">
        <v>39</v>
      </c>
      <c r="D56" s="3396" t="s">
        <v>108</v>
      </c>
      <c r="E56" s="3563"/>
      <c r="F56" s="3562" t="s">
        <v>1027</v>
      </c>
      <c r="G56" s="3450" t="s">
        <v>148</v>
      </c>
      <c r="H56" s="3720" t="s">
        <v>44</v>
      </c>
      <c r="I56" s="3671">
        <v>9</v>
      </c>
      <c r="J56" s="3719" t="s">
        <v>62</v>
      </c>
      <c r="K56" s="3392" t="s">
        <v>125</v>
      </c>
      <c r="L56" s="3391">
        <v>1038.4000000000001</v>
      </c>
      <c r="M56" s="3718" t="s">
        <v>973</v>
      </c>
      <c r="N56" s="3717" t="s">
        <v>233</v>
      </c>
      <c r="O56" s="3716" t="s">
        <v>1026</v>
      </c>
      <c r="P56" s="3716" t="s">
        <v>1026</v>
      </c>
      <c r="Q56" s="3716" t="s">
        <v>1026</v>
      </c>
      <c r="R56" s="3716" t="s">
        <v>1026</v>
      </c>
      <c r="S56" s="3716" t="s">
        <v>1026</v>
      </c>
      <c r="T56" s="3716" t="s">
        <v>1026</v>
      </c>
      <c r="U56" s="3716" t="s">
        <v>1026</v>
      </c>
      <c r="V56" s="3716" t="s">
        <v>1026</v>
      </c>
      <c r="W56" s="3715" t="s">
        <v>1026</v>
      </c>
      <c r="X56" s="3706"/>
      <c r="Y56" s="3706"/>
      <c r="AE56" s="3686"/>
    </row>
    <row r="57" spans="1:31" ht="17.25" customHeight="1" x14ac:dyDescent="0.2">
      <c r="A57" s="3387"/>
      <c r="B57" s="3386"/>
      <c r="C57" s="3385"/>
      <c r="D57" s="3384"/>
      <c r="E57" s="3575"/>
      <c r="F57" s="3583"/>
      <c r="G57" s="3381"/>
      <c r="H57" s="3700"/>
      <c r="I57" s="3380"/>
      <c r="J57" s="3408"/>
      <c r="K57" s="3589" t="s">
        <v>142</v>
      </c>
      <c r="L57" s="3508">
        <v>0</v>
      </c>
      <c r="M57" s="3714"/>
      <c r="N57" s="3713"/>
      <c r="O57" s="3712"/>
      <c r="P57" s="3654"/>
      <c r="Q57" s="3654"/>
      <c r="R57" s="3654"/>
      <c r="S57" s="3654"/>
      <c r="T57" s="3654"/>
      <c r="U57" s="3654"/>
      <c r="V57" s="3654"/>
      <c r="W57" s="3711"/>
      <c r="X57" s="3706"/>
      <c r="Y57" s="3706"/>
      <c r="AE57" s="3686"/>
    </row>
    <row r="58" spans="1:31" ht="21" customHeight="1" thickBot="1" x14ac:dyDescent="0.25">
      <c r="A58" s="3370"/>
      <c r="B58" s="3369"/>
      <c r="C58" s="3368"/>
      <c r="D58" s="3367"/>
      <c r="E58" s="3557"/>
      <c r="F58" s="3556"/>
      <c r="G58" s="3364"/>
      <c r="H58" s="3696"/>
      <c r="I58" s="3362"/>
      <c r="J58" s="3402"/>
      <c r="K58" s="3361" t="s">
        <v>33</v>
      </c>
      <c r="L58" s="3360">
        <f>SUM(L56:L57)</f>
        <v>1038.4000000000001</v>
      </c>
      <c r="M58" s="3710"/>
      <c r="N58" s="3709"/>
      <c r="O58" s="3708"/>
      <c r="P58" s="3651"/>
      <c r="Q58" s="3651"/>
      <c r="R58" s="3651"/>
      <c r="S58" s="3651"/>
      <c r="T58" s="3651"/>
      <c r="U58" s="3651"/>
      <c r="V58" s="3651"/>
      <c r="W58" s="3707"/>
      <c r="X58" s="3706"/>
      <c r="Y58" s="3706"/>
      <c r="AE58" s="3686"/>
    </row>
    <row r="59" spans="1:31" ht="20.25" customHeight="1" x14ac:dyDescent="0.2">
      <c r="A59" s="3398" t="s">
        <v>37</v>
      </c>
      <c r="B59" s="3397" t="s">
        <v>37</v>
      </c>
      <c r="C59" s="3385" t="s">
        <v>39</v>
      </c>
      <c r="D59" s="3396" t="s">
        <v>103</v>
      </c>
      <c r="E59" s="3563"/>
      <c r="F59" s="3395" t="s">
        <v>1025</v>
      </c>
      <c r="G59" s="3450" t="s">
        <v>148</v>
      </c>
      <c r="H59" s="3705" t="s">
        <v>44</v>
      </c>
      <c r="I59" s="3704"/>
      <c r="J59" s="3448"/>
      <c r="K59" s="3526" t="s">
        <v>125</v>
      </c>
      <c r="L59" s="3703">
        <v>1650</v>
      </c>
      <c r="M59" s="3431" t="s">
        <v>1024</v>
      </c>
      <c r="N59" s="3430" t="s">
        <v>1023</v>
      </c>
      <c r="O59" s="3702">
        <v>3600</v>
      </c>
      <c r="P59" s="3283"/>
      <c r="Q59" s="3692"/>
      <c r="R59" s="3701"/>
      <c r="S59" s="3690"/>
      <c r="T59" s="3283"/>
      <c r="U59" s="3283"/>
      <c r="V59" s="3283"/>
      <c r="W59" s="3283"/>
      <c r="X59" s="3283"/>
      <c r="Y59" s="3283"/>
      <c r="Z59" s="3282"/>
      <c r="AE59" s="3686"/>
    </row>
    <row r="60" spans="1:31" ht="17.25" customHeight="1" x14ac:dyDescent="0.2">
      <c r="A60" s="3387"/>
      <c r="B60" s="3386"/>
      <c r="C60" s="3385"/>
      <c r="D60" s="3384"/>
      <c r="E60" s="3575"/>
      <c r="F60" s="3382"/>
      <c r="G60" s="3381"/>
      <c r="H60" s="3700"/>
      <c r="I60" s="3380" t="s">
        <v>645</v>
      </c>
      <c r="J60" s="3509" t="s">
        <v>203</v>
      </c>
      <c r="K60" s="3589" t="s">
        <v>142</v>
      </c>
      <c r="L60" s="3508">
        <v>0</v>
      </c>
      <c r="M60" s="3619"/>
      <c r="N60" s="3699"/>
      <c r="O60" s="3698"/>
      <c r="P60" s="3283"/>
      <c r="Q60" s="3692"/>
      <c r="R60" s="3691"/>
      <c r="S60" s="3690"/>
      <c r="T60" s="3283"/>
      <c r="U60" s="3697"/>
      <c r="V60" s="3283"/>
      <c r="W60" s="3283"/>
      <c r="X60" s="3283"/>
      <c r="Y60" s="3283"/>
      <c r="AE60" s="3686"/>
    </row>
    <row r="61" spans="1:31" ht="17.25" customHeight="1" thickBot="1" x14ac:dyDescent="0.25">
      <c r="A61" s="3370"/>
      <c r="B61" s="3369"/>
      <c r="C61" s="3368"/>
      <c r="D61" s="3367"/>
      <c r="E61" s="3557"/>
      <c r="F61" s="3365"/>
      <c r="G61" s="3364"/>
      <c r="H61" s="3696"/>
      <c r="I61" s="3362"/>
      <c r="J61" s="3402"/>
      <c r="K61" s="3695" t="s">
        <v>33</v>
      </c>
      <c r="L61" s="3694">
        <f>SUM(L59:L60)</f>
        <v>1650</v>
      </c>
      <c r="M61" s="3420"/>
      <c r="N61" s="3419"/>
      <c r="O61" s="3693"/>
      <c r="P61" s="3283"/>
      <c r="Q61" s="3692"/>
      <c r="R61" s="3691"/>
      <c r="S61" s="3690"/>
      <c r="T61" s="3283"/>
      <c r="U61" s="3283"/>
      <c r="V61" s="3283"/>
      <c r="W61" s="3283"/>
      <c r="X61" s="3283"/>
      <c r="Y61" s="3283"/>
      <c r="AE61" s="3686"/>
    </row>
    <row r="62" spans="1:31" ht="26.45" customHeight="1" x14ac:dyDescent="0.2">
      <c r="A62" s="3630" t="s">
        <v>37</v>
      </c>
      <c r="B62" s="3629" t="s">
        <v>37</v>
      </c>
      <c r="C62" s="3385" t="s">
        <v>93</v>
      </c>
      <c r="D62" s="3549" t="s">
        <v>1022</v>
      </c>
      <c r="E62" s="3549"/>
      <c r="F62" s="3548"/>
      <c r="G62" s="3450" t="s">
        <v>1010</v>
      </c>
      <c r="H62" s="3689" t="s">
        <v>44</v>
      </c>
      <c r="I62" s="3495" t="s">
        <v>501</v>
      </c>
      <c r="J62" s="3379" t="s">
        <v>62</v>
      </c>
      <c r="K62" s="3433" t="s">
        <v>125</v>
      </c>
      <c r="L62" s="3432">
        <f>L67+L70+L73+L77</f>
        <v>3410.6</v>
      </c>
      <c r="M62" s="3688"/>
      <c r="N62" s="3687"/>
      <c r="O62" s="3576"/>
      <c r="P62" s="3283"/>
      <c r="Q62" s="3428"/>
      <c r="R62" s="3416"/>
      <c r="S62" s="3283"/>
      <c r="T62" s="3283"/>
      <c r="U62" s="3283"/>
      <c r="V62" s="3283"/>
      <c r="W62" s="3283"/>
      <c r="X62" s="3282"/>
      <c r="Y62" s="3283"/>
      <c r="AE62" s="3686"/>
    </row>
    <row r="63" spans="1:31" ht="25.5" x14ac:dyDescent="0.2">
      <c r="A63" s="3626"/>
      <c r="B63" s="3438"/>
      <c r="C63" s="3385"/>
      <c r="D63" s="3542"/>
      <c r="E63" s="3542"/>
      <c r="F63" s="3541"/>
      <c r="G63" s="3381"/>
      <c r="H63" s="3580"/>
      <c r="I63" s="3524"/>
      <c r="J63" s="3678"/>
      <c r="K63" s="3539" t="s">
        <v>141</v>
      </c>
      <c r="L63" s="3685">
        <f>L71+L78</f>
        <v>441.1</v>
      </c>
      <c r="M63" s="3684" t="s">
        <v>1021</v>
      </c>
      <c r="N63" s="3683" t="s">
        <v>80</v>
      </c>
      <c r="O63" s="3682" t="s">
        <v>1020</v>
      </c>
      <c r="P63" s="3283"/>
      <c r="Q63" s="3428"/>
      <c r="R63" s="3610"/>
      <c r="S63" s="3283"/>
      <c r="T63" s="3283"/>
      <c r="U63" s="3283"/>
      <c r="V63" s="3283"/>
      <c r="W63" s="3283"/>
      <c r="X63" s="3283"/>
      <c r="Y63" s="3283"/>
    </row>
    <row r="64" spans="1:31" x14ac:dyDescent="0.2">
      <c r="A64" s="3626"/>
      <c r="B64" s="3438"/>
      <c r="C64" s="3385"/>
      <c r="D64" s="3542"/>
      <c r="E64" s="3542"/>
      <c r="F64" s="3541"/>
      <c r="G64" s="3381"/>
      <c r="H64" s="3580"/>
      <c r="I64" s="3524"/>
      <c r="J64" s="3678"/>
      <c r="K64" s="3543" t="s">
        <v>40</v>
      </c>
      <c r="L64" s="3681">
        <f>L74</f>
        <v>0</v>
      </c>
      <c r="M64" s="3643"/>
      <c r="N64" s="3680"/>
      <c r="O64" s="3679"/>
      <c r="P64" s="3283"/>
      <c r="Q64" s="3428"/>
      <c r="R64" s="3610"/>
      <c r="S64" s="3283"/>
      <c r="T64" s="3283"/>
      <c r="U64" s="3283"/>
      <c r="V64" s="3283"/>
      <c r="W64" s="3283"/>
      <c r="X64" s="3283"/>
      <c r="Y64" s="3283"/>
    </row>
    <row r="65" spans="1:25" ht="13.15" customHeight="1" thickBot="1" x14ac:dyDescent="0.25">
      <c r="A65" s="3626"/>
      <c r="B65" s="3438"/>
      <c r="C65" s="3385"/>
      <c r="D65" s="3542"/>
      <c r="E65" s="3542"/>
      <c r="F65" s="3541"/>
      <c r="G65" s="3381"/>
      <c r="H65" s="3580"/>
      <c r="I65" s="3524"/>
      <c r="J65" s="3678"/>
      <c r="K65" s="3677" t="s">
        <v>142</v>
      </c>
      <c r="L65" s="3676">
        <f>L68+L75</f>
        <v>0</v>
      </c>
      <c r="M65" s="3660" t="s">
        <v>1019</v>
      </c>
      <c r="N65" s="3639" t="s">
        <v>49</v>
      </c>
      <c r="O65" s="3659" t="s">
        <v>1018</v>
      </c>
      <c r="P65" s="3283"/>
      <c r="Q65" s="3428"/>
      <c r="R65" s="3416"/>
      <c r="S65" s="3283"/>
      <c r="T65" s="3283"/>
      <c r="U65" s="3283"/>
      <c r="V65" s="3283"/>
      <c r="W65" s="3283"/>
      <c r="X65" s="3283"/>
      <c r="Y65" s="3283"/>
    </row>
    <row r="66" spans="1:25" ht="13.5" thickBot="1" x14ac:dyDescent="0.25">
      <c r="A66" s="3624"/>
      <c r="B66" s="3623"/>
      <c r="C66" s="3368"/>
      <c r="D66" s="3536"/>
      <c r="E66" s="3536"/>
      <c r="F66" s="3535"/>
      <c r="G66" s="3364"/>
      <c r="H66" s="3646"/>
      <c r="I66" s="3524"/>
      <c r="J66" s="3497"/>
      <c r="K66" s="3675" t="s">
        <v>33</v>
      </c>
      <c r="L66" s="3421">
        <f>SUM(L62:L65)</f>
        <v>3851.7</v>
      </c>
      <c r="M66" s="3674"/>
      <c r="N66" s="3632"/>
      <c r="O66" s="3651"/>
      <c r="P66" s="3283"/>
      <c r="Q66" s="3417"/>
      <c r="R66" s="3593"/>
      <c r="S66" s="3283"/>
      <c r="T66" s="3283"/>
      <c r="U66" s="3283"/>
      <c r="V66" s="3283"/>
      <c r="W66" s="3283"/>
      <c r="X66" s="3283"/>
      <c r="Y66" s="3283"/>
    </row>
    <row r="67" spans="1:25" ht="20.25" customHeight="1" x14ac:dyDescent="0.2">
      <c r="A67" s="3398" t="s">
        <v>37</v>
      </c>
      <c r="B67" s="3397" t="s">
        <v>37</v>
      </c>
      <c r="C67" s="3385" t="s">
        <v>93</v>
      </c>
      <c r="D67" s="3396" t="s">
        <v>37</v>
      </c>
      <c r="E67" s="3563"/>
      <c r="F67" s="3395" t="s">
        <v>1017</v>
      </c>
      <c r="G67" s="3450" t="s">
        <v>1010</v>
      </c>
      <c r="H67" s="3650" t="s">
        <v>44</v>
      </c>
      <c r="I67" s="3671">
        <v>9</v>
      </c>
      <c r="J67" s="3512" t="s">
        <v>62</v>
      </c>
      <c r="K67" s="3526" t="s">
        <v>125</v>
      </c>
      <c r="L67" s="3391">
        <v>7</v>
      </c>
      <c r="M67" s="3649" t="s">
        <v>1016</v>
      </c>
      <c r="N67" s="3559" t="s">
        <v>49</v>
      </c>
      <c r="O67" s="3558" t="s">
        <v>671</v>
      </c>
      <c r="P67" s="3283"/>
      <c r="Q67" s="3283"/>
      <c r="R67" s="3283"/>
      <c r="S67" s="3283"/>
      <c r="T67" s="3283"/>
      <c r="U67" s="3283"/>
      <c r="V67" s="3283"/>
      <c r="W67" s="3283"/>
      <c r="X67" s="3283"/>
      <c r="Y67" s="3283"/>
    </row>
    <row r="68" spans="1:25" ht="20.25" customHeight="1" x14ac:dyDescent="0.2">
      <c r="A68" s="3387"/>
      <c r="B68" s="3386"/>
      <c r="C68" s="3385"/>
      <c r="D68" s="3384"/>
      <c r="E68" s="3575"/>
      <c r="F68" s="3382"/>
      <c r="G68" s="3381"/>
      <c r="H68" s="3580"/>
      <c r="I68" s="3380"/>
      <c r="J68" s="3408"/>
      <c r="K68" s="3589" t="s">
        <v>142</v>
      </c>
      <c r="L68" s="3508">
        <v>0</v>
      </c>
      <c r="M68" s="3400"/>
      <c r="N68" s="3358"/>
      <c r="O68" s="3673"/>
      <c r="P68" s="3283"/>
      <c r="Q68" s="3283"/>
      <c r="R68" s="3283"/>
      <c r="S68" s="3283"/>
      <c r="T68" s="3283"/>
      <c r="U68" s="3283"/>
      <c r="V68" s="3283"/>
      <c r="W68" s="3283"/>
      <c r="X68" s="3283"/>
      <c r="Y68" s="3283"/>
    </row>
    <row r="69" spans="1:25" ht="21.75" customHeight="1" thickBot="1" x14ac:dyDescent="0.25">
      <c r="A69" s="3370"/>
      <c r="B69" s="3369"/>
      <c r="C69" s="3368"/>
      <c r="D69" s="3367"/>
      <c r="E69" s="3557"/>
      <c r="F69" s="3365"/>
      <c r="G69" s="3364"/>
      <c r="H69" s="3646"/>
      <c r="I69" s="3362"/>
      <c r="J69" s="3402"/>
      <c r="K69" s="3361" t="s">
        <v>33</v>
      </c>
      <c r="L69" s="3360">
        <f>SUM(L67:L68)</f>
        <v>7</v>
      </c>
      <c r="M69" s="3564"/>
      <c r="N69" s="3358"/>
      <c r="O69" s="3673"/>
      <c r="P69" s="3283"/>
      <c r="Q69" s="3283"/>
      <c r="R69" s="3283"/>
      <c r="S69" s="3283"/>
      <c r="T69" s="3283"/>
      <c r="U69" s="3283"/>
      <c r="V69" s="3283"/>
      <c r="W69" s="3283"/>
      <c r="X69" s="3283"/>
      <c r="Y69" s="3283"/>
    </row>
    <row r="70" spans="1:25" ht="21" customHeight="1" x14ac:dyDescent="0.2">
      <c r="A70" s="3398" t="s">
        <v>37</v>
      </c>
      <c r="B70" s="3397" t="s">
        <v>37</v>
      </c>
      <c r="C70" s="3385" t="s">
        <v>93</v>
      </c>
      <c r="D70" s="3396" t="s">
        <v>39</v>
      </c>
      <c r="E70" s="3563"/>
      <c r="F70" s="3672" t="s">
        <v>1015</v>
      </c>
      <c r="G70" s="3450" t="s">
        <v>1010</v>
      </c>
      <c r="H70" s="3650" t="s">
        <v>44</v>
      </c>
      <c r="I70" s="3671">
        <v>9</v>
      </c>
      <c r="J70" s="3512" t="s">
        <v>62</v>
      </c>
      <c r="K70" s="3526" t="s">
        <v>125</v>
      </c>
      <c r="L70" s="3391">
        <v>203.6</v>
      </c>
      <c r="M70" s="3649" t="s">
        <v>973</v>
      </c>
      <c r="N70" s="3670" t="s">
        <v>233</v>
      </c>
      <c r="O70" s="3669" t="s">
        <v>1014</v>
      </c>
      <c r="P70" s="3283"/>
      <c r="Q70" s="3283"/>
      <c r="R70" s="3283"/>
      <c r="S70" s="3283"/>
      <c r="T70" s="3283"/>
      <c r="U70" s="3283"/>
      <c r="V70" s="3283"/>
      <c r="W70" s="3283"/>
      <c r="X70" s="3283"/>
      <c r="Y70" s="3283"/>
    </row>
    <row r="71" spans="1:25" ht="17.25" customHeight="1" x14ac:dyDescent="0.2">
      <c r="A71" s="3387"/>
      <c r="B71" s="3386"/>
      <c r="C71" s="3385"/>
      <c r="D71" s="3384"/>
      <c r="E71" s="3575"/>
      <c r="F71" s="3668"/>
      <c r="G71" s="3381"/>
      <c r="H71" s="3580"/>
      <c r="I71" s="3380"/>
      <c r="J71" s="3408"/>
      <c r="K71" s="3589" t="s">
        <v>141</v>
      </c>
      <c r="L71" s="3508">
        <v>346.8</v>
      </c>
      <c r="M71" s="3400"/>
      <c r="N71" s="3667"/>
      <c r="O71" s="3666"/>
      <c r="P71" s="3283"/>
      <c r="Q71" s="3283"/>
      <c r="R71" s="3283"/>
      <c r="S71" s="3283"/>
      <c r="T71" s="3283"/>
      <c r="U71" s="3283"/>
      <c r="V71" s="3283"/>
      <c r="W71" s="3283"/>
      <c r="X71" s="3283"/>
      <c r="Y71" s="3283"/>
    </row>
    <row r="72" spans="1:25" ht="20.25" customHeight="1" thickBot="1" x14ac:dyDescent="0.25">
      <c r="A72" s="3370"/>
      <c r="B72" s="3369"/>
      <c r="C72" s="3368"/>
      <c r="D72" s="3367"/>
      <c r="E72" s="3557"/>
      <c r="F72" s="3665"/>
      <c r="G72" s="3364"/>
      <c r="H72" s="3646"/>
      <c r="I72" s="3362"/>
      <c r="J72" s="3402"/>
      <c r="K72" s="3361" t="s">
        <v>33</v>
      </c>
      <c r="L72" s="3360">
        <f>SUM(L70:L71)</f>
        <v>550.4</v>
      </c>
      <c r="M72" s="3664"/>
      <c r="N72" s="3663"/>
      <c r="O72" s="3662"/>
      <c r="P72" s="3283"/>
      <c r="Q72" s="3283"/>
      <c r="R72" s="3283"/>
      <c r="S72" s="3283"/>
      <c r="T72" s="3283"/>
      <c r="U72" s="3283"/>
      <c r="V72" s="3283"/>
      <c r="W72" s="3283"/>
      <c r="X72" s="3283"/>
      <c r="Y72" s="3283"/>
    </row>
    <row r="73" spans="1:25" ht="21" customHeight="1" x14ac:dyDescent="0.2">
      <c r="A73" s="3398" t="s">
        <v>37</v>
      </c>
      <c r="B73" s="3397" t="s">
        <v>37</v>
      </c>
      <c r="C73" s="3385" t="s">
        <v>93</v>
      </c>
      <c r="D73" s="3396" t="s">
        <v>110</v>
      </c>
      <c r="E73" s="3563"/>
      <c r="F73" s="3562" t="s">
        <v>1013</v>
      </c>
      <c r="G73" s="3450" t="s">
        <v>1010</v>
      </c>
      <c r="H73" s="3650" t="s">
        <v>44</v>
      </c>
      <c r="I73" s="3380" t="s">
        <v>958</v>
      </c>
      <c r="J73" s="3512" t="s">
        <v>62</v>
      </c>
      <c r="K73" s="3392" t="s">
        <v>125</v>
      </c>
      <c r="L73" s="3661">
        <v>3000</v>
      </c>
      <c r="M73" s="3660" t="s">
        <v>1012</v>
      </c>
      <c r="N73" s="3639" t="s">
        <v>49</v>
      </c>
      <c r="O73" s="3659" t="s">
        <v>617</v>
      </c>
      <c r="P73" s="3371"/>
      <c r="Q73" s="3283"/>
      <c r="R73" s="3657"/>
      <c r="S73" s="3283"/>
      <c r="T73" s="3283"/>
      <c r="U73" s="3283"/>
      <c r="V73" s="3283"/>
      <c r="W73" s="3283"/>
      <c r="X73" s="3283"/>
      <c r="Y73" s="3283"/>
    </row>
    <row r="74" spans="1:25" ht="21" customHeight="1" x14ac:dyDescent="0.2">
      <c r="A74" s="3387"/>
      <c r="B74" s="3386"/>
      <c r="C74" s="3385"/>
      <c r="D74" s="3384"/>
      <c r="E74" s="3575"/>
      <c r="F74" s="3583"/>
      <c r="G74" s="3381"/>
      <c r="H74" s="3580"/>
      <c r="I74" s="3380"/>
      <c r="J74" s="3509"/>
      <c r="K74" s="3526" t="s">
        <v>40</v>
      </c>
      <c r="L74" s="3658">
        <v>0</v>
      </c>
      <c r="M74" s="3655"/>
      <c r="N74" s="3636"/>
      <c r="O74" s="3654"/>
      <c r="P74" s="3371"/>
      <c r="Q74" s="3283"/>
      <c r="R74" s="3657"/>
      <c r="S74" s="3283"/>
      <c r="T74" s="3283"/>
      <c r="U74" s="3283"/>
      <c r="V74" s="3283"/>
      <c r="W74" s="3283"/>
      <c r="X74" s="3283"/>
      <c r="Y74" s="3283"/>
    </row>
    <row r="75" spans="1:25" ht="21" customHeight="1" x14ac:dyDescent="0.2">
      <c r="A75" s="3387"/>
      <c r="B75" s="3386"/>
      <c r="C75" s="3385"/>
      <c r="D75" s="3384"/>
      <c r="E75" s="3575"/>
      <c r="F75" s="3583"/>
      <c r="G75" s="3381"/>
      <c r="H75" s="3580"/>
      <c r="I75" s="3380"/>
      <c r="J75" s="3509"/>
      <c r="K75" s="3589" t="s">
        <v>142</v>
      </c>
      <c r="L75" s="3656">
        <v>0</v>
      </c>
      <c r="M75" s="3655"/>
      <c r="N75" s="3636"/>
      <c r="O75" s="3654"/>
      <c r="P75" s="3282"/>
      <c r="Q75" s="3283"/>
      <c r="R75" s="3283"/>
      <c r="S75" s="3283"/>
      <c r="T75" s="3283"/>
      <c r="U75" s="3283"/>
      <c r="V75" s="3283"/>
      <c r="W75" s="3283"/>
      <c r="X75" s="3283"/>
      <c r="Y75" s="3283"/>
    </row>
    <row r="76" spans="1:25" ht="21" customHeight="1" thickBot="1" x14ac:dyDescent="0.25">
      <c r="A76" s="3370"/>
      <c r="B76" s="3369"/>
      <c r="C76" s="3368"/>
      <c r="D76" s="3367"/>
      <c r="E76" s="3557"/>
      <c r="F76" s="3556"/>
      <c r="G76" s="3364"/>
      <c r="H76" s="3646"/>
      <c r="I76" s="3362"/>
      <c r="J76" s="3402"/>
      <c r="K76" s="3645" t="s">
        <v>33</v>
      </c>
      <c r="L76" s="3653">
        <f>SUM(L73:L75)</f>
        <v>3000</v>
      </c>
      <c r="M76" s="3652"/>
      <c r="N76" s="3632"/>
      <c r="O76" s="3651"/>
      <c r="P76" s="3282"/>
      <c r="Q76" s="3283"/>
      <c r="R76" s="3283"/>
      <c r="S76" s="3283"/>
      <c r="T76" s="3283"/>
      <c r="U76" s="3283"/>
      <c r="V76" s="3283"/>
      <c r="W76" s="3283"/>
      <c r="X76" s="3283"/>
      <c r="Y76" s="3283"/>
    </row>
    <row r="77" spans="1:25" ht="21" customHeight="1" x14ac:dyDescent="0.2">
      <c r="A77" s="3398" t="s">
        <v>37</v>
      </c>
      <c r="B77" s="3397" t="s">
        <v>37</v>
      </c>
      <c r="C77" s="3385" t="s">
        <v>93</v>
      </c>
      <c r="D77" s="3396" t="s">
        <v>108</v>
      </c>
      <c r="E77" s="3647"/>
      <c r="F77" s="3578" t="s">
        <v>1011</v>
      </c>
      <c r="G77" s="3450" t="s">
        <v>1010</v>
      </c>
      <c r="H77" s="3650" t="s">
        <v>44</v>
      </c>
      <c r="I77" s="3380" t="s">
        <v>958</v>
      </c>
      <c r="J77" s="3512" t="s">
        <v>62</v>
      </c>
      <c r="K77" s="3392" t="s">
        <v>125</v>
      </c>
      <c r="L77" s="3391">
        <v>200</v>
      </c>
      <c r="M77" s="3649" t="s">
        <v>973</v>
      </c>
      <c r="N77" s="3500" t="s">
        <v>233</v>
      </c>
      <c r="O77" s="3635" t="s">
        <v>1009</v>
      </c>
      <c r="P77" s="3282"/>
      <c r="Q77" s="3283"/>
      <c r="R77" s="3283"/>
      <c r="S77" s="3283"/>
      <c r="T77" s="3283"/>
      <c r="U77" s="3283"/>
      <c r="V77" s="3283"/>
      <c r="W77" s="3283"/>
      <c r="X77" s="3283"/>
      <c r="Y77" s="3283"/>
    </row>
    <row r="78" spans="1:25" ht="21" customHeight="1" x14ac:dyDescent="0.2">
      <c r="A78" s="3387"/>
      <c r="B78" s="3386"/>
      <c r="C78" s="3385"/>
      <c r="D78" s="3384"/>
      <c r="E78" s="3647"/>
      <c r="F78" s="3648"/>
      <c r="G78" s="3381"/>
      <c r="H78" s="3580"/>
      <c r="I78" s="3380"/>
      <c r="J78" s="3408"/>
      <c r="K78" s="3526" t="s">
        <v>141</v>
      </c>
      <c r="L78" s="3508">
        <v>94.3</v>
      </c>
      <c r="M78" s="3643"/>
      <c r="N78" s="3500"/>
      <c r="O78" s="3569"/>
      <c r="P78" s="3282"/>
      <c r="Q78" s="3283"/>
      <c r="R78" s="3283"/>
      <c r="S78" s="3283"/>
      <c r="T78" s="3283"/>
      <c r="U78" s="3283"/>
      <c r="V78" s="3283"/>
      <c r="W78" s="3283"/>
      <c r="X78" s="3283"/>
      <c r="Y78" s="3283"/>
    </row>
    <row r="79" spans="1:25" ht="12.75" customHeight="1" x14ac:dyDescent="0.2">
      <c r="A79" s="3387"/>
      <c r="B79" s="3386"/>
      <c r="C79" s="3385"/>
      <c r="D79" s="3384"/>
      <c r="E79" s="3647"/>
      <c r="F79" s="3648"/>
      <c r="G79" s="3381"/>
      <c r="H79" s="3580"/>
      <c r="I79" s="3380"/>
      <c r="J79" s="3408"/>
      <c r="K79" s="3589" t="s">
        <v>142</v>
      </c>
      <c r="L79" s="3508">
        <v>0</v>
      </c>
      <c r="M79" s="3643"/>
      <c r="N79" s="3500"/>
      <c r="O79" s="3569"/>
      <c r="P79" s="3282"/>
      <c r="Q79" s="3283"/>
      <c r="R79" s="3283"/>
      <c r="S79" s="3283"/>
      <c r="T79" s="3283"/>
      <c r="U79" s="3283"/>
      <c r="V79" s="3283"/>
      <c r="W79" s="3283"/>
      <c r="X79" s="3283"/>
      <c r="Y79" s="3283"/>
    </row>
    <row r="80" spans="1:25" ht="21" customHeight="1" thickBot="1" x14ac:dyDescent="0.25">
      <c r="A80" s="3370"/>
      <c r="B80" s="3369"/>
      <c r="C80" s="3368"/>
      <c r="D80" s="3367"/>
      <c r="E80" s="3647"/>
      <c r="F80" s="3574"/>
      <c r="G80" s="3364"/>
      <c r="H80" s="3646"/>
      <c r="I80" s="3380"/>
      <c r="J80" s="3408"/>
      <c r="K80" s="3645" t="s">
        <v>33</v>
      </c>
      <c r="L80" s="3644">
        <f>SUM(L77:L79)</f>
        <v>294.3</v>
      </c>
      <c r="M80" s="3643"/>
      <c r="N80" s="3500"/>
      <c r="O80" s="3569"/>
      <c r="P80" s="3282"/>
      <c r="Q80" s="3283"/>
      <c r="R80" s="3283"/>
      <c r="S80" s="3283"/>
      <c r="T80" s="3283"/>
      <c r="U80" s="3283"/>
      <c r="V80" s="3283"/>
      <c r="W80" s="3283"/>
      <c r="X80" s="3283"/>
      <c r="Y80" s="3283"/>
    </row>
    <row r="81" spans="1:25" ht="27.75" customHeight="1" x14ac:dyDescent="0.2">
      <c r="A81" s="3630" t="s">
        <v>37</v>
      </c>
      <c r="B81" s="3629" t="s">
        <v>37</v>
      </c>
      <c r="C81" s="3628" t="s">
        <v>88</v>
      </c>
      <c r="D81" s="3642" t="s">
        <v>1004</v>
      </c>
      <c r="E81" s="3549"/>
      <c r="F81" s="3548"/>
      <c r="G81" s="3450" t="s">
        <v>1008</v>
      </c>
      <c r="H81" s="3449" t="s">
        <v>44</v>
      </c>
      <c r="I81" s="3495" t="s">
        <v>43</v>
      </c>
      <c r="J81" s="226" t="s">
        <v>42</v>
      </c>
      <c r="K81" s="3433" t="s">
        <v>125</v>
      </c>
      <c r="L81" s="3432">
        <f>L86</f>
        <v>0</v>
      </c>
      <c r="M81" s="3606" t="s">
        <v>1007</v>
      </c>
      <c r="N81" s="3446" t="s">
        <v>233</v>
      </c>
      <c r="O81" s="3641" t="s">
        <v>1006</v>
      </c>
      <c r="P81" s="3283"/>
      <c r="Q81" s="3283"/>
      <c r="R81" s="3283"/>
      <c r="S81" s="3283"/>
      <c r="T81" s="3283"/>
      <c r="U81" s="3283"/>
      <c r="V81" s="3283"/>
      <c r="W81" s="3283"/>
      <c r="X81" s="3283"/>
      <c r="Y81" s="3283"/>
    </row>
    <row r="82" spans="1:25" ht="19.5" customHeight="1" x14ac:dyDescent="0.2">
      <c r="A82" s="3626"/>
      <c r="B82" s="3438"/>
      <c r="C82" s="3385"/>
      <c r="D82" s="3638"/>
      <c r="E82" s="3542"/>
      <c r="F82" s="3541"/>
      <c r="G82" s="3381"/>
      <c r="H82" s="3363"/>
      <c r="I82" s="3524"/>
      <c r="J82" s="3523"/>
      <c r="K82" s="3543" t="s">
        <v>40</v>
      </c>
      <c r="L82" s="3538">
        <f>L87</f>
        <v>0</v>
      </c>
      <c r="M82" s="3640" t="s">
        <v>1005</v>
      </c>
      <c r="N82" s="3639" t="s">
        <v>49</v>
      </c>
      <c r="O82" s="3635" t="s">
        <v>43</v>
      </c>
      <c r="P82" s="3283"/>
      <c r="Q82" s="3283"/>
      <c r="R82" s="3283"/>
      <c r="S82" s="3283"/>
      <c r="T82" s="3283"/>
      <c r="U82" s="3283"/>
      <c r="V82" s="3283"/>
      <c r="W82" s="3283"/>
      <c r="X82" s="3283"/>
      <c r="Y82" s="3283"/>
    </row>
    <row r="83" spans="1:25" ht="19.5" customHeight="1" x14ac:dyDescent="0.2">
      <c r="A83" s="3626"/>
      <c r="B83" s="3438"/>
      <c r="C83" s="3385"/>
      <c r="D83" s="3638"/>
      <c r="E83" s="3542"/>
      <c r="F83" s="3541"/>
      <c r="G83" s="3381"/>
      <c r="H83" s="3363"/>
      <c r="I83" s="3524"/>
      <c r="J83" s="3523"/>
      <c r="K83" s="3543" t="s">
        <v>141</v>
      </c>
      <c r="L83" s="3538">
        <f>L88</f>
        <v>31.4</v>
      </c>
      <c r="M83" s="3637"/>
      <c r="N83" s="3636"/>
      <c r="O83" s="3635"/>
      <c r="P83" s="3283"/>
      <c r="Q83" s="3283"/>
      <c r="R83" s="3283"/>
      <c r="S83" s="3283"/>
      <c r="T83" s="3283"/>
      <c r="U83" s="3283"/>
      <c r="V83" s="3283"/>
      <c r="W83" s="3283"/>
      <c r="X83" s="3283"/>
      <c r="Y83" s="3283"/>
    </row>
    <row r="84" spans="1:25" ht="16.5" customHeight="1" x14ac:dyDescent="0.2">
      <c r="A84" s="3626"/>
      <c r="B84" s="3438"/>
      <c r="C84" s="3385"/>
      <c r="D84" s="3638"/>
      <c r="E84" s="3542"/>
      <c r="F84" s="3541"/>
      <c r="G84" s="3381"/>
      <c r="H84" s="3363"/>
      <c r="I84" s="3524"/>
      <c r="J84" s="3523"/>
      <c r="K84" s="3539" t="s">
        <v>142</v>
      </c>
      <c r="L84" s="3538">
        <f>L89</f>
        <v>0</v>
      </c>
      <c r="M84" s="3637"/>
      <c r="N84" s="3636"/>
      <c r="O84" s="3635"/>
      <c r="P84" s="3283"/>
      <c r="Q84" s="3283"/>
      <c r="R84" s="3283"/>
      <c r="S84" s="3283"/>
      <c r="T84" s="3283"/>
      <c r="U84" s="3283"/>
      <c r="V84" s="3283"/>
      <c r="W84" s="3283"/>
      <c r="X84" s="3283"/>
      <c r="Y84" s="3283"/>
    </row>
    <row r="85" spans="1:25" ht="24" customHeight="1" thickBot="1" x14ac:dyDescent="0.25">
      <c r="A85" s="3624"/>
      <c r="B85" s="3623"/>
      <c r="C85" s="3368"/>
      <c r="D85" s="3634"/>
      <c r="E85" s="3536"/>
      <c r="F85" s="3535"/>
      <c r="G85" s="3381"/>
      <c r="H85" s="3363"/>
      <c r="I85" s="3524"/>
      <c r="J85" s="3523"/>
      <c r="K85" s="3534" t="s">
        <v>33</v>
      </c>
      <c r="L85" s="3533">
        <f>SUM(L81:L84)</f>
        <v>31.4</v>
      </c>
      <c r="M85" s="3633"/>
      <c r="N85" s="3632"/>
      <c r="O85" s="3631"/>
      <c r="P85" s="3283"/>
      <c r="Q85" s="3283"/>
      <c r="R85" s="3283"/>
      <c r="S85" s="3283"/>
      <c r="T85" s="3283"/>
      <c r="U85" s="3283"/>
      <c r="V85" s="3283"/>
      <c r="W85" s="3283"/>
      <c r="X85" s="3283"/>
      <c r="Y85" s="3283"/>
    </row>
    <row r="86" spans="1:25" ht="17.25" customHeight="1" x14ac:dyDescent="0.2">
      <c r="A86" s="3630" t="s">
        <v>37</v>
      </c>
      <c r="B86" s="3629" t="s">
        <v>37</v>
      </c>
      <c r="C86" s="3628" t="s">
        <v>88</v>
      </c>
      <c r="D86" s="3396" t="s">
        <v>37</v>
      </c>
      <c r="E86" s="3563"/>
      <c r="F86" s="3627" t="s">
        <v>1004</v>
      </c>
      <c r="G86" s="3381"/>
      <c r="H86" s="3363"/>
      <c r="I86" s="3524"/>
      <c r="J86" s="3523"/>
      <c r="K86" s="3392" t="s">
        <v>125</v>
      </c>
      <c r="L86" s="3391">
        <v>0</v>
      </c>
      <c r="M86" s="3619"/>
      <c r="N86" s="3500"/>
      <c r="O86" s="3618"/>
      <c r="P86" s="3282"/>
      <c r="Q86" s="3283"/>
      <c r="R86" s="3283"/>
      <c r="S86" s="3283"/>
      <c r="T86" s="3283"/>
      <c r="U86" s="3283"/>
      <c r="V86" s="3283"/>
      <c r="W86" s="3283"/>
      <c r="X86" s="3283"/>
      <c r="Y86" s="3283"/>
    </row>
    <row r="87" spans="1:25" ht="18.75" customHeight="1" x14ac:dyDescent="0.2">
      <c r="A87" s="3626"/>
      <c r="B87" s="3438"/>
      <c r="C87" s="3385"/>
      <c r="D87" s="3384"/>
      <c r="E87" s="3575"/>
      <c r="F87" s="3625"/>
      <c r="G87" s="3381"/>
      <c r="H87" s="3363"/>
      <c r="I87" s="3524"/>
      <c r="J87" s="3523"/>
      <c r="K87" s="3526" t="s">
        <v>40</v>
      </c>
      <c r="L87" s="3508">
        <v>0</v>
      </c>
      <c r="M87" s="3619"/>
      <c r="N87" s="3500"/>
      <c r="O87" s="3618"/>
      <c r="P87" s="3283"/>
      <c r="Q87" s="3283"/>
      <c r="R87" s="3283"/>
      <c r="S87" s="3283"/>
      <c r="T87" s="3283"/>
      <c r="U87" s="3283"/>
      <c r="V87" s="3283"/>
      <c r="W87" s="3283"/>
      <c r="X87" s="3283"/>
      <c r="Y87" s="3283"/>
    </row>
    <row r="88" spans="1:25" ht="21" customHeight="1" x14ac:dyDescent="0.2">
      <c r="A88" s="3626"/>
      <c r="B88" s="3438"/>
      <c r="C88" s="3385"/>
      <c r="D88" s="3384"/>
      <c r="E88" s="3575"/>
      <c r="F88" s="3625"/>
      <c r="G88" s="3381"/>
      <c r="H88" s="3363"/>
      <c r="I88" s="3524"/>
      <c r="J88" s="3523"/>
      <c r="K88" s="3526" t="s">
        <v>141</v>
      </c>
      <c r="L88" s="3508">
        <v>31.4</v>
      </c>
      <c r="M88" s="3619"/>
      <c r="N88" s="3500"/>
      <c r="O88" s="3618"/>
      <c r="P88" s="3283"/>
      <c r="Q88" s="3283"/>
      <c r="R88" s="3283"/>
      <c r="S88" s="3283"/>
      <c r="T88" s="3283"/>
      <c r="U88" s="3283"/>
      <c r="V88" s="3283"/>
      <c r="W88" s="3283"/>
      <c r="X88" s="3283"/>
      <c r="Y88" s="3283"/>
    </row>
    <row r="89" spans="1:25" ht="15" customHeight="1" x14ac:dyDescent="0.2">
      <c r="A89" s="3626"/>
      <c r="B89" s="3438"/>
      <c r="C89" s="3385"/>
      <c r="D89" s="3384"/>
      <c r="E89" s="3575"/>
      <c r="F89" s="3625"/>
      <c r="G89" s="3381"/>
      <c r="H89" s="3363"/>
      <c r="I89" s="3524"/>
      <c r="J89" s="3523"/>
      <c r="K89" s="3589" t="s">
        <v>142</v>
      </c>
      <c r="L89" s="3508">
        <v>0</v>
      </c>
      <c r="M89" s="3619"/>
      <c r="N89" s="3500"/>
      <c r="O89" s="3618"/>
      <c r="P89" s="3283"/>
      <c r="Q89" s="3283"/>
      <c r="R89" s="3283"/>
      <c r="S89" s="3283"/>
      <c r="T89" s="3283"/>
      <c r="U89" s="3283"/>
      <c r="V89" s="3283"/>
      <c r="W89" s="3283"/>
      <c r="X89" s="3283"/>
      <c r="Y89" s="3283"/>
    </row>
    <row r="90" spans="1:25" ht="15" customHeight="1" thickBot="1" x14ac:dyDescent="0.25">
      <c r="A90" s="3624"/>
      <c r="B90" s="3623"/>
      <c r="C90" s="3368"/>
      <c r="D90" s="3367"/>
      <c r="E90" s="3557"/>
      <c r="F90" s="3622"/>
      <c r="G90" s="3364"/>
      <c r="H90" s="3555"/>
      <c r="I90" s="3491"/>
      <c r="J90" s="220"/>
      <c r="K90" s="3621" t="s">
        <v>33</v>
      </c>
      <c r="L90" s="3620">
        <f>SUM(L86:L89)</f>
        <v>31.4</v>
      </c>
      <c r="M90" s="3619"/>
      <c r="N90" s="3500"/>
      <c r="O90" s="3618"/>
      <c r="P90" s="3283"/>
      <c r="Q90" s="3283"/>
      <c r="R90" s="3283"/>
      <c r="S90" s="3283"/>
      <c r="T90" s="3283"/>
      <c r="U90" s="3283"/>
      <c r="V90" s="3283"/>
      <c r="W90" s="3283"/>
      <c r="X90" s="3283"/>
      <c r="Y90" s="3283"/>
    </row>
    <row r="91" spans="1:25" ht="36" customHeight="1" thickBot="1" x14ac:dyDescent="0.25">
      <c r="A91" s="3489" t="s">
        <v>37</v>
      </c>
      <c r="B91" s="3488" t="s">
        <v>37</v>
      </c>
      <c r="C91" s="3617" t="s">
        <v>85</v>
      </c>
      <c r="D91" s="3549" t="s">
        <v>1003</v>
      </c>
      <c r="E91" s="3549"/>
      <c r="F91" s="3548"/>
      <c r="G91" s="3450" t="s">
        <v>984</v>
      </c>
      <c r="H91" s="3591" t="s">
        <v>44</v>
      </c>
      <c r="I91" s="3394" t="s">
        <v>645</v>
      </c>
      <c r="J91" s="3616" t="s">
        <v>203</v>
      </c>
      <c r="K91" s="3615" t="s">
        <v>125</v>
      </c>
      <c r="L91" s="3614">
        <f>L96+L103+L100+L112+L109</f>
        <v>220</v>
      </c>
      <c r="M91" s="3457" t="s">
        <v>1002</v>
      </c>
      <c r="N91" s="3456" t="s">
        <v>80</v>
      </c>
      <c r="O91" s="3613">
        <v>97</v>
      </c>
      <c r="P91" s="3283"/>
      <c r="Q91" s="3428"/>
      <c r="R91" s="3416"/>
      <c r="S91" s="3283"/>
      <c r="T91" s="3283"/>
      <c r="U91" s="3283"/>
      <c r="V91" s="3283"/>
      <c r="W91" s="3283"/>
      <c r="X91" s="3283"/>
      <c r="Y91" s="3283"/>
    </row>
    <row r="92" spans="1:25" ht="39" thickBot="1" x14ac:dyDescent="0.25">
      <c r="A92" s="3507"/>
      <c r="B92" s="3506"/>
      <c r="C92" s="3604"/>
      <c r="D92" s="3542"/>
      <c r="E92" s="3542"/>
      <c r="F92" s="3541"/>
      <c r="G92" s="3381"/>
      <c r="H92" s="3580"/>
      <c r="I92" s="3380" t="s">
        <v>958</v>
      </c>
      <c r="J92" s="3509" t="s">
        <v>62</v>
      </c>
      <c r="K92" s="3612" t="s">
        <v>141</v>
      </c>
      <c r="L92" s="3442">
        <f>L97+L101</f>
        <v>423</v>
      </c>
      <c r="M92" s="3611" t="s">
        <v>1001</v>
      </c>
      <c r="N92" s="3500" t="s">
        <v>80</v>
      </c>
      <c r="O92" s="3404">
        <v>74</v>
      </c>
      <c r="P92" s="3283"/>
      <c r="Q92" s="3428"/>
      <c r="R92" s="3610"/>
      <c r="S92" s="3283"/>
      <c r="T92" s="3283"/>
      <c r="U92" s="3283"/>
      <c r="V92" s="3283"/>
      <c r="W92" s="3283"/>
      <c r="X92" s="3283"/>
      <c r="Y92" s="3283"/>
    </row>
    <row r="93" spans="1:25" ht="15.75" customHeight="1" x14ac:dyDescent="0.2">
      <c r="A93" s="3507"/>
      <c r="B93" s="3506"/>
      <c r="C93" s="3604"/>
      <c r="D93" s="3542"/>
      <c r="E93" s="3542"/>
      <c r="F93" s="3541"/>
      <c r="G93" s="3381"/>
      <c r="H93" s="3580"/>
      <c r="I93" s="3394" t="s">
        <v>982</v>
      </c>
      <c r="J93" s="3609" t="s">
        <v>99</v>
      </c>
      <c r="K93" s="3608" t="s">
        <v>142</v>
      </c>
      <c r="L93" s="3607">
        <f>L98</f>
        <v>0</v>
      </c>
      <c r="M93" s="3606" t="s">
        <v>1000</v>
      </c>
      <c r="N93" s="3527" t="s">
        <v>976</v>
      </c>
      <c r="O93" s="3605">
        <v>3</v>
      </c>
      <c r="P93" s="3283"/>
      <c r="Q93" s="3599"/>
      <c r="R93" s="3598"/>
      <c r="S93" s="3283"/>
      <c r="T93" s="3283"/>
      <c r="U93" s="3283"/>
      <c r="V93" s="3283"/>
      <c r="W93" s="3283"/>
      <c r="X93" s="3283"/>
      <c r="Y93" s="3283"/>
    </row>
    <row r="94" spans="1:25" ht="13.15" customHeight="1" x14ac:dyDescent="0.2">
      <c r="A94" s="3507"/>
      <c r="B94" s="3506"/>
      <c r="C94" s="3604"/>
      <c r="D94" s="3542"/>
      <c r="E94" s="3542"/>
      <c r="F94" s="3541"/>
      <c r="G94" s="3381"/>
      <c r="H94" s="3580"/>
      <c r="I94" s="3380"/>
      <c r="J94" s="3408"/>
      <c r="K94" s="3603"/>
      <c r="L94" s="3602"/>
      <c r="M94" s="3601" t="s">
        <v>999</v>
      </c>
      <c r="N94" s="3545" t="s">
        <v>976</v>
      </c>
      <c r="O94" s="3600">
        <v>0</v>
      </c>
      <c r="P94" s="3283"/>
      <c r="Q94" s="3599"/>
      <c r="R94" s="3598"/>
      <c r="S94" s="3283"/>
      <c r="T94" s="3283"/>
      <c r="U94" s="3283"/>
      <c r="V94" s="3283"/>
      <c r="W94" s="3283"/>
      <c r="X94" s="3283"/>
      <c r="Y94" s="3283"/>
    </row>
    <row r="95" spans="1:25" ht="22.5" customHeight="1" thickBot="1" x14ac:dyDescent="0.25">
      <c r="A95" s="3482"/>
      <c r="B95" s="3481"/>
      <c r="C95" s="3597"/>
      <c r="D95" s="3536"/>
      <c r="E95" s="3536"/>
      <c r="F95" s="3535"/>
      <c r="G95" s="3364"/>
      <c r="H95" s="3596"/>
      <c r="I95" s="3362"/>
      <c r="J95" s="3402"/>
      <c r="K95" s="3422" t="s">
        <v>33</v>
      </c>
      <c r="L95" s="3533">
        <f>SUM(L91:L94)</f>
        <v>643</v>
      </c>
      <c r="M95" s="3532"/>
      <c r="N95" s="3595"/>
      <c r="O95" s="3594"/>
      <c r="P95" s="3283"/>
      <c r="Q95" s="3417"/>
      <c r="R95" s="3593"/>
      <c r="S95" s="3283"/>
      <c r="T95" s="3283"/>
      <c r="U95" s="3283"/>
      <c r="V95" s="3283"/>
      <c r="W95" s="3283"/>
      <c r="X95" s="3283"/>
      <c r="Y95" s="3283"/>
    </row>
    <row r="96" spans="1:25" ht="26.25" customHeight="1" x14ac:dyDescent="0.2">
      <c r="A96" s="3398" t="s">
        <v>37</v>
      </c>
      <c r="B96" s="3397" t="s">
        <v>37</v>
      </c>
      <c r="C96" s="3385" t="s">
        <v>85</v>
      </c>
      <c r="D96" s="3396" t="s">
        <v>37</v>
      </c>
      <c r="E96" s="3563"/>
      <c r="F96" s="3592" t="s">
        <v>998</v>
      </c>
      <c r="G96" s="3450" t="s">
        <v>984</v>
      </c>
      <c r="H96" s="3591" t="s">
        <v>44</v>
      </c>
      <c r="I96" s="3394" t="s">
        <v>663</v>
      </c>
      <c r="J96" s="3509" t="s">
        <v>192</v>
      </c>
      <c r="K96" s="3526" t="s">
        <v>125</v>
      </c>
      <c r="L96" s="3413">
        <v>140</v>
      </c>
      <c r="M96" s="3584" t="s">
        <v>973</v>
      </c>
      <c r="N96" s="3559" t="s">
        <v>233</v>
      </c>
      <c r="O96" s="3590" t="s">
        <v>997</v>
      </c>
      <c r="P96" s="3283"/>
      <c r="Q96" s="3283"/>
      <c r="R96" s="3283"/>
      <c r="S96" s="3283"/>
      <c r="T96" s="3283"/>
      <c r="U96" s="3283"/>
      <c r="V96" s="3283"/>
      <c r="W96" s="3283"/>
      <c r="X96" s="3283"/>
      <c r="Y96" s="3283"/>
    </row>
    <row r="97" spans="1:31" ht="16.5" customHeight="1" x14ac:dyDescent="0.2">
      <c r="A97" s="3387"/>
      <c r="B97" s="3386"/>
      <c r="C97" s="3385"/>
      <c r="D97" s="3384"/>
      <c r="E97" s="3575"/>
      <c r="F97" s="3588"/>
      <c r="G97" s="3381"/>
      <c r="H97" s="3580"/>
      <c r="I97" s="3380" t="s">
        <v>958</v>
      </c>
      <c r="J97" s="3512" t="s">
        <v>62</v>
      </c>
      <c r="K97" s="3589" t="s">
        <v>141</v>
      </c>
      <c r="L97" s="3407">
        <v>196.3</v>
      </c>
      <c r="M97" s="3400"/>
      <c r="N97" s="3358"/>
      <c r="O97" s="3357"/>
      <c r="P97" s="3283"/>
      <c r="Q97" s="3283"/>
      <c r="R97" s="3283"/>
      <c r="S97" s="3283"/>
      <c r="T97" s="3283"/>
      <c r="U97" s="3283"/>
      <c r="V97" s="3283"/>
      <c r="W97" s="3283"/>
      <c r="X97" s="3283"/>
      <c r="Y97" s="3283"/>
      <c r="AB97" s="3282"/>
      <c r="AE97" s="3282"/>
    </row>
    <row r="98" spans="1:31" ht="15" customHeight="1" thickBot="1" x14ac:dyDescent="0.25">
      <c r="A98" s="3387"/>
      <c r="B98" s="3386"/>
      <c r="C98" s="3385"/>
      <c r="D98" s="3384"/>
      <c r="E98" s="3575"/>
      <c r="F98" s="3588"/>
      <c r="G98" s="3381"/>
      <c r="H98" s="3580"/>
      <c r="I98" s="3380"/>
      <c r="J98" s="3408"/>
      <c r="K98" s="3522" t="s">
        <v>142</v>
      </c>
      <c r="L98" s="3587">
        <v>0</v>
      </c>
      <c r="M98" s="3400"/>
      <c r="N98" s="3358"/>
      <c r="O98" s="3357"/>
      <c r="P98" s="3283"/>
      <c r="Q98" s="3283"/>
      <c r="R98" s="3283"/>
      <c r="S98" s="3283"/>
      <c r="T98" s="3283"/>
      <c r="U98" s="3283"/>
      <c r="V98" s="3283"/>
      <c r="W98" s="3283"/>
      <c r="X98" s="3283"/>
      <c r="Y98" s="3283"/>
    </row>
    <row r="99" spans="1:31" ht="18" customHeight="1" thickBot="1" x14ac:dyDescent="0.25">
      <c r="A99" s="3370"/>
      <c r="B99" s="3369"/>
      <c r="C99" s="3368"/>
      <c r="D99" s="3367"/>
      <c r="E99" s="3557"/>
      <c r="F99" s="3586"/>
      <c r="G99" s="3364"/>
      <c r="H99" s="3580"/>
      <c r="I99" s="3362"/>
      <c r="J99" s="3402"/>
      <c r="K99" s="3361" t="s">
        <v>33</v>
      </c>
      <c r="L99" s="3585">
        <f>SUM(L96:L98)</f>
        <v>336.3</v>
      </c>
      <c r="M99" s="3400"/>
      <c r="N99" s="3358"/>
      <c r="O99" s="3357"/>
      <c r="P99" s="3283"/>
      <c r="Q99" s="3283"/>
      <c r="R99" s="3283"/>
      <c r="S99" s="3283"/>
      <c r="T99" s="3283"/>
      <c r="U99" s="3283"/>
      <c r="V99" s="3283"/>
      <c r="W99" s="3283"/>
      <c r="X99" s="3283"/>
      <c r="Y99" s="3283"/>
    </row>
    <row r="100" spans="1:31" ht="24.75" customHeight="1" x14ac:dyDescent="0.2">
      <c r="A100" s="3398" t="s">
        <v>37</v>
      </c>
      <c r="B100" s="3397" t="s">
        <v>37</v>
      </c>
      <c r="C100" s="3385" t="s">
        <v>85</v>
      </c>
      <c r="D100" s="3396" t="s">
        <v>39</v>
      </c>
      <c r="E100" s="3563"/>
      <c r="F100" s="3562" t="s">
        <v>996</v>
      </c>
      <c r="G100" s="3450" t="s">
        <v>984</v>
      </c>
      <c r="H100" s="3580"/>
      <c r="I100" s="3394" t="s">
        <v>958</v>
      </c>
      <c r="J100" s="3512" t="s">
        <v>62</v>
      </c>
      <c r="K100" s="3526" t="s">
        <v>125</v>
      </c>
      <c r="L100" s="3413">
        <v>50</v>
      </c>
      <c r="M100" s="3584" t="s">
        <v>973</v>
      </c>
      <c r="N100" s="3559" t="s">
        <v>233</v>
      </c>
      <c r="O100" s="3558" t="s">
        <v>995</v>
      </c>
      <c r="P100" s="3283"/>
      <c r="Q100" s="3283"/>
      <c r="R100" s="3283"/>
      <c r="S100" s="3283"/>
      <c r="T100" s="3283"/>
      <c r="U100" s="3283"/>
      <c r="V100" s="3283"/>
      <c r="W100" s="3283"/>
      <c r="X100" s="3283"/>
      <c r="Y100" s="3283"/>
    </row>
    <row r="101" spans="1:31" ht="15.75" customHeight="1" x14ac:dyDescent="0.2">
      <c r="A101" s="3387"/>
      <c r="B101" s="3386"/>
      <c r="C101" s="3385"/>
      <c r="D101" s="3384"/>
      <c r="E101" s="3575"/>
      <c r="F101" s="3583"/>
      <c r="G101" s="3381"/>
      <c r="H101" s="3580"/>
      <c r="I101" s="3380"/>
      <c r="J101" s="3509"/>
      <c r="K101" s="3526" t="s">
        <v>141</v>
      </c>
      <c r="L101" s="3582">
        <v>226.7</v>
      </c>
      <c r="M101" s="3571"/>
      <c r="N101" s="3570"/>
      <c r="O101" s="3569"/>
      <c r="P101" s="3283"/>
      <c r="Q101" s="3283"/>
      <c r="R101" s="3283"/>
      <c r="S101" s="3283"/>
      <c r="T101" s="3283"/>
      <c r="U101" s="3283"/>
      <c r="V101" s="3283"/>
      <c r="W101" s="3283"/>
      <c r="X101" s="3283"/>
      <c r="Y101" s="3283"/>
    </row>
    <row r="102" spans="1:31" ht="14.25" customHeight="1" thickBot="1" x14ac:dyDescent="0.25">
      <c r="A102" s="3370"/>
      <c r="B102" s="3369"/>
      <c r="C102" s="3368"/>
      <c r="D102" s="3367"/>
      <c r="E102" s="3557"/>
      <c r="F102" s="3556"/>
      <c r="G102" s="3364"/>
      <c r="H102" s="3580"/>
      <c r="I102" s="3362"/>
      <c r="J102" s="3402"/>
      <c r="K102" s="3361" t="s">
        <v>33</v>
      </c>
      <c r="L102" s="3401">
        <f>SUM(L100:L101)</f>
        <v>276.7</v>
      </c>
      <c r="M102" s="3564"/>
      <c r="N102" s="3551"/>
      <c r="O102" s="3550"/>
      <c r="P102" s="3283"/>
      <c r="Q102" s="3283"/>
      <c r="R102" s="3283"/>
      <c r="S102" s="3283"/>
      <c r="T102" s="3283"/>
      <c r="U102" s="3283"/>
      <c r="V102" s="3283"/>
      <c r="W102" s="3283"/>
      <c r="X102" s="3283"/>
      <c r="Y102" s="3283"/>
    </row>
    <row r="103" spans="1:31" ht="27" customHeight="1" x14ac:dyDescent="0.2">
      <c r="A103" s="3398" t="s">
        <v>37</v>
      </c>
      <c r="B103" s="3397" t="s">
        <v>37</v>
      </c>
      <c r="C103" s="3385" t="s">
        <v>85</v>
      </c>
      <c r="D103" s="3396" t="s">
        <v>110</v>
      </c>
      <c r="E103" s="3575"/>
      <c r="F103" s="3496" t="s">
        <v>994</v>
      </c>
      <c r="G103" s="3450" t="s">
        <v>984</v>
      </c>
      <c r="H103" s="3580"/>
      <c r="I103" s="3394" t="s">
        <v>958</v>
      </c>
      <c r="J103" s="3512" t="s">
        <v>62</v>
      </c>
      <c r="K103" s="3526" t="s">
        <v>125</v>
      </c>
      <c r="L103" s="3391">
        <v>0</v>
      </c>
      <c r="M103" s="3560" t="s">
        <v>983</v>
      </c>
      <c r="N103" s="3581" t="s">
        <v>976</v>
      </c>
      <c r="O103" s="3404">
        <v>1</v>
      </c>
      <c r="P103" s="3371"/>
      <c r="Q103" s="3283"/>
      <c r="R103" s="3283"/>
      <c r="S103" s="3283"/>
      <c r="T103" s="3283"/>
      <c r="U103" s="3283"/>
      <c r="V103" s="3283"/>
      <c r="W103" s="3283"/>
      <c r="X103" s="3283"/>
      <c r="Y103" s="3283"/>
    </row>
    <row r="104" spans="1:31" ht="21.75" customHeight="1" thickBot="1" x14ac:dyDescent="0.25">
      <c r="A104" s="3370"/>
      <c r="B104" s="3369"/>
      <c r="C104" s="3368"/>
      <c r="D104" s="3367"/>
      <c r="E104" s="3575"/>
      <c r="F104" s="3505"/>
      <c r="G104" s="3364"/>
      <c r="H104" s="3580"/>
      <c r="I104" s="3362"/>
      <c r="J104" s="3554"/>
      <c r="K104" s="3361" t="s">
        <v>33</v>
      </c>
      <c r="L104" s="3572">
        <f>SUM(L103)</f>
        <v>0</v>
      </c>
      <c r="M104" s="3552"/>
      <c r="N104" s="3579"/>
      <c r="O104" s="3404"/>
      <c r="P104" s="3283"/>
      <c r="Q104" s="3283"/>
      <c r="R104" s="3283"/>
      <c r="S104" s="3283"/>
      <c r="T104" s="3283"/>
      <c r="U104" s="3283"/>
      <c r="V104" s="3283"/>
      <c r="W104" s="3283"/>
      <c r="X104" s="3283"/>
      <c r="Y104" s="3283"/>
    </row>
    <row r="105" spans="1:31" ht="15.75" hidden="1" customHeight="1" x14ac:dyDescent="0.2">
      <c r="A105" s="3398" t="s">
        <v>37</v>
      </c>
      <c r="B105" s="3397" t="s">
        <v>37</v>
      </c>
      <c r="C105" s="3385" t="s">
        <v>85</v>
      </c>
      <c r="D105" s="3396" t="s">
        <v>108</v>
      </c>
      <c r="E105" s="3575"/>
      <c r="F105" s="3578" t="s">
        <v>993</v>
      </c>
      <c r="G105" s="3450" t="s">
        <v>984</v>
      </c>
      <c r="H105" s="3449" t="s">
        <v>44</v>
      </c>
      <c r="I105" s="3394" t="s">
        <v>982</v>
      </c>
      <c r="J105" s="3547" t="s">
        <v>99</v>
      </c>
      <c r="K105" s="3526" t="s">
        <v>162</v>
      </c>
      <c r="L105" s="3391">
        <v>0</v>
      </c>
      <c r="M105" s="3573" t="s">
        <v>991</v>
      </c>
      <c r="N105" s="3577" t="s">
        <v>990</v>
      </c>
      <c r="O105" s="3576"/>
      <c r="P105" s="3283"/>
      <c r="Q105" s="3283"/>
      <c r="R105" s="3283"/>
      <c r="S105" s="3283"/>
      <c r="T105" s="3283"/>
      <c r="U105" s="3283"/>
      <c r="V105" s="3283"/>
      <c r="W105" s="3283"/>
      <c r="X105" s="3283"/>
      <c r="Y105" s="3283"/>
    </row>
    <row r="106" spans="1:31" ht="15.75" hidden="1" customHeight="1" thickBot="1" x14ac:dyDescent="0.25">
      <c r="A106" s="3370"/>
      <c r="B106" s="3369"/>
      <c r="C106" s="3368"/>
      <c r="D106" s="3367"/>
      <c r="E106" s="3575"/>
      <c r="F106" s="3574"/>
      <c r="G106" s="3364"/>
      <c r="H106" s="3363"/>
      <c r="I106" s="3362"/>
      <c r="J106" s="3402"/>
      <c r="K106" s="3361" t="s">
        <v>33</v>
      </c>
      <c r="L106" s="3572">
        <f>SUM(L105)</f>
        <v>0</v>
      </c>
      <c r="M106" s="3564"/>
      <c r="N106" s="3551"/>
      <c r="O106" s="3550"/>
      <c r="P106" s="3283"/>
      <c r="Q106" s="3283"/>
      <c r="R106" s="3283"/>
      <c r="S106" s="3283"/>
      <c r="T106" s="3283"/>
      <c r="U106" s="3283"/>
      <c r="V106" s="3283"/>
      <c r="W106" s="3283"/>
      <c r="X106" s="3283"/>
      <c r="Y106" s="3283"/>
    </row>
    <row r="107" spans="1:31" ht="19.5" hidden="1" customHeight="1" x14ac:dyDescent="0.2">
      <c r="A107" s="3398" t="s">
        <v>37</v>
      </c>
      <c r="B107" s="3397" t="s">
        <v>37</v>
      </c>
      <c r="C107" s="3385" t="s">
        <v>85</v>
      </c>
      <c r="D107" s="3396" t="s">
        <v>103</v>
      </c>
      <c r="E107" s="3563"/>
      <c r="F107" s="3562" t="s">
        <v>992</v>
      </c>
      <c r="G107" s="3450" t="s">
        <v>984</v>
      </c>
      <c r="H107" s="3363"/>
      <c r="I107" s="3380" t="s">
        <v>982</v>
      </c>
      <c r="J107" s="3547" t="s">
        <v>99</v>
      </c>
      <c r="K107" s="3526" t="s">
        <v>162</v>
      </c>
      <c r="L107" s="3391">
        <v>0</v>
      </c>
      <c r="M107" s="3573" t="s">
        <v>991</v>
      </c>
      <c r="N107" s="3570" t="s">
        <v>990</v>
      </c>
      <c r="O107" s="3569"/>
      <c r="P107" s="3283"/>
      <c r="Q107" s="3283"/>
      <c r="R107" s="3283"/>
      <c r="S107" s="3283"/>
      <c r="T107" s="3283"/>
      <c r="U107" s="3283"/>
      <c r="V107" s="3283"/>
      <c r="W107" s="3283"/>
      <c r="X107" s="3283"/>
      <c r="Y107" s="3283"/>
    </row>
    <row r="108" spans="1:31" ht="15.75" hidden="1" customHeight="1" thickBot="1" x14ac:dyDescent="0.25">
      <c r="A108" s="3370"/>
      <c r="B108" s="3369"/>
      <c r="C108" s="3368"/>
      <c r="D108" s="3367"/>
      <c r="E108" s="3557"/>
      <c r="F108" s="3556"/>
      <c r="G108" s="3364"/>
      <c r="H108" s="3363"/>
      <c r="I108" s="3380"/>
      <c r="J108" s="3408"/>
      <c r="K108" s="3361" t="s">
        <v>33</v>
      </c>
      <c r="L108" s="3572">
        <f>SUM(L107)</f>
        <v>0</v>
      </c>
      <c r="M108" s="3571"/>
      <c r="N108" s="3570"/>
      <c r="O108" s="3569"/>
      <c r="P108" s="3283"/>
      <c r="Q108" s="3283"/>
      <c r="R108" s="3283"/>
      <c r="S108" s="3283"/>
      <c r="T108" s="3283"/>
      <c r="U108" s="3283"/>
      <c r="V108" s="3283"/>
      <c r="W108" s="3283"/>
      <c r="X108" s="3283"/>
      <c r="Y108" s="3283"/>
    </row>
    <row r="109" spans="1:31" ht="15.75" customHeight="1" x14ac:dyDescent="0.2">
      <c r="A109" s="3398" t="s">
        <v>37</v>
      </c>
      <c r="B109" s="3397" t="s">
        <v>37</v>
      </c>
      <c r="C109" s="3385" t="s">
        <v>85</v>
      </c>
      <c r="D109" s="3396" t="s">
        <v>97</v>
      </c>
      <c r="E109" s="3563"/>
      <c r="F109" s="3562" t="s">
        <v>989</v>
      </c>
      <c r="G109" s="3450" t="s">
        <v>984</v>
      </c>
      <c r="H109" s="3363"/>
      <c r="I109" s="3394" t="s">
        <v>43</v>
      </c>
      <c r="J109" s="3568" t="s">
        <v>988</v>
      </c>
      <c r="K109" s="3526" t="s">
        <v>125</v>
      </c>
      <c r="L109" s="3567">
        <v>30</v>
      </c>
      <c r="M109" s="3431" t="s">
        <v>987</v>
      </c>
      <c r="N109" s="3559" t="s">
        <v>233</v>
      </c>
      <c r="O109" s="3558" t="s">
        <v>986</v>
      </c>
      <c r="P109" s="3283"/>
      <c r="Q109" s="3283"/>
      <c r="R109" s="3283"/>
      <c r="S109" s="3283"/>
      <c r="T109" s="3283"/>
      <c r="U109" s="3283"/>
      <c r="V109" s="3283"/>
      <c r="W109" s="3283"/>
      <c r="X109" s="3283"/>
      <c r="Y109" s="3283"/>
    </row>
    <row r="110" spans="1:31" ht="33.75" customHeight="1" thickBot="1" x14ac:dyDescent="0.25">
      <c r="A110" s="3370"/>
      <c r="B110" s="3369"/>
      <c r="C110" s="3368"/>
      <c r="D110" s="3367"/>
      <c r="E110" s="3557"/>
      <c r="F110" s="3556"/>
      <c r="G110" s="3364"/>
      <c r="H110" s="3363"/>
      <c r="I110" s="3362"/>
      <c r="J110" s="3566"/>
      <c r="K110" s="3361" t="s">
        <v>33</v>
      </c>
      <c r="L110" s="3565">
        <f>SUM(L109)</f>
        <v>30</v>
      </c>
      <c r="M110" s="3564"/>
      <c r="N110" s="3551"/>
      <c r="O110" s="3550"/>
      <c r="P110" s="3283"/>
      <c r="Q110" s="3283"/>
      <c r="R110" s="3283"/>
      <c r="S110" s="3283"/>
      <c r="T110" s="3283"/>
      <c r="U110" s="3283"/>
      <c r="V110" s="3283"/>
      <c r="W110" s="3283"/>
      <c r="X110" s="3283"/>
      <c r="Y110" s="3283"/>
    </row>
    <row r="111" spans="1:31" ht="12.75" customHeight="1" thickBot="1" x14ac:dyDescent="0.25">
      <c r="A111" s="3398" t="s">
        <v>37</v>
      </c>
      <c r="B111" s="3397" t="s">
        <v>37</v>
      </c>
      <c r="C111" s="3385" t="s">
        <v>85</v>
      </c>
      <c r="D111" s="3396" t="s">
        <v>93</v>
      </c>
      <c r="E111" s="3563"/>
      <c r="F111" s="3562" t="s">
        <v>985</v>
      </c>
      <c r="G111" s="3450" t="s">
        <v>984</v>
      </c>
      <c r="H111" s="3363"/>
      <c r="I111" s="3394" t="s">
        <v>958</v>
      </c>
      <c r="J111" s="3512" t="s">
        <v>62</v>
      </c>
      <c r="K111" s="3526" t="s">
        <v>125</v>
      </c>
      <c r="L111" s="3561">
        <v>0</v>
      </c>
      <c r="M111" s="3560" t="s">
        <v>983</v>
      </c>
      <c r="N111" s="3559" t="s">
        <v>49</v>
      </c>
      <c r="O111" s="3558" t="s">
        <v>982</v>
      </c>
      <c r="P111" s="3371"/>
      <c r="Q111" s="3283"/>
      <c r="R111" s="3283"/>
      <c r="S111" s="3283"/>
      <c r="T111" s="3283"/>
      <c r="U111" s="3283"/>
      <c r="V111" s="3283"/>
      <c r="W111" s="3283"/>
      <c r="X111" s="3283"/>
      <c r="Y111" s="3283"/>
    </row>
    <row r="112" spans="1:31" ht="18" customHeight="1" thickBot="1" x14ac:dyDescent="0.25">
      <c r="A112" s="3370"/>
      <c r="B112" s="3369"/>
      <c r="C112" s="3368"/>
      <c r="D112" s="3367"/>
      <c r="E112" s="3557"/>
      <c r="F112" s="3556"/>
      <c r="G112" s="3364"/>
      <c r="H112" s="3555"/>
      <c r="I112" s="3362"/>
      <c r="J112" s="3554"/>
      <c r="K112" s="3361" t="s">
        <v>33</v>
      </c>
      <c r="L112" s="3553">
        <f>SUM(L111)</f>
        <v>0</v>
      </c>
      <c r="M112" s="3552"/>
      <c r="N112" s="3551"/>
      <c r="O112" s="3550"/>
      <c r="P112" s="3283"/>
      <c r="Q112" s="3283"/>
      <c r="R112" s="3283"/>
      <c r="S112" s="3283"/>
      <c r="T112" s="3283"/>
      <c r="U112" s="3283"/>
      <c r="V112" s="3283"/>
      <c r="W112" s="3283"/>
      <c r="X112" s="3283"/>
      <c r="Y112" s="3283"/>
    </row>
    <row r="113" spans="1:29" ht="19.5" customHeight="1" x14ac:dyDescent="0.2">
      <c r="A113" s="3489" t="s">
        <v>37</v>
      </c>
      <c r="B113" s="3488" t="s">
        <v>37</v>
      </c>
      <c r="C113" s="3453" t="s">
        <v>73</v>
      </c>
      <c r="D113" s="3549" t="s">
        <v>981</v>
      </c>
      <c r="E113" s="3549"/>
      <c r="F113" s="3548"/>
      <c r="G113" s="3450" t="s">
        <v>967</v>
      </c>
      <c r="H113" s="3449" t="s">
        <v>44</v>
      </c>
      <c r="I113" s="3435" t="s">
        <v>980</v>
      </c>
      <c r="J113" s="3547"/>
      <c r="K113" s="3433" t="s">
        <v>125</v>
      </c>
      <c r="L113" s="3432">
        <f>L118+L122+L126+L128</f>
        <v>1524.3</v>
      </c>
      <c r="M113" s="3546" t="s">
        <v>979</v>
      </c>
      <c r="N113" s="3446" t="s">
        <v>80</v>
      </c>
      <c r="O113" s="3404">
        <v>99</v>
      </c>
      <c r="P113" s="3283"/>
      <c r="Q113" s="3428"/>
      <c r="R113" s="3416"/>
      <c r="S113" s="3283"/>
      <c r="T113" s="3283"/>
      <c r="U113" s="3283"/>
      <c r="V113" s="3283"/>
      <c r="W113" s="3283"/>
      <c r="X113" s="3283"/>
      <c r="Y113" s="3283"/>
    </row>
    <row r="114" spans="1:29" ht="20.25" customHeight="1" x14ac:dyDescent="0.2">
      <c r="A114" s="3507"/>
      <c r="B114" s="3506"/>
      <c r="C114" s="3426"/>
      <c r="D114" s="3542"/>
      <c r="E114" s="3542"/>
      <c r="F114" s="3541"/>
      <c r="G114" s="3381"/>
      <c r="H114" s="3363"/>
      <c r="I114" s="3540"/>
      <c r="J114" s="3512" t="s">
        <v>62</v>
      </c>
      <c r="K114" s="3539" t="s">
        <v>141</v>
      </c>
      <c r="L114" s="3538">
        <f>SUM(L124,L120)</f>
        <v>159.69999999999999</v>
      </c>
      <c r="M114" s="3537"/>
      <c r="N114" s="3545"/>
      <c r="O114" s="3544"/>
      <c r="P114" s="3283"/>
      <c r="Q114" s="3428"/>
      <c r="R114" s="3416"/>
      <c r="S114" s="3283"/>
      <c r="T114" s="3283"/>
      <c r="U114" s="3283"/>
      <c r="V114" s="3283"/>
      <c r="W114" s="3283"/>
      <c r="X114" s="3283"/>
      <c r="Y114" s="3283"/>
    </row>
    <row r="115" spans="1:29" ht="18.75" customHeight="1" x14ac:dyDescent="0.2">
      <c r="A115" s="3507"/>
      <c r="B115" s="3506"/>
      <c r="C115" s="3426"/>
      <c r="D115" s="3542"/>
      <c r="E115" s="3542"/>
      <c r="F115" s="3541"/>
      <c r="G115" s="3381"/>
      <c r="H115" s="3363"/>
      <c r="I115" s="3540"/>
      <c r="J115" s="3408"/>
      <c r="K115" s="3543" t="s">
        <v>40</v>
      </c>
      <c r="L115" s="3538">
        <f>L119</f>
        <v>4200.2</v>
      </c>
      <c r="M115" s="3537"/>
      <c r="N115" s="3531"/>
      <c r="O115" s="3530"/>
      <c r="P115" s="3283"/>
      <c r="Q115" s="3428"/>
      <c r="R115" s="3416"/>
      <c r="S115" s="3283"/>
      <c r="T115" s="3283"/>
      <c r="U115" s="3283"/>
      <c r="V115" s="3283"/>
      <c r="W115" s="3283"/>
      <c r="X115" s="3283"/>
      <c r="Y115" s="3283"/>
    </row>
    <row r="116" spans="1:29" ht="14.45" customHeight="1" x14ac:dyDescent="0.2">
      <c r="A116" s="3507"/>
      <c r="B116" s="3506"/>
      <c r="C116" s="3426"/>
      <c r="D116" s="3542"/>
      <c r="E116" s="3542"/>
      <c r="F116" s="3541"/>
      <c r="G116" s="3381"/>
      <c r="H116" s="3363"/>
      <c r="I116" s="3540"/>
      <c r="J116" s="3408"/>
      <c r="K116" s="3539" t="s">
        <v>142</v>
      </c>
      <c r="L116" s="3538">
        <v>0</v>
      </c>
      <c r="M116" s="3537"/>
      <c r="N116" s="3531"/>
      <c r="O116" s="3530"/>
      <c r="P116" s="3283"/>
      <c r="Q116" s="3428"/>
      <c r="R116" s="3416"/>
      <c r="S116" s="3283"/>
      <c r="T116" s="3283"/>
      <c r="U116" s="3283"/>
      <c r="V116" s="3283"/>
      <c r="W116" s="3283"/>
      <c r="X116" s="3283"/>
      <c r="Y116" s="3283"/>
    </row>
    <row r="117" spans="1:29" ht="13.5" customHeight="1" thickBot="1" x14ac:dyDescent="0.25">
      <c r="A117" s="3482"/>
      <c r="B117" s="3481"/>
      <c r="C117" s="3480"/>
      <c r="D117" s="3536"/>
      <c r="E117" s="3536"/>
      <c r="F117" s="3535"/>
      <c r="G117" s="3364"/>
      <c r="H117" s="3363"/>
      <c r="I117" s="3423"/>
      <c r="J117" s="3402"/>
      <c r="K117" s="3534" t="s">
        <v>33</v>
      </c>
      <c r="L117" s="3533">
        <f>SUM(L113:L116)</f>
        <v>5884.2</v>
      </c>
      <c r="M117" s="3532"/>
      <c r="N117" s="3531"/>
      <c r="O117" s="3530"/>
      <c r="P117" s="3283"/>
      <c r="Q117" s="3417"/>
      <c r="R117" s="3529"/>
      <c r="S117" s="3283"/>
      <c r="T117" s="3283"/>
      <c r="U117" s="3283"/>
      <c r="V117" s="3283"/>
      <c r="W117" s="3283"/>
      <c r="X117" s="3283"/>
      <c r="Y117" s="3283"/>
    </row>
    <row r="118" spans="1:29" ht="23.25" customHeight="1" x14ac:dyDescent="0.2">
      <c r="A118" s="3489" t="s">
        <v>37</v>
      </c>
      <c r="B118" s="3488" t="s">
        <v>37</v>
      </c>
      <c r="C118" s="3453" t="s">
        <v>73</v>
      </c>
      <c r="D118" s="3396" t="s">
        <v>37</v>
      </c>
      <c r="E118" s="3493"/>
      <c r="F118" s="3496" t="s">
        <v>978</v>
      </c>
      <c r="G118" s="3450" t="s">
        <v>967</v>
      </c>
      <c r="H118" s="3363"/>
      <c r="I118" s="3495" t="s">
        <v>958</v>
      </c>
      <c r="J118" s="226" t="s">
        <v>62</v>
      </c>
      <c r="K118" s="3392" t="s">
        <v>125</v>
      </c>
      <c r="L118" s="3413">
        <v>1292.3</v>
      </c>
      <c r="M118" s="3528" t="s">
        <v>977</v>
      </c>
      <c r="N118" s="3527" t="s">
        <v>976</v>
      </c>
      <c r="O118" s="3404">
        <v>32</v>
      </c>
      <c r="P118" s="3371"/>
      <c r="Q118" s="3283"/>
      <c r="R118" s="3371"/>
      <c r="S118" s="3283"/>
      <c r="T118" s="3283"/>
      <c r="U118" s="3283"/>
      <c r="V118" s="3283"/>
      <c r="W118" s="3283"/>
      <c r="X118" s="3283"/>
      <c r="Y118" s="3283"/>
    </row>
    <row r="119" spans="1:29" ht="22.5" customHeight="1" x14ac:dyDescent="0.2">
      <c r="A119" s="3507"/>
      <c r="B119" s="3506"/>
      <c r="C119" s="3426"/>
      <c r="D119" s="3384"/>
      <c r="E119" s="3493"/>
      <c r="F119" s="3505"/>
      <c r="G119" s="3381"/>
      <c r="H119" s="3363"/>
      <c r="I119" s="3524"/>
      <c r="J119" s="3523"/>
      <c r="K119" s="3526" t="s">
        <v>40</v>
      </c>
      <c r="L119" s="3407">
        <v>4200.2</v>
      </c>
      <c r="M119" s="3525" t="s">
        <v>975</v>
      </c>
      <c r="N119" s="3519" t="s">
        <v>233</v>
      </c>
      <c r="O119" s="3404">
        <v>670</v>
      </c>
      <c r="P119" s="3517"/>
      <c r="Q119" s="3283"/>
      <c r="R119" s="3282"/>
      <c r="S119" s="3283"/>
      <c r="T119" s="3283"/>
      <c r="U119" s="3283"/>
      <c r="V119" s="3283"/>
      <c r="W119" s="3283"/>
      <c r="X119" s="3283"/>
      <c r="Y119" s="3283"/>
      <c r="AC119" s="3282"/>
    </row>
    <row r="120" spans="1:29" ht="15.75" customHeight="1" thickBot="1" x14ac:dyDescent="0.25">
      <c r="A120" s="3507"/>
      <c r="B120" s="3506"/>
      <c r="C120" s="3426"/>
      <c r="D120" s="3384"/>
      <c r="E120" s="3493"/>
      <c r="F120" s="3505"/>
      <c r="G120" s="3381"/>
      <c r="H120" s="3363"/>
      <c r="I120" s="3524"/>
      <c r="J120" s="3523"/>
      <c r="K120" s="3522" t="s">
        <v>141</v>
      </c>
      <c r="L120" s="3521">
        <v>10</v>
      </c>
      <c r="M120" s="3520"/>
      <c r="N120" s="3519"/>
      <c r="O120" s="3518"/>
      <c r="P120" s="3517"/>
      <c r="Q120" s="3283"/>
      <c r="R120" s="3283"/>
      <c r="S120" s="3283"/>
      <c r="T120" s="3283"/>
      <c r="U120" s="3283"/>
      <c r="V120" s="3283"/>
      <c r="W120" s="3283"/>
      <c r="X120" s="3283"/>
      <c r="Y120" s="3283"/>
    </row>
    <row r="121" spans="1:29" ht="16.5" customHeight="1" thickBot="1" x14ac:dyDescent="0.25">
      <c r="A121" s="3482"/>
      <c r="B121" s="3481"/>
      <c r="C121" s="3480"/>
      <c r="D121" s="3367"/>
      <c r="E121" s="3493"/>
      <c r="F121" s="3492"/>
      <c r="G121" s="3364"/>
      <c r="H121" s="3363"/>
      <c r="I121" s="3491"/>
      <c r="J121" s="220"/>
      <c r="K121" s="3516" t="s">
        <v>33</v>
      </c>
      <c r="L121" s="3475">
        <f>SUM(L118:L120)</f>
        <v>5502.5</v>
      </c>
      <c r="M121" s="3515"/>
      <c r="N121" s="3514"/>
      <c r="O121" s="3513"/>
      <c r="P121" s="3283"/>
      <c r="Q121" s="3283"/>
      <c r="R121" s="3283"/>
      <c r="S121" s="3283"/>
      <c r="T121" s="3283"/>
      <c r="U121" s="3283"/>
      <c r="V121" s="3283"/>
      <c r="W121" s="3283"/>
      <c r="X121" s="3283"/>
      <c r="Y121" s="3283"/>
    </row>
    <row r="122" spans="1:29" ht="21" customHeight="1" x14ac:dyDescent="0.2">
      <c r="A122" s="3489" t="s">
        <v>37</v>
      </c>
      <c r="B122" s="3488" t="s">
        <v>37</v>
      </c>
      <c r="C122" s="3453" t="s">
        <v>73</v>
      </c>
      <c r="D122" s="3396" t="s">
        <v>39</v>
      </c>
      <c r="E122" s="3493"/>
      <c r="F122" s="3496" t="s">
        <v>974</v>
      </c>
      <c r="G122" s="3450" t="s">
        <v>967</v>
      </c>
      <c r="H122" s="3363"/>
      <c r="I122" s="3486" t="s">
        <v>958</v>
      </c>
      <c r="J122" s="3512" t="s">
        <v>62</v>
      </c>
      <c r="K122" s="3511" t="s">
        <v>125</v>
      </c>
      <c r="L122" s="3391">
        <v>220</v>
      </c>
      <c r="M122" s="3510" t="s">
        <v>973</v>
      </c>
      <c r="N122" s="3494" t="s">
        <v>233</v>
      </c>
      <c r="O122" s="3404">
        <v>301</v>
      </c>
      <c r="P122" s="3282"/>
      <c r="Q122" s="3283"/>
      <c r="R122" s="3283"/>
      <c r="S122" s="3283"/>
      <c r="T122" s="3283"/>
      <c r="U122" s="3283"/>
      <c r="V122" s="3283"/>
      <c r="W122" s="3283"/>
      <c r="X122" s="3283"/>
      <c r="Y122" s="3283"/>
    </row>
    <row r="123" spans="1:29" ht="21" customHeight="1" x14ac:dyDescent="0.2">
      <c r="A123" s="3507"/>
      <c r="B123" s="3506"/>
      <c r="C123" s="3426"/>
      <c r="D123" s="3384"/>
      <c r="E123" s="3493"/>
      <c r="F123" s="3505"/>
      <c r="G123" s="3381"/>
      <c r="H123" s="3363"/>
      <c r="I123" s="3504"/>
      <c r="J123" s="3509"/>
      <c r="K123" s="3378" t="s">
        <v>142</v>
      </c>
      <c r="L123" s="3508">
        <v>0</v>
      </c>
      <c r="M123" s="3501"/>
      <c r="N123" s="3500"/>
      <c r="O123" s="3499"/>
      <c r="P123" s="3283"/>
      <c r="Q123" s="3283"/>
      <c r="R123" s="3283"/>
      <c r="S123" s="3283"/>
      <c r="T123" s="3283"/>
      <c r="U123" s="3283"/>
      <c r="V123" s="3283"/>
      <c r="W123" s="3283"/>
      <c r="X123" s="3283"/>
      <c r="Y123" s="3283"/>
    </row>
    <row r="124" spans="1:29" ht="21.75" customHeight="1" thickBot="1" x14ac:dyDescent="0.25">
      <c r="A124" s="3507"/>
      <c r="B124" s="3506"/>
      <c r="C124" s="3426"/>
      <c r="D124" s="3384"/>
      <c r="E124" s="3493"/>
      <c r="F124" s="3505"/>
      <c r="G124" s="3381"/>
      <c r="H124" s="3363"/>
      <c r="I124" s="3504"/>
      <c r="J124" s="3296"/>
      <c r="K124" s="3503" t="s">
        <v>141</v>
      </c>
      <c r="L124" s="3502">
        <v>149.69999999999999</v>
      </c>
      <c r="M124" s="3501"/>
      <c r="N124" s="3500"/>
      <c r="O124" s="3499"/>
      <c r="P124" s="3283"/>
      <c r="Q124" s="3283"/>
      <c r="R124" s="3283"/>
      <c r="S124" s="3283"/>
      <c r="T124" s="3283"/>
      <c r="U124" s="3283"/>
      <c r="V124" s="3283"/>
      <c r="W124" s="3283"/>
      <c r="X124" s="3498"/>
      <c r="Y124" s="3283"/>
    </row>
    <row r="125" spans="1:29" ht="14.25" customHeight="1" thickBot="1" x14ac:dyDescent="0.25">
      <c r="A125" s="3482"/>
      <c r="B125" s="3481"/>
      <c r="C125" s="3480"/>
      <c r="D125" s="3367"/>
      <c r="E125" s="3493"/>
      <c r="F125" s="3492"/>
      <c r="G125" s="3364"/>
      <c r="H125" s="3363"/>
      <c r="I125" s="3477"/>
      <c r="J125" s="3497"/>
      <c r="K125" s="3476" t="s">
        <v>33</v>
      </c>
      <c r="L125" s="3475">
        <f>SUM(L122:L124)</f>
        <v>369.7</v>
      </c>
      <c r="M125" s="3420"/>
      <c r="N125" s="3474"/>
      <c r="O125" s="3490"/>
      <c r="P125" s="3283"/>
      <c r="Q125" s="3283"/>
      <c r="R125" s="3283"/>
      <c r="S125" s="3283"/>
      <c r="T125" s="3283"/>
      <c r="U125" s="3283"/>
      <c r="V125" s="3283"/>
      <c r="W125" s="3283"/>
      <c r="X125" s="3283"/>
      <c r="Y125" s="3283"/>
    </row>
    <row r="126" spans="1:29" ht="20.25" customHeight="1" thickBot="1" x14ac:dyDescent="0.25">
      <c r="A126" s="3489" t="s">
        <v>37</v>
      </c>
      <c r="B126" s="3488" t="s">
        <v>37</v>
      </c>
      <c r="C126" s="3453" t="s">
        <v>73</v>
      </c>
      <c r="D126" s="3396" t="s">
        <v>110</v>
      </c>
      <c r="E126" s="3493"/>
      <c r="F126" s="3496" t="s">
        <v>972</v>
      </c>
      <c r="G126" s="3450" t="s">
        <v>967</v>
      </c>
      <c r="H126" s="3363"/>
      <c r="I126" s="3495" t="s">
        <v>971</v>
      </c>
      <c r="J126" s="226" t="s">
        <v>970</v>
      </c>
      <c r="K126" s="3392" t="s">
        <v>125</v>
      </c>
      <c r="L126" s="3377">
        <v>11</v>
      </c>
      <c r="M126" s="3431" t="s">
        <v>969</v>
      </c>
      <c r="N126" s="3494" t="s">
        <v>49</v>
      </c>
      <c r="O126" s="3404">
        <v>3</v>
      </c>
      <c r="P126" s="3371"/>
      <c r="Q126" s="3283"/>
      <c r="R126" s="3283"/>
      <c r="S126" s="3283"/>
      <c r="T126" s="3283"/>
      <c r="U126" s="3283"/>
      <c r="V126" s="3283"/>
      <c r="W126" s="3283"/>
      <c r="X126" s="3283"/>
      <c r="Y126" s="3283"/>
      <c r="AC126" s="3282"/>
    </row>
    <row r="127" spans="1:29" ht="35.25" customHeight="1" thickBot="1" x14ac:dyDescent="0.25">
      <c r="A127" s="3482"/>
      <c r="B127" s="3481"/>
      <c r="C127" s="3480"/>
      <c r="D127" s="3367"/>
      <c r="E127" s="3493"/>
      <c r="F127" s="3492"/>
      <c r="G127" s="3364"/>
      <c r="H127" s="3363"/>
      <c r="I127" s="3491"/>
      <c r="J127" s="220"/>
      <c r="K127" s="3476" t="s">
        <v>33</v>
      </c>
      <c r="L127" s="3475">
        <f>SUM(L126)</f>
        <v>11</v>
      </c>
      <c r="M127" s="3420"/>
      <c r="N127" s="3474"/>
      <c r="O127" s="3490"/>
      <c r="P127" s="3283"/>
      <c r="Q127" s="3283"/>
      <c r="R127" s="3283"/>
      <c r="S127" s="3283"/>
      <c r="T127" s="3283"/>
      <c r="U127" s="3283"/>
      <c r="V127" s="3283"/>
      <c r="W127" s="3283"/>
      <c r="X127" s="3283"/>
      <c r="Y127" s="3283"/>
    </row>
    <row r="128" spans="1:29" ht="36" customHeight="1" thickBot="1" x14ac:dyDescent="0.25">
      <c r="A128" s="3489" t="s">
        <v>37</v>
      </c>
      <c r="B128" s="3488" t="s">
        <v>37</v>
      </c>
      <c r="C128" s="3453" t="s">
        <v>73</v>
      </c>
      <c r="D128" s="3396" t="s">
        <v>108</v>
      </c>
      <c r="E128" s="3479"/>
      <c r="F128" s="3487" t="s">
        <v>968</v>
      </c>
      <c r="G128" s="3450" t="s">
        <v>967</v>
      </c>
      <c r="H128" s="3363"/>
      <c r="I128" s="3486" t="s">
        <v>43</v>
      </c>
      <c r="J128" s="226" t="s">
        <v>966</v>
      </c>
      <c r="K128" s="3485" t="s">
        <v>125</v>
      </c>
      <c r="L128" s="3484">
        <v>1</v>
      </c>
      <c r="M128" s="3420" t="s">
        <v>965</v>
      </c>
      <c r="N128" s="3474" t="s">
        <v>233</v>
      </c>
      <c r="O128" s="3483">
        <v>10</v>
      </c>
      <c r="P128" s="3283"/>
      <c r="Q128" s="3283"/>
      <c r="R128" s="3283"/>
      <c r="S128" s="3283"/>
      <c r="T128" s="3283"/>
      <c r="U128" s="3283"/>
      <c r="V128" s="3283"/>
      <c r="W128" s="3283"/>
      <c r="X128" s="3283"/>
      <c r="Y128" s="3283"/>
    </row>
    <row r="129" spans="1:25" ht="17.25" customHeight="1" thickBot="1" x14ac:dyDescent="0.25">
      <c r="A129" s="3482"/>
      <c r="B129" s="3481"/>
      <c r="C129" s="3480"/>
      <c r="D129" s="3367"/>
      <c r="E129" s="3479"/>
      <c r="F129" s="3478"/>
      <c r="G129" s="3364"/>
      <c r="H129" s="3363"/>
      <c r="I129" s="3477"/>
      <c r="J129" s="220"/>
      <c r="K129" s="3476" t="s">
        <v>33</v>
      </c>
      <c r="L129" s="3475">
        <v>1</v>
      </c>
      <c r="M129" s="3420"/>
      <c r="N129" s="3474"/>
      <c r="O129" s="3473"/>
      <c r="P129" s="3283"/>
      <c r="Q129" s="3283"/>
      <c r="R129" s="3283"/>
      <c r="S129" s="3283"/>
      <c r="T129" s="3283"/>
      <c r="U129" s="3283"/>
      <c r="V129" s="3283"/>
      <c r="W129" s="3283"/>
      <c r="X129" s="3283"/>
      <c r="Y129" s="3283"/>
    </row>
    <row r="130" spans="1:25" ht="24" customHeight="1" thickBot="1" x14ac:dyDescent="0.25">
      <c r="A130" s="3356" t="s">
        <v>37</v>
      </c>
      <c r="B130" s="3355" t="s">
        <v>37</v>
      </c>
      <c r="C130" s="3354" t="s">
        <v>38</v>
      </c>
      <c r="D130" s="3353"/>
      <c r="E130" s="3353"/>
      <c r="F130" s="3353"/>
      <c r="G130" s="3353"/>
      <c r="H130" s="3353"/>
      <c r="I130" s="3352"/>
      <c r="J130" s="3351"/>
      <c r="K130" s="3350" t="s">
        <v>33</v>
      </c>
      <c r="L130" s="3472">
        <f>SUM(L16,L42,L66,L85,L95,L117)</f>
        <v>60628.5</v>
      </c>
      <c r="M130" s="3471"/>
      <c r="N130" s="3470"/>
      <c r="O130" s="3469"/>
      <c r="P130" s="3283"/>
      <c r="Q130" s="3283"/>
      <c r="R130" s="3283"/>
      <c r="S130" s="3283"/>
      <c r="T130" s="3283"/>
      <c r="U130" s="3283"/>
      <c r="V130" s="3283"/>
      <c r="W130" s="3283"/>
      <c r="X130" s="3283"/>
      <c r="Y130" s="3283"/>
    </row>
    <row r="131" spans="1:25" ht="21" customHeight="1" thickBot="1" x14ac:dyDescent="0.25">
      <c r="A131" s="3356" t="s">
        <v>37</v>
      </c>
      <c r="B131" s="3355" t="s">
        <v>39</v>
      </c>
      <c r="C131" s="3468" t="s">
        <v>964</v>
      </c>
      <c r="D131" s="3467"/>
      <c r="E131" s="3466"/>
      <c r="F131" s="3465"/>
      <c r="G131" s="3465"/>
      <c r="H131" s="3465"/>
      <c r="I131" s="3465"/>
      <c r="J131" s="3465"/>
      <c r="K131" s="3465"/>
      <c r="L131" s="3465"/>
      <c r="M131" s="3465"/>
      <c r="N131" s="3465"/>
      <c r="O131" s="3464"/>
      <c r="P131" s="3283"/>
      <c r="Q131" s="3283"/>
      <c r="R131" s="3283"/>
      <c r="S131" s="3283"/>
      <c r="T131" s="3283"/>
      <c r="U131" s="3283"/>
      <c r="V131" s="3283"/>
      <c r="W131" s="3283"/>
      <c r="X131" s="3283"/>
      <c r="Y131" s="3283"/>
    </row>
    <row r="132" spans="1:25" ht="26.25" thickBot="1" x14ac:dyDescent="0.25">
      <c r="A132" s="3463"/>
      <c r="B132" s="3462"/>
      <c r="C132" s="3461"/>
      <c r="D132" s="3460"/>
      <c r="E132" s="3459"/>
      <c r="F132" s="3458"/>
      <c r="G132" s="3458"/>
      <c r="H132" s="3458"/>
      <c r="I132" s="3458"/>
      <c r="J132" s="3458"/>
      <c r="K132" s="3458"/>
      <c r="L132" s="3458"/>
      <c r="M132" s="3457" t="s">
        <v>963</v>
      </c>
      <c r="N132" s="3456" t="s">
        <v>233</v>
      </c>
      <c r="O132" s="3455">
        <v>340</v>
      </c>
      <c r="P132" s="3283"/>
      <c r="Q132" s="3283"/>
      <c r="R132" s="3283"/>
      <c r="S132" s="3283"/>
      <c r="T132" s="3283"/>
      <c r="U132" s="3283"/>
      <c r="V132" s="3283"/>
      <c r="W132" s="3283"/>
      <c r="X132" s="3283"/>
      <c r="Y132" s="3283"/>
    </row>
    <row r="133" spans="1:25" ht="26.45" customHeight="1" x14ac:dyDescent="0.2">
      <c r="A133" s="3398" t="s">
        <v>37</v>
      </c>
      <c r="B133" s="3454" t="s">
        <v>39</v>
      </c>
      <c r="C133" s="3453" t="s">
        <v>37</v>
      </c>
      <c r="D133" s="3452" t="s">
        <v>962</v>
      </c>
      <c r="E133" s="3452"/>
      <c r="F133" s="3451"/>
      <c r="G133" s="3450" t="s">
        <v>122</v>
      </c>
      <c r="H133" s="3449" t="s">
        <v>44</v>
      </c>
      <c r="I133" s="3435"/>
      <c r="J133" s="3448"/>
      <c r="K133" s="3433" t="s">
        <v>125</v>
      </c>
      <c r="L133" s="3432">
        <f>L137</f>
        <v>150</v>
      </c>
      <c r="M133" s="3447"/>
      <c r="N133" s="3446"/>
      <c r="O133" s="3445"/>
      <c r="P133" s="3283"/>
      <c r="Q133" s="3428"/>
      <c r="R133" s="3416"/>
      <c r="S133" s="3283"/>
      <c r="T133" s="3283"/>
      <c r="U133" s="3283"/>
      <c r="V133" s="3283"/>
      <c r="W133" s="3283"/>
      <c r="X133" s="3283"/>
      <c r="Y133" s="3283"/>
    </row>
    <row r="134" spans="1:25" ht="23.25" customHeight="1" thickBot="1" x14ac:dyDescent="0.25">
      <c r="A134" s="3387"/>
      <c r="B134" s="3438"/>
      <c r="C134" s="3426"/>
      <c r="D134" s="3437"/>
      <c r="E134" s="3437"/>
      <c r="F134" s="3436"/>
      <c r="G134" s="3381"/>
      <c r="H134" s="3363"/>
      <c r="I134" s="3380" t="s">
        <v>958</v>
      </c>
      <c r="J134" s="3444" t="s">
        <v>62</v>
      </c>
      <c r="K134" s="3443" t="s">
        <v>40</v>
      </c>
      <c r="L134" s="3442">
        <f>L138+L141</f>
        <v>136.5</v>
      </c>
      <c r="M134" s="3441"/>
      <c r="N134" s="3440"/>
      <c r="O134" s="3439"/>
      <c r="P134" s="3283"/>
      <c r="Q134" s="3428"/>
      <c r="R134" s="3416"/>
      <c r="S134" s="3283"/>
      <c r="T134" s="3283"/>
      <c r="U134" s="3283"/>
      <c r="V134" s="3283"/>
      <c r="W134" s="3283"/>
      <c r="X134" s="3283"/>
      <c r="Y134" s="3283"/>
    </row>
    <row r="135" spans="1:25" ht="20.25" customHeight="1" x14ac:dyDescent="0.2">
      <c r="A135" s="3387"/>
      <c r="B135" s="3438"/>
      <c r="C135" s="3426"/>
      <c r="D135" s="3437"/>
      <c r="E135" s="3437"/>
      <c r="F135" s="3436"/>
      <c r="G135" s="3381"/>
      <c r="H135" s="3363"/>
      <c r="I135" s="3435"/>
      <c r="J135" s="3434"/>
      <c r="K135" s="3433" t="s">
        <v>162</v>
      </c>
      <c r="L135" s="3432">
        <f>L140</f>
        <v>0</v>
      </c>
      <c r="M135" s="3431"/>
      <c r="N135" s="3430"/>
      <c r="O135" s="3429"/>
      <c r="P135" s="3283"/>
      <c r="Q135" s="3428"/>
      <c r="R135" s="3416"/>
      <c r="S135" s="3283"/>
      <c r="T135" s="3283"/>
      <c r="U135" s="3283"/>
      <c r="V135" s="3283"/>
      <c r="W135" s="3283"/>
      <c r="X135" s="3283"/>
      <c r="Y135" s="3283"/>
    </row>
    <row r="136" spans="1:25" ht="24" customHeight="1" thickBot="1" x14ac:dyDescent="0.25">
      <c r="A136" s="3370"/>
      <c r="B136" s="3427"/>
      <c r="C136" s="3426"/>
      <c r="D136" s="3425"/>
      <c r="E136" s="3425"/>
      <c r="F136" s="3424"/>
      <c r="G136" s="3381"/>
      <c r="H136" s="3363"/>
      <c r="I136" s="3423"/>
      <c r="J136" s="3402"/>
      <c r="K136" s="3422" t="s">
        <v>33</v>
      </c>
      <c r="L136" s="3421">
        <f>SUM(L133:L135)</f>
        <v>286.5</v>
      </c>
      <c r="M136" s="3420"/>
      <c r="N136" s="3419"/>
      <c r="O136" s="3418"/>
      <c r="P136" s="3283"/>
      <c r="Q136" s="3417"/>
      <c r="R136" s="3416"/>
      <c r="S136" s="3283"/>
      <c r="T136" s="3283"/>
      <c r="U136" s="3283"/>
      <c r="V136" s="3283"/>
      <c r="W136" s="3283"/>
      <c r="X136" s="3283"/>
      <c r="Y136" s="3283"/>
    </row>
    <row r="137" spans="1:25" ht="21" customHeight="1" x14ac:dyDescent="0.2">
      <c r="A137" s="3398" t="s">
        <v>37</v>
      </c>
      <c r="B137" s="3397" t="s">
        <v>39</v>
      </c>
      <c r="C137" s="3415" t="s">
        <v>37</v>
      </c>
      <c r="D137" s="3396" t="s">
        <v>37</v>
      </c>
      <c r="E137" s="3414"/>
      <c r="F137" s="3395" t="s">
        <v>961</v>
      </c>
      <c r="G137" s="3381"/>
      <c r="H137" s="3363"/>
      <c r="I137" s="3394" t="s">
        <v>958</v>
      </c>
      <c r="J137" s="3379" t="s">
        <v>62</v>
      </c>
      <c r="K137" s="3392" t="s">
        <v>125</v>
      </c>
      <c r="L137" s="3413">
        <v>150</v>
      </c>
      <c r="M137" s="3412"/>
      <c r="N137" s="3411"/>
      <c r="O137" s="3410"/>
      <c r="P137" s="3371"/>
      <c r="Q137" s="3283"/>
      <c r="R137" s="3283"/>
      <c r="S137" s="3283"/>
      <c r="T137" s="3283"/>
      <c r="U137" s="3283"/>
      <c r="V137" s="3283"/>
      <c r="W137" s="3283"/>
      <c r="X137" s="3283"/>
      <c r="Y137" s="3283"/>
    </row>
    <row r="138" spans="1:25" ht="20.25" customHeight="1" x14ac:dyDescent="0.2">
      <c r="A138" s="3387"/>
      <c r="B138" s="3386"/>
      <c r="C138" s="3409"/>
      <c r="D138" s="3384"/>
      <c r="E138" s="3383"/>
      <c r="F138" s="3382"/>
      <c r="G138" s="3381"/>
      <c r="H138" s="3363"/>
      <c r="I138" s="3380"/>
      <c r="J138" s="3408"/>
      <c r="K138" s="3378" t="s">
        <v>40</v>
      </c>
      <c r="L138" s="3407">
        <v>64.900000000000006</v>
      </c>
      <c r="M138" s="3406" t="s">
        <v>960</v>
      </c>
      <c r="N138" s="3405" t="s">
        <v>233</v>
      </c>
      <c r="O138" s="3404">
        <v>25</v>
      </c>
      <c r="P138" s="3371"/>
      <c r="Q138" s="3283"/>
      <c r="R138" s="3283"/>
      <c r="S138" s="3283"/>
      <c r="T138" s="3283"/>
      <c r="U138" s="3283"/>
      <c r="V138" s="3283"/>
      <c r="W138" s="3283"/>
      <c r="X138" s="3283"/>
      <c r="Y138" s="3283"/>
    </row>
    <row r="139" spans="1:25" ht="20.25" customHeight="1" thickBot="1" x14ac:dyDescent="0.25">
      <c r="A139" s="3370"/>
      <c r="B139" s="3369"/>
      <c r="C139" s="3403"/>
      <c r="D139" s="3367"/>
      <c r="E139" s="3383"/>
      <c r="F139" s="3365"/>
      <c r="G139" s="3381"/>
      <c r="H139" s="3363"/>
      <c r="I139" s="3362"/>
      <c r="J139" s="3402"/>
      <c r="K139" s="3361" t="s">
        <v>33</v>
      </c>
      <c r="L139" s="3401">
        <f>SUM(L137:L138)</f>
        <v>214.9</v>
      </c>
      <c r="M139" s="3400"/>
      <c r="N139" s="3358"/>
      <c r="O139" s="3399"/>
      <c r="P139" s="3283"/>
      <c r="Q139" s="3283"/>
      <c r="R139" s="3283"/>
      <c r="S139" s="3283"/>
      <c r="T139" s="3283"/>
      <c r="U139" s="3283"/>
      <c r="V139" s="3283"/>
      <c r="W139" s="3283"/>
      <c r="X139" s="3283"/>
      <c r="Y139" s="3283"/>
    </row>
    <row r="140" spans="1:25" ht="27" customHeight="1" x14ac:dyDescent="0.2">
      <c r="A140" s="3398" t="s">
        <v>37</v>
      </c>
      <c r="B140" s="3397" t="s">
        <v>39</v>
      </c>
      <c r="C140" s="3385" t="s">
        <v>37</v>
      </c>
      <c r="D140" s="3396" t="s">
        <v>39</v>
      </c>
      <c r="E140" s="3383"/>
      <c r="F140" s="3395" t="s">
        <v>959</v>
      </c>
      <c r="G140" s="3381"/>
      <c r="H140" s="3363"/>
      <c r="I140" s="3394"/>
      <c r="J140" s="3393"/>
      <c r="K140" s="3392" t="s">
        <v>162</v>
      </c>
      <c r="L140" s="3391">
        <v>0</v>
      </c>
      <c r="M140" s="3390"/>
      <c r="N140" s="3389"/>
      <c r="O140" s="3388"/>
      <c r="P140" s="3282"/>
      <c r="Q140" s="3283"/>
      <c r="R140" s="3283"/>
      <c r="S140" s="3283"/>
      <c r="T140" s="3283"/>
      <c r="U140" s="3283"/>
      <c r="V140" s="3283"/>
      <c r="W140" s="3283"/>
      <c r="X140" s="3283"/>
      <c r="Y140" s="3283"/>
    </row>
    <row r="141" spans="1:25" ht="51" customHeight="1" thickBot="1" x14ac:dyDescent="0.25">
      <c r="A141" s="3387"/>
      <c r="B141" s="3386"/>
      <c r="C141" s="3385"/>
      <c r="D141" s="3384"/>
      <c r="E141" s="3383"/>
      <c r="F141" s="3382"/>
      <c r="G141" s="3381"/>
      <c r="H141" s="3363"/>
      <c r="I141" s="3380" t="s">
        <v>958</v>
      </c>
      <c r="J141" s="3379" t="s">
        <v>62</v>
      </c>
      <c r="K141" s="3378" t="s">
        <v>40</v>
      </c>
      <c r="L141" s="3377">
        <v>71.599999999999994</v>
      </c>
      <c r="M141" s="3376" t="s">
        <v>957</v>
      </c>
      <c r="N141" s="3375" t="s">
        <v>896</v>
      </c>
      <c r="O141" s="3374" t="s">
        <v>956</v>
      </c>
      <c r="P141" s="3373"/>
      <c r="Q141" s="3372"/>
      <c r="R141" s="3372"/>
      <c r="S141" s="3372"/>
      <c r="T141" s="3372"/>
      <c r="U141" s="3372"/>
      <c r="V141" s="3372"/>
      <c r="W141" s="3283"/>
      <c r="X141" s="3371"/>
      <c r="Y141" s="3283"/>
    </row>
    <row r="142" spans="1:25" ht="23.25" customHeight="1" thickBot="1" x14ac:dyDescent="0.25">
      <c r="A142" s="3370"/>
      <c r="B142" s="3369"/>
      <c r="C142" s="3368"/>
      <c r="D142" s="3367"/>
      <c r="E142" s="3366"/>
      <c r="F142" s="3365"/>
      <c r="G142" s="3364"/>
      <c r="H142" s="3363"/>
      <c r="I142" s="3362"/>
      <c r="J142" s="3283"/>
      <c r="K142" s="3361" t="s">
        <v>33</v>
      </c>
      <c r="L142" s="3360">
        <f>SUM(L140+L141)</f>
        <v>71.599999999999994</v>
      </c>
      <c r="M142" s="3359"/>
      <c r="N142" s="3358"/>
      <c r="O142" s="3357"/>
      <c r="P142" s="3283"/>
      <c r="Q142" s="3283"/>
      <c r="R142" s="3283"/>
      <c r="S142" s="3283"/>
      <c r="T142" s="3283"/>
      <c r="U142" s="3283"/>
      <c r="V142" s="3283"/>
      <c r="W142" s="3283"/>
      <c r="X142" s="3283"/>
      <c r="Y142" s="3283"/>
    </row>
    <row r="143" spans="1:25" ht="23.25" customHeight="1" thickBot="1" x14ac:dyDescent="0.25">
      <c r="A143" s="3356" t="s">
        <v>37</v>
      </c>
      <c r="B143" s="3355" t="s">
        <v>39</v>
      </c>
      <c r="C143" s="3354" t="s">
        <v>38</v>
      </c>
      <c r="D143" s="3353"/>
      <c r="E143" s="3353"/>
      <c r="F143" s="3353"/>
      <c r="G143" s="3353"/>
      <c r="H143" s="3353"/>
      <c r="I143" s="3352"/>
      <c r="J143" s="3351"/>
      <c r="K143" s="3350" t="s">
        <v>33</v>
      </c>
      <c r="L143" s="3349">
        <f>L136</f>
        <v>286.5</v>
      </c>
      <c r="M143" s="3348"/>
      <c r="N143" s="3347"/>
      <c r="O143" s="3346"/>
      <c r="P143" s="3283"/>
      <c r="Q143" s="3283"/>
      <c r="R143" s="3283"/>
      <c r="S143" s="3283"/>
      <c r="T143" s="3283"/>
      <c r="U143" s="3283"/>
      <c r="V143" s="3283"/>
      <c r="W143" s="3283"/>
      <c r="X143" s="3283"/>
      <c r="Y143" s="3283"/>
    </row>
    <row r="144" spans="1:25" ht="21" customHeight="1" thickBot="1" x14ac:dyDescent="0.25">
      <c r="A144" s="3345" t="s">
        <v>37</v>
      </c>
      <c r="B144" s="3344" t="s">
        <v>603</v>
      </c>
      <c r="C144" s="3343"/>
      <c r="D144" s="3343"/>
      <c r="E144" s="3343"/>
      <c r="F144" s="3343"/>
      <c r="G144" s="3343"/>
      <c r="H144" s="3343"/>
      <c r="I144" s="3343"/>
      <c r="J144" s="3343"/>
      <c r="K144" s="3342"/>
      <c r="L144" s="3341">
        <f>SUM(L130,L143)</f>
        <v>60915</v>
      </c>
      <c r="M144" s="3340"/>
      <c r="N144" s="3339"/>
      <c r="O144" s="3338"/>
      <c r="P144" s="3283"/>
      <c r="Q144" s="3283"/>
      <c r="R144" s="3283"/>
      <c r="S144" s="3283"/>
      <c r="T144" s="3283"/>
      <c r="U144" s="3283"/>
      <c r="V144" s="3283"/>
      <c r="W144" s="3283"/>
      <c r="X144" s="3283"/>
      <c r="Y144" s="3283"/>
    </row>
    <row r="145" spans="1:25" ht="19.5" customHeight="1" thickBot="1" x14ac:dyDescent="0.25">
      <c r="A145" s="3337" t="s">
        <v>34</v>
      </c>
      <c r="B145" s="3336"/>
      <c r="C145" s="3336"/>
      <c r="D145" s="3336"/>
      <c r="E145" s="3336"/>
      <c r="F145" s="3336"/>
      <c r="G145" s="3336"/>
      <c r="H145" s="3336"/>
      <c r="I145" s="3336"/>
      <c r="J145" s="3336"/>
      <c r="K145" s="3335"/>
      <c r="L145" s="3334">
        <f>SUM(L144)</f>
        <v>60915</v>
      </c>
      <c r="M145" s="3333"/>
      <c r="N145" s="3332"/>
      <c r="O145" s="3331"/>
      <c r="P145" s="3283"/>
      <c r="Q145" s="3283"/>
      <c r="R145" s="3283"/>
      <c r="S145" s="3283"/>
      <c r="T145" s="3283"/>
      <c r="U145" s="3283"/>
      <c r="V145" s="3283"/>
      <c r="W145" s="3283"/>
      <c r="X145" s="3282"/>
      <c r="Y145" s="3283"/>
    </row>
    <row r="146" spans="1:25" x14ac:dyDescent="0.2">
      <c r="A146" s="3329" t="s">
        <v>32</v>
      </c>
      <c r="B146" s="3329"/>
      <c r="C146" s="3329"/>
      <c r="D146" s="3329"/>
      <c r="E146" s="3329"/>
      <c r="F146" s="3329"/>
      <c r="G146" s="3329"/>
      <c r="H146" s="3330"/>
      <c r="I146" s="3329"/>
      <c r="J146" s="3329"/>
      <c r="K146" s="3329"/>
      <c r="L146" s="3329"/>
      <c r="M146" s="3329"/>
      <c r="N146" s="3296"/>
      <c r="O146" s="3294"/>
      <c r="P146" s="3283"/>
      <c r="Q146" s="3283"/>
      <c r="R146" s="3283"/>
      <c r="S146" s="3283"/>
      <c r="T146" s="3283"/>
      <c r="U146" s="3283"/>
      <c r="V146" s="3283"/>
      <c r="W146" s="3283"/>
      <c r="X146" s="3283"/>
      <c r="Y146" s="3283"/>
    </row>
    <row r="147" spans="1:25" ht="12.75" customHeight="1" x14ac:dyDescent="0.2">
      <c r="A147" s="3296"/>
      <c r="B147" s="3296"/>
      <c r="C147" s="3296"/>
      <c r="D147" s="3296"/>
      <c r="E147" s="3296"/>
      <c r="F147" s="3296"/>
      <c r="G147" s="3296"/>
      <c r="H147" s="3296"/>
      <c r="I147" s="3296"/>
      <c r="J147" s="3296"/>
      <c r="K147" s="3296"/>
      <c r="L147" s="3296"/>
      <c r="M147" s="3296"/>
      <c r="N147" s="3296"/>
      <c r="O147" s="3294"/>
      <c r="P147" s="3283"/>
      <c r="Q147" s="3283"/>
      <c r="R147" s="3283"/>
      <c r="S147" s="3283"/>
      <c r="T147" s="3283"/>
      <c r="U147" s="3283"/>
      <c r="V147" s="3283"/>
      <c r="W147" s="3283"/>
      <c r="X147" s="3283"/>
      <c r="Y147" s="3283"/>
    </row>
    <row r="148" spans="1:25" ht="72.75" customHeight="1" x14ac:dyDescent="0.2">
      <c r="A148" s="3296"/>
      <c r="B148" s="3296"/>
      <c r="C148" s="3296"/>
      <c r="D148" s="3296"/>
      <c r="E148" s="3296"/>
      <c r="F148" s="3296"/>
      <c r="G148" s="3296"/>
      <c r="H148" s="3296"/>
      <c r="I148" s="3296"/>
      <c r="J148" s="3296"/>
      <c r="K148" s="3296"/>
      <c r="L148" s="3296"/>
      <c r="M148" s="3296"/>
      <c r="N148" s="3296"/>
      <c r="O148" s="3294"/>
      <c r="P148" s="3283"/>
      <c r="Q148" s="3283"/>
      <c r="R148" s="3283"/>
      <c r="S148" s="3283"/>
      <c r="T148" s="3283"/>
      <c r="U148" s="3283"/>
      <c r="V148" s="3283"/>
      <c r="W148" s="3283"/>
      <c r="X148" s="3283"/>
      <c r="Y148" s="3283"/>
    </row>
    <row r="149" spans="1:25" ht="16.5" customHeight="1" x14ac:dyDescent="0.2">
      <c r="A149" s="76" t="s">
        <v>31</v>
      </c>
      <c r="B149" s="76"/>
      <c r="C149" s="76"/>
      <c r="D149" s="76"/>
      <c r="E149" s="76"/>
      <c r="F149" s="76"/>
      <c r="G149" s="76"/>
      <c r="H149" s="76"/>
      <c r="I149" s="76"/>
      <c r="J149" s="76"/>
      <c r="K149" s="76"/>
      <c r="L149" s="76"/>
      <c r="M149" s="3296"/>
      <c r="N149" s="3296"/>
      <c r="O149" s="3294"/>
      <c r="P149" s="3283"/>
      <c r="Q149" s="3283"/>
      <c r="R149" s="3283"/>
      <c r="S149" s="3283"/>
      <c r="T149" s="3283"/>
      <c r="U149" s="3283"/>
      <c r="V149" s="3283"/>
      <c r="W149" s="3283"/>
      <c r="X149" s="3283"/>
      <c r="Y149" s="3283"/>
    </row>
    <row r="150" spans="1:25" ht="16.5" customHeight="1" thickBot="1" x14ac:dyDescent="0.25">
      <c r="A150" s="74"/>
      <c r="B150" s="72"/>
      <c r="C150" s="72"/>
      <c r="D150" s="72"/>
      <c r="E150" s="72"/>
      <c r="F150" s="72"/>
      <c r="G150" s="72"/>
      <c r="H150" s="72"/>
      <c r="I150" s="72"/>
      <c r="J150" s="72"/>
      <c r="K150" s="62"/>
      <c r="L150" s="70" t="s">
        <v>30</v>
      </c>
      <c r="M150" s="3296"/>
      <c r="N150" s="3296"/>
      <c r="O150" s="3294"/>
      <c r="P150" s="3283"/>
      <c r="Q150" s="3283"/>
      <c r="R150" s="3283"/>
      <c r="S150" s="3283"/>
      <c r="T150" s="3283"/>
      <c r="U150" s="3283"/>
      <c r="V150" s="3283"/>
      <c r="W150" s="3283"/>
      <c r="X150" s="3283"/>
      <c r="Y150" s="3283"/>
    </row>
    <row r="151" spans="1:25" ht="42" customHeight="1" thickBot="1" x14ac:dyDescent="0.25">
      <c r="A151" s="68"/>
      <c r="B151" s="67"/>
      <c r="C151" s="66" t="s">
        <v>955</v>
      </c>
      <c r="D151" s="66"/>
      <c r="E151" s="66"/>
      <c r="F151" s="66"/>
      <c r="G151" s="66"/>
      <c r="H151" s="66"/>
      <c r="I151" s="66"/>
      <c r="J151" s="66"/>
      <c r="K151" s="66"/>
      <c r="L151" s="65" t="s">
        <v>28</v>
      </c>
      <c r="M151" s="3296"/>
      <c r="N151" s="3296"/>
      <c r="O151" s="3294"/>
      <c r="P151" s="3283"/>
      <c r="Q151" s="3283"/>
      <c r="R151" s="3283"/>
      <c r="S151" s="3283"/>
      <c r="T151" s="3283"/>
      <c r="U151" s="3283"/>
      <c r="V151" s="3283"/>
      <c r="W151" s="3283"/>
      <c r="X151" s="3283"/>
      <c r="Y151" s="3283"/>
    </row>
    <row r="152" spans="1:25" ht="16.5" customHeight="1" x14ac:dyDescent="0.2">
      <c r="A152" s="2135" t="s">
        <v>27</v>
      </c>
      <c r="B152" s="2134"/>
      <c r="C152" s="2134"/>
      <c r="D152" s="2134"/>
      <c r="E152" s="2134"/>
      <c r="F152" s="2134"/>
      <c r="G152" s="2134"/>
      <c r="H152" s="2134"/>
      <c r="I152" s="2134"/>
      <c r="J152" s="2134"/>
      <c r="K152" s="2133"/>
      <c r="L152" s="2132">
        <f>L153+L157</f>
        <v>24224.2</v>
      </c>
      <c r="M152" s="3296"/>
      <c r="N152" s="3296"/>
      <c r="O152" s="3294"/>
      <c r="P152" s="3283"/>
      <c r="Q152" s="3283"/>
      <c r="R152" s="3283"/>
      <c r="S152" s="3283"/>
      <c r="T152" s="3283"/>
      <c r="U152" s="3283"/>
      <c r="V152" s="3283"/>
      <c r="W152" s="3283"/>
      <c r="X152" s="3283"/>
      <c r="Y152" s="3283"/>
    </row>
    <row r="153" spans="1:25" ht="16.5" customHeight="1" x14ac:dyDescent="0.2">
      <c r="A153" s="2113" t="s">
        <v>601</v>
      </c>
      <c r="B153" s="2112"/>
      <c r="C153" s="2112"/>
      <c r="D153" s="2112"/>
      <c r="E153" s="2112"/>
      <c r="F153" s="2112"/>
      <c r="G153" s="2112"/>
      <c r="H153" s="2112"/>
      <c r="I153" s="2112"/>
      <c r="J153" s="2112"/>
      <c r="K153" s="2111"/>
      <c r="L153" s="24">
        <f>L154</f>
        <v>15753.5</v>
      </c>
      <c r="M153" s="3296"/>
      <c r="N153" s="3296"/>
      <c r="O153" s="3294"/>
      <c r="P153" s="3283"/>
      <c r="Q153" s="3283"/>
      <c r="R153" s="3283"/>
      <c r="S153" s="3283"/>
      <c r="T153" s="3283"/>
      <c r="U153" s="3283"/>
      <c r="V153" s="3283"/>
      <c r="W153" s="3283"/>
      <c r="X153" s="3283"/>
      <c r="Y153" s="3283"/>
    </row>
    <row r="154" spans="1:25" ht="16.5" customHeight="1" x14ac:dyDescent="0.2">
      <c r="A154" s="3327" t="s">
        <v>600</v>
      </c>
      <c r="B154" s="3326"/>
      <c r="C154" s="3326"/>
      <c r="D154" s="3326"/>
      <c r="E154" s="3326"/>
      <c r="F154" s="3326"/>
      <c r="G154" s="3326"/>
      <c r="H154" s="3326"/>
      <c r="I154" s="3326"/>
      <c r="J154" s="3326"/>
      <c r="K154" s="3325"/>
      <c r="L154" s="24">
        <f>L39+L62+L81+L91+L113+L133</f>
        <v>15753.5</v>
      </c>
      <c r="M154" s="3328"/>
      <c r="N154" s="3296"/>
      <c r="O154" s="3294"/>
      <c r="P154" s="3283"/>
      <c r="Q154" s="3283"/>
      <c r="R154" s="3283"/>
      <c r="S154" s="3283"/>
      <c r="T154" s="3283"/>
      <c r="U154" s="3283"/>
      <c r="V154" s="3283"/>
      <c r="W154" s="3283"/>
      <c r="X154" s="3283"/>
      <c r="Y154" s="3283"/>
    </row>
    <row r="155" spans="1:25" ht="16.5" customHeight="1" x14ac:dyDescent="0.2">
      <c r="A155" s="2113" t="s">
        <v>599</v>
      </c>
      <c r="B155" s="2112"/>
      <c r="C155" s="2112"/>
      <c r="D155" s="2112"/>
      <c r="E155" s="2115"/>
      <c r="F155" s="2115"/>
      <c r="G155" s="2115"/>
      <c r="H155" s="2115"/>
      <c r="I155" s="2115"/>
      <c r="J155" s="2115"/>
      <c r="K155" s="2114"/>
      <c r="L155" s="24"/>
      <c r="M155" s="3296"/>
      <c r="N155" s="3296"/>
      <c r="O155" s="3294"/>
      <c r="P155" s="3283"/>
      <c r="Q155" s="3283"/>
      <c r="R155" s="3283"/>
      <c r="S155" s="3283"/>
      <c r="T155" s="3283"/>
      <c r="U155" s="3283"/>
      <c r="V155" s="3283"/>
      <c r="W155" s="3283"/>
      <c r="X155" s="3283"/>
      <c r="Y155" s="3283"/>
    </row>
    <row r="156" spans="1:25" ht="29.25" customHeight="1" x14ac:dyDescent="0.2">
      <c r="A156" s="2113" t="s">
        <v>598</v>
      </c>
      <c r="B156" s="2112"/>
      <c r="C156" s="2112"/>
      <c r="D156" s="2112"/>
      <c r="E156" s="2112"/>
      <c r="F156" s="2112"/>
      <c r="G156" s="2112"/>
      <c r="H156" s="2112"/>
      <c r="I156" s="2112"/>
      <c r="J156" s="2112"/>
      <c r="K156" s="2111"/>
      <c r="L156" s="24"/>
      <c r="M156" s="3296"/>
      <c r="N156" s="3296"/>
      <c r="O156" s="3294"/>
      <c r="P156" s="3283"/>
      <c r="Q156" s="3283"/>
      <c r="R156" s="3283"/>
      <c r="S156" s="3283"/>
      <c r="T156" s="3283"/>
      <c r="U156" s="3283"/>
      <c r="V156" s="3283"/>
      <c r="W156" s="3283"/>
      <c r="X156" s="3283"/>
      <c r="Y156" s="3283"/>
    </row>
    <row r="157" spans="1:25" ht="16.5" customHeight="1" x14ac:dyDescent="0.2">
      <c r="A157" s="3327" t="s">
        <v>22</v>
      </c>
      <c r="B157" s="3326"/>
      <c r="C157" s="3326"/>
      <c r="D157" s="3326"/>
      <c r="E157" s="3326"/>
      <c r="F157" s="3326"/>
      <c r="G157" s="3326"/>
      <c r="H157" s="3326"/>
      <c r="I157" s="3326"/>
      <c r="J157" s="3326"/>
      <c r="K157" s="3325"/>
      <c r="L157" s="2126">
        <f>L158+L159</f>
        <v>8470.7000000000007</v>
      </c>
      <c r="M157" s="3296"/>
      <c r="N157" s="3296"/>
      <c r="O157" s="3294"/>
      <c r="P157" s="3283"/>
      <c r="Q157" s="3283"/>
      <c r="R157" s="3283"/>
      <c r="S157" s="3283"/>
      <c r="T157" s="3283"/>
      <c r="U157" s="3283"/>
      <c r="V157" s="3283"/>
      <c r="W157" s="3283"/>
      <c r="X157" s="3283"/>
      <c r="Y157" s="3283"/>
    </row>
    <row r="158" spans="1:25" ht="16.5" customHeight="1" x14ac:dyDescent="0.2">
      <c r="A158" s="2113" t="s">
        <v>597</v>
      </c>
      <c r="B158" s="2112"/>
      <c r="C158" s="2112"/>
      <c r="D158" s="2112"/>
      <c r="E158" s="2115"/>
      <c r="F158" s="2115"/>
      <c r="G158" s="2115"/>
      <c r="H158" s="2115"/>
      <c r="I158" s="2115"/>
      <c r="J158" s="2115"/>
      <c r="K158" s="2114"/>
      <c r="L158" s="2126">
        <f>L15+L40+L63+L83+L92+L114</f>
        <v>1064.0999999999999</v>
      </c>
      <c r="M158" s="3296"/>
      <c r="N158" s="3296"/>
      <c r="O158" s="3294"/>
      <c r="P158" s="3283"/>
      <c r="Q158" s="3283"/>
      <c r="R158" s="3283"/>
      <c r="S158" s="3283"/>
      <c r="T158" s="3283"/>
      <c r="U158" s="3283"/>
      <c r="V158" s="3283"/>
      <c r="W158" s="3283"/>
      <c r="X158" s="3283"/>
      <c r="Y158" s="3283"/>
    </row>
    <row r="159" spans="1:25" ht="16.5" customHeight="1" x14ac:dyDescent="0.2">
      <c r="A159" s="2113" t="s">
        <v>596</v>
      </c>
      <c r="B159" s="2112"/>
      <c r="C159" s="2112"/>
      <c r="D159" s="2112"/>
      <c r="E159" s="2115"/>
      <c r="F159" s="2115"/>
      <c r="G159" s="2115"/>
      <c r="H159" s="2115"/>
      <c r="I159" s="2115"/>
      <c r="J159" s="2115"/>
      <c r="K159" s="2114"/>
      <c r="L159" s="24">
        <f>L13+L64+L82+L115+L134</f>
        <v>7406.6</v>
      </c>
      <c r="M159" s="3296"/>
      <c r="N159" s="3296"/>
      <c r="O159" s="3294"/>
      <c r="P159" s="3283"/>
      <c r="Q159" s="3283"/>
      <c r="R159" s="3283"/>
      <c r="S159" s="3283"/>
      <c r="T159" s="3283"/>
      <c r="U159" s="3283"/>
      <c r="V159" s="3283"/>
      <c r="W159" s="3283"/>
      <c r="X159" s="3283"/>
      <c r="Y159" s="3283"/>
    </row>
    <row r="160" spans="1:25" ht="16.5" customHeight="1" x14ac:dyDescent="0.2">
      <c r="A160" s="2113" t="s">
        <v>595</v>
      </c>
      <c r="B160" s="2112"/>
      <c r="C160" s="2112"/>
      <c r="D160" s="2112"/>
      <c r="E160" s="2115"/>
      <c r="F160" s="2115"/>
      <c r="G160" s="2115"/>
      <c r="H160" s="2115"/>
      <c r="I160" s="2115"/>
      <c r="J160" s="2115"/>
      <c r="K160" s="2114"/>
      <c r="L160" s="24"/>
      <c r="M160" s="3296"/>
      <c r="N160" s="3296"/>
      <c r="O160" s="3294"/>
      <c r="P160" s="3283"/>
      <c r="Q160" s="3283"/>
      <c r="R160" s="3283"/>
      <c r="S160" s="3283"/>
      <c r="T160" s="3283"/>
      <c r="U160" s="3283"/>
      <c r="V160" s="3283"/>
      <c r="W160" s="3283"/>
      <c r="X160" s="3283"/>
      <c r="Y160" s="3283"/>
    </row>
    <row r="161" spans="1:25" ht="16.5" customHeight="1" x14ac:dyDescent="0.2">
      <c r="A161" s="2113" t="s">
        <v>954</v>
      </c>
      <c r="B161" s="2112"/>
      <c r="C161" s="2112"/>
      <c r="D161" s="2112"/>
      <c r="E161" s="2112"/>
      <c r="F161" s="2112"/>
      <c r="G161" s="2112"/>
      <c r="H161" s="2112"/>
      <c r="I161" s="2112"/>
      <c r="J161" s="2112"/>
      <c r="K161" s="2111"/>
      <c r="L161" s="24"/>
      <c r="M161" s="3296"/>
      <c r="N161" s="3296"/>
      <c r="O161" s="3294"/>
      <c r="P161" s="3283"/>
      <c r="Q161" s="3283"/>
      <c r="R161" s="3283"/>
      <c r="S161" s="3283"/>
      <c r="T161" s="3283"/>
      <c r="U161" s="3283"/>
      <c r="V161" s="3283"/>
      <c r="W161" s="3283"/>
      <c r="X161" s="3283"/>
      <c r="Y161" s="3283"/>
    </row>
    <row r="162" spans="1:25" ht="16.5" customHeight="1" x14ac:dyDescent="0.2">
      <c r="A162" s="2113" t="s">
        <v>593</v>
      </c>
      <c r="B162" s="2112"/>
      <c r="C162" s="2112"/>
      <c r="D162" s="2112"/>
      <c r="E162" s="2115"/>
      <c r="F162" s="2115"/>
      <c r="G162" s="2115"/>
      <c r="H162" s="2115"/>
      <c r="I162" s="2115"/>
      <c r="J162" s="2115"/>
      <c r="K162" s="2114"/>
      <c r="L162" s="24"/>
      <c r="M162" s="3296"/>
      <c r="N162" s="3296"/>
      <c r="O162" s="3294"/>
      <c r="P162" s="3283"/>
      <c r="Q162" s="3283"/>
      <c r="R162" s="3283"/>
      <c r="S162" s="3283"/>
      <c r="T162" s="3283"/>
      <c r="U162" s="3283"/>
      <c r="V162" s="3283"/>
      <c r="W162" s="3283"/>
      <c r="X162" s="3283"/>
      <c r="Y162" s="3283"/>
    </row>
    <row r="163" spans="1:25" ht="16.5" customHeight="1" x14ac:dyDescent="0.2">
      <c r="A163" s="2125" t="s">
        <v>592</v>
      </c>
      <c r="B163" s="2124"/>
      <c r="C163" s="2124"/>
      <c r="D163" s="2124"/>
      <c r="E163" s="2115"/>
      <c r="F163" s="2115"/>
      <c r="G163" s="2115"/>
      <c r="H163" s="2115"/>
      <c r="I163" s="2115"/>
      <c r="J163" s="2115"/>
      <c r="K163" s="2114"/>
      <c r="L163" s="24"/>
      <c r="M163" s="3296"/>
      <c r="N163" s="3296"/>
      <c r="O163" s="3294"/>
      <c r="P163" s="3283"/>
      <c r="Q163" s="3283"/>
      <c r="R163" s="3283"/>
      <c r="S163" s="3283"/>
      <c r="T163" s="3283"/>
      <c r="U163" s="3283"/>
      <c r="V163" s="3283"/>
      <c r="W163" s="3283"/>
      <c r="X163" s="3283"/>
      <c r="Y163" s="3283"/>
    </row>
    <row r="164" spans="1:25" ht="16.5" customHeight="1" x14ac:dyDescent="0.2">
      <c r="A164" s="2113" t="s">
        <v>15</v>
      </c>
      <c r="B164" s="2115"/>
      <c r="C164" s="2115"/>
      <c r="D164" s="2115"/>
      <c r="E164" s="2115"/>
      <c r="F164" s="2115"/>
      <c r="G164" s="2115"/>
      <c r="H164" s="2115"/>
      <c r="I164" s="2115"/>
      <c r="J164" s="2115"/>
      <c r="K164" s="2114"/>
      <c r="L164" s="24"/>
      <c r="M164" s="3296"/>
      <c r="N164" s="3296"/>
      <c r="O164" s="3294"/>
      <c r="P164" s="3283"/>
      <c r="Q164" s="3283"/>
      <c r="R164" s="3283"/>
      <c r="S164" s="3283"/>
      <c r="T164" s="3283"/>
      <c r="U164" s="3283"/>
      <c r="V164" s="3283"/>
      <c r="W164" s="3283"/>
      <c r="X164" s="3283"/>
      <c r="Y164" s="3283"/>
    </row>
    <row r="165" spans="1:25" ht="16.5" customHeight="1" x14ac:dyDescent="0.2">
      <c r="A165" s="2113" t="s">
        <v>591</v>
      </c>
      <c r="B165" s="2112"/>
      <c r="C165" s="2112"/>
      <c r="D165" s="2112"/>
      <c r="E165" s="2112"/>
      <c r="F165" s="2112"/>
      <c r="G165" s="2112"/>
      <c r="H165" s="2112"/>
      <c r="I165" s="2112"/>
      <c r="J165" s="2112"/>
      <c r="K165" s="2111"/>
      <c r="L165" s="24"/>
      <c r="M165" s="3296"/>
      <c r="N165" s="3296"/>
      <c r="O165" s="3294"/>
      <c r="P165" s="3283"/>
      <c r="Q165" s="3283"/>
      <c r="R165" s="3283"/>
      <c r="S165" s="3283"/>
      <c r="T165" s="3283"/>
      <c r="U165" s="3283"/>
      <c r="V165" s="3283"/>
      <c r="W165" s="3283"/>
      <c r="X165" s="3283"/>
      <c r="Y165" s="3283"/>
    </row>
    <row r="166" spans="1:25" ht="16.5" customHeight="1" x14ac:dyDescent="0.2">
      <c r="A166" s="3327" t="s">
        <v>590</v>
      </c>
      <c r="B166" s="3326"/>
      <c r="C166" s="3326"/>
      <c r="D166" s="3326"/>
      <c r="E166" s="3326"/>
      <c r="F166" s="3326"/>
      <c r="G166" s="3326"/>
      <c r="H166" s="3326"/>
      <c r="I166" s="3326"/>
      <c r="J166" s="3326"/>
      <c r="K166" s="3325"/>
      <c r="L166" s="24"/>
      <c r="M166" s="3296"/>
      <c r="N166" s="3296"/>
      <c r="O166" s="3294"/>
      <c r="P166" s="3283"/>
      <c r="Q166" s="3283"/>
      <c r="R166" s="3283"/>
      <c r="S166" s="3283"/>
      <c r="T166" s="3283"/>
      <c r="U166" s="3283"/>
      <c r="V166" s="3283"/>
      <c r="W166" s="3283"/>
      <c r="X166" s="3283"/>
      <c r="Y166" s="3283"/>
    </row>
    <row r="167" spans="1:25" ht="16.5" customHeight="1" x14ac:dyDescent="0.2">
      <c r="A167" s="3327" t="s">
        <v>589</v>
      </c>
      <c r="B167" s="3326"/>
      <c r="C167" s="3326"/>
      <c r="D167" s="3326"/>
      <c r="E167" s="3326"/>
      <c r="F167" s="3326"/>
      <c r="G167" s="3326"/>
      <c r="H167" s="3326"/>
      <c r="I167" s="3326"/>
      <c r="J167" s="3326"/>
      <c r="K167" s="3325"/>
      <c r="L167" s="24"/>
      <c r="M167" s="3296"/>
      <c r="N167" s="3296"/>
      <c r="O167" s="3294"/>
      <c r="P167" s="3283"/>
      <c r="Q167" s="3283"/>
      <c r="R167" s="3283"/>
      <c r="S167" s="3283"/>
      <c r="T167" s="3283"/>
      <c r="U167" s="3283"/>
      <c r="V167" s="3283"/>
      <c r="W167" s="3283"/>
      <c r="X167" s="3283"/>
      <c r="Y167" s="3283"/>
    </row>
    <row r="168" spans="1:25" ht="16.5" customHeight="1" x14ac:dyDescent="0.2">
      <c r="A168" s="2113" t="s">
        <v>11</v>
      </c>
      <c r="B168" s="2112"/>
      <c r="C168" s="2112"/>
      <c r="D168" s="2112"/>
      <c r="E168" s="2115"/>
      <c r="F168" s="2115"/>
      <c r="G168" s="2115"/>
      <c r="H168" s="2115"/>
      <c r="I168" s="2115"/>
      <c r="J168" s="2115"/>
      <c r="K168" s="2114"/>
      <c r="L168" s="24"/>
      <c r="M168" s="3296"/>
      <c r="N168" s="3296"/>
      <c r="O168" s="3294"/>
      <c r="P168" s="3283"/>
      <c r="Q168" s="3283"/>
      <c r="R168" s="3283"/>
      <c r="S168" s="3283"/>
      <c r="T168" s="3283"/>
      <c r="U168" s="3283"/>
      <c r="V168" s="3283"/>
      <c r="W168" s="3283"/>
      <c r="X168" s="3283"/>
      <c r="Y168" s="3283"/>
    </row>
    <row r="169" spans="1:25" ht="16.5" customHeight="1" x14ac:dyDescent="0.2">
      <c r="A169" s="2113" t="s">
        <v>953</v>
      </c>
      <c r="B169" s="2112"/>
      <c r="C169" s="2112"/>
      <c r="D169" s="2112"/>
      <c r="E169" s="2115"/>
      <c r="F169" s="2115"/>
      <c r="G169" s="2115"/>
      <c r="H169" s="2115"/>
      <c r="I169" s="2115"/>
      <c r="J169" s="2115"/>
      <c r="K169" s="2114"/>
      <c r="L169" s="24"/>
      <c r="M169" s="3296"/>
      <c r="N169" s="3296"/>
      <c r="O169" s="3294"/>
      <c r="P169" s="3283"/>
      <c r="Q169" s="3283"/>
      <c r="R169" s="3283"/>
      <c r="S169" s="3283"/>
      <c r="T169" s="3283"/>
      <c r="U169" s="3283"/>
      <c r="V169" s="3283"/>
      <c r="W169" s="3283"/>
      <c r="X169" s="3283"/>
      <c r="Y169" s="3283"/>
    </row>
    <row r="170" spans="1:25" ht="16.5" customHeight="1" thickBot="1" x14ac:dyDescent="0.25">
      <c r="A170" s="2113" t="s">
        <v>586</v>
      </c>
      <c r="B170" s="2112"/>
      <c r="C170" s="2112"/>
      <c r="D170" s="2112"/>
      <c r="E170" s="2112"/>
      <c r="F170" s="2112"/>
      <c r="G170" s="2112"/>
      <c r="H170" s="2112"/>
      <c r="I170" s="2112"/>
      <c r="J170" s="2112"/>
      <c r="K170" s="2111"/>
      <c r="L170" s="24"/>
      <c r="M170" s="3296"/>
      <c r="N170" s="3296"/>
      <c r="O170" s="3294"/>
      <c r="P170" s="3283"/>
      <c r="Q170" s="3283"/>
      <c r="R170" s="3283"/>
      <c r="S170" s="3283"/>
      <c r="T170" s="3283"/>
      <c r="U170" s="3283"/>
      <c r="V170" s="3283"/>
      <c r="W170" s="3283"/>
      <c r="X170" s="3283"/>
      <c r="Y170" s="3283"/>
    </row>
    <row r="171" spans="1:25" ht="32.25" customHeight="1" thickBot="1" x14ac:dyDescent="0.25">
      <c r="A171" s="3324" t="s">
        <v>8</v>
      </c>
      <c r="B171" s="3323"/>
      <c r="C171" s="3323"/>
      <c r="D171" s="3323"/>
      <c r="E171" s="3323"/>
      <c r="F171" s="3323"/>
      <c r="G171" s="3323"/>
      <c r="H171" s="3323"/>
      <c r="I171" s="3323"/>
      <c r="J171" s="3323"/>
      <c r="K171" s="3322"/>
      <c r="L171" s="38">
        <f>L172+L173</f>
        <v>36690.800000000003</v>
      </c>
      <c r="M171" s="3296"/>
      <c r="N171" s="3296"/>
      <c r="O171" s="3294"/>
      <c r="P171" s="3283"/>
      <c r="Q171" s="3283"/>
      <c r="R171" s="3283"/>
      <c r="S171" s="3283"/>
      <c r="T171" s="3283"/>
      <c r="U171" s="3283"/>
      <c r="V171" s="3283"/>
      <c r="W171" s="3283"/>
      <c r="X171" s="3283"/>
      <c r="Y171" s="3283"/>
    </row>
    <row r="172" spans="1:25" ht="16.5" customHeight="1" x14ac:dyDescent="0.2">
      <c r="A172" s="3321" t="s">
        <v>952</v>
      </c>
      <c r="B172" s="3320"/>
      <c r="C172" s="3320"/>
      <c r="D172" s="3320"/>
      <c r="E172" s="3319"/>
      <c r="F172" s="3319"/>
      <c r="G172" s="3319"/>
      <c r="H172" s="3319"/>
      <c r="I172" s="3319"/>
      <c r="J172" s="3319"/>
      <c r="K172" s="3318"/>
      <c r="L172" s="2103">
        <f>L14</f>
        <v>36690.800000000003</v>
      </c>
      <c r="M172" s="3296"/>
      <c r="N172" s="3296"/>
      <c r="O172" s="3294"/>
      <c r="P172" s="3283"/>
      <c r="Q172" s="3283"/>
      <c r="R172" s="3283"/>
      <c r="S172" s="3283"/>
      <c r="T172" s="3283"/>
      <c r="U172" s="3283"/>
      <c r="V172" s="3283"/>
      <c r="W172" s="3283"/>
      <c r="X172" s="3283"/>
      <c r="Y172" s="3283"/>
    </row>
    <row r="173" spans="1:25" ht="16.5" customHeight="1" x14ac:dyDescent="0.2">
      <c r="A173" s="3317" t="s">
        <v>6</v>
      </c>
      <c r="B173" s="3316"/>
      <c r="C173" s="3316"/>
      <c r="D173" s="3316"/>
      <c r="E173" s="3316"/>
      <c r="F173" s="3316"/>
      <c r="G173" s="3316"/>
      <c r="H173" s="3316"/>
      <c r="I173" s="3316"/>
      <c r="J173" s="3316"/>
      <c r="K173" s="3315"/>
      <c r="L173" s="24"/>
      <c r="M173" s="3296"/>
      <c r="N173" s="3296"/>
      <c r="O173" s="3294"/>
      <c r="P173" s="3283"/>
      <c r="Q173" s="3283"/>
      <c r="R173" s="3283"/>
      <c r="S173" s="3283"/>
      <c r="T173" s="3283"/>
      <c r="U173" s="3283"/>
      <c r="V173" s="3283"/>
      <c r="W173" s="3283"/>
      <c r="X173" s="3283"/>
      <c r="Y173" s="3283"/>
    </row>
    <row r="174" spans="1:25" ht="16.5" customHeight="1" x14ac:dyDescent="0.2">
      <c r="A174" s="3314" t="s">
        <v>584</v>
      </c>
      <c r="B174" s="3313"/>
      <c r="C174" s="3313"/>
      <c r="D174" s="3313"/>
      <c r="E174" s="3313"/>
      <c r="F174" s="3313"/>
      <c r="G174" s="3313"/>
      <c r="H174" s="3313"/>
      <c r="I174" s="3313"/>
      <c r="J174" s="3313"/>
      <c r="K174" s="3312"/>
      <c r="L174" s="12"/>
      <c r="M174" s="3296"/>
      <c r="N174" s="3296"/>
      <c r="O174" s="3294"/>
      <c r="P174" s="3283"/>
      <c r="Q174" s="3283"/>
      <c r="R174" s="3283"/>
      <c r="S174" s="3283"/>
      <c r="T174" s="3283"/>
      <c r="U174" s="3283"/>
      <c r="V174" s="3283"/>
      <c r="W174" s="3283"/>
      <c r="X174" s="3283"/>
      <c r="Y174" s="3283"/>
    </row>
    <row r="175" spans="1:25" ht="16.5" customHeight="1" x14ac:dyDescent="0.2">
      <c r="A175" s="3311" t="s">
        <v>583</v>
      </c>
      <c r="B175" s="3310"/>
      <c r="C175" s="3310"/>
      <c r="D175" s="3310"/>
      <c r="E175" s="3310"/>
      <c r="F175" s="3310"/>
      <c r="G175" s="3310"/>
      <c r="H175" s="3310"/>
      <c r="I175" s="3310"/>
      <c r="J175" s="3310"/>
      <c r="K175" s="3309"/>
      <c r="L175" s="24"/>
      <c r="M175" s="3296"/>
      <c r="N175" s="3296"/>
      <c r="O175" s="3294"/>
      <c r="P175" s="3283"/>
      <c r="Q175" s="3283"/>
      <c r="R175" s="3283"/>
      <c r="S175" s="3283"/>
      <c r="T175" s="3283"/>
      <c r="U175" s="3283"/>
      <c r="V175" s="3283"/>
      <c r="W175" s="3283"/>
      <c r="X175" s="3283"/>
      <c r="Y175" s="3283"/>
    </row>
    <row r="176" spans="1:25" ht="16.5" customHeight="1" thickBot="1" x14ac:dyDescent="0.25">
      <c r="A176" s="3308" t="s">
        <v>3</v>
      </c>
      <c r="B176" s="3307"/>
      <c r="C176" s="3307"/>
      <c r="D176" s="3307"/>
      <c r="E176" s="3307"/>
      <c r="F176" s="3307"/>
      <c r="G176" s="3307"/>
      <c r="H176" s="3307"/>
      <c r="I176" s="3307"/>
      <c r="J176" s="3307"/>
      <c r="K176" s="3306"/>
      <c r="L176" s="2077"/>
      <c r="M176" s="3296"/>
      <c r="N176" s="3296"/>
      <c r="O176" s="3294"/>
      <c r="P176" s="3283"/>
      <c r="Q176" s="3283"/>
      <c r="R176" s="3283"/>
      <c r="S176" s="3283"/>
      <c r="T176" s="3283"/>
      <c r="U176" s="3283"/>
      <c r="V176" s="3283"/>
      <c r="W176" s="3283"/>
      <c r="X176" s="3283"/>
      <c r="Y176" s="3283"/>
    </row>
    <row r="177" spans="1:25" ht="16.5" customHeight="1" thickBot="1" x14ac:dyDescent="0.25">
      <c r="A177" s="3305" t="s">
        <v>951</v>
      </c>
      <c r="B177" s="3304"/>
      <c r="C177" s="3304"/>
      <c r="D177" s="3304"/>
      <c r="E177" s="3304"/>
      <c r="F177" s="3304"/>
      <c r="G177" s="3304"/>
      <c r="H177" s="3304"/>
      <c r="I177" s="3304"/>
      <c r="J177" s="3304"/>
      <c r="K177" s="3303"/>
      <c r="L177" s="2085">
        <f>L152+L171</f>
        <v>60915</v>
      </c>
      <c r="M177" s="3296"/>
      <c r="N177" s="3296"/>
      <c r="O177" s="3294"/>
      <c r="P177" s="3283"/>
      <c r="Q177" s="3283"/>
      <c r="R177" s="3283"/>
      <c r="S177" s="3283"/>
      <c r="T177" s="3283"/>
      <c r="U177" s="3283"/>
      <c r="V177" s="3283"/>
      <c r="W177" s="3283"/>
      <c r="X177" s="3283"/>
      <c r="Y177" s="3283"/>
    </row>
    <row r="178" spans="1:25" ht="16.5" customHeight="1" x14ac:dyDescent="0.2">
      <c r="A178" s="3302" t="s">
        <v>1</v>
      </c>
      <c r="B178" s="3301"/>
      <c r="C178" s="3301"/>
      <c r="D178" s="3301"/>
      <c r="E178" s="3301"/>
      <c r="F178" s="3301"/>
      <c r="G178" s="3301"/>
      <c r="H178" s="3301"/>
      <c r="I178" s="3301"/>
      <c r="J178" s="3301"/>
      <c r="K178" s="3300"/>
      <c r="L178" s="2103"/>
      <c r="M178" s="3296"/>
      <c r="N178" s="3296"/>
      <c r="O178" s="3294"/>
      <c r="P178" s="3283"/>
      <c r="Q178" s="3283"/>
      <c r="R178" s="3283"/>
      <c r="S178" s="3283"/>
      <c r="T178" s="3283"/>
      <c r="U178" s="3283"/>
      <c r="V178" s="3283"/>
      <c r="W178" s="3283"/>
      <c r="X178" s="3283"/>
      <c r="Y178" s="3283"/>
    </row>
    <row r="179" spans="1:25" ht="16.5" customHeight="1" thickBot="1" x14ac:dyDescent="0.25">
      <c r="A179" s="3299" t="s">
        <v>0</v>
      </c>
      <c r="B179" s="3298"/>
      <c r="C179" s="3298"/>
      <c r="D179" s="3298"/>
      <c r="E179" s="3298"/>
      <c r="F179" s="3298"/>
      <c r="G179" s="3298"/>
      <c r="H179" s="3298"/>
      <c r="I179" s="3298"/>
      <c r="J179" s="3298"/>
      <c r="K179" s="3297"/>
      <c r="L179" s="2077">
        <v>4736.1000000000004</v>
      </c>
      <c r="M179" s="3296"/>
      <c r="N179" s="3296"/>
      <c r="O179" s="3294"/>
      <c r="P179" s="3283"/>
      <c r="Q179" s="3283"/>
      <c r="R179" s="3283"/>
      <c r="S179" s="3283"/>
      <c r="T179" s="3283"/>
      <c r="U179" s="3283"/>
      <c r="V179" s="3283"/>
      <c r="W179" s="3283"/>
      <c r="X179" s="3283"/>
      <c r="Y179" s="3283"/>
    </row>
    <row r="180" spans="1:25" ht="16.5" customHeight="1" x14ac:dyDescent="0.2">
      <c r="A180" s="3296"/>
      <c r="B180" s="3296"/>
      <c r="C180" s="3296"/>
      <c r="D180" s="3296"/>
      <c r="E180" s="3296"/>
      <c r="F180" s="3296"/>
      <c r="G180" s="3296"/>
      <c r="H180" s="3296"/>
      <c r="I180" s="3296"/>
      <c r="J180" s="3296"/>
      <c r="K180" s="3296"/>
      <c r="L180" s="3296"/>
      <c r="M180" s="3296"/>
      <c r="N180" s="3296"/>
      <c r="O180" s="3294"/>
      <c r="P180" s="3283"/>
      <c r="Q180" s="3283"/>
      <c r="R180" s="3283"/>
      <c r="S180" s="3283"/>
      <c r="T180" s="3283"/>
      <c r="U180" s="3283"/>
      <c r="V180" s="3283"/>
      <c r="W180" s="3283"/>
      <c r="X180" s="3283"/>
      <c r="Y180" s="3283"/>
    </row>
    <row r="181" spans="1:25" ht="16.5" customHeight="1" x14ac:dyDescent="0.2">
      <c r="A181" s="3296"/>
      <c r="B181" s="3296"/>
      <c r="C181" s="3296"/>
      <c r="D181" s="3296"/>
      <c r="E181" s="3296"/>
      <c r="F181" s="3296"/>
      <c r="G181" s="3296"/>
      <c r="H181" s="3296"/>
      <c r="I181" s="3296"/>
      <c r="J181" s="3296"/>
      <c r="K181" s="3296"/>
      <c r="L181" s="3295"/>
      <c r="M181" s="3295"/>
      <c r="N181" s="3295"/>
      <c r="O181" s="3294"/>
    </row>
    <row r="182" spans="1:25" ht="81" customHeight="1" x14ac:dyDescent="0.2">
      <c r="A182" s="3288"/>
      <c r="B182" s="3287"/>
      <c r="C182" s="3287"/>
      <c r="D182" s="3287"/>
      <c r="E182" s="3287"/>
      <c r="F182" s="3293"/>
      <c r="G182" s="3293"/>
      <c r="H182" s="3286"/>
    </row>
    <row r="183" spans="1:25" ht="33.75" customHeight="1" x14ac:dyDescent="0.2">
      <c r="A183" s="3288"/>
      <c r="B183" s="3287"/>
      <c r="C183" s="3287"/>
      <c r="D183" s="3287"/>
      <c r="E183" s="3287"/>
      <c r="F183" s="3292"/>
      <c r="G183" s="3292"/>
      <c r="H183" s="3286"/>
      <c r="I183" s="3291"/>
    </row>
    <row r="184" spans="1:25" x14ac:dyDescent="0.2">
      <c r="A184" s="3288"/>
      <c r="B184" s="3287"/>
      <c r="C184" s="3287"/>
      <c r="D184" s="3287"/>
      <c r="E184" s="3287"/>
      <c r="F184" s="3284"/>
      <c r="G184" s="3284"/>
      <c r="H184" s="3286"/>
      <c r="I184" s="3284"/>
    </row>
    <row r="185" spans="1:25" x14ac:dyDescent="0.2">
      <c r="A185" s="3288"/>
      <c r="B185" s="3287"/>
      <c r="C185" s="3287"/>
      <c r="D185" s="3287"/>
      <c r="E185" s="3287"/>
      <c r="F185" s="3285"/>
      <c r="G185" s="3285"/>
      <c r="H185" s="3286"/>
      <c r="I185" s="3285"/>
    </row>
    <row r="186" spans="1:25" x14ac:dyDescent="0.2">
      <c r="A186" s="3288"/>
      <c r="B186" s="3287"/>
      <c r="C186" s="3287"/>
      <c r="D186" s="3287"/>
      <c r="E186" s="3287"/>
      <c r="F186" s="3285"/>
      <c r="G186" s="3285"/>
      <c r="H186" s="3286"/>
      <c r="I186" s="3285"/>
    </row>
    <row r="187" spans="1:25" x14ac:dyDescent="0.2">
      <c r="A187" s="3288"/>
      <c r="B187" s="3287"/>
      <c r="C187" s="3287"/>
      <c r="D187" s="3287"/>
      <c r="E187" s="3287"/>
      <c r="F187" s="3285"/>
      <c r="G187" s="3285"/>
      <c r="H187" s="3286"/>
      <c r="I187" s="3285"/>
    </row>
    <row r="188" spans="1:25" ht="13.15" customHeight="1" x14ac:dyDescent="0.2">
      <c r="A188" s="3288"/>
      <c r="B188" s="3287"/>
      <c r="C188" s="3287"/>
      <c r="D188" s="3287"/>
      <c r="E188" s="3287"/>
      <c r="F188" s="3285"/>
      <c r="G188" s="3285"/>
      <c r="H188" s="3286"/>
      <c r="I188" s="3285"/>
    </row>
    <row r="189" spans="1:25" x14ac:dyDescent="0.2">
      <c r="A189" s="3288"/>
      <c r="B189" s="3287"/>
      <c r="C189" s="3287"/>
      <c r="D189" s="3287"/>
      <c r="E189" s="3287"/>
      <c r="F189" s="3290"/>
      <c r="G189" s="3290"/>
      <c r="H189" s="3286"/>
      <c r="I189" s="3290"/>
    </row>
    <row r="190" spans="1:25" x14ac:dyDescent="0.2">
      <c r="A190" s="3288"/>
      <c r="B190" s="3287"/>
      <c r="C190" s="3287"/>
      <c r="D190" s="3287"/>
      <c r="E190" s="3287"/>
      <c r="F190" s="3285"/>
      <c r="G190" s="3285"/>
      <c r="H190" s="3286"/>
      <c r="I190" s="3285"/>
    </row>
    <row r="191" spans="1:25" ht="13.15" customHeight="1" x14ac:dyDescent="0.2">
      <c r="A191" s="3288"/>
      <c r="B191" s="3287"/>
      <c r="C191" s="3287"/>
      <c r="D191" s="3287"/>
      <c r="E191" s="3287"/>
      <c r="F191" s="3285"/>
      <c r="G191" s="3285"/>
      <c r="H191" s="3289"/>
      <c r="I191" s="3285"/>
    </row>
    <row r="192" spans="1:25" ht="13.15" customHeight="1" x14ac:dyDescent="0.2">
      <c r="A192" s="3288"/>
      <c r="B192" s="3287"/>
      <c r="C192" s="3287"/>
      <c r="D192" s="3287"/>
      <c r="E192" s="3287"/>
      <c r="F192" s="3285"/>
      <c r="G192" s="3285"/>
      <c r="H192" s="3286"/>
      <c r="I192" s="3285"/>
    </row>
    <row r="193" spans="1:9" ht="13.15" customHeight="1" x14ac:dyDescent="0.2">
      <c r="A193" s="3288"/>
      <c r="B193" s="3287"/>
      <c r="C193" s="3287"/>
      <c r="D193" s="3287"/>
      <c r="E193" s="3287"/>
      <c r="F193" s="3285"/>
      <c r="G193" s="3285"/>
      <c r="H193" s="3286"/>
      <c r="I193" s="3285"/>
    </row>
    <row r="194" spans="1:9" x14ac:dyDescent="0.2">
      <c r="A194" s="3288"/>
      <c r="B194" s="3287"/>
      <c r="C194" s="3287"/>
      <c r="D194" s="3287"/>
      <c r="E194" s="3287"/>
      <c r="F194" s="3285"/>
      <c r="G194" s="3285"/>
      <c r="H194" s="3286"/>
      <c r="I194" s="3285"/>
    </row>
    <row r="195" spans="1:9" x14ac:dyDescent="0.2">
      <c r="B195" s="3283"/>
      <c r="C195" s="3283"/>
      <c r="D195" s="3283"/>
      <c r="E195" s="3283"/>
      <c r="F195" s="3285"/>
      <c r="G195" s="3285"/>
      <c r="I195" s="3285"/>
    </row>
    <row r="196" spans="1:9" x14ac:dyDescent="0.2">
      <c r="B196" s="3283"/>
      <c r="C196" s="3283"/>
      <c r="D196" s="3283"/>
      <c r="E196" s="3283"/>
      <c r="F196" s="3284"/>
      <c r="G196" s="3284"/>
      <c r="I196" s="3284"/>
    </row>
    <row r="197" spans="1:9" ht="13.9" customHeight="1" x14ac:dyDescent="0.2">
      <c r="B197" s="3283"/>
      <c r="C197" s="3283"/>
      <c r="D197" s="3283"/>
      <c r="E197" s="3283"/>
      <c r="F197" s="3285"/>
      <c r="G197" s="3285"/>
      <c r="I197" s="3285"/>
    </row>
    <row r="198" spans="1:9" x14ac:dyDescent="0.2">
      <c r="B198" s="3283"/>
      <c r="C198" s="3283"/>
      <c r="D198" s="3283"/>
      <c r="E198" s="3283"/>
      <c r="F198" s="3284"/>
      <c r="G198" s="3284"/>
      <c r="I198" s="3284"/>
    </row>
  </sheetData>
  <mergeCells count="402">
    <mergeCell ref="G122:G125"/>
    <mergeCell ref="G126:G127"/>
    <mergeCell ref="D122:D125"/>
    <mergeCell ref="D126:D127"/>
    <mergeCell ref="H113:H129"/>
    <mergeCell ref="I126:I127"/>
    <mergeCell ref="G128:G129"/>
    <mergeCell ref="A128:A129"/>
    <mergeCell ref="B128:B129"/>
    <mergeCell ref="D128:D129"/>
    <mergeCell ref="A126:A127"/>
    <mergeCell ref="B126:B127"/>
    <mergeCell ref="F126:F127"/>
    <mergeCell ref="G118:G121"/>
    <mergeCell ref="A113:A117"/>
    <mergeCell ref="B113:B117"/>
    <mergeCell ref="C140:C142"/>
    <mergeCell ref="F128:F129"/>
    <mergeCell ref="A140:A142"/>
    <mergeCell ref="B140:B142"/>
    <mergeCell ref="F118:F121"/>
    <mergeCell ref="B133:B136"/>
    <mergeCell ref="D118:D121"/>
    <mergeCell ref="A118:A121"/>
    <mergeCell ref="B118:B121"/>
    <mergeCell ref="A122:A125"/>
    <mergeCell ref="B122:B125"/>
    <mergeCell ref="A109:A110"/>
    <mergeCell ref="A91:A95"/>
    <mergeCell ref="B91:B95"/>
    <mergeCell ref="A137:A139"/>
    <mergeCell ref="B137:B139"/>
    <mergeCell ref="E137:E142"/>
    <mergeCell ref="D111:D112"/>
    <mergeCell ref="C130:J130"/>
    <mergeCell ref="J128:J129"/>
    <mergeCell ref="F137:F139"/>
    <mergeCell ref="G43:G46"/>
    <mergeCell ref="H17:H38"/>
    <mergeCell ref="M43:M46"/>
    <mergeCell ref="F21:F22"/>
    <mergeCell ref="F34:F35"/>
    <mergeCell ref="F36:F38"/>
    <mergeCell ref="D39:F42"/>
    <mergeCell ref="F17:F18"/>
    <mergeCell ref="F19:F20"/>
    <mergeCell ref="H39:H42"/>
    <mergeCell ref="A3:O3"/>
    <mergeCell ref="A4:O4"/>
    <mergeCell ref="F43:F46"/>
    <mergeCell ref="G25:G28"/>
    <mergeCell ref="G29:G33"/>
    <mergeCell ref="G34:G35"/>
    <mergeCell ref="N25:N26"/>
    <mergeCell ref="N27:N28"/>
    <mergeCell ref="N29:N30"/>
    <mergeCell ref="M25:M26"/>
    <mergeCell ref="R93:R94"/>
    <mergeCell ref="O73:O76"/>
    <mergeCell ref="N73:N76"/>
    <mergeCell ref="H81:H90"/>
    <mergeCell ref="Q93:Q94"/>
    <mergeCell ref="M65:M66"/>
    <mergeCell ref="J81:J90"/>
    <mergeCell ref="S59:S61"/>
    <mergeCell ref="Q59:Q61"/>
    <mergeCell ref="H62:H66"/>
    <mergeCell ref="I39:I42"/>
    <mergeCell ref="N51:N55"/>
    <mergeCell ref="N56:N58"/>
    <mergeCell ref="N47:N50"/>
    <mergeCell ref="N43:N46"/>
    <mergeCell ref="H43:H46"/>
    <mergeCell ref="W21:W22"/>
    <mergeCell ref="W34:W35"/>
    <mergeCell ref="H91:H95"/>
    <mergeCell ref="K93:K94"/>
    <mergeCell ref="L93:L94"/>
    <mergeCell ref="M94:M95"/>
    <mergeCell ref="N94:N95"/>
    <mergeCell ref="O94:O95"/>
    <mergeCell ref="M82:M85"/>
    <mergeCell ref="N82:N85"/>
    <mergeCell ref="C137:C139"/>
    <mergeCell ref="D137:D139"/>
    <mergeCell ref="D140:D142"/>
    <mergeCell ref="O114:O117"/>
    <mergeCell ref="M113:M117"/>
    <mergeCell ref="N114:N117"/>
    <mergeCell ref="D133:F136"/>
    <mergeCell ref="D113:F117"/>
    <mergeCell ref="J126:J127"/>
    <mergeCell ref="G113:G117"/>
    <mergeCell ref="C143:J143"/>
    <mergeCell ref="G133:G142"/>
    <mergeCell ref="M103:M104"/>
    <mergeCell ref="N103:N104"/>
    <mergeCell ref="D107:D108"/>
    <mergeCell ref="F107:F108"/>
    <mergeCell ref="G107:G108"/>
    <mergeCell ref="F122:F125"/>
    <mergeCell ref="H133:H142"/>
    <mergeCell ref="F140:F142"/>
    <mergeCell ref="N23:N24"/>
    <mergeCell ref="O13:O16"/>
    <mergeCell ref="N5:O5"/>
    <mergeCell ref="M23:M24"/>
    <mergeCell ref="M47:M50"/>
    <mergeCell ref="M51:M55"/>
    <mergeCell ref="M27:M28"/>
    <mergeCell ref="M29:M30"/>
    <mergeCell ref="F111:F112"/>
    <mergeCell ref="C111:C112"/>
    <mergeCell ref="F103:F104"/>
    <mergeCell ref="F105:F106"/>
    <mergeCell ref="G81:G90"/>
    <mergeCell ref="G105:G106"/>
    <mergeCell ref="D103:D104"/>
    <mergeCell ref="C109:C110"/>
    <mergeCell ref="G109:G110"/>
    <mergeCell ref="C105:C106"/>
    <mergeCell ref="A86:A90"/>
    <mergeCell ref="B86:B90"/>
    <mergeCell ref="D86:D90"/>
    <mergeCell ref="H105:H112"/>
    <mergeCell ref="B111:B112"/>
    <mergeCell ref="B109:B110"/>
    <mergeCell ref="A107:A108"/>
    <mergeCell ref="A111:A112"/>
    <mergeCell ref="F77:F80"/>
    <mergeCell ref="A103:A104"/>
    <mergeCell ref="B103:B104"/>
    <mergeCell ref="A77:A80"/>
    <mergeCell ref="B77:B80"/>
    <mergeCell ref="D109:D110"/>
    <mergeCell ref="F109:F110"/>
    <mergeCell ref="C96:C99"/>
    <mergeCell ref="D96:D99"/>
    <mergeCell ref="D105:D106"/>
    <mergeCell ref="B81:B85"/>
    <mergeCell ref="C81:C85"/>
    <mergeCell ref="D100:D102"/>
    <mergeCell ref="C100:C102"/>
    <mergeCell ref="C103:C104"/>
    <mergeCell ref="A81:A85"/>
    <mergeCell ref="D81:F85"/>
    <mergeCell ref="F96:F99"/>
    <mergeCell ref="F100:F102"/>
    <mergeCell ref="C73:C76"/>
    <mergeCell ref="A56:A58"/>
    <mergeCell ref="A59:A61"/>
    <mergeCell ref="A43:A46"/>
    <mergeCell ref="B36:B38"/>
    <mergeCell ref="A36:A38"/>
    <mergeCell ref="A51:A55"/>
    <mergeCell ref="B51:B55"/>
    <mergeCell ref="A96:A99"/>
    <mergeCell ref="B96:B99"/>
    <mergeCell ref="G6:G8"/>
    <mergeCell ref="A27:A28"/>
    <mergeCell ref="C34:C35"/>
    <mergeCell ref="B59:B61"/>
    <mergeCell ref="C59:C61"/>
    <mergeCell ref="A67:A69"/>
    <mergeCell ref="A73:A76"/>
    <mergeCell ref="B73:B76"/>
    <mergeCell ref="M7:M8"/>
    <mergeCell ref="N7:N8"/>
    <mergeCell ref="H6:H8"/>
    <mergeCell ref="N13:N16"/>
    <mergeCell ref="B107:B108"/>
    <mergeCell ref="A105:A106"/>
    <mergeCell ref="B105:B106"/>
    <mergeCell ref="A100:A102"/>
    <mergeCell ref="B100:B102"/>
    <mergeCell ref="C107:C108"/>
    <mergeCell ref="J6:J8"/>
    <mergeCell ref="M6:O6"/>
    <mergeCell ref="O7:O8"/>
    <mergeCell ref="G13:G16"/>
    <mergeCell ref="I6:I8"/>
    <mergeCell ref="H13:H16"/>
    <mergeCell ref="I13:I16"/>
    <mergeCell ref="M13:M16"/>
    <mergeCell ref="K6:K8"/>
    <mergeCell ref="L6:L8"/>
    <mergeCell ref="C17:C18"/>
    <mergeCell ref="D25:D26"/>
    <mergeCell ref="D6:D8"/>
    <mergeCell ref="D13:F16"/>
    <mergeCell ref="D29:D30"/>
    <mergeCell ref="A25:A26"/>
    <mergeCell ref="A19:A20"/>
    <mergeCell ref="B25:B26"/>
    <mergeCell ref="A6:A8"/>
    <mergeCell ref="B6:B8"/>
    <mergeCell ref="C6:C8"/>
    <mergeCell ref="E6:E8"/>
    <mergeCell ref="F6:F8"/>
    <mergeCell ref="B29:B30"/>
    <mergeCell ref="A29:A30"/>
    <mergeCell ref="F23:F24"/>
    <mergeCell ref="F25:F26"/>
    <mergeCell ref="B17:B18"/>
    <mergeCell ref="C70:C72"/>
    <mergeCell ref="A34:A35"/>
    <mergeCell ref="A70:A72"/>
    <mergeCell ref="C36:C38"/>
    <mergeCell ref="C39:C42"/>
    <mergeCell ref="B43:B46"/>
    <mergeCell ref="C43:C46"/>
    <mergeCell ref="B31:B33"/>
    <mergeCell ref="A31:A33"/>
    <mergeCell ref="D36:D38"/>
    <mergeCell ref="C31:C33"/>
    <mergeCell ref="F31:F33"/>
    <mergeCell ref="C29:C30"/>
    <mergeCell ref="F29:F30"/>
    <mergeCell ref="D31:D33"/>
    <mergeCell ref="D34:D35"/>
    <mergeCell ref="D47:D50"/>
    <mergeCell ref="F47:F50"/>
    <mergeCell ref="D51:D55"/>
    <mergeCell ref="B56:B58"/>
    <mergeCell ref="B62:B66"/>
    <mergeCell ref="C62:C66"/>
    <mergeCell ref="D62:F66"/>
    <mergeCell ref="C56:C58"/>
    <mergeCell ref="D59:D61"/>
    <mergeCell ref="F51:F55"/>
    <mergeCell ref="A39:A42"/>
    <mergeCell ref="A47:A50"/>
    <mergeCell ref="B47:B50"/>
    <mergeCell ref="C47:C50"/>
    <mergeCell ref="C67:C69"/>
    <mergeCell ref="C86:C90"/>
    <mergeCell ref="C51:C55"/>
    <mergeCell ref="A62:A66"/>
    <mergeCell ref="C77:C80"/>
    <mergeCell ref="B67:B69"/>
    <mergeCell ref="C25:C26"/>
    <mergeCell ref="C27:C28"/>
    <mergeCell ref="B27:B28"/>
    <mergeCell ref="N19:N20"/>
    <mergeCell ref="H73:H76"/>
    <mergeCell ref="D67:D69"/>
    <mergeCell ref="G73:G76"/>
    <mergeCell ref="F73:F76"/>
    <mergeCell ref="F59:F61"/>
    <mergeCell ref="D73:D76"/>
    <mergeCell ref="B34:B35"/>
    <mergeCell ref="H70:H72"/>
    <mergeCell ref="G67:G69"/>
    <mergeCell ref="G62:G66"/>
    <mergeCell ref="F67:F69"/>
    <mergeCell ref="D70:D72"/>
    <mergeCell ref="D56:D58"/>
    <mergeCell ref="F56:F58"/>
    <mergeCell ref="F70:F72"/>
    <mergeCell ref="B39:B42"/>
    <mergeCell ref="G36:G38"/>
    <mergeCell ref="O25:O26"/>
    <mergeCell ref="O27:O28"/>
    <mergeCell ref="G17:G20"/>
    <mergeCell ref="F27:F28"/>
    <mergeCell ref="D27:D28"/>
    <mergeCell ref="D19:D20"/>
    <mergeCell ref="D21:D22"/>
    <mergeCell ref="D17:D18"/>
    <mergeCell ref="D23:D24"/>
    <mergeCell ref="B23:B24"/>
    <mergeCell ref="A21:A22"/>
    <mergeCell ref="A23:A24"/>
    <mergeCell ref="G21:G24"/>
    <mergeCell ref="O23:O24"/>
    <mergeCell ref="A17:A18"/>
    <mergeCell ref="B19:B20"/>
    <mergeCell ref="C21:C22"/>
    <mergeCell ref="C19:C20"/>
    <mergeCell ref="C23:C24"/>
    <mergeCell ref="A2:O2"/>
    <mergeCell ref="B13:B16"/>
    <mergeCell ref="A13:A16"/>
    <mergeCell ref="M19:M20"/>
    <mergeCell ref="O19:O20"/>
    <mergeCell ref="O39:O42"/>
    <mergeCell ref="O29:O30"/>
    <mergeCell ref="N39:N42"/>
    <mergeCell ref="M39:M42"/>
    <mergeCell ref="B21:B22"/>
    <mergeCell ref="G39:G42"/>
    <mergeCell ref="G47:G50"/>
    <mergeCell ref="G70:G72"/>
    <mergeCell ref="I62:I66"/>
    <mergeCell ref="H77:H80"/>
    <mergeCell ref="D91:F95"/>
    <mergeCell ref="F86:F90"/>
    <mergeCell ref="H59:H61"/>
    <mergeCell ref="H67:H69"/>
    <mergeCell ref="D43:D46"/>
    <mergeCell ref="M36:M38"/>
    <mergeCell ref="H56:H58"/>
    <mergeCell ref="O43:O46"/>
    <mergeCell ref="O47:O50"/>
    <mergeCell ref="O51:O55"/>
    <mergeCell ref="O56:O58"/>
    <mergeCell ref="H47:H50"/>
    <mergeCell ref="A177:K177"/>
    <mergeCell ref="B144:K144"/>
    <mergeCell ref="A133:A136"/>
    <mergeCell ref="G51:G55"/>
    <mergeCell ref="G56:G58"/>
    <mergeCell ref="G59:G61"/>
    <mergeCell ref="H51:H55"/>
    <mergeCell ref="H96:H104"/>
    <mergeCell ref="D77:D80"/>
    <mergeCell ref="B70:B72"/>
    <mergeCell ref="A169:K169"/>
    <mergeCell ref="A149:L149"/>
    <mergeCell ref="C151:K151"/>
    <mergeCell ref="A152:K152"/>
    <mergeCell ref="A153:K153"/>
    <mergeCell ref="A154:K154"/>
    <mergeCell ref="A155:K155"/>
    <mergeCell ref="A157:K157"/>
    <mergeCell ref="A158:K158"/>
    <mergeCell ref="N65:N66"/>
    <mergeCell ref="A178:K178"/>
    <mergeCell ref="A179:K179"/>
    <mergeCell ref="J118:J121"/>
    <mergeCell ref="I118:I121"/>
    <mergeCell ref="A160:K160"/>
    <mergeCell ref="A161:K161"/>
    <mergeCell ref="A162:K162"/>
    <mergeCell ref="A163:K163"/>
    <mergeCell ref="A164:K164"/>
    <mergeCell ref="G96:G99"/>
    <mergeCell ref="A145:K145"/>
    <mergeCell ref="A165:K165"/>
    <mergeCell ref="A174:K174"/>
    <mergeCell ref="M56:M58"/>
    <mergeCell ref="M73:M76"/>
    <mergeCell ref="I81:I90"/>
    <mergeCell ref="A166:K166"/>
    <mergeCell ref="A167:K167"/>
    <mergeCell ref="A168:K168"/>
    <mergeCell ref="A156:K156"/>
    <mergeCell ref="A159:K159"/>
    <mergeCell ref="Y47:Y50"/>
    <mergeCell ref="X47:X50"/>
    <mergeCell ref="M111:M112"/>
    <mergeCell ref="G91:G95"/>
    <mergeCell ref="G77:G80"/>
    <mergeCell ref="G100:G102"/>
    <mergeCell ref="G103:G104"/>
    <mergeCell ref="G111:G112"/>
    <mergeCell ref="A175:K175"/>
    <mergeCell ref="A176:K176"/>
    <mergeCell ref="A170:K170"/>
    <mergeCell ref="A171:K171"/>
    <mergeCell ref="A172:K172"/>
    <mergeCell ref="A173:K173"/>
    <mergeCell ref="W43:W46"/>
    <mergeCell ref="P47:P50"/>
    <mergeCell ref="Q47:Q50"/>
    <mergeCell ref="R47:R50"/>
    <mergeCell ref="S47:S50"/>
    <mergeCell ref="T47:T50"/>
    <mergeCell ref="U47:U50"/>
    <mergeCell ref="V47:V50"/>
    <mergeCell ref="W47:W50"/>
    <mergeCell ref="P43:P46"/>
    <mergeCell ref="U51:U55"/>
    <mergeCell ref="V51:V55"/>
    <mergeCell ref="W51:W55"/>
    <mergeCell ref="O65:O66"/>
    <mergeCell ref="Q43:Q46"/>
    <mergeCell ref="R43:R46"/>
    <mergeCell ref="S43:S46"/>
    <mergeCell ref="T43:T46"/>
    <mergeCell ref="U43:U46"/>
    <mergeCell ref="V43:V46"/>
    <mergeCell ref="U56:U58"/>
    <mergeCell ref="V56:V58"/>
    <mergeCell ref="W56:W58"/>
    <mergeCell ref="X56:X58"/>
    <mergeCell ref="Y56:Y58"/>
    <mergeCell ref="P51:P55"/>
    <mergeCell ref="Q51:Q55"/>
    <mergeCell ref="R51:R55"/>
    <mergeCell ref="S51:S55"/>
    <mergeCell ref="T51:T55"/>
    <mergeCell ref="J109:J110"/>
    <mergeCell ref="AE47:AE50"/>
    <mergeCell ref="AE51:AE55"/>
    <mergeCell ref="AE56:AE59"/>
    <mergeCell ref="AE60:AE62"/>
    <mergeCell ref="P56:P58"/>
    <mergeCell ref="Q56:Q58"/>
    <mergeCell ref="R56:R58"/>
    <mergeCell ref="S56:S58"/>
    <mergeCell ref="T56:T58"/>
  </mergeCells>
  <pageMargins left="0.70866141732283472" right="0.70866141732283472" top="0.74803149606299213" bottom="0.74803149606299213" header="0.31496062992125984" footer="0.31496062992125984"/>
  <pageSetup paperSize="9" scale="62" firstPageNumber="40" fitToHeight="0" orientation="landscape" useFirstPageNumber="1" r:id="rId1"/>
  <headerFooter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91D97-404D-4A31-A635-0608854A951D}">
  <dimension ref="B3:C27"/>
  <sheetViews>
    <sheetView workbookViewId="0">
      <selection activeCell="K13" sqref="K13"/>
    </sheetView>
  </sheetViews>
  <sheetFormatPr defaultColWidth="9.140625" defaultRowHeight="15" x14ac:dyDescent="0.25"/>
  <cols>
    <col min="1" max="1" width="9.140625" style="599"/>
    <col min="2" max="2" width="9" style="599" customWidth="1"/>
    <col min="3" max="3" width="51.7109375" style="599" customWidth="1"/>
    <col min="4" max="16384" width="9.140625" style="599"/>
  </cols>
  <sheetData>
    <row r="3" spans="2:3" ht="29.25" customHeight="1" x14ac:dyDescent="0.25">
      <c r="B3" s="76" t="s">
        <v>210</v>
      </c>
      <c r="C3" s="76"/>
    </row>
    <row r="4" spans="2:3" ht="16.5" thickBot="1" x14ac:dyDescent="0.3">
      <c r="C4" s="608"/>
    </row>
    <row r="5" spans="2:3" ht="59.25" customHeight="1" thickBot="1" x14ac:dyDescent="0.3">
      <c r="B5" s="607" t="s">
        <v>209</v>
      </c>
      <c r="C5" s="606" t="s">
        <v>208</v>
      </c>
    </row>
    <row r="6" spans="2:3" ht="21.75" customHeight="1" x14ac:dyDescent="0.25">
      <c r="B6" s="605">
        <v>0</v>
      </c>
      <c r="C6" s="604" t="s">
        <v>42</v>
      </c>
    </row>
    <row r="7" spans="2:3" ht="23.25" customHeight="1" x14ac:dyDescent="0.25">
      <c r="B7" s="603">
        <v>1</v>
      </c>
      <c r="C7" s="602" t="s">
        <v>99</v>
      </c>
    </row>
    <row r="8" spans="2:3" ht="24.75" customHeight="1" x14ac:dyDescent="0.25">
      <c r="B8" s="603">
        <v>2</v>
      </c>
      <c r="C8" s="602" t="s">
        <v>207</v>
      </c>
    </row>
    <row r="9" spans="2:3" ht="15.75" customHeight="1" x14ac:dyDescent="0.25">
      <c r="B9" s="603">
        <v>3</v>
      </c>
      <c r="C9" s="602" t="s">
        <v>116</v>
      </c>
    </row>
    <row r="10" spans="2:3" ht="24" customHeight="1" x14ac:dyDescent="0.25">
      <c r="B10" s="603">
        <v>4</v>
      </c>
      <c r="C10" s="602" t="s">
        <v>206</v>
      </c>
    </row>
    <row r="11" spans="2:3" ht="15" customHeight="1" x14ac:dyDescent="0.25">
      <c r="B11" s="603">
        <v>5</v>
      </c>
      <c r="C11" s="602" t="s">
        <v>205</v>
      </c>
    </row>
    <row r="12" spans="2:3" ht="30.75" customHeight="1" x14ac:dyDescent="0.25">
      <c r="B12" s="603">
        <v>6</v>
      </c>
      <c r="C12" s="602" t="s">
        <v>204</v>
      </c>
    </row>
    <row r="13" spans="2:3" ht="23.25" customHeight="1" x14ac:dyDescent="0.25">
      <c r="B13" s="603">
        <v>7</v>
      </c>
      <c r="C13" s="602" t="s">
        <v>203</v>
      </c>
    </row>
    <row r="14" spans="2:3" ht="24" customHeight="1" x14ac:dyDescent="0.25">
      <c r="B14" s="603">
        <v>8</v>
      </c>
      <c r="C14" s="602" t="s">
        <v>202</v>
      </c>
    </row>
    <row r="15" spans="2:3" ht="24" customHeight="1" x14ac:dyDescent="0.25">
      <c r="B15" s="603">
        <v>9</v>
      </c>
      <c r="C15" s="602" t="s">
        <v>62</v>
      </c>
    </row>
    <row r="16" spans="2:3" ht="18" customHeight="1" x14ac:dyDescent="0.25">
      <c r="B16" s="603">
        <v>10</v>
      </c>
      <c r="C16" s="602" t="s">
        <v>201</v>
      </c>
    </row>
    <row r="17" spans="2:3" ht="24.75" customHeight="1" x14ac:dyDescent="0.25">
      <c r="B17" s="603">
        <v>11</v>
      </c>
      <c r="C17" s="602" t="s">
        <v>200</v>
      </c>
    </row>
    <row r="18" spans="2:3" ht="22.5" customHeight="1" x14ac:dyDescent="0.25">
      <c r="B18" s="603">
        <v>12</v>
      </c>
      <c r="C18" s="602" t="s">
        <v>199</v>
      </c>
    </row>
    <row r="19" spans="2:3" ht="21" customHeight="1" x14ac:dyDescent="0.25">
      <c r="B19" s="603">
        <v>13</v>
      </c>
      <c r="C19" s="602" t="s">
        <v>69</v>
      </c>
    </row>
    <row r="20" spans="2:3" ht="28.5" customHeight="1" x14ac:dyDescent="0.25">
      <c r="B20" s="603">
        <v>14</v>
      </c>
      <c r="C20" s="602" t="s">
        <v>53</v>
      </c>
    </row>
    <row r="21" spans="2:3" ht="24" customHeight="1" x14ac:dyDescent="0.25">
      <c r="B21" s="603">
        <v>15</v>
      </c>
      <c r="C21" s="602" t="s">
        <v>198</v>
      </c>
    </row>
    <row r="22" spans="2:3" ht="18.75" customHeight="1" x14ac:dyDescent="0.25">
      <c r="B22" s="603">
        <v>16</v>
      </c>
      <c r="C22" s="602" t="s">
        <v>197</v>
      </c>
    </row>
    <row r="23" spans="2:3" ht="21" customHeight="1" x14ac:dyDescent="0.25">
      <c r="B23" s="603">
        <v>17</v>
      </c>
      <c r="C23" s="602" t="s">
        <v>196</v>
      </c>
    </row>
    <row r="24" spans="2:3" ht="21" customHeight="1" x14ac:dyDescent="0.25">
      <c r="B24" s="603">
        <v>18</v>
      </c>
      <c r="C24" s="602" t="s">
        <v>195</v>
      </c>
    </row>
    <row r="25" spans="2:3" ht="21" customHeight="1" x14ac:dyDescent="0.25">
      <c r="B25" s="603">
        <v>19</v>
      </c>
      <c r="C25" s="602" t="s">
        <v>194</v>
      </c>
    </row>
    <row r="26" spans="2:3" ht="21" customHeight="1" x14ac:dyDescent="0.25">
      <c r="B26" s="603">
        <v>20</v>
      </c>
      <c r="C26" s="602" t="s">
        <v>193</v>
      </c>
    </row>
    <row r="27" spans="2:3" ht="26.25" customHeight="1" thickBot="1" x14ac:dyDescent="0.3">
      <c r="B27" s="601">
        <v>21</v>
      </c>
      <c r="C27" s="600" t="s">
        <v>192</v>
      </c>
    </row>
  </sheetData>
  <mergeCells count="1"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4</vt:i4>
      </vt:variant>
    </vt:vector>
  </HeadingPairs>
  <TitlesOfParts>
    <vt:vector size="9" baseType="lpstr">
      <vt:lpstr>1 Programa</vt:lpstr>
      <vt:lpstr>2 programa </vt:lpstr>
      <vt:lpstr>10 programa</vt:lpstr>
      <vt:lpstr>15 programa</vt:lpstr>
      <vt:lpstr>Priemonių vykdytojų kodai  </vt:lpstr>
      <vt:lpstr>'1 Programa'!Print_Area</vt:lpstr>
      <vt:lpstr>'10 programa'!Print_Area</vt:lpstr>
      <vt:lpstr>'15 programa'!Print_Area</vt:lpstr>
      <vt:lpstr>'2 programa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Bajorūnė</dc:creator>
  <cp:lastModifiedBy>Diana Bajorūnė</cp:lastModifiedBy>
  <dcterms:created xsi:type="dcterms:W3CDTF">2026-04-01T10:56:44Z</dcterms:created>
  <dcterms:modified xsi:type="dcterms:W3CDTF">2026-04-01T11:00:12Z</dcterms:modified>
</cp:coreProperties>
</file>