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Diana2\Desktop\MVP 2025\2025 m. ataskaitai\galutinė ataskaita\"/>
    </mc:Choice>
  </mc:AlternateContent>
  <xr:revisionPtr revIDLastSave="0" documentId="13_ncr:1_{9DF375E9-E7B8-455A-A571-2A6D4AFAC594}" xr6:coauthVersionLast="47" xr6:coauthVersionMax="47" xr10:uidLastSave="{00000000-0000-0000-0000-000000000000}"/>
  <bookViews>
    <workbookView xWindow="-120" yWindow="-120" windowWidth="29040" windowHeight="15720" xr2:uid="{C3425D71-C05F-43F3-B4B0-0C14FB260B67}"/>
  </bookViews>
  <sheets>
    <sheet name="1 Programa" sheetId="3" r:id="rId1"/>
    <sheet name="2 programa " sheetId="4" r:id="rId2"/>
    <sheet name="3 programa" sheetId="1" r:id="rId3"/>
    <sheet name="4 programa" sheetId="5" r:id="rId4"/>
    <sheet name="5 programa" sheetId="6" r:id="rId5"/>
    <sheet name="6 programa" sheetId="7" r:id="rId6"/>
    <sheet name="8 programa" sheetId="8" r:id="rId7"/>
    <sheet name="9 programa" sheetId="9" r:id="rId8"/>
    <sheet name="10 programa " sheetId="18" r:id="rId9"/>
    <sheet name="11 programa" sheetId="11" r:id="rId10"/>
    <sheet name="12 programa" sheetId="12" r:id="rId11"/>
    <sheet name="13 programa" sheetId="13" r:id="rId12"/>
    <sheet name="14 programa" sheetId="14" r:id="rId13"/>
    <sheet name="15 programa" sheetId="15" r:id="rId14"/>
    <sheet name="16 programa" sheetId="16" r:id="rId15"/>
    <sheet name="Priemonių vykdytojų kodai  " sheetId="2" r:id="rId16"/>
  </sheets>
  <definedNames>
    <definedName name="_xlnm._FilterDatabase" localSheetId="8" hidden="1">'10 programa '!$A$6:$L$595</definedName>
    <definedName name="_xlnm.Print_Area" localSheetId="0">'1 Programa'!$A$1:$S$140</definedName>
    <definedName name="_xlnm.Print_Area" localSheetId="8">'10 programa '!$A$1:$S$648</definedName>
    <definedName name="_xlnm.Print_Area" localSheetId="13">'15 programa'!$A$1:$Z$180</definedName>
    <definedName name="_xlnm.Print_Area" localSheetId="1">'2 programa '!$A$1:$AA$1121</definedName>
    <definedName name="_xlnm.Print_Area" localSheetId="4">'5 programa'!$A$1:$S$156</definedName>
    <definedName name="_xlnm.Print_Area" localSheetId="6">'8 programa'!$A$1:$S$86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8" i="18" l="1"/>
  <c r="L18" i="18"/>
  <c r="M18" i="18"/>
  <c r="L22" i="18"/>
  <c r="K27" i="18"/>
  <c r="L27" i="18"/>
  <c r="M27" i="18"/>
  <c r="L32" i="18"/>
  <c r="L36" i="18"/>
  <c r="K37" i="18"/>
  <c r="L37" i="18"/>
  <c r="M37" i="18"/>
  <c r="K38" i="18"/>
  <c r="L38" i="18"/>
  <c r="L41" i="18" s="1"/>
  <c r="L42" i="18" s="1"/>
  <c r="M38" i="18"/>
  <c r="M41" i="18" s="1"/>
  <c r="M42" i="18" s="1"/>
  <c r="K39" i="18"/>
  <c r="L39" i="18"/>
  <c r="M39" i="18"/>
  <c r="K40" i="18"/>
  <c r="K618" i="18" s="1"/>
  <c r="K617" i="18" s="1"/>
  <c r="L40" i="18"/>
  <c r="L618" i="18" s="1"/>
  <c r="L617" i="18" s="1"/>
  <c r="M40" i="18"/>
  <c r="M618" i="18" s="1"/>
  <c r="M617" i="18" s="1"/>
  <c r="K41" i="18"/>
  <c r="K42" i="18" s="1"/>
  <c r="K52" i="18"/>
  <c r="L52" i="18"/>
  <c r="M52" i="18"/>
  <c r="L57" i="18"/>
  <c r="K61" i="18"/>
  <c r="L61" i="18"/>
  <c r="M61" i="18"/>
  <c r="K65" i="18"/>
  <c r="L65" i="18"/>
  <c r="M65" i="18"/>
  <c r="K69" i="18"/>
  <c r="L69" i="18"/>
  <c r="M69" i="18"/>
  <c r="K73" i="18"/>
  <c r="L73" i="18"/>
  <c r="M73" i="18"/>
  <c r="K77" i="18"/>
  <c r="L77" i="18"/>
  <c r="M77" i="18"/>
  <c r="K78" i="18"/>
  <c r="L78" i="18"/>
  <c r="M78" i="18"/>
  <c r="K79" i="18"/>
  <c r="L79" i="18"/>
  <c r="M79" i="18"/>
  <c r="K80" i="18"/>
  <c r="L80" i="18"/>
  <c r="M80" i="18"/>
  <c r="K81" i="18"/>
  <c r="K89" i="18" s="1"/>
  <c r="L81" i="18"/>
  <c r="L89" i="18" s="1"/>
  <c r="M81" i="18"/>
  <c r="M89" i="18" s="1"/>
  <c r="K83" i="18"/>
  <c r="L83" i="18"/>
  <c r="M83" i="18"/>
  <c r="K86" i="18"/>
  <c r="L86" i="18"/>
  <c r="M86" i="18"/>
  <c r="K88" i="18"/>
  <c r="L88" i="18"/>
  <c r="M88" i="18"/>
  <c r="K92" i="18"/>
  <c r="L92" i="18"/>
  <c r="M92" i="18"/>
  <c r="K94" i="18"/>
  <c r="L94" i="18"/>
  <c r="M94" i="18"/>
  <c r="K96" i="18"/>
  <c r="L96" i="18"/>
  <c r="M96" i="18"/>
  <c r="K97" i="18"/>
  <c r="L97" i="18"/>
  <c r="M97" i="18"/>
  <c r="K102" i="18"/>
  <c r="L102" i="18"/>
  <c r="M102" i="18"/>
  <c r="K104" i="18"/>
  <c r="L104" i="18"/>
  <c r="M104" i="18"/>
  <c r="K106" i="18"/>
  <c r="L106" i="18"/>
  <c r="M106" i="18"/>
  <c r="K107" i="18"/>
  <c r="L107" i="18"/>
  <c r="M107" i="18"/>
  <c r="K111" i="18"/>
  <c r="L111" i="18"/>
  <c r="M111" i="18"/>
  <c r="K112" i="18"/>
  <c r="L112" i="18"/>
  <c r="M112" i="18"/>
  <c r="K113" i="18"/>
  <c r="L113" i="18"/>
  <c r="M113" i="18"/>
  <c r="K114" i="18"/>
  <c r="L114" i="18"/>
  <c r="M114" i="18"/>
  <c r="K118" i="18"/>
  <c r="L118" i="18"/>
  <c r="M118" i="18"/>
  <c r="K122" i="18"/>
  <c r="L122" i="18"/>
  <c r="M122" i="18"/>
  <c r="K123" i="18"/>
  <c r="K603" i="18" s="1"/>
  <c r="K602" i="18" s="1"/>
  <c r="K601" i="18" s="1"/>
  <c r="K626" i="18" s="1"/>
  <c r="L123" i="18"/>
  <c r="L603" i="18" s="1"/>
  <c r="L602" i="18" s="1"/>
  <c r="M123" i="18"/>
  <c r="M125" i="18" s="1"/>
  <c r="K124" i="18"/>
  <c r="L124" i="18"/>
  <c r="M124" i="18"/>
  <c r="K128" i="18"/>
  <c r="L128" i="18"/>
  <c r="M128" i="18"/>
  <c r="K135" i="18"/>
  <c r="L135" i="18"/>
  <c r="M135" i="18"/>
  <c r="K138" i="18"/>
  <c r="L138" i="18"/>
  <c r="M138" i="18"/>
  <c r="K140" i="18"/>
  <c r="L140" i="18"/>
  <c r="M140" i="18"/>
  <c r="K141" i="18"/>
  <c r="L141" i="18"/>
  <c r="M141" i="18"/>
  <c r="K142" i="18"/>
  <c r="L142" i="18"/>
  <c r="M142" i="18"/>
  <c r="K143" i="18"/>
  <c r="L143" i="18"/>
  <c r="M143" i="18"/>
  <c r="K144" i="18"/>
  <c r="L144" i="18"/>
  <c r="M144" i="18"/>
  <c r="K145" i="18"/>
  <c r="L145" i="18"/>
  <c r="M145" i="18"/>
  <c r="K150" i="18"/>
  <c r="L150" i="18"/>
  <c r="M150" i="18"/>
  <c r="K151" i="18"/>
  <c r="K154" i="18" s="1"/>
  <c r="L151" i="18"/>
  <c r="L154" i="18" s="1"/>
  <c r="L168" i="18" s="1"/>
  <c r="M151" i="18"/>
  <c r="M154" i="18" s="1"/>
  <c r="M168" i="18" s="1"/>
  <c r="K152" i="18"/>
  <c r="L152" i="18"/>
  <c r="M152" i="18"/>
  <c r="K153" i="18"/>
  <c r="K611" i="18" s="1"/>
  <c r="K606" i="18" s="1"/>
  <c r="L153" i="18"/>
  <c r="L611" i="18" s="1"/>
  <c r="M153" i="18"/>
  <c r="M611" i="18" s="1"/>
  <c r="K158" i="18"/>
  <c r="L158" i="18"/>
  <c r="M158" i="18"/>
  <c r="K160" i="18"/>
  <c r="K163" i="18" s="1"/>
  <c r="L160" i="18"/>
  <c r="L163" i="18" s="1"/>
  <c r="M160" i="18"/>
  <c r="M163" i="18" s="1"/>
  <c r="K161" i="18"/>
  <c r="L161" i="18"/>
  <c r="M161" i="18"/>
  <c r="K162" i="18"/>
  <c r="L162" i="18"/>
  <c r="M162" i="18"/>
  <c r="K167" i="18"/>
  <c r="L167" i="18"/>
  <c r="M167" i="18"/>
  <c r="K172" i="18"/>
  <c r="L172" i="18"/>
  <c r="M172" i="18"/>
  <c r="K173" i="18"/>
  <c r="L173" i="18"/>
  <c r="M173" i="18"/>
  <c r="K175" i="18"/>
  <c r="L175" i="18"/>
  <c r="M175" i="18"/>
  <c r="K178" i="18"/>
  <c r="L178" i="18"/>
  <c r="M178" i="18"/>
  <c r="K179" i="18"/>
  <c r="L179" i="18"/>
  <c r="M179" i="18"/>
  <c r="K180" i="18"/>
  <c r="L180" i="18"/>
  <c r="M180" i="18"/>
  <c r="K181" i="18"/>
  <c r="L181" i="18"/>
  <c r="M181" i="18"/>
  <c r="K183" i="18"/>
  <c r="L183" i="18"/>
  <c r="M183" i="18"/>
  <c r="K187" i="18"/>
  <c r="L187" i="18"/>
  <c r="M187" i="18"/>
  <c r="K191" i="18"/>
  <c r="L191" i="18"/>
  <c r="M191" i="18"/>
  <c r="K195" i="18"/>
  <c r="L195" i="18"/>
  <c r="M195" i="18"/>
  <c r="K201" i="18"/>
  <c r="L201" i="18"/>
  <c r="M201" i="18"/>
  <c r="K205" i="18"/>
  <c r="L205" i="18"/>
  <c r="M205" i="18"/>
  <c r="K209" i="18"/>
  <c r="L209" i="18"/>
  <c r="M209" i="18"/>
  <c r="K213" i="18"/>
  <c r="L213" i="18"/>
  <c r="M213" i="18"/>
  <c r="K217" i="18"/>
  <c r="L217" i="18"/>
  <c r="M217" i="18"/>
  <c r="K221" i="18"/>
  <c r="L221" i="18"/>
  <c r="M221" i="18"/>
  <c r="L225" i="18"/>
  <c r="K229" i="18"/>
  <c r="L229" i="18"/>
  <c r="M229" i="18"/>
  <c r="K233" i="18"/>
  <c r="L233" i="18"/>
  <c r="M233" i="18"/>
  <c r="L237" i="18"/>
  <c r="K239" i="18"/>
  <c r="K242" i="18" s="1"/>
  <c r="K299" i="18" s="1"/>
  <c r="L239" i="18"/>
  <c r="M239" i="18"/>
  <c r="K240" i="18"/>
  <c r="L240" i="18"/>
  <c r="M240" i="18"/>
  <c r="K241" i="18"/>
  <c r="L241" i="18"/>
  <c r="M241" i="18"/>
  <c r="L242" i="18"/>
  <c r="M242" i="18"/>
  <c r="K246" i="18"/>
  <c r="L246" i="18"/>
  <c r="M246" i="18"/>
  <c r="K250" i="18"/>
  <c r="L250" i="18"/>
  <c r="M250" i="18"/>
  <c r="K254" i="18"/>
  <c r="L254" i="18"/>
  <c r="M254" i="18"/>
  <c r="K258" i="18"/>
  <c r="L258" i="18"/>
  <c r="M258" i="18"/>
  <c r="K262" i="18"/>
  <c r="L262" i="18"/>
  <c r="M262" i="18"/>
  <c r="K266" i="18"/>
  <c r="L266" i="18"/>
  <c r="M266" i="18"/>
  <c r="K270" i="18"/>
  <c r="L270" i="18"/>
  <c r="M270" i="18"/>
  <c r="K274" i="18"/>
  <c r="L274" i="18"/>
  <c r="M274" i="18"/>
  <c r="K278" i="18"/>
  <c r="L278" i="18"/>
  <c r="M278" i="18"/>
  <c r="K282" i="18"/>
  <c r="L282" i="18"/>
  <c r="M282" i="18"/>
  <c r="K286" i="18"/>
  <c r="L286" i="18"/>
  <c r="M286" i="18"/>
  <c r="K291" i="18"/>
  <c r="L291" i="18"/>
  <c r="L294" i="18" s="1"/>
  <c r="M291" i="18"/>
  <c r="M294" i="18" s="1"/>
  <c r="K294" i="18"/>
  <c r="K298" i="18"/>
  <c r="L298" i="18"/>
  <c r="M298" i="18"/>
  <c r="K305" i="18"/>
  <c r="K309" i="18" s="1"/>
  <c r="L305" i="18"/>
  <c r="M305" i="18"/>
  <c r="K306" i="18"/>
  <c r="L306" i="18"/>
  <c r="L309" i="18" s="1"/>
  <c r="M306" i="18"/>
  <c r="M309" i="18" s="1"/>
  <c r="K307" i="18"/>
  <c r="L307" i="18"/>
  <c r="M307" i="18"/>
  <c r="K308" i="18"/>
  <c r="L308" i="18"/>
  <c r="M308" i="18"/>
  <c r="K313" i="18"/>
  <c r="L313" i="18"/>
  <c r="M313" i="18"/>
  <c r="K317" i="18"/>
  <c r="L317" i="18"/>
  <c r="M317" i="18"/>
  <c r="K321" i="18"/>
  <c r="L321" i="18"/>
  <c r="M321" i="18"/>
  <c r="L325" i="18"/>
  <c r="L329" i="18"/>
  <c r="L334" i="18"/>
  <c r="K339" i="18"/>
  <c r="L339" i="18"/>
  <c r="M339" i="18"/>
  <c r="K343" i="18"/>
  <c r="L343" i="18"/>
  <c r="M343" i="18"/>
  <c r="K347" i="18"/>
  <c r="L347" i="18"/>
  <c r="M347" i="18"/>
  <c r="L353" i="18"/>
  <c r="L357" i="18"/>
  <c r="K361" i="18"/>
  <c r="L361" i="18"/>
  <c r="M361" i="18"/>
  <c r="K365" i="18"/>
  <c r="L365" i="18"/>
  <c r="M365" i="18"/>
  <c r="K369" i="18"/>
  <c r="L369" i="18"/>
  <c r="M369" i="18"/>
  <c r="L373" i="18"/>
  <c r="L377" i="18"/>
  <c r="K381" i="18"/>
  <c r="L381" i="18"/>
  <c r="M381" i="18"/>
  <c r="L385" i="18"/>
  <c r="K389" i="18"/>
  <c r="L389" i="18"/>
  <c r="M389" i="18"/>
  <c r="K394" i="18"/>
  <c r="L394" i="18"/>
  <c r="M394" i="18"/>
  <c r="L398" i="18"/>
  <c r="K402" i="18"/>
  <c r="L402" i="18"/>
  <c r="M402" i="18"/>
  <c r="K406" i="18"/>
  <c r="L406" i="18"/>
  <c r="M406" i="18"/>
  <c r="K411" i="18"/>
  <c r="L411" i="18"/>
  <c r="M411" i="18"/>
  <c r="K416" i="18"/>
  <c r="L416" i="18"/>
  <c r="M416" i="18"/>
  <c r="K421" i="18"/>
  <c r="L421" i="18"/>
  <c r="M421" i="18"/>
  <c r="K422" i="18"/>
  <c r="L422" i="18"/>
  <c r="L425" i="18" s="1"/>
  <c r="M422" i="18"/>
  <c r="M425" i="18" s="1"/>
  <c r="K423" i="18"/>
  <c r="L423" i="18"/>
  <c r="M423" i="18"/>
  <c r="K424" i="18"/>
  <c r="L424" i="18"/>
  <c r="M424" i="18"/>
  <c r="K425" i="18"/>
  <c r="K429" i="18"/>
  <c r="L429" i="18"/>
  <c r="M429" i="18"/>
  <c r="K433" i="18"/>
  <c r="L433" i="18"/>
  <c r="M433" i="18"/>
  <c r="K437" i="18"/>
  <c r="L437" i="18"/>
  <c r="M437" i="18"/>
  <c r="K441" i="18"/>
  <c r="L441" i="18"/>
  <c r="M441" i="18"/>
  <c r="K442" i="18"/>
  <c r="L442" i="18"/>
  <c r="M442" i="18"/>
  <c r="K444" i="18"/>
  <c r="L444" i="18"/>
  <c r="M444" i="18"/>
  <c r="K445" i="18"/>
  <c r="L445" i="18"/>
  <c r="M445" i="18"/>
  <c r="K448" i="18"/>
  <c r="L448" i="18"/>
  <c r="M448" i="18"/>
  <c r="K449" i="18"/>
  <c r="L449" i="18"/>
  <c r="L453" i="18" s="1"/>
  <c r="M449" i="18"/>
  <c r="K450" i="18"/>
  <c r="K453" i="18" s="1"/>
  <c r="L450" i="18"/>
  <c r="M450" i="18"/>
  <c r="M453" i="18" s="1"/>
  <c r="K451" i="18"/>
  <c r="L451" i="18"/>
  <c r="M451" i="18"/>
  <c r="K452" i="18"/>
  <c r="L452" i="18"/>
  <c r="M452" i="18"/>
  <c r="K458" i="18"/>
  <c r="L458" i="18"/>
  <c r="M458" i="18"/>
  <c r="K459" i="18"/>
  <c r="K462" i="18" s="1"/>
  <c r="L459" i="18"/>
  <c r="L462" i="18" s="1"/>
  <c r="M459" i="18"/>
  <c r="M462" i="18" s="1"/>
  <c r="K460" i="18"/>
  <c r="L460" i="18"/>
  <c r="M460" i="18"/>
  <c r="K461" i="18"/>
  <c r="L461" i="18"/>
  <c r="M461" i="18"/>
  <c r="K466" i="18"/>
  <c r="L466" i="18"/>
  <c r="M466" i="18"/>
  <c r="K470" i="18"/>
  <c r="L470" i="18"/>
  <c r="M470" i="18"/>
  <c r="K474" i="18"/>
  <c r="L474" i="18"/>
  <c r="M474" i="18"/>
  <c r="K475" i="18"/>
  <c r="K478" i="18" s="1"/>
  <c r="L475" i="18"/>
  <c r="L478" i="18" s="1"/>
  <c r="M475" i="18"/>
  <c r="M478" i="18" s="1"/>
  <c r="K476" i="18"/>
  <c r="L476" i="18"/>
  <c r="M476" i="18"/>
  <c r="K477" i="18"/>
  <c r="L477" i="18"/>
  <c r="M477" i="18"/>
  <c r="K482" i="18"/>
  <c r="L482" i="18"/>
  <c r="M482" i="18"/>
  <c r="K486" i="18"/>
  <c r="L486" i="18"/>
  <c r="M486" i="18"/>
  <c r="K490" i="18"/>
  <c r="L490" i="18"/>
  <c r="M490" i="18"/>
  <c r="K494" i="18"/>
  <c r="L494" i="18"/>
  <c r="M494" i="18"/>
  <c r="K497" i="18"/>
  <c r="L497" i="18"/>
  <c r="L593" i="18" s="1"/>
  <c r="M497" i="18"/>
  <c r="M593" i="18" s="1"/>
  <c r="K499" i="18"/>
  <c r="L499" i="18"/>
  <c r="M499" i="18"/>
  <c r="K500" i="18"/>
  <c r="L500" i="18"/>
  <c r="M500" i="18"/>
  <c r="K503" i="18"/>
  <c r="L503" i="18"/>
  <c r="M503" i="18"/>
  <c r="K505" i="18"/>
  <c r="L505" i="18"/>
  <c r="M505" i="18"/>
  <c r="K506" i="18"/>
  <c r="K508" i="18" s="1"/>
  <c r="K593" i="18" s="1"/>
  <c r="L506" i="18"/>
  <c r="M506" i="18"/>
  <c r="L508" i="18"/>
  <c r="M508" i="18"/>
  <c r="K510" i="18"/>
  <c r="L510" i="18"/>
  <c r="M510" i="18"/>
  <c r="K511" i="18"/>
  <c r="K515" i="18" s="1"/>
  <c r="L511" i="18"/>
  <c r="L515" i="18" s="1"/>
  <c r="M511" i="18"/>
  <c r="M515" i="18" s="1"/>
  <c r="K512" i="18"/>
  <c r="L512" i="18"/>
  <c r="M512" i="18"/>
  <c r="K513" i="18"/>
  <c r="L513" i="18"/>
  <c r="L612" i="18" s="1"/>
  <c r="M513" i="18"/>
  <c r="M612" i="18" s="1"/>
  <c r="K514" i="18"/>
  <c r="L514" i="18"/>
  <c r="M514" i="18"/>
  <c r="K518" i="18"/>
  <c r="L518" i="18"/>
  <c r="M518" i="18"/>
  <c r="L523" i="18"/>
  <c r="K524" i="18"/>
  <c r="L524" i="18"/>
  <c r="M524" i="18"/>
  <c r="K530" i="18"/>
  <c r="L530" i="18"/>
  <c r="M530" i="18"/>
  <c r="K533" i="18"/>
  <c r="L533" i="18"/>
  <c r="M533" i="18"/>
  <c r="L536" i="18"/>
  <c r="K539" i="18"/>
  <c r="L539" i="18"/>
  <c r="M539" i="18"/>
  <c r="K542" i="18"/>
  <c r="L542" i="18"/>
  <c r="M542" i="18"/>
  <c r="L545" i="18"/>
  <c r="K548" i="18"/>
  <c r="L548" i="18"/>
  <c r="M548" i="18"/>
  <c r="K551" i="18"/>
  <c r="L551" i="18"/>
  <c r="M551" i="18"/>
  <c r="K554" i="18"/>
  <c r="L554" i="18"/>
  <c r="M554" i="18"/>
  <c r="K557" i="18"/>
  <c r="L557" i="18"/>
  <c r="M557" i="18"/>
  <c r="K560" i="18"/>
  <c r="L560" i="18"/>
  <c r="M560" i="18"/>
  <c r="K564" i="18"/>
  <c r="L564" i="18"/>
  <c r="M564" i="18"/>
  <c r="K568" i="18"/>
  <c r="L568" i="18"/>
  <c r="M568" i="18"/>
  <c r="K572" i="18"/>
  <c r="L572" i="18"/>
  <c r="M572" i="18"/>
  <c r="K576" i="18"/>
  <c r="L576" i="18"/>
  <c r="M576" i="18"/>
  <c r="K580" i="18"/>
  <c r="L580" i="18"/>
  <c r="M580" i="18"/>
  <c r="K584" i="18"/>
  <c r="L584" i="18"/>
  <c r="M584" i="18"/>
  <c r="K588" i="18"/>
  <c r="L588" i="18"/>
  <c r="M588" i="18"/>
  <c r="K592" i="18"/>
  <c r="L592" i="18"/>
  <c r="M592" i="18"/>
  <c r="K612" i="18"/>
  <c r="K620" i="18"/>
  <c r="L620" i="18"/>
  <c r="M620" i="18"/>
  <c r="M606" i="18" l="1"/>
  <c r="M491" i="18"/>
  <c r="M594" i="18" s="1"/>
  <c r="K491" i="18"/>
  <c r="K594" i="18" s="1"/>
  <c r="M129" i="18"/>
  <c r="M130" i="18" s="1"/>
  <c r="M595" i="18" s="1"/>
  <c r="M300" i="18"/>
  <c r="K168" i="18"/>
  <c r="K300" i="18" s="1"/>
  <c r="M299" i="18"/>
  <c r="L299" i="18"/>
  <c r="L300" i="18" s="1"/>
  <c r="L606" i="18"/>
  <c r="L601" i="18" s="1"/>
  <c r="L626" i="18" s="1"/>
  <c r="L491" i="18"/>
  <c r="L594" i="18" s="1"/>
  <c r="L125" i="18"/>
  <c r="L129" i="18" s="1"/>
  <c r="L130" i="18" s="1"/>
  <c r="L595" i="18" s="1"/>
  <c r="M603" i="18"/>
  <c r="M602" i="18" s="1"/>
  <c r="M601" i="18" s="1"/>
  <c r="M626" i="18" s="1"/>
  <c r="K125" i="18"/>
  <c r="K129" i="18" s="1"/>
  <c r="K130" i="18" s="1"/>
  <c r="K595" i="18" s="1"/>
  <c r="K15" i="16"/>
  <c r="K16" i="16" s="1"/>
  <c r="L15" i="16"/>
  <c r="L16" i="16" s="1"/>
  <c r="M15" i="16"/>
  <c r="M16" i="16" s="1"/>
  <c r="K18" i="16"/>
  <c r="L18" i="16"/>
  <c r="M18" i="16"/>
  <c r="K19" i="16"/>
  <c r="K54" i="16" s="1"/>
  <c r="K53" i="16" s="1"/>
  <c r="L19" i="16"/>
  <c r="L54" i="16" s="1"/>
  <c r="L53" i="16" s="1"/>
  <c r="M19" i="16"/>
  <c r="M54" i="16" s="1"/>
  <c r="M53" i="16" s="1"/>
  <c r="K20" i="16"/>
  <c r="K23" i="16" s="1"/>
  <c r="L20" i="16"/>
  <c r="L23" i="16" s="1"/>
  <c r="M20" i="16"/>
  <c r="K21" i="16"/>
  <c r="L21" i="16"/>
  <c r="M21" i="16"/>
  <c r="K22" i="16"/>
  <c r="L22" i="16"/>
  <c r="M22" i="16"/>
  <c r="K28" i="16"/>
  <c r="L28" i="16"/>
  <c r="M28" i="16"/>
  <c r="M23" i="16" s="1"/>
  <c r="K29" i="16"/>
  <c r="L29" i="16"/>
  <c r="M29" i="16"/>
  <c r="K33" i="16"/>
  <c r="L33" i="16"/>
  <c r="M33" i="16"/>
  <c r="K38" i="16"/>
  <c r="L38" i="16"/>
  <c r="M38" i="16"/>
  <c r="K43" i="16"/>
  <c r="L43" i="16"/>
  <c r="M43" i="16"/>
  <c r="K59" i="16"/>
  <c r="K58" i="16" s="1"/>
  <c r="L59" i="16"/>
  <c r="L58" i="16" s="1"/>
  <c r="M59" i="16"/>
  <c r="M58" i="16" s="1"/>
  <c r="K71" i="16"/>
  <c r="L71" i="16"/>
  <c r="M71" i="16"/>
  <c r="L44" i="16" l="1"/>
  <c r="L45" i="16"/>
  <c r="L46" i="16" s="1"/>
  <c r="M44" i="16"/>
  <c r="M45" i="16"/>
  <c r="M46" i="16" s="1"/>
  <c r="K52" i="16"/>
  <c r="K77" i="16" s="1"/>
  <c r="K44" i="16"/>
  <c r="K45" i="16"/>
  <c r="K46" i="16" s="1"/>
  <c r="M52" i="16"/>
  <c r="M77" i="16" s="1"/>
  <c r="L52" i="16"/>
  <c r="L77" i="16" s="1"/>
  <c r="K12" i="15"/>
  <c r="L12" i="15"/>
  <c r="M12" i="15"/>
  <c r="K13" i="15"/>
  <c r="L13" i="15"/>
  <c r="M13" i="15"/>
  <c r="K14" i="15"/>
  <c r="L14" i="15"/>
  <c r="L159" i="15" s="1"/>
  <c r="L158" i="15" s="1"/>
  <c r="M14" i="15"/>
  <c r="M159" i="15" s="1"/>
  <c r="M158" i="15" s="1"/>
  <c r="K15" i="15"/>
  <c r="L15" i="15"/>
  <c r="M15" i="15"/>
  <c r="K17" i="15"/>
  <c r="L17" i="15"/>
  <c r="M17" i="15"/>
  <c r="K19" i="15"/>
  <c r="L19" i="15"/>
  <c r="M19" i="15"/>
  <c r="K21" i="15"/>
  <c r="L21" i="15"/>
  <c r="M21" i="15"/>
  <c r="K23" i="15"/>
  <c r="L23" i="15"/>
  <c r="M23" i="15"/>
  <c r="K25" i="15"/>
  <c r="L25" i="15"/>
  <c r="M25" i="15"/>
  <c r="K27" i="15"/>
  <c r="L27" i="15"/>
  <c r="M27" i="15"/>
  <c r="K29" i="15"/>
  <c r="L29" i="15"/>
  <c r="M29" i="15"/>
  <c r="K32" i="15"/>
  <c r="L32" i="15"/>
  <c r="M32" i="15"/>
  <c r="K34" i="15"/>
  <c r="L34" i="15"/>
  <c r="M34" i="15"/>
  <c r="K37" i="15"/>
  <c r="L37" i="15"/>
  <c r="M37" i="15"/>
  <c r="K38" i="15"/>
  <c r="L38" i="15"/>
  <c r="L155" i="15" s="1"/>
  <c r="L154" i="15" s="1"/>
  <c r="L153" i="15" s="1"/>
  <c r="L178" i="15" s="1"/>
  <c r="M38" i="15"/>
  <c r="M155" i="15" s="1"/>
  <c r="M154" i="15" s="1"/>
  <c r="M153" i="15" s="1"/>
  <c r="M178" i="15" s="1"/>
  <c r="K39" i="15"/>
  <c r="K42" i="15" s="1"/>
  <c r="L39" i="15"/>
  <c r="L42" i="15" s="1"/>
  <c r="M39" i="15"/>
  <c r="M42" i="15" s="1"/>
  <c r="K40" i="15"/>
  <c r="L40" i="15"/>
  <c r="M40" i="15"/>
  <c r="K41" i="15"/>
  <c r="L41" i="15"/>
  <c r="M41" i="15"/>
  <c r="K47" i="15"/>
  <c r="L47" i="15"/>
  <c r="M47" i="15"/>
  <c r="K51" i="15"/>
  <c r="L51" i="15"/>
  <c r="M51" i="15"/>
  <c r="K56" i="15"/>
  <c r="L56" i="15"/>
  <c r="M56" i="15"/>
  <c r="K59" i="15"/>
  <c r="L59" i="15"/>
  <c r="M59" i="15"/>
  <c r="K62" i="15"/>
  <c r="L62" i="15"/>
  <c r="M62" i="15"/>
  <c r="K63" i="15"/>
  <c r="L63" i="15"/>
  <c r="M63" i="15"/>
  <c r="K64" i="15"/>
  <c r="K67" i="15" s="1"/>
  <c r="L64" i="15"/>
  <c r="L67" i="15" s="1"/>
  <c r="M64" i="15"/>
  <c r="M67" i="15" s="1"/>
  <c r="K65" i="15"/>
  <c r="K160" i="15" s="1"/>
  <c r="L65" i="15"/>
  <c r="L160" i="15" s="1"/>
  <c r="M65" i="15"/>
  <c r="M160" i="15" s="1"/>
  <c r="K66" i="15"/>
  <c r="L66" i="15"/>
  <c r="M66" i="15"/>
  <c r="K70" i="15"/>
  <c r="L70" i="15"/>
  <c r="M70" i="15"/>
  <c r="K73" i="15"/>
  <c r="L73" i="15"/>
  <c r="M73" i="15"/>
  <c r="K77" i="15"/>
  <c r="L77" i="15"/>
  <c r="M77" i="15"/>
  <c r="K81" i="15"/>
  <c r="L81" i="15"/>
  <c r="M81" i="15"/>
  <c r="K82" i="15"/>
  <c r="L82" i="15"/>
  <c r="M82" i="15"/>
  <c r="K83" i="15"/>
  <c r="K86" i="15" s="1"/>
  <c r="L83" i="15"/>
  <c r="L86" i="15" s="1"/>
  <c r="M83" i="15"/>
  <c r="M86" i="15" s="1"/>
  <c r="K84" i="15"/>
  <c r="L84" i="15"/>
  <c r="M84" i="15"/>
  <c r="K85" i="15"/>
  <c r="L85" i="15"/>
  <c r="M85" i="15"/>
  <c r="K91" i="15"/>
  <c r="L91" i="15"/>
  <c r="M91" i="15"/>
  <c r="L92" i="15"/>
  <c r="L96" i="15" s="1"/>
  <c r="M92" i="15"/>
  <c r="M96" i="15" s="1"/>
  <c r="K93" i="15"/>
  <c r="L93" i="15"/>
  <c r="M93" i="15"/>
  <c r="K94" i="15"/>
  <c r="L94" i="15"/>
  <c r="M94" i="15"/>
  <c r="K100" i="15"/>
  <c r="L100" i="15"/>
  <c r="M100" i="15"/>
  <c r="K103" i="15"/>
  <c r="L103" i="15"/>
  <c r="M103" i="15"/>
  <c r="K105" i="15"/>
  <c r="L105" i="15"/>
  <c r="M105" i="15"/>
  <c r="L107" i="15"/>
  <c r="L109" i="15"/>
  <c r="K111" i="15"/>
  <c r="L111" i="15"/>
  <c r="M111" i="15"/>
  <c r="K113" i="15"/>
  <c r="K92" i="15" s="1"/>
  <c r="K96" i="15" s="1"/>
  <c r="L113" i="15"/>
  <c r="M113" i="15"/>
  <c r="K114" i="15"/>
  <c r="L114" i="15"/>
  <c r="M114" i="15"/>
  <c r="K115" i="15"/>
  <c r="K118" i="15" s="1"/>
  <c r="L115" i="15"/>
  <c r="L118" i="15" s="1"/>
  <c r="M115" i="15"/>
  <c r="M118" i="15" s="1"/>
  <c r="K116" i="15"/>
  <c r="L116" i="15"/>
  <c r="M116" i="15"/>
  <c r="K117" i="15"/>
  <c r="L117" i="15"/>
  <c r="M117" i="15"/>
  <c r="K122" i="15"/>
  <c r="L122" i="15"/>
  <c r="M122" i="15"/>
  <c r="K126" i="15"/>
  <c r="L126" i="15"/>
  <c r="M126" i="15"/>
  <c r="K128" i="15"/>
  <c r="L128" i="15"/>
  <c r="M128" i="15"/>
  <c r="K130" i="15"/>
  <c r="L130" i="15"/>
  <c r="M130" i="15"/>
  <c r="K134" i="15"/>
  <c r="K137" i="15" s="1"/>
  <c r="K144" i="15" s="1"/>
  <c r="L134" i="15"/>
  <c r="L137" i="15" s="1"/>
  <c r="L144" i="15" s="1"/>
  <c r="M134" i="15"/>
  <c r="M137" i="15" s="1"/>
  <c r="M144" i="15" s="1"/>
  <c r="K135" i="15"/>
  <c r="L135" i="15"/>
  <c r="M135" i="15"/>
  <c r="K136" i="15"/>
  <c r="L136" i="15"/>
  <c r="M136" i="15"/>
  <c r="K140" i="15"/>
  <c r="L140" i="15"/>
  <c r="M140" i="15"/>
  <c r="K143" i="15"/>
  <c r="L143" i="15"/>
  <c r="M143" i="15"/>
  <c r="K159" i="15"/>
  <c r="K158" i="15" s="1"/>
  <c r="K173" i="15"/>
  <c r="K172" i="15" s="1"/>
  <c r="L173" i="15"/>
  <c r="L172" i="15" s="1"/>
  <c r="M173" i="15"/>
  <c r="M172" i="15" s="1"/>
  <c r="M131" i="15" l="1"/>
  <c r="M145" i="15" s="1"/>
  <c r="M146" i="15" s="1"/>
  <c r="L131" i="15"/>
  <c r="L145" i="15" s="1"/>
  <c r="L146" i="15" s="1"/>
  <c r="K131" i="15"/>
  <c r="K145" i="15" s="1"/>
  <c r="K146" i="15" s="1"/>
  <c r="K155" i="15"/>
  <c r="K154" i="15" s="1"/>
  <c r="K153" i="15" s="1"/>
  <c r="K178" i="15" s="1"/>
  <c r="K15" i="14"/>
  <c r="K18" i="14" s="1"/>
  <c r="L15" i="14"/>
  <c r="L109" i="14" s="1"/>
  <c r="L108" i="14" s="1"/>
  <c r="L107" i="14" s="1"/>
  <c r="L132" i="14" s="1"/>
  <c r="M15" i="14"/>
  <c r="M18" i="14"/>
  <c r="K20" i="14"/>
  <c r="L20" i="14"/>
  <c r="M20" i="14"/>
  <c r="K21" i="14"/>
  <c r="K109" i="14" s="1"/>
  <c r="K108" i="14" s="1"/>
  <c r="L21" i="14"/>
  <c r="L23" i="14" s="1"/>
  <c r="M21" i="14"/>
  <c r="M109" i="14" s="1"/>
  <c r="M108" i="14" s="1"/>
  <c r="K22" i="14"/>
  <c r="L22" i="14"/>
  <c r="L113" i="14" s="1"/>
  <c r="M22" i="14"/>
  <c r="K26" i="14"/>
  <c r="L26" i="14"/>
  <c r="M26" i="14"/>
  <c r="K27" i="14"/>
  <c r="K30" i="14" s="1"/>
  <c r="L27" i="14"/>
  <c r="L30" i="14" s="1"/>
  <c r="M27" i="14"/>
  <c r="M30" i="14" s="1"/>
  <c r="K32" i="14"/>
  <c r="L32" i="14"/>
  <c r="M32" i="14"/>
  <c r="K34" i="14"/>
  <c r="L34" i="14"/>
  <c r="M34" i="14"/>
  <c r="K36" i="14"/>
  <c r="L36" i="14"/>
  <c r="M36" i="14"/>
  <c r="K38" i="14"/>
  <c r="L38" i="14"/>
  <c r="M38" i="14"/>
  <c r="K40" i="14"/>
  <c r="L40" i="14"/>
  <c r="M40" i="14"/>
  <c r="K42" i="14"/>
  <c r="L42" i="14"/>
  <c r="M42" i="14"/>
  <c r="K44" i="14"/>
  <c r="L44" i="14"/>
  <c r="M44" i="14"/>
  <c r="K46" i="14"/>
  <c r="L46" i="14"/>
  <c r="M46" i="14"/>
  <c r="K51" i="14"/>
  <c r="K54" i="14" s="1"/>
  <c r="K88" i="14" s="1"/>
  <c r="L51" i="14"/>
  <c r="L54" i="14" s="1"/>
  <c r="M51" i="14"/>
  <c r="M54" i="14" s="1"/>
  <c r="K52" i="14"/>
  <c r="K113" i="14" s="1"/>
  <c r="L52" i="14"/>
  <c r="M52" i="14"/>
  <c r="M113" i="14" s="1"/>
  <c r="K57" i="14"/>
  <c r="L57" i="14"/>
  <c r="M57" i="14"/>
  <c r="K60" i="14"/>
  <c r="L60" i="14"/>
  <c r="M60" i="14"/>
  <c r="K62" i="14"/>
  <c r="L62" i="14"/>
  <c r="M62" i="14"/>
  <c r="K64" i="14"/>
  <c r="L64" i="14"/>
  <c r="M64" i="14"/>
  <c r="K66" i="14"/>
  <c r="L66" i="14"/>
  <c r="M66" i="14"/>
  <c r="K68" i="14"/>
  <c r="L68" i="14"/>
  <c r="M68" i="14"/>
  <c r="K70" i="14"/>
  <c r="L70" i="14"/>
  <c r="M70" i="14"/>
  <c r="K71" i="14"/>
  <c r="L71" i="14"/>
  <c r="L76" i="14" s="1"/>
  <c r="L88" i="14" s="1"/>
  <c r="M71" i="14"/>
  <c r="K76" i="14"/>
  <c r="M76" i="14"/>
  <c r="M88" i="14" s="1"/>
  <c r="K78" i="14"/>
  <c r="L78" i="14"/>
  <c r="M78" i="14"/>
  <c r="K79" i="14"/>
  <c r="K81" i="14" s="1"/>
  <c r="L79" i="14"/>
  <c r="L81" i="14" s="1"/>
  <c r="M79" i="14"/>
  <c r="M81" i="14" s="1"/>
  <c r="K80" i="14"/>
  <c r="L80" i="14"/>
  <c r="M80" i="14"/>
  <c r="K84" i="14"/>
  <c r="L84" i="14"/>
  <c r="M84" i="14"/>
  <c r="K87" i="14"/>
  <c r="L87" i="14"/>
  <c r="M87" i="14"/>
  <c r="K90" i="14"/>
  <c r="L90" i="14"/>
  <c r="M90" i="14"/>
  <c r="K92" i="14"/>
  <c r="L92" i="14"/>
  <c r="M92" i="14"/>
  <c r="K94" i="14"/>
  <c r="L94" i="14"/>
  <c r="M94" i="14"/>
  <c r="K95" i="14"/>
  <c r="K97" i="14" s="1"/>
  <c r="K100" i="14" s="1"/>
  <c r="L95" i="14"/>
  <c r="L97" i="14" s="1"/>
  <c r="L100" i="14" s="1"/>
  <c r="M95" i="14"/>
  <c r="M97" i="14"/>
  <c r="K99" i="14"/>
  <c r="L99" i="14"/>
  <c r="M99" i="14"/>
  <c r="M100" i="14"/>
  <c r="K126" i="14"/>
  <c r="L126" i="14"/>
  <c r="M126" i="14"/>
  <c r="M107" i="14" l="1"/>
  <c r="M132" i="14" s="1"/>
  <c r="L47" i="14"/>
  <c r="L101" i="14" s="1"/>
  <c r="L102" i="14" s="1"/>
  <c r="K107" i="14"/>
  <c r="K132" i="14" s="1"/>
  <c r="L18" i="14"/>
  <c r="M23" i="14"/>
  <c r="M47" i="14" s="1"/>
  <c r="M101" i="14" s="1"/>
  <c r="M102" i="14" s="1"/>
  <c r="K23" i="14"/>
  <c r="K47" i="14" s="1"/>
  <c r="K101" i="14" s="1"/>
  <c r="K102" i="14" s="1"/>
  <c r="K19" i="13"/>
  <c r="K25" i="13" s="1"/>
  <c r="L19" i="13"/>
  <c r="L25" i="13" s="1"/>
  <c r="M19" i="13"/>
  <c r="M25" i="13" s="1"/>
  <c r="K20" i="13"/>
  <c r="L20" i="13"/>
  <c r="M20" i="13"/>
  <c r="K21" i="13"/>
  <c r="L21" i="13"/>
  <c r="L198" i="13" s="1"/>
  <c r="M21" i="13"/>
  <c r="M198" i="13" s="1"/>
  <c r="K22" i="13"/>
  <c r="L22" i="13"/>
  <c r="M22" i="13"/>
  <c r="K23" i="13"/>
  <c r="L23" i="13"/>
  <c r="M23" i="13"/>
  <c r="M195" i="13" s="1"/>
  <c r="K31" i="13"/>
  <c r="L31" i="13"/>
  <c r="M31" i="13"/>
  <c r="K32" i="13"/>
  <c r="K34" i="13" s="1"/>
  <c r="L32" i="13"/>
  <c r="L34" i="13" s="1"/>
  <c r="M32" i="13"/>
  <c r="M34" i="13" s="1"/>
  <c r="K33" i="13"/>
  <c r="L33" i="13"/>
  <c r="M33" i="13"/>
  <c r="K37" i="13"/>
  <c r="L37" i="13"/>
  <c r="M37" i="13"/>
  <c r="L40" i="13"/>
  <c r="K44" i="13"/>
  <c r="K50" i="13" s="1"/>
  <c r="L44" i="13"/>
  <c r="L50" i="13" s="1"/>
  <c r="M44" i="13"/>
  <c r="M50" i="13" s="1"/>
  <c r="K45" i="13"/>
  <c r="L45" i="13"/>
  <c r="L195" i="13" s="1"/>
  <c r="L194" i="13" s="1"/>
  <c r="M45" i="13"/>
  <c r="K57" i="13"/>
  <c r="L57" i="13"/>
  <c r="M57" i="13"/>
  <c r="K66" i="13"/>
  <c r="K69" i="13" s="1"/>
  <c r="L66" i="13"/>
  <c r="L69" i="13" s="1"/>
  <c r="M66" i="13"/>
  <c r="M69" i="13" s="1"/>
  <c r="K68" i="13"/>
  <c r="L68" i="13"/>
  <c r="M68" i="13"/>
  <c r="K72" i="13"/>
  <c r="L72" i="13"/>
  <c r="M72" i="13"/>
  <c r="K73" i="13"/>
  <c r="K77" i="13" s="1"/>
  <c r="L73" i="13"/>
  <c r="L77" i="13" s="1"/>
  <c r="M73" i="13"/>
  <c r="M77" i="13" s="1"/>
  <c r="K74" i="13"/>
  <c r="L74" i="13"/>
  <c r="M74" i="13"/>
  <c r="K76" i="13"/>
  <c r="L76" i="13"/>
  <c r="M76" i="13"/>
  <c r="K82" i="13"/>
  <c r="L82" i="13"/>
  <c r="M82" i="13"/>
  <c r="K86" i="13"/>
  <c r="L86" i="13"/>
  <c r="M86" i="13"/>
  <c r="K87" i="13"/>
  <c r="K90" i="13" s="1"/>
  <c r="K162" i="13" s="1"/>
  <c r="L87" i="13"/>
  <c r="L90" i="13" s="1"/>
  <c r="L162" i="13" s="1"/>
  <c r="M87" i="13"/>
  <c r="M90" i="13" s="1"/>
  <c r="M162" i="13" s="1"/>
  <c r="K88" i="13"/>
  <c r="K203" i="13" s="1"/>
  <c r="L88" i="13"/>
  <c r="L203" i="13" s="1"/>
  <c r="M88" i="13"/>
  <c r="M203" i="13" s="1"/>
  <c r="K89" i="13"/>
  <c r="L89" i="13"/>
  <c r="L209" i="13" s="1"/>
  <c r="L208" i="13" s="1"/>
  <c r="M89" i="13"/>
  <c r="K93" i="13"/>
  <c r="L93" i="13"/>
  <c r="M93" i="13"/>
  <c r="K96" i="13"/>
  <c r="L96" i="13"/>
  <c r="M96" i="13"/>
  <c r="K100" i="13"/>
  <c r="L100" i="13"/>
  <c r="M100" i="13"/>
  <c r="K104" i="13"/>
  <c r="L104" i="13"/>
  <c r="M104" i="13"/>
  <c r="K107" i="13"/>
  <c r="L107" i="13"/>
  <c r="M107" i="13"/>
  <c r="K109" i="13"/>
  <c r="L109" i="13"/>
  <c r="M109" i="13"/>
  <c r="K113" i="13"/>
  <c r="L113" i="13"/>
  <c r="M113" i="13"/>
  <c r="K116" i="13"/>
  <c r="L116" i="13"/>
  <c r="M116" i="13"/>
  <c r="K120" i="13"/>
  <c r="L120" i="13"/>
  <c r="M120" i="13"/>
  <c r="K122" i="13"/>
  <c r="L122" i="13"/>
  <c r="M122" i="13"/>
  <c r="K124" i="13"/>
  <c r="L124" i="13"/>
  <c r="M124" i="13"/>
  <c r="K126" i="13"/>
  <c r="L126" i="13"/>
  <c r="M126" i="13"/>
  <c r="K129" i="13"/>
  <c r="L129" i="13"/>
  <c r="M129" i="13"/>
  <c r="L132" i="13"/>
  <c r="K135" i="13"/>
  <c r="L135" i="13"/>
  <c r="M135" i="13"/>
  <c r="K137" i="13"/>
  <c r="L137" i="13"/>
  <c r="M137" i="13"/>
  <c r="K139" i="13"/>
  <c r="L139" i="13"/>
  <c r="M139" i="13"/>
  <c r="K141" i="13"/>
  <c r="L141" i="13"/>
  <c r="M141" i="13"/>
  <c r="K143" i="13"/>
  <c r="L143" i="13"/>
  <c r="M143" i="13"/>
  <c r="K145" i="13"/>
  <c r="L145" i="13"/>
  <c r="M145" i="13"/>
  <c r="K147" i="13"/>
  <c r="L147" i="13"/>
  <c r="M147" i="13"/>
  <c r="K150" i="13"/>
  <c r="L150" i="13"/>
  <c r="M150" i="13"/>
  <c r="K152" i="13"/>
  <c r="L152" i="13"/>
  <c r="M152" i="13"/>
  <c r="K155" i="13"/>
  <c r="L155" i="13"/>
  <c r="M155" i="13"/>
  <c r="K158" i="13"/>
  <c r="L158" i="13"/>
  <c r="M158" i="13"/>
  <c r="K161" i="13"/>
  <c r="L161" i="13"/>
  <c r="M161" i="13"/>
  <c r="K170" i="13"/>
  <c r="L170" i="13"/>
  <c r="M170" i="13"/>
  <c r="K171" i="13"/>
  <c r="L171" i="13"/>
  <c r="M171" i="13"/>
  <c r="K172" i="13"/>
  <c r="K181" i="13" s="1"/>
  <c r="L172" i="13"/>
  <c r="L181" i="13" s="1"/>
  <c r="M172" i="13"/>
  <c r="M181" i="13" s="1"/>
  <c r="K175" i="13"/>
  <c r="L175" i="13"/>
  <c r="M175" i="13"/>
  <c r="K176" i="13"/>
  <c r="L176" i="13"/>
  <c r="M176" i="13"/>
  <c r="K178" i="13"/>
  <c r="L178" i="13"/>
  <c r="M178" i="13"/>
  <c r="K180" i="13"/>
  <c r="L180" i="13"/>
  <c r="M180" i="13"/>
  <c r="K195" i="13"/>
  <c r="K194" i="13" s="1"/>
  <c r="K198" i="13"/>
  <c r="M208" i="13"/>
  <c r="K209" i="13"/>
  <c r="K208" i="13" s="1"/>
  <c r="M209" i="13"/>
  <c r="M194" i="13" l="1"/>
  <c r="M83" i="13"/>
  <c r="M163" i="13" s="1"/>
  <c r="L83" i="13"/>
  <c r="L163" i="13" s="1"/>
  <c r="K83" i="13"/>
  <c r="K163" i="13" s="1"/>
  <c r="M191" i="13"/>
  <c r="M190" i="13" s="1"/>
  <c r="M189" i="13" s="1"/>
  <c r="M214" i="13" s="1"/>
  <c r="M182" i="13"/>
  <c r="L191" i="13"/>
  <c r="L190" i="13" s="1"/>
  <c r="L189" i="13" s="1"/>
  <c r="L214" i="13" s="1"/>
  <c r="L182" i="13"/>
  <c r="K191" i="13"/>
  <c r="K190" i="13" s="1"/>
  <c r="K189" i="13" s="1"/>
  <c r="K214" i="13" s="1"/>
  <c r="K182" i="13"/>
  <c r="K15" i="12"/>
  <c r="L15" i="12"/>
  <c r="M15" i="12"/>
  <c r="K21" i="12"/>
  <c r="K18" i="12" s="1"/>
  <c r="L21" i="12"/>
  <c r="L18" i="12" s="1"/>
  <c r="M21" i="12"/>
  <c r="M18" i="12" s="1"/>
  <c r="K22" i="12"/>
  <c r="K25" i="12" s="1"/>
  <c r="L22" i="12"/>
  <c r="L25" i="12" s="1"/>
  <c r="M22" i="12"/>
  <c r="M25" i="12" s="1"/>
  <c r="K27" i="12"/>
  <c r="L27" i="12"/>
  <c r="M27" i="12"/>
  <c r="K28" i="12"/>
  <c r="L28" i="12"/>
  <c r="M28" i="12"/>
  <c r="K29" i="12"/>
  <c r="L29" i="12"/>
  <c r="M29" i="12"/>
  <c r="K31" i="12"/>
  <c r="L31" i="12"/>
  <c r="M31" i="12"/>
  <c r="K35" i="12"/>
  <c r="L35" i="12"/>
  <c r="M35" i="12"/>
  <c r="K36" i="12"/>
  <c r="L36" i="12"/>
  <c r="M36" i="12"/>
  <c r="K38" i="12"/>
  <c r="L38" i="12"/>
  <c r="M38" i="12"/>
  <c r="K39" i="12"/>
  <c r="L39" i="12"/>
  <c r="M39" i="12"/>
  <c r="K40" i="12"/>
  <c r="L40" i="12"/>
  <c r="M40" i="12"/>
  <c r="K42" i="12"/>
  <c r="L42" i="12"/>
  <c r="M42" i="12"/>
  <c r="K43" i="12"/>
  <c r="L43" i="12"/>
  <c r="M43" i="12"/>
  <c r="K44" i="12"/>
  <c r="L44" i="12"/>
  <c r="M44" i="12"/>
  <c r="K46" i="12"/>
  <c r="L46" i="12"/>
  <c r="M46" i="12"/>
  <c r="K47" i="12"/>
  <c r="L47" i="12"/>
  <c r="M47" i="12"/>
  <c r="K55" i="12"/>
  <c r="K54" i="12" s="1"/>
  <c r="K79" i="12" s="1"/>
  <c r="L55" i="12"/>
  <c r="L54" i="12" s="1"/>
  <c r="L79" i="12" s="1"/>
  <c r="M55" i="12"/>
  <c r="M54" i="12" s="1"/>
  <c r="M79" i="12" s="1"/>
  <c r="K73" i="12"/>
  <c r="L73" i="12"/>
  <c r="M73" i="12"/>
  <c r="M183" i="13" l="1"/>
  <c r="K183" i="13"/>
  <c r="L183" i="13"/>
  <c r="K32" i="12"/>
  <c r="K48" i="12" s="1"/>
  <c r="K49" i="12" s="1"/>
  <c r="M32" i="12"/>
  <c r="M48" i="12" s="1"/>
  <c r="M49" i="12" s="1"/>
  <c r="L32" i="12"/>
  <c r="L48" i="12" s="1"/>
  <c r="L49" i="12" s="1"/>
  <c r="L56" i="12"/>
  <c r="M56" i="12"/>
  <c r="K56" i="12"/>
  <c r="K13" i="11"/>
  <c r="K83" i="11" s="1"/>
  <c r="K82" i="11" s="1"/>
  <c r="K107" i="11" s="1"/>
  <c r="L13" i="11"/>
  <c r="L83" i="11" s="1"/>
  <c r="L82" i="11" s="1"/>
  <c r="L107" i="11" s="1"/>
  <c r="M13" i="11"/>
  <c r="M83" i="11" s="1"/>
  <c r="M82" i="11" s="1"/>
  <c r="K16" i="11"/>
  <c r="K14" i="11" s="1"/>
  <c r="L16" i="11"/>
  <c r="L14" i="11" s="1"/>
  <c r="M16" i="11"/>
  <c r="M14" i="11" s="1"/>
  <c r="K17" i="11"/>
  <c r="L17" i="11"/>
  <c r="M17" i="11"/>
  <c r="K18" i="11"/>
  <c r="K102" i="11" s="1"/>
  <c r="K101" i="11" s="1"/>
  <c r="L18" i="11"/>
  <c r="L102" i="11" s="1"/>
  <c r="L101" i="11" s="1"/>
  <c r="M18" i="11"/>
  <c r="M102" i="11" s="1"/>
  <c r="M101" i="11" s="1"/>
  <c r="K23" i="11"/>
  <c r="K19" i="11" s="1"/>
  <c r="K33" i="11" s="1"/>
  <c r="L23" i="11"/>
  <c r="L19" i="11" s="1"/>
  <c r="L33" i="11" s="1"/>
  <c r="L76" i="11" s="1"/>
  <c r="L77" i="11" s="1"/>
  <c r="M23" i="11"/>
  <c r="M19" i="11" s="1"/>
  <c r="M33" i="11" s="1"/>
  <c r="M76" i="11" s="1"/>
  <c r="M77" i="11" s="1"/>
  <c r="K24" i="11"/>
  <c r="L24" i="11"/>
  <c r="M24" i="11"/>
  <c r="K26" i="11"/>
  <c r="L26" i="11"/>
  <c r="M26" i="11"/>
  <c r="K28" i="11"/>
  <c r="L28" i="11"/>
  <c r="M28" i="11"/>
  <c r="K30" i="11"/>
  <c r="L30" i="11"/>
  <c r="M30" i="11"/>
  <c r="K32" i="11"/>
  <c r="L32" i="11"/>
  <c r="M32" i="11"/>
  <c r="K36" i="11"/>
  <c r="L36" i="11"/>
  <c r="M36" i="11"/>
  <c r="K39" i="11"/>
  <c r="K37" i="11" s="1"/>
  <c r="K46" i="11" s="1"/>
  <c r="L39" i="11"/>
  <c r="L37" i="11" s="1"/>
  <c r="L46" i="11" s="1"/>
  <c r="M39" i="11"/>
  <c r="M37" i="11" s="1"/>
  <c r="M46" i="11" s="1"/>
  <c r="K41" i="11"/>
  <c r="L41" i="11"/>
  <c r="M41" i="11"/>
  <c r="K42" i="11"/>
  <c r="L42" i="11"/>
  <c r="M42" i="11"/>
  <c r="K45" i="11"/>
  <c r="K43" i="11" s="1"/>
  <c r="L45" i="11"/>
  <c r="L43" i="11" s="1"/>
  <c r="M45" i="11"/>
  <c r="M43" i="11" s="1"/>
  <c r="K50" i="11"/>
  <c r="L50" i="11"/>
  <c r="M50" i="11"/>
  <c r="K51" i="11"/>
  <c r="L51" i="11"/>
  <c r="M51" i="11"/>
  <c r="K52" i="11"/>
  <c r="K75" i="11" s="1"/>
  <c r="L52" i="11"/>
  <c r="L75" i="11" s="1"/>
  <c r="M52" i="11"/>
  <c r="M75" i="11" s="1"/>
  <c r="K55" i="11"/>
  <c r="L55" i="11"/>
  <c r="M55" i="11"/>
  <c r="K56" i="11"/>
  <c r="L56" i="11"/>
  <c r="M56" i="11"/>
  <c r="K57" i="11"/>
  <c r="L57" i="11"/>
  <c r="M57" i="11"/>
  <c r="K58" i="11"/>
  <c r="L58" i="11"/>
  <c r="M58" i="11"/>
  <c r="K61" i="11"/>
  <c r="L61" i="11"/>
  <c r="M61" i="11"/>
  <c r="K62" i="11"/>
  <c r="L62" i="11"/>
  <c r="M62" i="11"/>
  <c r="K65" i="11"/>
  <c r="L65" i="11"/>
  <c r="M65" i="11"/>
  <c r="L68" i="11"/>
  <c r="K71" i="11"/>
  <c r="L71" i="11"/>
  <c r="M71" i="11"/>
  <c r="K74" i="11"/>
  <c r="L74" i="11"/>
  <c r="M74" i="11"/>
  <c r="K76" i="11" l="1"/>
  <c r="K77" i="11" s="1"/>
  <c r="M107" i="11"/>
  <c r="K14" i="9" l="1"/>
  <c r="L14" i="9"/>
  <c r="M14" i="9"/>
  <c r="K15" i="9"/>
  <c r="L15" i="9"/>
  <c r="M15" i="9"/>
  <c r="K17" i="9"/>
  <c r="L17" i="9"/>
  <c r="M17" i="9"/>
  <c r="K18" i="9"/>
  <c r="K20" i="9" s="1"/>
  <c r="L18" i="9"/>
  <c r="L20" i="9" s="1"/>
  <c r="M18" i="9"/>
  <c r="M41" i="9" s="1"/>
  <c r="M40" i="9" s="1"/>
  <c r="M39" i="9" s="1"/>
  <c r="M64" i="9" s="1"/>
  <c r="K22" i="9"/>
  <c r="L22" i="9"/>
  <c r="M22" i="9"/>
  <c r="K23" i="9"/>
  <c r="L23" i="9"/>
  <c r="M23" i="9"/>
  <c r="K24" i="9"/>
  <c r="L24" i="9"/>
  <c r="M24" i="9"/>
  <c r="K26" i="9"/>
  <c r="L26" i="9"/>
  <c r="M26" i="9"/>
  <c r="K27" i="9"/>
  <c r="L27" i="9"/>
  <c r="M27" i="9"/>
  <c r="K28" i="9"/>
  <c r="L28" i="9"/>
  <c r="M28" i="9"/>
  <c r="K30" i="9"/>
  <c r="L30" i="9"/>
  <c r="M30" i="9"/>
  <c r="K58" i="9"/>
  <c r="L58" i="9"/>
  <c r="M58" i="9"/>
  <c r="M31" i="9" l="1"/>
  <c r="M32" i="9" s="1"/>
  <c r="M33" i="9" s="1"/>
  <c r="L31" i="9"/>
  <c r="L32" i="9" s="1"/>
  <c r="L33" i="9" s="1"/>
  <c r="K31" i="9"/>
  <c r="K32" i="9" s="1"/>
  <c r="K33" i="9" s="1"/>
  <c r="M20" i="9"/>
  <c r="L41" i="9"/>
  <c r="L40" i="9" s="1"/>
  <c r="L39" i="9" s="1"/>
  <c r="L64" i="9" s="1"/>
  <c r="K41" i="9"/>
  <c r="K40" i="9" s="1"/>
  <c r="K39" i="9" s="1"/>
  <c r="K64" i="9" s="1"/>
  <c r="K12" i="8"/>
  <c r="L12" i="8"/>
  <c r="M12" i="8"/>
  <c r="M14" i="8" s="1"/>
  <c r="M26" i="8" s="1"/>
  <c r="M27" i="8" s="1"/>
  <c r="K14" i="8"/>
  <c r="K26" i="8" s="1"/>
  <c r="K27" i="8" s="1"/>
  <c r="L14" i="8"/>
  <c r="K16" i="8"/>
  <c r="L16" i="8"/>
  <c r="M16" i="8"/>
  <c r="K17" i="8"/>
  <c r="K23" i="8" s="1"/>
  <c r="L17" i="8"/>
  <c r="L23" i="8" s="1"/>
  <c r="M17" i="8"/>
  <c r="M23" i="8" s="1"/>
  <c r="K25" i="8"/>
  <c r="L25" i="8"/>
  <c r="M25" i="8"/>
  <c r="K31" i="8"/>
  <c r="L31" i="8"/>
  <c r="M31" i="8"/>
  <c r="M32" i="8" s="1"/>
  <c r="K32" i="8"/>
  <c r="L32" i="8"/>
  <c r="K34" i="8"/>
  <c r="L34" i="8"/>
  <c r="M34" i="8"/>
  <c r="K35" i="8"/>
  <c r="K36" i="8" s="1"/>
  <c r="K43" i="8" s="1"/>
  <c r="L35" i="8"/>
  <c r="L36" i="8" s="1"/>
  <c r="L43" i="8" s="1"/>
  <c r="M35" i="8"/>
  <c r="M36" i="8" s="1"/>
  <c r="K38" i="8"/>
  <c r="L38" i="8"/>
  <c r="M38" i="8"/>
  <c r="K39" i="8"/>
  <c r="L39" i="8"/>
  <c r="M39" i="8"/>
  <c r="K40" i="8"/>
  <c r="L40" i="8"/>
  <c r="M40" i="8"/>
  <c r="K42" i="8"/>
  <c r="L42" i="8"/>
  <c r="M42" i="8"/>
  <c r="K46" i="8"/>
  <c r="L46" i="8"/>
  <c r="M46" i="8"/>
  <c r="K49" i="8"/>
  <c r="K52" i="8" s="1"/>
  <c r="L49" i="8"/>
  <c r="L52" i="8" s="1"/>
  <c r="M49" i="8"/>
  <c r="M52" i="8" s="1"/>
  <c r="K51" i="8"/>
  <c r="L51" i="8"/>
  <c r="M51" i="8"/>
  <c r="K78" i="8"/>
  <c r="L78" i="8"/>
  <c r="M78" i="8"/>
  <c r="L53" i="8" l="1"/>
  <c r="L54" i="8" s="1"/>
  <c r="K53" i="8"/>
  <c r="K54" i="8" s="1"/>
  <c r="M43" i="8"/>
  <c r="M53" i="8" s="1"/>
  <c r="M54" i="8" s="1"/>
  <c r="L26" i="8"/>
  <c r="L27" i="8" s="1"/>
  <c r="K61" i="8"/>
  <c r="K60" i="8" s="1"/>
  <c r="K59" i="8" s="1"/>
  <c r="K84" i="8" s="1"/>
  <c r="M61" i="8"/>
  <c r="M60" i="8" s="1"/>
  <c r="M59" i="8" s="1"/>
  <c r="M84" i="8" s="1"/>
  <c r="L61" i="8"/>
  <c r="L60" i="8" s="1"/>
  <c r="L59" i="8" s="1"/>
  <c r="L84" i="8" s="1"/>
  <c r="K11" i="7"/>
  <c r="L11" i="7"/>
  <c r="M11" i="7"/>
  <c r="M13" i="7" s="1"/>
  <c r="K13" i="7"/>
  <c r="L13" i="7"/>
  <c r="K15" i="7"/>
  <c r="L15" i="7"/>
  <c r="M15" i="7"/>
  <c r="K16" i="7"/>
  <c r="K111" i="7" s="1"/>
  <c r="L16" i="7"/>
  <c r="L111" i="7" s="1"/>
  <c r="M16" i="7"/>
  <c r="M111" i="7" s="1"/>
  <c r="K17" i="7"/>
  <c r="L17" i="7"/>
  <c r="M17" i="7"/>
  <c r="M114" i="7" s="1"/>
  <c r="K18" i="7"/>
  <c r="L18" i="7"/>
  <c r="M18" i="7"/>
  <c r="K23" i="7"/>
  <c r="L23" i="7"/>
  <c r="M23" i="7"/>
  <c r="K24" i="7"/>
  <c r="L24" i="7"/>
  <c r="M24" i="7"/>
  <c r="K25" i="7"/>
  <c r="L25" i="7"/>
  <c r="L26" i="7" s="1"/>
  <c r="M25" i="7"/>
  <c r="K26" i="7"/>
  <c r="M26" i="7"/>
  <c r="K29" i="7"/>
  <c r="L29" i="7"/>
  <c r="M29" i="7"/>
  <c r="K32" i="7"/>
  <c r="L32" i="7"/>
  <c r="M32" i="7"/>
  <c r="K33" i="7"/>
  <c r="L33" i="7"/>
  <c r="M33" i="7"/>
  <c r="K34" i="7"/>
  <c r="L34" i="7"/>
  <c r="M34" i="7"/>
  <c r="K37" i="7"/>
  <c r="L37" i="7"/>
  <c r="M37" i="7"/>
  <c r="K38" i="7"/>
  <c r="L38" i="7"/>
  <c r="M38" i="7"/>
  <c r="K39" i="7"/>
  <c r="L39" i="7"/>
  <c r="M39" i="7"/>
  <c r="K40" i="7"/>
  <c r="L40" i="7"/>
  <c r="M40" i="7"/>
  <c r="K43" i="7"/>
  <c r="L43" i="7"/>
  <c r="M43" i="7"/>
  <c r="K44" i="7"/>
  <c r="L44" i="7"/>
  <c r="M44" i="7"/>
  <c r="K45" i="7"/>
  <c r="L45" i="7"/>
  <c r="M45" i="7"/>
  <c r="K46" i="7"/>
  <c r="L46" i="7"/>
  <c r="M46" i="7"/>
  <c r="K49" i="7"/>
  <c r="L49" i="7"/>
  <c r="M49" i="7"/>
  <c r="K50" i="7"/>
  <c r="L50" i="7"/>
  <c r="L53" i="7" s="1"/>
  <c r="M50" i="7"/>
  <c r="K51" i="7"/>
  <c r="L51" i="7"/>
  <c r="M51" i="7"/>
  <c r="M53" i="7" s="1"/>
  <c r="K52" i="7"/>
  <c r="K53" i="7" s="1"/>
  <c r="L52" i="7"/>
  <c r="L100" i="7" s="1"/>
  <c r="L99" i="7" s="1"/>
  <c r="M52" i="7"/>
  <c r="M100" i="7" s="1"/>
  <c r="M99" i="7" s="1"/>
  <c r="K57" i="7"/>
  <c r="L57" i="7"/>
  <c r="M57" i="7"/>
  <c r="K58" i="7"/>
  <c r="L58" i="7"/>
  <c r="L60" i="7" s="1"/>
  <c r="M58" i="7"/>
  <c r="M60" i="7" s="1"/>
  <c r="K59" i="7"/>
  <c r="K60" i="7" s="1"/>
  <c r="L59" i="7"/>
  <c r="L115" i="7" s="1"/>
  <c r="M59" i="7"/>
  <c r="M115" i="7" s="1"/>
  <c r="K63" i="7"/>
  <c r="L63" i="7"/>
  <c r="M63" i="7"/>
  <c r="K64" i="7"/>
  <c r="L64" i="7"/>
  <c r="L66" i="7" s="1"/>
  <c r="M64" i="7"/>
  <c r="M66" i="7" s="1"/>
  <c r="K65" i="7"/>
  <c r="K66" i="7" s="1"/>
  <c r="L65" i="7"/>
  <c r="M65" i="7"/>
  <c r="K69" i="7"/>
  <c r="L69" i="7"/>
  <c r="M69" i="7"/>
  <c r="K70" i="7"/>
  <c r="L70" i="7"/>
  <c r="L72" i="7" s="1"/>
  <c r="M70" i="7"/>
  <c r="M72" i="7" s="1"/>
  <c r="K71" i="7"/>
  <c r="K72" i="7" s="1"/>
  <c r="L71" i="7"/>
  <c r="L104" i="7" s="1"/>
  <c r="L103" i="7" s="1"/>
  <c r="M71" i="7"/>
  <c r="M104" i="7" s="1"/>
  <c r="M103" i="7" s="1"/>
  <c r="K76" i="7"/>
  <c r="L76" i="7"/>
  <c r="M76" i="7"/>
  <c r="K77" i="7"/>
  <c r="L77" i="7"/>
  <c r="M77" i="7"/>
  <c r="K78" i="7"/>
  <c r="L78" i="7"/>
  <c r="M78" i="7"/>
  <c r="K80" i="7"/>
  <c r="L80" i="7"/>
  <c r="M80" i="7"/>
  <c r="K81" i="7"/>
  <c r="L81" i="7"/>
  <c r="L84" i="7" s="1"/>
  <c r="M81" i="7"/>
  <c r="K82" i="7"/>
  <c r="L82" i="7"/>
  <c r="M82" i="7"/>
  <c r="M84" i="7" s="1"/>
  <c r="K83" i="7"/>
  <c r="K84" i="7" s="1"/>
  <c r="L83" i="7"/>
  <c r="M83" i="7"/>
  <c r="K88" i="7"/>
  <c r="L88" i="7"/>
  <c r="M88" i="7"/>
  <c r="K110" i="7"/>
  <c r="L110" i="7"/>
  <c r="M110" i="7"/>
  <c r="K117" i="7"/>
  <c r="L117" i="7"/>
  <c r="M117" i="7"/>
  <c r="M98" i="7" l="1"/>
  <c r="M123" i="7" s="1"/>
  <c r="M89" i="7"/>
  <c r="K89" i="7"/>
  <c r="L98" i="7"/>
  <c r="L123" i="7" s="1"/>
  <c r="L89" i="7"/>
  <c r="L19" i="7"/>
  <c r="L30" i="7" s="1"/>
  <c r="K115" i="7"/>
  <c r="K104" i="7"/>
  <c r="K103" i="7" s="1"/>
  <c r="K19" i="7"/>
  <c r="K30" i="7" s="1"/>
  <c r="M19" i="7"/>
  <c r="M30" i="7" s="1"/>
  <c r="K114" i="7"/>
  <c r="L114" i="7"/>
  <c r="K100" i="7"/>
  <c r="K99" i="7" s="1"/>
  <c r="K12" i="6"/>
  <c r="L12" i="6"/>
  <c r="M12" i="6"/>
  <c r="K13" i="6"/>
  <c r="L13" i="6"/>
  <c r="M13" i="6"/>
  <c r="K15" i="6"/>
  <c r="L15" i="6"/>
  <c r="M15" i="6"/>
  <c r="K16" i="6"/>
  <c r="K35" i="6" s="1"/>
  <c r="L16" i="6"/>
  <c r="L35" i="6" s="1"/>
  <c r="M16" i="6"/>
  <c r="M35" i="6" s="1"/>
  <c r="K19" i="6"/>
  <c r="L19" i="6"/>
  <c r="M19" i="6"/>
  <c r="K22" i="6"/>
  <c r="L22" i="6"/>
  <c r="M22" i="6"/>
  <c r="K24" i="6"/>
  <c r="L24" i="6"/>
  <c r="M24" i="6"/>
  <c r="K25" i="6"/>
  <c r="L25" i="6"/>
  <c r="M25" i="6"/>
  <c r="K29" i="6"/>
  <c r="L29" i="6"/>
  <c r="M29" i="6"/>
  <c r="K31" i="6"/>
  <c r="L31" i="6"/>
  <c r="M31" i="6"/>
  <c r="K33" i="6"/>
  <c r="L33" i="6"/>
  <c r="M33" i="6"/>
  <c r="K34" i="6"/>
  <c r="L34" i="6"/>
  <c r="M34" i="6"/>
  <c r="K42" i="6"/>
  <c r="L42" i="6"/>
  <c r="M42" i="6"/>
  <c r="K43" i="6"/>
  <c r="L43" i="6"/>
  <c r="M43" i="6"/>
  <c r="K45" i="6"/>
  <c r="L45" i="6"/>
  <c r="M45" i="6"/>
  <c r="K46" i="6"/>
  <c r="L46" i="6"/>
  <c r="M46" i="6"/>
  <c r="K47" i="6"/>
  <c r="L47" i="6"/>
  <c r="M47" i="6"/>
  <c r="K49" i="6"/>
  <c r="L49" i="6"/>
  <c r="M49" i="6"/>
  <c r="K50" i="6"/>
  <c r="L50" i="6"/>
  <c r="M50" i="6"/>
  <c r="K54" i="6"/>
  <c r="L54" i="6"/>
  <c r="M54" i="6"/>
  <c r="K56" i="6"/>
  <c r="L56" i="6"/>
  <c r="M56" i="6"/>
  <c r="K58" i="6"/>
  <c r="L58" i="6"/>
  <c r="M58" i="6"/>
  <c r="K59" i="6"/>
  <c r="K61" i="6" s="1"/>
  <c r="L59" i="6"/>
  <c r="L61" i="6" s="1"/>
  <c r="M59" i="6"/>
  <c r="M61" i="6" s="1"/>
  <c r="K63" i="6"/>
  <c r="L63" i="6"/>
  <c r="M63" i="6"/>
  <c r="K64" i="6"/>
  <c r="L64" i="6"/>
  <c r="M64" i="6"/>
  <c r="K67" i="6"/>
  <c r="L67" i="6"/>
  <c r="M67" i="6"/>
  <c r="K69" i="6"/>
  <c r="L69" i="6"/>
  <c r="M69" i="6"/>
  <c r="K70" i="6"/>
  <c r="K73" i="6" s="1"/>
  <c r="L70" i="6"/>
  <c r="L73" i="6" s="1"/>
  <c r="M70" i="6"/>
  <c r="M73" i="6" s="1"/>
  <c r="K71" i="6"/>
  <c r="L71" i="6"/>
  <c r="M71" i="6"/>
  <c r="K72" i="6"/>
  <c r="L72" i="6"/>
  <c r="M72" i="6"/>
  <c r="K77" i="6"/>
  <c r="L77" i="6"/>
  <c r="M77" i="6"/>
  <c r="K82" i="6"/>
  <c r="K86" i="6" s="1"/>
  <c r="K96" i="6" s="1"/>
  <c r="L82" i="6"/>
  <c r="L86" i="6" s="1"/>
  <c r="L96" i="6" s="1"/>
  <c r="M82" i="6"/>
  <c r="M86" i="6" s="1"/>
  <c r="M96" i="6" s="1"/>
  <c r="K88" i="6"/>
  <c r="L88" i="6"/>
  <c r="M88" i="6"/>
  <c r="K90" i="6"/>
  <c r="L90" i="6"/>
  <c r="M90" i="6"/>
  <c r="K93" i="6"/>
  <c r="L93" i="6"/>
  <c r="M93" i="6"/>
  <c r="K95" i="6"/>
  <c r="L95" i="6"/>
  <c r="M95" i="6"/>
  <c r="K100" i="6"/>
  <c r="K104" i="6" s="1"/>
  <c r="K113" i="6" s="1"/>
  <c r="L100" i="6"/>
  <c r="L104" i="6" s="1"/>
  <c r="L113" i="6" s="1"/>
  <c r="M100" i="6"/>
  <c r="M104" i="6" s="1"/>
  <c r="M113" i="6" s="1"/>
  <c r="K101" i="6"/>
  <c r="L101" i="6"/>
  <c r="M101" i="6"/>
  <c r="K107" i="6"/>
  <c r="L107" i="6"/>
  <c r="M107" i="6"/>
  <c r="K108" i="6"/>
  <c r="L108" i="6"/>
  <c r="M108" i="6"/>
  <c r="K110" i="6"/>
  <c r="L110" i="6"/>
  <c r="M110" i="6"/>
  <c r="K112" i="6"/>
  <c r="L112" i="6"/>
  <c r="M112" i="6"/>
  <c r="K116" i="6"/>
  <c r="L116" i="6"/>
  <c r="M116" i="6"/>
  <c r="K117" i="6"/>
  <c r="K120" i="6" s="1"/>
  <c r="L117" i="6"/>
  <c r="L120" i="6" s="1"/>
  <c r="M117" i="6"/>
  <c r="M120" i="6" s="1"/>
  <c r="K119" i="6"/>
  <c r="L119" i="6"/>
  <c r="M119" i="6"/>
  <c r="K144" i="6"/>
  <c r="L144" i="6"/>
  <c r="M144" i="6"/>
  <c r="K147" i="6"/>
  <c r="L147" i="6"/>
  <c r="M147" i="6"/>
  <c r="K90" i="7" l="1"/>
  <c r="K92" i="7" s="1"/>
  <c r="K91" i="7" s="1"/>
  <c r="M90" i="7"/>
  <c r="M92" i="7" s="1"/>
  <c r="M91" i="7" s="1"/>
  <c r="L90" i="7"/>
  <c r="L92" i="7" s="1"/>
  <c r="L91" i="7" s="1"/>
  <c r="K98" i="7"/>
  <c r="K123" i="7" s="1"/>
  <c r="M78" i="6"/>
  <c r="M121" i="6" s="1"/>
  <c r="M122" i="6" s="1"/>
  <c r="L78" i="6"/>
  <c r="L121" i="6" s="1"/>
  <c r="L122" i="6" s="1"/>
  <c r="K78" i="6"/>
  <c r="K121" i="6" s="1"/>
  <c r="K122" i="6" s="1"/>
  <c r="M130" i="6"/>
  <c r="M129" i="6" s="1"/>
  <c r="M128" i="6" s="1"/>
  <c r="M153" i="6" s="1"/>
  <c r="L130" i="6"/>
  <c r="L129" i="6" s="1"/>
  <c r="L128" i="6" s="1"/>
  <c r="L153" i="6" s="1"/>
  <c r="K130" i="6"/>
  <c r="K129" i="6" s="1"/>
  <c r="K128" i="6" s="1"/>
  <c r="K153" i="6" s="1"/>
  <c r="K12" i="5"/>
  <c r="K169" i="5" s="1"/>
  <c r="L12" i="5"/>
  <c r="L169" i="5" s="1"/>
  <c r="M12" i="5"/>
  <c r="M169" i="5" s="1"/>
  <c r="K13" i="5"/>
  <c r="L13" i="5"/>
  <c r="M13" i="5"/>
  <c r="K14" i="5"/>
  <c r="L14" i="5"/>
  <c r="M14" i="5"/>
  <c r="K15" i="5"/>
  <c r="L15" i="5"/>
  <c r="L168" i="5" s="1"/>
  <c r="M15" i="5"/>
  <c r="M168" i="5" s="1"/>
  <c r="L16" i="5"/>
  <c r="L107" i="5" s="1"/>
  <c r="M16" i="5"/>
  <c r="M107" i="5" s="1"/>
  <c r="K21" i="5"/>
  <c r="L21" i="5"/>
  <c r="M21" i="5"/>
  <c r="K26" i="5"/>
  <c r="L26" i="5"/>
  <c r="M26" i="5"/>
  <c r="K31" i="5"/>
  <c r="L31" i="5"/>
  <c r="M31" i="5"/>
  <c r="K36" i="5"/>
  <c r="L36" i="5"/>
  <c r="M36" i="5"/>
  <c r="K41" i="5"/>
  <c r="L41" i="5"/>
  <c r="M41" i="5"/>
  <c r="K46" i="5"/>
  <c r="L46" i="5"/>
  <c r="M46" i="5"/>
  <c r="K51" i="5"/>
  <c r="L51" i="5"/>
  <c r="M51" i="5"/>
  <c r="K52" i="5"/>
  <c r="L52" i="5"/>
  <c r="M52" i="5"/>
  <c r="K53" i="5"/>
  <c r="K56" i="5" s="1"/>
  <c r="L53" i="5"/>
  <c r="M53" i="5"/>
  <c r="K54" i="5"/>
  <c r="L54" i="5"/>
  <c r="M54" i="5"/>
  <c r="K55" i="5"/>
  <c r="L55" i="5"/>
  <c r="M55" i="5"/>
  <c r="L56" i="5"/>
  <c r="M56" i="5"/>
  <c r="K61" i="5"/>
  <c r="L61" i="5"/>
  <c r="M61" i="5"/>
  <c r="K66" i="5"/>
  <c r="L66" i="5"/>
  <c r="M66" i="5"/>
  <c r="K71" i="5"/>
  <c r="L71" i="5"/>
  <c r="M71" i="5"/>
  <c r="K76" i="5"/>
  <c r="L76" i="5"/>
  <c r="M76" i="5"/>
  <c r="K77" i="5"/>
  <c r="K81" i="5" s="1"/>
  <c r="L77" i="5"/>
  <c r="M77" i="5"/>
  <c r="K78" i="5"/>
  <c r="L78" i="5"/>
  <c r="L81" i="5" s="1"/>
  <c r="M78" i="5"/>
  <c r="M81" i="5" s="1"/>
  <c r="K79" i="5"/>
  <c r="L79" i="5"/>
  <c r="M79" i="5"/>
  <c r="K80" i="5"/>
  <c r="L80" i="5"/>
  <c r="M80" i="5"/>
  <c r="K86" i="5"/>
  <c r="L86" i="5"/>
  <c r="M86" i="5"/>
  <c r="K91" i="5"/>
  <c r="L91" i="5"/>
  <c r="M91" i="5"/>
  <c r="K96" i="5"/>
  <c r="L96" i="5"/>
  <c r="M96" i="5"/>
  <c r="K101" i="5"/>
  <c r="L101" i="5"/>
  <c r="M101" i="5"/>
  <c r="K106" i="5"/>
  <c r="L106" i="5"/>
  <c r="M106" i="5"/>
  <c r="K111" i="5"/>
  <c r="L111" i="5"/>
  <c r="M111" i="5"/>
  <c r="K112" i="5"/>
  <c r="K115" i="5" s="1"/>
  <c r="K166" i="5" s="1"/>
  <c r="L112" i="5"/>
  <c r="M112" i="5"/>
  <c r="K113" i="5"/>
  <c r="L113" i="5"/>
  <c r="M113" i="5"/>
  <c r="K114" i="5"/>
  <c r="L114" i="5"/>
  <c r="M114" i="5"/>
  <c r="L115" i="5"/>
  <c r="M115" i="5"/>
  <c r="K120" i="5"/>
  <c r="L120" i="5"/>
  <c r="M120" i="5"/>
  <c r="K125" i="5"/>
  <c r="L125" i="5"/>
  <c r="M125" i="5"/>
  <c r="K130" i="5"/>
  <c r="L130" i="5"/>
  <c r="M130" i="5"/>
  <c r="K135" i="5"/>
  <c r="L135" i="5"/>
  <c r="M135" i="5"/>
  <c r="K140" i="5"/>
  <c r="L140" i="5"/>
  <c r="M140" i="5"/>
  <c r="K145" i="5"/>
  <c r="L145" i="5"/>
  <c r="M145" i="5"/>
  <c r="K146" i="5"/>
  <c r="L146" i="5"/>
  <c r="M146" i="5"/>
  <c r="K147" i="5"/>
  <c r="K150" i="5" s="1"/>
  <c r="L147" i="5"/>
  <c r="L150" i="5" s="1"/>
  <c r="M147" i="5"/>
  <c r="M150" i="5" s="1"/>
  <c r="K148" i="5"/>
  <c r="K194" i="5" s="1"/>
  <c r="K192" i="5" s="1"/>
  <c r="L148" i="5"/>
  <c r="M148" i="5"/>
  <c r="K149" i="5"/>
  <c r="L149" i="5"/>
  <c r="M149" i="5"/>
  <c r="K155" i="5"/>
  <c r="L155" i="5"/>
  <c r="M155" i="5"/>
  <c r="K160" i="5"/>
  <c r="L160" i="5"/>
  <c r="M160" i="5"/>
  <c r="K165" i="5"/>
  <c r="L165" i="5"/>
  <c r="M165" i="5"/>
  <c r="K168" i="5"/>
  <c r="L194" i="5"/>
  <c r="L192" i="5" s="1"/>
  <c r="M194" i="5"/>
  <c r="M192" i="5" s="1"/>
  <c r="K195" i="5"/>
  <c r="L195" i="5"/>
  <c r="M195" i="5"/>
  <c r="M167" i="5" l="1"/>
  <c r="M170" i="5" s="1"/>
  <c r="M166" i="5"/>
  <c r="L166" i="5"/>
  <c r="L167" i="5" s="1"/>
  <c r="L170" i="5" s="1"/>
  <c r="K16" i="5"/>
  <c r="K107" i="5" s="1"/>
  <c r="K167" i="5" s="1"/>
  <c r="K170" i="5" s="1"/>
  <c r="M179" i="5"/>
  <c r="M177" i="5" s="1"/>
  <c r="M176" i="5" s="1"/>
  <c r="M201" i="5" s="1"/>
  <c r="L179" i="5"/>
  <c r="L177" i="5" s="1"/>
  <c r="L176" i="5" s="1"/>
  <c r="L201" i="5" s="1"/>
  <c r="K179" i="5"/>
  <c r="K177" i="5" s="1"/>
  <c r="K176" i="5" s="1"/>
  <c r="K201" i="5" s="1"/>
  <c r="K13" i="4"/>
  <c r="L13" i="4"/>
  <c r="M13" i="4"/>
  <c r="K14" i="4"/>
  <c r="L14" i="4"/>
  <c r="M14" i="4"/>
  <c r="K15" i="4"/>
  <c r="L15" i="4"/>
  <c r="M15" i="4"/>
  <c r="K16" i="4"/>
  <c r="K20" i="4" s="1"/>
  <c r="K98" i="4" s="1"/>
  <c r="K99" i="4" s="1"/>
  <c r="L16" i="4"/>
  <c r="M16" i="4"/>
  <c r="K17" i="4"/>
  <c r="L17" i="4"/>
  <c r="M17" i="4"/>
  <c r="K18" i="4"/>
  <c r="L18" i="4"/>
  <c r="M18" i="4"/>
  <c r="K19" i="4"/>
  <c r="L19" i="4"/>
  <c r="M19" i="4"/>
  <c r="L20" i="4"/>
  <c r="M20" i="4"/>
  <c r="L27" i="4"/>
  <c r="L33" i="4"/>
  <c r="L40" i="4"/>
  <c r="K48" i="4"/>
  <c r="L48" i="4"/>
  <c r="M48" i="4"/>
  <c r="K56" i="4"/>
  <c r="L56" i="4"/>
  <c r="M56" i="4"/>
  <c r="K64" i="4"/>
  <c r="L64" i="4"/>
  <c r="M64" i="4"/>
  <c r="K65" i="4"/>
  <c r="L65" i="4"/>
  <c r="M65" i="4"/>
  <c r="K66" i="4"/>
  <c r="L66" i="4"/>
  <c r="M66" i="4"/>
  <c r="K67" i="4"/>
  <c r="L67" i="4"/>
  <c r="M67" i="4"/>
  <c r="K68" i="4"/>
  <c r="K71" i="4" s="1"/>
  <c r="L68" i="4"/>
  <c r="M68" i="4"/>
  <c r="M71" i="4" s="1"/>
  <c r="K69" i="4"/>
  <c r="L69" i="4"/>
  <c r="M69" i="4"/>
  <c r="K70" i="4"/>
  <c r="M70" i="4"/>
  <c r="L77" i="4"/>
  <c r="L70" i="4" s="1"/>
  <c r="L83" i="4"/>
  <c r="K90" i="4"/>
  <c r="L90" i="4"/>
  <c r="M90" i="4"/>
  <c r="K97" i="4"/>
  <c r="L97" i="4"/>
  <c r="M97" i="4"/>
  <c r="K104" i="4"/>
  <c r="K1095" i="4" s="1"/>
  <c r="L104" i="4"/>
  <c r="M104" i="4"/>
  <c r="K105" i="4"/>
  <c r="L105" i="4"/>
  <c r="M105" i="4"/>
  <c r="K106" i="4"/>
  <c r="L106" i="4"/>
  <c r="M106" i="4"/>
  <c r="K107" i="4"/>
  <c r="L107" i="4"/>
  <c r="L110" i="4" s="1"/>
  <c r="L215" i="4" s="1"/>
  <c r="L216" i="4" s="1"/>
  <c r="M107" i="4"/>
  <c r="M110" i="4" s="1"/>
  <c r="M215" i="4" s="1"/>
  <c r="M216" i="4" s="1"/>
  <c r="K108" i="4"/>
  <c r="K1107" i="4" s="1"/>
  <c r="L108" i="4"/>
  <c r="M108" i="4"/>
  <c r="K109" i="4"/>
  <c r="L109" i="4"/>
  <c r="M109" i="4"/>
  <c r="L116" i="4"/>
  <c r="L122" i="4"/>
  <c r="L128" i="4"/>
  <c r="K135" i="4"/>
  <c r="L135" i="4"/>
  <c r="M135" i="4"/>
  <c r="K142" i="4"/>
  <c r="L142" i="4"/>
  <c r="M142" i="4"/>
  <c r="K149" i="4"/>
  <c r="L149" i="4"/>
  <c r="M149" i="4"/>
  <c r="K156" i="4"/>
  <c r="L156" i="4"/>
  <c r="M156" i="4"/>
  <c r="K163" i="4"/>
  <c r="L163" i="4"/>
  <c r="M163" i="4"/>
  <c r="K170" i="4"/>
  <c r="L170" i="4"/>
  <c r="M170" i="4"/>
  <c r="K171" i="4"/>
  <c r="K178" i="4" s="1"/>
  <c r="L171" i="4"/>
  <c r="L178" i="4" s="1"/>
  <c r="M171" i="4"/>
  <c r="M178" i="4" s="1"/>
  <c r="K172" i="4"/>
  <c r="L172" i="4"/>
  <c r="M172" i="4"/>
  <c r="K173" i="4"/>
  <c r="K1110" i="4" s="1"/>
  <c r="K1109" i="4" s="1"/>
  <c r="L173" i="4"/>
  <c r="M173" i="4"/>
  <c r="K174" i="4"/>
  <c r="L174" i="4"/>
  <c r="M174" i="4"/>
  <c r="K175" i="4"/>
  <c r="L175" i="4"/>
  <c r="M175" i="4"/>
  <c r="K176" i="4"/>
  <c r="K1104" i="4" s="1"/>
  <c r="L176" i="4"/>
  <c r="L1104" i="4" s="1"/>
  <c r="M176" i="4"/>
  <c r="M1104" i="4" s="1"/>
  <c r="K177" i="4"/>
  <c r="K1113" i="4" s="1"/>
  <c r="K1112" i="4" s="1"/>
  <c r="L177" i="4"/>
  <c r="M177" i="4"/>
  <c r="K185" i="4"/>
  <c r="L185" i="4"/>
  <c r="M185" i="4"/>
  <c r="L192" i="4"/>
  <c r="K200" i="4"/>
  <c r="L200" i="4"/>
  <c r="M200" i="4"/>
  <c r="K207" i="4"/>
  <c r="L207" i="4"/>
  <c r="M207" i="4"/>
  <c r="K214" i="4"/>
  <c r="L214" i="4"/>
  <c r="M214" i="4"/>
  <c r="K228" i="4"/>
  <c r="L228" i="4"/>
  <c r="M228" i="4"/>
  <c r="L234" i="4"/>
  <c r="K235" i="4"/>
  <c r="L235" i="4"/>
  <c r="L242" i="4" s="1"/>
  <c r="L352" i="4" s="1"/>
  <c r="M235" i="4"/>
  <c r="M242" i="4" s="1"/>
  <c r="M352" i="4" s="1"/>
  <c r="K236" i="4"/>
  <c r="K242" i="4" s="1"/>
  <c r="K352" i="4" s="1"/>
  <c r="L236" i="4"/>
  <c r="M236" i="4"/>
  <c r="K237" i="4"/>
  <c r="L237" i="4"/>
  <c r="L1110" i="4" s="1"/>
  <c r="L1109" i="4" s="1"/>
  <c r="M237" i="4"/>
  <c r="K238" i="4"/>
  <c r="L238" i="4"/>
  <c r="M238" i="4"/>
  <c r="K239" i="4"/>
  <c r="L239" i="4"/>
  <c r="M239" i="4"/>
  <c r="K240" i="4"/>
  <c r="L240" i="4"/>
  <c r="M240" i="4"/>
  <c r="K241" i="4"/>
  <c r="L241" i="4"/>
  <c r="L1113" i="4" s="1"/>
  <c r="L1112" i="4" s="1"/>
  <c r="M241" i="4"/>
  <c r="L248" i="4"/>
  <c r="L255" i="4"/>
  <c r="K262" i="4"/>
  <c r="L262" i="4"/>
  <c r="M262" i="4"/>
  <c r="K269" i="4"/>
  <c r="L269" i="4"/>
  <c r="M269" i="4"/>
  <c r="K276" i="4"/>
  <c r="L276" i="4"/>
  <c r="M276" i="4"/>
  <c r="K283" i="4"/>
  <c r="L283" i="4"/>
  <c r="M283" i="4"/>
  <c r="K290" i="4"/>
  <c r="L290" i="4"/>
  <c r="M290" i="4"/>
  <c r="K297" i="4"/>
  <c r="L297" i="4"/>
  <c r="M297" i="4"/>
  <c r="K304" i="4"/>
  <c r="L304" i="4"/>
  <c r="M304" i="4"/>
  <c r="K311" i="4"/>
  <c r="L311" i="4"/>
  <c r="M311" i="4"/>
  <c r="K319" i="4"/>
  <c r="L319" i="4"/>
  <c r="M319" i="4"/>
  <c r="K327" i="4"/>
  <c r="L327" i="4"/>
  <c r="M327" i="4"/>
  <c r="K335" i="4"/>
  <c r="L335" i="4"/>
  <c r="M335" i="4"/>
  <c r="K343" i="4"/>
  <c r="L343" i="4"/>
  <c r="M343" i="4"/>
  <c r="K351" i="4"/>
  <c r="L351" i="4"/>
  <c r="M351" i="4"/>
  <c r="K355" i="4"/>
  <c r="L355" i="4"/>
  <c r="M355" i="4"/>
  <c r="K356" i="4"/>
  <c r="L356" i="4"/>
  <c r="M356" i="4"/>
  <c r="K357" i="4"/>
  <c r="L357" i="4"/>
  <c r="M357" i="4"/>
  <c r="M361" i="4" s="1"/>
  <c r="M376" i="4" s="1"/>
  <c r="K358" i="4"/>
  <c r="K361" i="4" s="1"/>
  <c r="K376" i="4" s="1"/>
  <c r="L358" i="4"/>
  <c r="L361" i="4" s="1"/>
  <c r="L376" i="4" s="1"/>
  <c r="M358" i="4"/>
  <c r="K359" i="4"/>
  <c r="L359" i="4"/>
  <c r="M359" i="4"/>
  <c r="K360" i="4"/>
  <c r="L360" i="4"/>
  <c r="M360" i="4"/>
  <c r="K368" i="4"/>
  <c r="L368" i="4"/>
  <c r="M368" i="4"/>
  <c r="K375" i="4"/>
  <c r="L375" i="4"/>
  <c r="M375" i="4"/>
  <c r="K382" i="4"/>
  <c r="K388" i="4" s="1"/>
  <c r="K490" i="4" s="1"/>
  <c r="K491" i="4" s="1"/>
  <c r="L382" i="4"/>
  <c r="L1095" i="4" s="1"/>
  <c r="M382" i="4"/>
  <c r="M1095" i="4" s="1"/>
  <c r="M1094" i="4" s="1"/>
  <c r="K383" i="4"/>
  <c r="L383" i="4"/>
  <c r="M383" i="4"/>
  <c r="K384" i="4"/>
  <c r="L384" i="4"/>
  <c r="M384" i="4"/>
  <c r="K385" i="4"/>
  <c r="L385" i="4"/>
  <c r="M385" i="4"/>
  <c r="K386" i="4"/>
  <c r="M386" i="4"/>
  <c r="K387" i="4"/>
  <c r="L387" i="4"/>
  <c r="M387" i="4"/>
  <c r="L395" i="4"/>
  <c r="L401" i="4"/>
  <c r="L407" i="4"/>
  <c r="L413" i="4"/>
  <c r="K420" i="4"/>
  <c r="L420" i="4"/>
  <c r="M420" i="4"/>
  <c r="L426" i="4"/>
  <c r="K433" i="4"/>
  <c r="L433" i="4"/>
  <c r="M433" i="4"/>
  <c r="L440" i="4"/>
  <c r="L447" i="4"/>
  <c r="L454" i="4"/>
  <c r="K461" i="4"/>
  <c r="L461" i="4"/>
  <c r="M461" i="4"/>
  <c r="K468" i="4"/>
  <c r="L468" i="4"/>
  <c r="M468" i="4"/>
  <c r="K475" i="4"/>
  <c r="L475" i="4"/>
  <c r="M475" i="4"/>
  <c r="K482" i="4"/>
  <c r="L482" i="4"/>
  <c r="M482" i="4"/>
  <c r="L484" i="4"/>
  <c r="L489" i="4" s="1"/>
  <c r="L486" i="4"/>
  <c r="L487" i="4"/>
  <c r="L386" i="4" s="1"/>
  <c r="L1107" i="4" s="1"/>
  <c r="L488" i="4"/>
  <c r="K489" i="4"/>
  <c r="M489" i="4"/>
  <c r="K496" i="4"/>
  <c r="K502" i="4" s="1"/>
  <c r="K559" i="4" s="1"/>
  <c r="K615" i="4" s="1"/>
  <c r="L496" i="4"/>
  <c r="L502" i="4" s="1"/>
  <c r="L559" i="4" s="1"/>
  <c r="L615" i="4" s="1"/>
  <c r="M496" i="4"/>
  <c r="M502" i="4" s="1"/>
  <c r="M559" i="4" s="1"/>
  <c r="M615" i="4" s="1"/>
  <c r="K497" i="4"/>
  <c r="L497" i="4"/>
  <c r="M497" i="4"/>
  <c r="K498" i="4"/>
  <c r="L498" i="4"/>
  <c r="M498" i="4"/>
  <c r="K499" i="4"/>
  <c r="L499" i="4"/>
  <c r="M499" i="4"/>
  <c r="K500" i="4"/>
  <c r="L500" i="4"/>
  <c r="M500" i="4"/>
  <c r="K501" i="4"/>
  <c r="L501" i="4"/>
  <c r="M501" i="4"/>
  <c r="K509" i="4"/>
  <c r="L509" i="4"/>
  <c r="M509" i="4"/>
  <c r="K516" i="4"/>
  <c r="L516" i="4"/>
  <c r="M516" i="4"/>
  <c r="K523" i="4"/>
  <c r="L523" i="4"/>
  <c r="M523" i="4"/>
  <c r="K530" i="4"/>
  <c r="L530" i="4"/>
  <c r="M530" i="4"/>
  <c r="K537" i="4"/>
  <c r="L537" i="4"/>
  <c r="M537" i="4"/>
  <c r="K544" i="4"/>
  <c r="L544" i="4"/>
  <c r="M544" i="4"/>
  <c r="K551" i="4"/>
  <c r="L551" i="4"/>
  <c r="M551" i="4"/>
  <c r="K558" i="4"/>
  <c r="L558" i="4"/>
  <c r="M558" i="4"/>
  <c r="K562" i="4"/>
  <c r="K568" i="4" s="1"/>
  <c r="K597" i="4" s="1"/>
  <c r="L562" i="4"/>
  <c r="L568" i="4" s="1"/>
  <c r="L597" i="4" s="1"/>
  <c r="M562" i="4"/>
  <c r="M568" i="4" s="1"/>
  <c r="M597" i="4" s="1"/>
  <c r="K563" i="4"/>
  <c r="L563" i="4"/>
  <c r="M563" i="4"/>
  <c r="K564" i="4"/>
  <c r="L564" i="4"/>
  <c r="M564" i="4"/>
  <c r="K565" i="4"/>
  <c r="L565" i="4"/>
  <c r="M565" i="4"/>
  <c r="K566" i="4"/>
  <c r="L566" i="4"/>
  <c r="M566" i="4"/>
  <c r="K567" i="4"/>
  <c r="L567" i="4"/>
  <c r="M567" i="4"/>
  <c r="L575" i="4"/>
  <c r="K582" i="4"/>
  <c r="L582" i="4"/>
  <c r="M582" i="4"/>
  <c r="K589" i="4"/>
  <c r="L589" i="4"/>
  <c r="M589" i="4"/>
  <c r="K596" i="4"/>
  <c r="L596" i="4"/>
  <c r="M596" i="4"/>
  <c r="K600" i="4"/>
  <c r="K606" i="4" s="1"/>
  <c r="K614" i="4" s="1"/>
  <c r="L600" i="4"/>
  <c r="L606" i="4" s="1"/>
  <c r="L614" i="4" s="1"/>
  <c r="M600" i="4"/>
  <c r="M606" i="4" s="1"/>
  <c r="M614" i="4" s="1"/>
  <c r="K601" i="4"/>
  <c r="L601" i="4"/>
  <c r="L1097" i="4" s="1"/>
  <c r="M601" i="4"/>
  <c r="K602" i="4"/>
  <c r="L602" i="4"/>
  <c r="M602" i="4"/>
  <c r="K603" i="4"/>
  <c r="L603" i="4"/>
  <c r="M603" i="4"/>
  <c r="K604" i="4"/>
  <c r="L604" i="4"/>
  <c r="M604" i="4"/>
  <c r="K605" i="4"/>
  <c r="L605" i="4"/>
  <c r="M605" i="4"/>
  <c r="K613" i="4"/>
  <c r="L613" i="4"/>
  <c r="M613" i="4"/>
  <c r="K620" i="4"/>
  <c r="L620" i="4"/>
  <c r="M620" i="4"/>
  <c r="K621" i="4"/>
  <c r="L621" i="4"/>
  <c r="M621" i="4"/>
  <c r="M627" i="4" s="1"/>
  <c r="M644" i="4" s="1"/>
  <c r="M794" i="4" s="1"/>
  <c r="K622" i="4"/>
  <c r="L622" i="4"/>
  <c r="M622" i="4"/>
  <c r="M1110" i="4" s="1"/>
  <c r="M1109" i="4" s="1"/>
  <c r="K623" i="4"/>
  <c r="L623" i="4"/>
  <c r="M623" i="4"/>
  <c r="K624" i="4"/>
  <c r="L624" i="4"/>
  <c r="M624" i="4"/>
  <c r="K625" i="4"/>
  <c r="L625" i="4"/>
  <c r="M625" i="4"/>
  <c r="K626" i="4"/>
  <c r="L626" i="4"/>
  <c r="M626" i="4"/>
  <c r="K627" i="4"/>
  <c r="K644" i="4" s="1"/>
  <c r="L627" i="4"/>
  <c r="L644" i="4" s="1"/>
  <c r="K635" i="4"/>
  <c r="L635" i="4"/>
  <c r="M635" i="4"/>
  <c r="K643" i="4"/>
  <c r="L643" i="4"/>
  <c r="M643" i="4"/>
  <c r="K647" i="4"/>
  <c r="K653" i="4" s="1"/>
  <c r="K668" i="4" s="1"/>
  <c r="L647" i="4"/>
  <c r="L653" i="4" s="1"/>
  <c r="L668" i="4" s="1"/>
  <c r="M647" i="4"/>
  <c r="K648" i="4"/>
  <c r="L648" i="4"/>
  <c r="M648" i="4"/>
  <c r="K649" i="4"/>
  <c r="L649" i="4"/>
  <c r="M649" i="4"/>
  <c r="K650" i="4"/>
  <c r="L650" i="4"/>
  <c r="M650" i="4"/>
  <c r="M653" i="4" s="1"/>
  <c r="M668" i="4" s="1"/>
  <c r="K651" i="4"/>
  <c r="L651" i="4"/>
  <c r="M651" i="4"/>
  <c r="K652" i="4"/>
  <c r="L652" i="4"/>
  <c r="M652" i="4"/>
  <c r="L660" i="4"/>
  <c r="K667" i="4"/>
  <c r="L667" i="4"/>
  <c r="M667" i="4"/>
  <c r="K671" i="4"/>
  <c r="L671" i="4"/>
  <c r="M671" i="4"/>
  <c r="K672" i="4"/>
  <c r="L672" i="4"/>
  <c r="M672" i="4"/>
  <c r="K673" i="4"/>
  <c r="K677" i="4" s="1"/>
  <c r="K793" i="4" s="1"/>
  <c r="L673" i="4"/>
  <c r="L677" i="4" s="1"/>
  <c r="L793" i="4" s="1"/>
  <c r="M673" i="4"/>
  <c r="K674" i="4"/>
  <c r="L674" i="4"/>
  <c r="M674" i="4"/>
  <c r="K675" i="4"/>
  <c r="L675" i="4"/>
  <c r="M675" i="4"/>
  <c r="K676" i="4"/>
  <c r="L676" i="4"/>
  <c r="M676" i="4"/>
  <c r="M677" i="4"/>
  <c r="M793" i="4" s="1"/>
  <c r="L684" i="4"/>
  <c r="K691" i="4"/>
  <c r="L691" i="4"/>
  <c r="M691" i="4"/>
  <c r="K698" i="4"/>
  <c r="L698" i="4"/>
  <c r="M698" i="4"/>
  <c r="K705" i="4"/>
  <c r="L705" i="4"/>
  <c r="M705" i="4"/>
  <c r="L712" i="4"/>
  <c r="L719" i="4"/>
  <c r="L725" i="4"/>
  <c r="L731" i="4"/>
  <c r="L737" i="4"/>
  <c r="L744" i="4"/>
  <c r="L750" i="4"/>
  <c r="K757" i="4"/>
  <c r="L757" i="4"/>
  <c r="M757" i="4"/>
  <c r="K764" i="4"/>
  <c r="L764" i="4"/>
  <c r="M764" i="4"/>
  <c r="K771" i="4"/>
  <c r="L771" i="4"/>
  <c r="M771" i="4"/>
  <c r="K778" i="4"/>
  <c r="L778" i="4"/>
  <c r="M778" i="4"/>
  <c r="K785" i="4"/>
  <c r="L785" i="4"/>
  <c r="M785" i="4"/>
  <c r="K792" i="4"/>
  <c r="L792" i="4"/>
  <c r="M792" i="4"/>
  <c r="K799" i="4"/>
  <c r="L799" i="4"/>
  <c r="M799" i="4"/>
  <c r="M805" i="4" s="1"/>
  <c r="K800" i="4"/>
  <c r="L800" i="4"/>
  <c r="M800" i="4"/>
  <c r="K801" i="4"/>
  <c r="L801" i="4"/>
  <c r="M801" i="4"/>
  <c r="K802" i="4"/>
  <c r="L802" i="4"/>
  <c r="M802" i="4"/>
  <c r="K803" i="4"/>
  <c r="L803" i="4"/>
  <c r="M803" i="4"/>
  <c r="K804" i="4"/>
  <c r="L804" i="4"/>
  <c r="M804" i="4"/>
  <c r="K805" i="4"/>
  <c r="K826" i="4" s="1"/>
  <c r="K827" i="4" s="1"/>
  <c r="L805" i="4"/>
  <c r="L812" i="4"/>
  <c r="K815" i="4"/>
  <c r="L815" i="4"/>
  <c r="M815" i="4"/>
  <c r="K816" i="4"/>
  <c r="K819" i="4" s="1"/>
  <c r="L816" i="4"/>
  <c r="L1108" i="4" s="1"/>
  <c r="M816" i="4"/>
  <c r="M1108" i="4" s="1"/>
  <c r="K817" i="4"/>
  <c r="L817" i="4"/>
  <c r="M817" i="4"/>
  <c r="K818" i="4"/>
  <c r="L818" i="4"/>
  <c r="M818" i="4"/>
  <c r="K825" i="4"/>
  <c r="L825" i="4"/>
  <c r="M825" i="4"/>
  <c r="K832" i="4"/>
  <c r="L832" i="4"/>
  <c r="M832" i="4"/>
  <c r="K833" i="4"/>
  <c r="L833" i="4"/>
  <c r="L839" i="4" s="1"/>
  <c r="L945" i="4" s="1"/>
  <c r="L946" i="4" s="1"/>
  <c r="M833" i="4"/>
  <c r="M839" i="4" s="1"/>
  <c r="M945" i="4" s="1"/>
  <c r="M946" i="4" s="1"/>
  <c r="K834" i="4"/>
  <c r="L834" i="4"/>
  <c r="M834" i="4"/>
  <c r="K835" i="4"/>
  <c r="K1108" i="4" s="1"/>
  <c r="L835" i="4"/>
  <c r="M835" i="4"/>
  <c r="K836" i="4"/>
  <c r="L836" i="4"/>
  <c r="M836" i="4"/>
  <c r="K837" i="4"/>
  <c r="L837" i="4"/>
  <c r="M837" i="4"/>
  <c r="M1099" i="4" s="1"/>
  <c r="K838" i="4"/>
  <c r="L838" i="4"/>
  <c r="M838" i="4"/>
  <c r="L847" i="4"/>
  <c r="L853" i="4"/>
  <c r="L859" i="4"/>
  <c r="L866" i="4"/>
  <c r="L873" i="4"/>
  <c r="K880" i="4"/>
  <c r="L880" i="4"/>
  <c r="M880" i="4"/>
  <c r="K888" i="4"/>
  <c r="L888" i="4"/>
  <c r="M888" i="4"/>
  <c r="K896" i="4"/>
  <c r="L896" i="4"/>
  <c r="M896" i="4"/>
  <c r="K904" i="4"/>
  <c r="L904" i="4"/>
  <c r="M904" i="4"/>
  <c r="K912" i="4"/>
  <c r="L912" i="4"/>
  <c r="M912" i="4"/>
  <c r="K920" i="4"/>
  <c r="L920" i="4"/>
  <c r="M920" i="4"/>
  <c r="K928" i="4"/>
  <c r="L928" i="4"/>
  <c r="M928" i="4"/>
  <c r="K936" i="4"/>
  <c r="L936" i="4"/>
  <c r="M936" i="4"/>
  <c r="K944" i="4"/>
  <c r="L944" i="4"/>
  <c r="M944" i="4"/>
  <c r="K951" i="4"/>
  <c r="L951" i="4"/>
  <c r="M951" i="4"/>
  <c r="M959" i="4" s="1"/>
  <c r="M1032" i="4" s="1"/>
  <c r="M1033" i="4" s="1"/>
  <c r="K952" i="4"/>
  <c r="K959" i="4" s="1"/>
  <c r="K1032" i="4" s="1"/>
  <c r="K1033" i="4" s="1"/>
  <c r="L952" i="4"/>
  <c r="L959" i="4" s="1"/>
  <c r="L1032" i="4" s="1"/>
  <c r="L1033" i="4" s="1"/>
  <c r="M952" i="4"/>
  <c r="K953" i="4"/>
  <c r="L953" i="4"/>
  <c r="M953" i="4"/>
  <c r="K954" i="4"/>
  <c r="L954" i="4"/>
  <c r="M954" i="4"/>
  <c r="K955" i="4"/>
  <c r="L955" i="4"/>
  <c r="M955" i="4"/>
  <c r="K956" i="4"/>
  <c r="L956" i="4"/>
  <c r="M956" i="4"/>
  <c r="K957" i="4"/>
  <c r="K1099" i="4" s="1"/>
  <c r="K1098" i="4" s="1"/>
  <c r="L957" i="4"/>
  <c r="M957" i="4"/>
  <c r="K958" i="4"/>
  <c r="L958" i="4"/>
  <c r="M958" i="4"/>
  <c r="L968" i="4"/>
  <c r="K977" i="4"/>
  <c r="L977" i="4"/>
  <c r="M977" i="4"/>
  <c r="K983" i="4"/>
  <c r="L983" i="4"/>
  <c r="M983" i="4"/>
  <c r="L987" i="4"/>
  <c r="K992" i="4"/>
  <c r="L992" i="4"/>
  <c r="M992" i="4"/>
  <c r="K997" i="4"/>
  <c r="L997" i="4"/>
  <c r="M997" i="4"/>
  <c r="K1031" i="4"/>
  <c r="L1031" i="4"/>
  <c r="M1031" i="4"/>
  <c r="K1038" i="4"/>
  <c r="L1038" i="4"/>
  <c r="M1038" i="4"/>
  <c r="K1039" i="4"/>
  <c r="K1097" i="4" s="1"/>
  <c r="L1039" i="4"/>
  <c r="L1046" i="4" s="1"/>
  <c r="L1064" i="4" s="1"/>
  <c r="M1039" i="4"/>
  <c r="M1046" i="4" s="1"/>
  <c r="M1064" i="4" s="1"/>
  <c r="K1040" i="4"/>
  <c r="L1040" i="4"/>
  <c r="M1040" i="4"/>
  <c r="K1041" i="4"/>
  <c r="L1041" i="4"/>
  <c r="M1041" i="4"/>
  <c r="K1042" i="4"/>
  <c r="L1042" i="4"/>
  <c r="M1042" i="4"/>
  <c r="K1043" i="4"/>
  <c r="L1043" i="4"/>
  <c r="M1043" i="4"/>
  <c r="K1044" i="4"/>
  <c r="L1044" i="4"/>
  <c r="M1044" i="4"/>
  <c r="K1045" i="4"/>
  <c r="L1045" i="4"/>
  <c r="M1045" i="4"/>
  <c r="K1055" i="4"/>
  <c r="L1055" i="4"/>
  <c r="M1055" i="4"/>
  <c r="K1063" i="4"/>
  <c r="L1063" i="4"/>
  <c r="M1063" i="4"/>
  <c r="K1067" i="4"/>
  <c r="L1067" i="4"/>
  <c r="M1067" i="4"/>
  <c r="K1068" i="4"/>
  <c r="K1075" i="4" s="1"/>
  <c r="K1085" i="4" s="1"/>
  <c r="L1068" i="4"/>
  <c r="L1075" i="4" s="1"/>
  <c r="L1085" i="4" s="1"/>
  <c r="M1068" i="4"/>
  <c r="M1075" i="4" s="1"/>
  <c r="M1085" i="4" s="1"/>
  <c r="K1069" i="4"/>
  <c r="L1069" i="4"/>
  <c r="M1069" i="4"/>
  <c r="K1070" i="4"/>
  <c r="L1070" i="4"/>
  <c r="M1070" i="4"/>
  <c r="K1071" i="4"/>
  <c r="L1071" i="4"/>
  <c r="M1071" i="4"/>
  <c r="K1072" i="4"/>
  <c r="L1072" i="4"/>
  <c r="M1072" i="4"/>
  <c r="K1073" i="4"/>
  <c r="L1073" i="4"/>
  <c r="M1073" i="4"/>
  <c r="K1074" i="4"/>
  <c r="L1074" i="4"/>
  <c r="M1074" i="4"/>
  <c r="K1084" i="4"/>
  <c r="L1084" i="4"/>
  <c r="M1084" i="4"/>
  <c r="M1097" i="4"/>
  <c r="M1107" i="4"/>
  <c r="M1112" i="4"/>
  <c r="M1113" i="4"/>
  <c r="L1119" i="4"/>
  <c r="M1119" i="4"/>
  <c r="L1094" i="4" l="1"/>
  <c r="L71" i="4"/>
  <c r="L98" i="4" s="1"/>
  <c r="L99" i="4" s="1"/>
  <c r="M1098" i="4"/>
  <c r="L377" i="4"/>
  <c r="M98" i="4"/>
  <c r="M99" i="4" s="1"/>
  <c r="M1093" i="4"/>
  <c r="M1118" i="4" s="1"/>
  <c r="K377" i="4"/>
  <c r="K1088" i="4" s="1"/>
  <c r="K1087" i="4" s="1"/>
  <c r="M1086" i="4"/>
  <c r="M377" i="4"/>
  <c r="L1086" i="4"/>
  <c r="L794" i="4"/>
  <c r="L1099" i="4"/>
  <c r="L1098" i="4" s="1"/>
  <c r="K794" i="4"/>
  <c r="K1094" i="4"/>
  <c r="K1093" i="4" s="1"/>
  <c r="K1118" i="4" s="1"/>
  <c r="M388" i="4"/>
  <c r="M490" i="4" s="1"/>
  <c r="M491" i="4" s="1"/>
  <c r="K110" i="4"/>
  <c r="K215" i="4" s="1"/>
  <c r="K216" i="4" s="1"/>
  <c r="M819" i="4"/>
  <c r="M826" i="4" s="1"/>
  <c r="M827" i="4" s="1"/>
  <c r="L388" i="4"/>
  <c r="L490" i="4" s="1"/>
  <c r="L491" i="4" s="1"/>
  <c r="L819" i="4"/>
  <c r="L826" i="4" s="1"/>
  <c r="L827" i="4" s="1"/>
  <c r="K1046" i="4"/>
  <c r="K1064" i="4" s="1"/>
  <c r="K1086" i="4" s="1"/>
  <c r="K839" i="4"/>
  <c r="K945" i="4" s="1"/>
  <c r="K946" i="4" s="1"/>
  <c r="K14" i="3"/>
  <c r="L14" i="3"/>
  <c r="M14" i="3"/>
  <c r="K16" i="3"/>
  <c r="K118" i="3" s="1"/>
  <c r="L16" i="3"/>
  <c r="L118" i="3" s="1"/>
  <c r="M16" i="3"/>
  <c r="K17" i="3"/>
  <c r="L17" i="3"/>
  <c r="M17" i="3"/>
  <c r="K18" i="3"/>
  <c r="L18" i="3"/>
  <c r="M18" i="3"/>
  <c r="M20" i="3"/>
  <c r="M60" i="3" s="1"/>
  <c r="K31" i="3"/>
  <c r="L31" i="3"/>
  <c r="M31" i="3"/>
  <c r="K32" i="3"/>
  <c r="L32" i="3"/>
  <c r="M32" i="3"/>
  <c r="M36" i="3" s="1"/>
  <c r="K33" i="3"/>
  <c r="L33" i="3"/>
  <c r="M33" i="3"/>
  <c r="K34" i="3"/>
  <c r="L34" i="3"/>
  <c r="M34" i="3"/>
  <c r="M118" i="3" s="1"/>
  <c r="K36" i="3"/>
  <c r="L36" i="3"/>
  <c r="K43" i="3"/>
  <c r="L43" i="3"/>
  <c r="M43" i="3"/>
  <c r="M44" i="3"/>
  <c r="M45" i="3"/>
  <c r="K51" i="3"/>
  <c r="K44" i="3" s="1"/>
  <c r="L51" i="3"/>
  <c r="L44" i="3" s="1"/>
  <c r="M51" i="3"/>
  <c r="K52" i="3"/>
  <c r="L52" i="3"/>
  <c r="M52" i="3"/>
  <c r="K53" i="3"/>
  <c r="L53" i="3"/>
  <c r="M53" i="3"/>
  <c r="K55" i="3"/>
  <c r="L55" i="3"/>
  <c r="M55" i="3"/>
  <c r="L57" i="3"/>
  <c r="K63" i="3"/>
  <c r="L63" i="3"/>
  <c r="M63" i="3"/>
  <c r="K65" i="3"/>
  <c r="L65" i="3"/>
  <c r="M65" i="3"/>
  <c r="M104" i="3" s="1"/>
  <c r="K66" i="3"/>
  <c r="L66" i="3"/>
  <c r="L67" i="3" s="1"/>
  <c r="M66" i="3"/>
  <c r="M67" i="3" s="1"/>
  <c r="K67" i="3"/>
  <c r="K70" i="3"/>
  <c r="L70" i="3"/>
  <c r="M70" i="3"/>
  <c r="K72" i="3"/>
  <c r="L72" i="3"/>
  <c r="M72" i="3"/>
  <c r="K74" i="3"/>
  <c r="L74" i="3"/>
  <c r="M74" i="3"/>
  <c r="K76" i="3"/>
  <c r="L76" i="3"/>
  <c r="M76" i="3"/>
  <c r="K78" i="3"/>
  <c r="L78" i="3"/>
  <c r="M78" i="3"/>
  <c r="L79" i="3"/>
  <c r="M79" i="3"/>
  <c r="L80" i="3"/>
  <c r="M80" i="3"/>
  <c r="K83" i="3"/>
  <c r="K79" i="3" s="1"/>
  <c r="K80" i="3" s="1"/>
  <c r="L83" i="3"/>
  <c r="M83" i="3"/>
  <c r="K85" i="3"/>
  <c r="L85" i="3"/>
  <c r="M85" i="3"/>
  <c r="K87" i="3"/>
  <c r="L87" i="3"/>
  <c r="M87" i="3"/>
  <c r="K89" i="3"/>
  <c r="L89" i="3"/>
  <c r="M89" i="3"/>
  <c r="K91" i="3"/>
  <c r="L91" i="3"/>
  <c r="M91" i="3"/>
  <c r="K93" i="3"/>
  <c r="L93" i="3"/>
  <c r="M93" i="3"/>
  <c r="K95" i="3"/>
  <c r="L95" i="3"/>
  <c r="M95" i="3"/>
  <c r="K96" i="3"/>
  <c r="L96" i="3"/>
  <c r="L97" i="3" s="1"/>
  <c r="M96" i="3"/>
  <c r="M97" i="3" s="1"/>
  <c r="K97" i="3"/>
  <c r="K99" i="3"/>
  <c r="L99" i="3"/>
  <c r="M99" i="3"/>
  <c r="K100" i="3"/>
  <c r="L100" i="3"/>
  <c r="M100" i="3"/>
  <c r="K101" i="3"/>
  <c r="L101" i="3"/>
  <c r="M101" i="3"/>
  <c r="K103" i="3"/>
  <c r="L103" i="3"/>
  <c r="M103" i="3"/>
  <c r="M114" i="3"/>
  <c r="M113" i="3" s="1"/>
  <c r="L1088" i="4" l="1"/>
  <c r="L1087" i="4" s="1"/>
  <c r="M1088" i="4"/>
  <c r="M1087" i="4" s="1"/>
  <c r="L1093" i="4"/>
  <c r="L1118" i="4" s="1"/>
  <c r="M105" i="3"/>
  <c r="M107" i="3" s="1"/>
  <c r="M106" i="3" s="1"/>
  <c r="M119" i="3"/>
  <c r="L104" i="3"/>
  <c r="K104" i="3"/>
  <c r="M117" i="3"/>
  <c r="M112" i="3" s="1"/>
  <c r="M137" i="3" s="1"/>
  <c r="L45" i="3"/>
  <c r="L114" i="3"/>
  <c r="L113" i="3" s="1"/>
  <c r="K45" i="3"/>
  <c r="K114" i="3"/>
  <c r="K113" i="3" s="1"/>
  <c r="L20" i="3"/>
  <c r="K20" i="3"/>
  <c r="K13" i="1"/>
  <c r="K15" i="1" s="1"/>
  <c r="L13" i="1"/>
  <c r="L15" i="1" s="1"/>
  <c r="M13" i="1"/>
  <c r="M15" i="1"/>
  <c r="K17" i="1"/>
  <c r="L17" i="1"/>
  <c r="M17" i="1"/>
  <c r="K18" i="1"/>
  <c r="L18" i="1"/>
  <c r="M18" i="1"/>
  <c r="M20" i="1" s="1"/>
  <c r="M33" i="1" s="1"/>
  <c r="K20" i="1"/>
  <c r="L20" i="1"/>
  <c r="K26" i="1"/>
  <c r="L26" i="1"/>
  <c r="M26" i="1"/>
  <c r="K29" i="1"/>
  <c r="L29" i="1"/>
  <c r="M29" i="1"/>
  <c r="K43" i="1"/>
  <c r="L43" i="1"/>
  <c r="M43" i="1"/>
  <c r="K47" i="1"/>
  <c r="L47" i="1"/>
  <c r="M47" i="1"/>
  <c r="K55" i="1"/>
  <c r="L55" i="1"/>
  <c r="M55" i="1"/>
  <c r="K57" i="1"/>
  <c r="L57" i="1"/>
  <c r="M57" i="1"/>
  <c r="K59" i="1"/>
  <c r="L59" i="1"/>
  <c r="M59" i="1"/>
  <c r="K61" i="1"/>
  <c r="L61" i="1"/>
  <c r="M61" i="1"/>
  <c r="K62" i="1"/>
  <c r="K65" i="1" s="1"/>
  <c r="K91" i="1" s="1"/>
  <c r="L62" i="1"/>
  <c r="L65" i="1" s="1"/>
  <c r="L91" i="1" s="1"/>
  <c r="M62" i="1"/>
  <c r="M65" i="1" s="1"/>
  <c r="M91" i="1" s="1"/>
  <c r="M120" i="1" s="1"/>
  <c r="K63" i="1"/>
  <c r="K145" i="1" s="1"/>
  <c r="K144" i="1" s="1"/>
  <c r="L63" i="1"/>
  <c r="L145" i="1" s="1"/>
  <c r="L144" i="1" s="1"/>
  <c r="M63" i="1"/>
  <c r="K64" i="1"/>
  <c r="L64" i="1"/>
  <c r="M64" i="1"/>
  <c r="K68" i="1"/>
  <c r="L68" i="1"/>
  <c r="M68" i="1"/>
  <c r="K71" i="1"/>
  <c r="L71" i="1"/>
  <c r="M71" i="1"/>
  <c r="K75" i="1"/>
  <c r="L75" i="1"/>
  <c r="M75" i="1"/>
  <c r="K78" i="1"/>
  <c r="L78" i="1"/>
  <c r="M78" i="1"/>
  <c r="K81" i="1"/>
  <c r="L81" i="1"/>
  <c r="M81" i="1"/>
  <c r="K84" i="1"/>
  <c r="L84" i="1"/>
  <c r="M84" i="1"/>
  <c r="K87" i="1"/>
  <c r="L87" i="1"/>
  <c r="M87" i="1"/>
  <c r="K90" i="1"/>
  <c r="L90" i="1"/>
  <c r="M90" i="1"/>
  <c r="K97" i="1"/>
  <c r="K119" i="1" s="1"/>
  <c r="L97" i="1"/>
  <c r="L119" i="1" s="1"/>
  <c r="M97" i="1"/>
  <c r="K99" i="1"/>
  <c r="L99" i="1"/>
  <c r="M99" i="1"/>
  <c r="K102" i="1"/>
  <c r="L102" i="1"/>
  <c r="M102" i="1"/>
  <c r="K104" i="1"/>
  <c r="L104" i="1"/>
  <c r="M104" i="1"/>
  <c r="K109" i="1"/>
  <c r="L109" i="1"/>
  <c r="M109" i="1"/>
  <c r="K111" i="1"/>
  <c r="L111" i="1"/>
  <c r="M111" i="1"/>
  <c r="K116" i="1"/>
  <c r="L116" i="1"/>
  <c r="M116" i="1"/>
  <c r="K118" i="1"/>
  <c r="L118" i="1"/>
  <c r="M119" i="1"/>
  <c r="K134" i="1"/>
  <c r="K133" i="1" s="1"/>
  <c r="L134" i="1"/>
  <c r="L133" i="1" s="1"/>
  <c r="M134" i="1"/>
  <c r="M133" i="1" s="1"/>
  <c r="M145" i="1"/>
  <c r="M144" i="1" s="1"/>
  <c r="K147" i="1"/>
  <c r="L147" i="1"/>
  <c r="M147" i="1"/>
  <c r="L119" i="3" l="1"/>
  <c r="L117" i="3" s="1"/>
  <c r="L112" i="3" s="1"/>
  <c r="L137" i="3" s="1"/>
  <c r="K119" i="3"/>
  <c r="K117" i="3" s="1"/>
  <c r="K112" i="3" s="1"/>
  <c r="K137" i="3" s="1"/>
  <c r="K60" i="3"/>
  <c r="K105" i="3" s="1"/>
  <c r="K107" i="3" s="1"/>
  <c r="K106" i="3" s="1"/>
  <c r="L60" i="3"/>
  <c r="L105" i="3" s="1"/>
  <c r="L107" i="3" s="1"/>
  <c r="L106" i="3" s="1"/>
  <c r="M34" i="1"/>
  <c r="M122" i="1"/>
  <c r="M121" i="1" s="1"/>
  <c r="L120" i="1"/>
  <c r="L33" i="1"/>
  <c r="L34" i="1"/>
  <c r="K120" i="1"/>
  <c r="K33" i="1"/>
  <c r="K34" i="1"/>
  <c r="M130" i="1"/>
  <c r="M129" i="1" s="1"/>
  <c r="M128" i="1" s="1"/>
  <c r="M153" i="1" s="1"/>
  <c r="L130" i="1"/>
  <c r="L129" i="1" s="1"/>
  <c r="L128" i="1" s="1"/>
  <c r="L153" i="1" s="1"/>
  <c r="K130" i="1"/>
  <c r="K129" i="1" s="1"/>
  <c r="K128" i="1" s="1"/>
  <c r="K153" i="1" s="1"/>
  <c r="K122" i="1" l="1"/>
  <c r="K121" i="1" s="1"/>
  <c r="L122" i="1"/>
  <c r="L12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Angelė Steponavičienė</author>
  </authors>
  <commentList>
    <comment ref="W607" authorId="0" shapeId="0" xr:uid="{A2596B99-8B34-42B2-8ADB-C705521948A8}">
      <text>
        <r>
          <rPr>
            <b/>
            <sz val="9"/>
            <color indexed="81"/>
            <rFont val="Tahoma"/>
            <family val="2"/>
            <charset val="186"/>
          </rPr>
          <t>Angelė Steponavičienė:</t>
        </r>
        <r>
          <rPr>
            <sz val="9"/>
            <color indexed="81"/>
            <rFont val="Tahoma"/>
            <family val="2"/>
            <charset val="186"/>
          </rPr>
          <t xml:space="preserve">
</t>
        </r>
      </text>
    </comment>
  </commentList>
</comments>
</file>

<file path=xl/sharedStrings.xml><?xml version="1.0" encoding="utf-8"?>
<sst xmlns="http://schemas.openxmlformats.org/spreadsheetml/2006/main" count="10193" uniqueCount="2127">
  <si>
    <t>Asignavimų ir kitų lėšų pokytis, palyginti su ankstesnių metų patvirtintų asignavimų ir kitų lėšų planu</t>
  </si>
  <si>
    <t>Iš jų: regioninių pažangos priemonių lėšos</t>
  </si>
  <si>
    <r>
      <t xml:space="preserve">IŠ VISO programai finansuoti pagal finansavimo šaltinius </t>
    </r>
    <r>
      <rPr>
        <b/>
        <i/>
        <sz val="10"/>
        <rFont val="Times New Roman"/>
        <family val="1"/>
        <charset val="186"/>
      </rPr>
      <t>(1 ir 2 punktai)</t>
    </r>
  </si>
  <si>
    <t>2.5. Kitos</t>
  </si>
  <si>
    <r>
      <t xml:space="preserve">2.4. Rėmėjų lėšos </t>
    </r>
    <r>
      <rPr>
        <b/>
        <sz val="10"/>
        <rFont val="Times New Roman"/>
        <family val="1"/>
        <charset val="186"/>
      </rPr>
      <t>(RL)</t>
    </r>
  </si>
  <si>
    <r>
      <t>2.3. Gyventojų pajamų mokestis</t>
    </r>
    <r>
      <rPr>
        <b/>
        <sz val="10"/>
        <rFont val="Times New Roman"/>
        <family val="1"/>
        <charset val="186"/>
      </rPr>
      <t xml:space="preserve"> (GPM)</t>
    </r>
  </si>
  <si>
    <t>2.2. Kitos ES lėšos, kurios neapskaitomos biudžete</t>
  </si>
  <si>
    <t>2.1. Valstybės biudžeto lėšos, kurios neapskaitytos biudžete (VBN)</t>
  </si>
  <si>
    <t>2. KITI ŠALTINIAI (Europos Sąjungos finansinė parama projektams įgyvendinti ir kitos teisėtai gautos lėšos, nurodant atskirus šaltinius)</t>
  </si>
  <si>
    <t>1.6.2. Savivaldybės aplinkos apsaugos rėmimo specialiosios programos lėšų likutis (SBAAL)</t>
  </si>
  <si>
    <r>
      <t>iš jų: 1.6.1. Ankstesnių metų lėšų likutis</t>
    </r>
    <r>
      <rPr>
        <b/>
        <sz val="10"/>
        <rFont val="Times New Roman"/>
        <family val="1"/>
        <charset val="186"/>
      </rPr>
      <t xml:space="preserve"> (L)</t>
    </r>
  </si>
  <si>
    <t xml:space="preserve"> 1.6. Ankstesnių metų lėšų likučiai</t>
  </si>
  <si>
    <r>
      <t xml:space="preserve">1.5. Skolintos lėšos </t>
    </r>
    <r>
      <rPr>
        <b/>
        <sz val="10"/>
        <rFont val="Times New Roman"/>
        <family val="1"/>
        <charset val="186"/>
      </rPr>
      <t>(P)</t>
    </r>
  </si>
  <si>
    <r>
      <t xml:space="preserve">1.4. Europos Sąjungos ir kitos tarptautinės finansinės paramos lėšos </t>
    </r>
    <r>
      <rPr>
        <b/>
        <sz val="10"/>
        <rFont val="Times New Roman"/>
        <family val="1"/>
        <charset val="186"/>
      </rPr>
      <t>(ES)</t>
    </r>
  </si>
  <si>
    <r>
      <t xml:space="preserve">iš jų: 1.3.1 Pajamos už prekes ir paslaugas </t>
    </r>
    <r>
      <rPr>
        <b/>
        <sz val="10"/>
        <rFont val="Times New Roman"/>
        <family val="1"/>
        <charset val="186"/>
      </rPr>
      <t>(SP)</t>
    </r>
  </si>
  <si>
    <t xml:space="preserve">1.3. Lėšos iš pajamų už prekes ir paslaugas </t>
  </si>
  <si>
    <r>
      <t>1.2.6.Valstybės lėšos kapitalo investicijoms (</t>
    </r>
    <r>
      <rPr>
        <b/>
        <sz val="10"/>
        <rFont val="Times New Roman"/>
        <family val="1"/>
        <charset val="186"/>
      </rPr>
      <t>VKI)</t>
    </r>
  </si>
  <si>
    <r>
      <t>1.2.5. Valstybės lėšos vietinės reikšmės keliams (gatvėms) tiesti, taisyti, prižiūrėti ir saugaus eismo sąlygoms užtikrinti (</t>
    </r>
    <r>
      <rPr>
        <b/>
        <sz val="10"/>
        <rFont val="Times New Roman"/>
        <family val="1"/>
        <charset val="186"/>
      </rPr>
      <t>KPP</t>
    </r>
    <r>
      <rPr>
        <sz val="10"/>
        <rFont val="Times New Roman"/>
        <family val="1"/>
        <charset val="186"/>
      </rPr>
      <t>)</t>
    </r>
  </si>
  <si>
    <r>
      <t>1.2.4. Valstybės lėšos ugdymo reikmėms finansuoti (</t>
    </r>
    <r>
      <rPr>
        <b/>
        <sz val="10"/>
        <rFont val="Times New Roman"/>
        <family val="1"/>
        <charset val="186"/>
      </rPr>
      <t>ML</t>
    </r>
    <r>
      <rPr>
        <sz val="10"/>
        <rFont val="Times New Roman"/>
        <family val="1"/>
        <charset val="186"/>
      </rPr>
      <t>)</t>
    </r>
  </si>
  <si>
    <r>
      <t>1.2.3. Valstybės regioninėms įstaigoms ir klasėms finansuoti (</t>
    </r>
    <r>
      <rPr>
        <b/>
        <sz val="10"/>
        <rFont val="Times New Roman"/>
        <family val="1"/>
        <charset val="186"/>
      </rPr>
      <t>VBSR)</t>
    </r>
  </si>
  <si>
    <r>
      <t>1.2.2. Valstybės lėšos valstybinėms (valstybės perduotoms savivaldybėms) funkcijoms atlikti (</t>
    </r>
    <r>
      <rPr>
        <b/>
        <sz val="10"/>
        <rFont val="Times New Roman"/>
        <family val="1"/>
        <charset val="186"/>
      </rPr>
      <t>VBSF)</t>
    </r>
  </si>
  <si>
    <r>
      <t>iš jų: 1.2.1. Valstybės lėšos kitoms dotacijoms (</t>
    </r>
    <r>
      <rPr>
        <b/>
        <sz val="10"/>
        <rFont val="Times New Roman"/>
        <family val="1"/>
        <charset val="186"/>
      </rPr>
      <t>VB)</t>
    </r>
  </si>
  <si>
    <t xml:space="preserve">1.2. Lietuvos Respublikos valstybės biudžeto dotacijos </t>
  </si>
  <si>
    <r>
      <t xml:space="preserve">1.1.3. Grąžintos biudžeto lėšos baigus projektus, finansuojamus Europos Sąjungos, kitos tarptautinės finansinės paramos ir bendrojo finansavimo lėšomis </t>
    </r>
    <r>
      <rPr>
        <b/>
        <sz val="10"/>
        <rFont val="Times New Roman"/>
        <family val="1"/>
        <charset val="186"/>
      </rPr>
      <t>(SBES)</t>
    </r>
  </si>
  <si>
    <r>
      <t>1.1.2.Savivaldybės aplinkos apsaugos rėmimo specialiosios programos lėšos (</t>
    </r>
    <r>
      <rPr>
        <b/>
        <sz val="10"/>
        <rFont val="Times New Roman"/>
        <family val="1"/>
        <charset val="186"/>
      </rPr>
      <t>SBAA</t>
    </r>
    <r>
      <rPr>
        <sz val="10"/>
        <rFont val="Times New Roman"/>
        <family val="1"/>
        <charset val="186"/>
      </rPr>
      <t>)</t>
    </r>
  </si>
  <si>
    <r>
      <t xml:space="preserve">iš jų: 1.1.1. Savivaldybės biudžeto lėšos </t>
    </r>
    <r>
      <rPr>
        <b/>
        <sz val="10"/>
        <rFont val="Times New Roman"/>
        <family val="1"/>
        <charset val="186"/>
      </rPr>
      <t>(SB)</t>
    </r>
  </si>
  <si>
    <r>
      <t>iš jo: 1.1.Savivaldybės biudžeto lėšos (nuosavos, be ankstesnių metų likučio)</t>
    </r>
    <r>
      <rPr>
        <b/>
        <sz val="10"/>
        <rFont val="Times New Roman"/>
        <family val="1"/>
        <charset val="186"/>
      </rPr>
      <t xml:space="preserve"> </t>
    </r>
  </si>
  <si>
    <t>1.SAVIVALDYBĖS BIUDŽETAS (įskaitant skolintas lėšas)</t>
  </si>
  <si>
    <t>2025 m. panaudotos lėšos (kasinės išlaidos)</t>
  </si>
  <si>
    <t>2025 metų  asignavimų patikslintas planas</t>
  </si>
  <si>
    <t>2025 metų  asignavimų patvirtintas planas</t>
  </si>
  <si>
    <t xml:space="preserve">Finansavimo šaltiniai </t>
  </si>
  <si>
    <t>tūkst. Eur</t>
  </si>
  <si>
    <t>FINANSAVIMO ŠALTINIŲ SUVESTINĖ</t>
  </si>
  <si>
    <t>*Priemonės požymis –  pažangos priemonė/projektas (P), regioninė pažangos priemonė (PR), valstybinė pažangos priemonė (PV) ,tęstinė priemonė / projektas (T)</t>
  </si>
  <si>
    <t xml:space="preserve">Iš viso  programai: </t>
  </si>
  <si>
    <t>Iš viso:</t>
  </si>
  <si>
    <t>Iš viso programai be likučio</t>
  </si>
  <si>
    <t>02</t>
  </si>
  <si>
    <t>Iš viso tikslui</t>
  </si>
  <si>
    <t>Iš viso uždaviniui</t>
  </si>
  <si>
    <t>SB</t>
  </si>
  <si>
    <t xml:space="preserve">Panevėžio funkcinės zonos plėtros strategijos sukūrimas ir įgyvendinimas, įtraukiant kitus regionus/ ir / ar šalis </t>
  </si>
  <si>
    <t>01</t>
  </si>
  <si>
    <t>04</t>
  </si>
  <si>
    <t>Vnt.</t>
  </si>
  <si>
    <t xml:space="preserve">Sukurta Panevėžio funkcinės zonos plėtros strategija </t>
  </si>
  <si>
    <t>0;14</t>
  </si>
  <si>
    <t>288724610</t>
  </si>
  <si>
    <t>2.2.4.</t>
  </si>
  <si>
    <t>Naujų neužstatytų teritorijų planavimas ir vystymas investicinio potencialo stiprinimui</t>
  </si>
  <si>
    <t>03</t>
  </si>
  <si>
    <t>Ha</t>
  </si>
  <si>
    <t>Įrengta ir išvystyta LEZ ar pramonės parko teritorija šalia geležinkelio krovinių regioninio terminalo, plotas</t>
  </si>
  <si>
    <t>Suplanuotų teritorijų vystymas ir įvykdyti projektai, skaičius</t>
  </si>
  <si>
    <t>Pasiūlytos ir prijungtos, suplanuotos naujos teritorijos, plotas</t>
  </si>
  <si>
    <t>Parengta galimybių studija, skaičius</t>
  </si>
  <si>
    <t>2.2.3.</t>
  </si>
  <si>
    <t>Miesto teritorijos plėtra</t>
  </si>
  <si>
    <t>Prijungtos gretimos gyvenvietės bei teritorijos Šiaulių kryptimi nuo miesto ribos iki „Rail Baltica“ magistralės</t>
  </si>
  <si>
    <t>Parengtų miesto teritorijos plėtros galimybių studijų, skaičius</t>
  </si>
  <si>
    <t>2.2.2.</t>
  </si>
  <si>
    <t>„Rail Baltica“ projekto ir miesto urbanistinės sistemos sąsajų sukūrimas</t>
  </si>
  <si>
    <t>Parengta tarptautinio keleivių stoties galimybių studija dėl atšakos ašyje „Rail Baltica“ Panevėžio mieste, skaičius</t>
  </si>
  <si>
    <t>Parengta urbanistinės plėtros galimybių studija „Panevėžys Connect“</t>
  </si>
  <si>
    <t>2.2.1.</t>
  </si>
  <si>
    <t>Funkcinių zonų plėtra (Panevėžio funkcinės zonos plėtros strategijos sukūrimas ir įgyvendinimas, įtraukiant kitus regionus ir/ar šalis)</t>
  </si>
  <si>
    <t>Parengtų tvarios miesto urbanistinės plėtros projektų ir studijų (vizijų), kurių objektas yra Panevėžio konkurencingumas nacionaliniu mastu, skaičius</t>
  </si>
  <si>
    <t xml:space="preserve">Įgyvendinti valstybinės ir regioninės svarbos projektus </t>
  </si>
  <si>
    <t>L</t>
  </si>
  <si>
    <t>+</t>
  </si>
  <si>
    <t>Modernizuota GIS, atnaujinta Arc GIS programinė įranga</t>
  </si>
  <si>
    <t>2.1.4</t>
  </si>
  <si>
    <t>Programinės įrangos atnaujinimas, ARC GIS prenumerata</t>
  </si>
  <si>
    <t>08</t>
  </si>
  <si>
    <t>atnaujinti duomenys</t>
  </si>
  <si>
    <t>atnaujinta</t>
  </si>
  <si>
    <t>Atnaujinti duomenys</t>
  </si>
  <si>
    <t>Duomenų atnaujinimas</t>
  </si>
  <si>
    <t>07</t>
  </si>
  <si>
    <t>Bendrojo plano monitoringas</t>
  </si>
  <si>
    <t>06</t>
  </si>
  <si>
    <t>Parengti kadastrinių matavimų planai: 10 žemės sklypų -  Valstybinių žemės sklypų  aukciono organizavimui, 11 – Savivaldybės  žemės naudojimo įteisinimui.</t>
  </si>
  <si>
    <t>Vnt./metus</t>
  </si>
  <si>
    <t>Parengti kadastrinių matavimų planai</t>
  </si>
  <si>
    <t>Žemės sklypų kadastriniai matavimai</t>
  </si>
  <si>
    <t>05</t>
  </si>
  <si>
    <t>Įregistruotas Nekilnojamojo turto registre 21 žemės sklypas.</t>
  </si>
  <si>
    <t>Įregistruoti žemės sklypai.</t>
  </si>
  <si>
    <t>Žemės sklypų vertinimas, žemės sklypų įregistravimas VĮ Registrų centre, notaro paslaugų apmokėjimas</t>
  </si>
  <si>
    <t>VB</t>
  </si>
  <si>
    <t>Suformuoti trys žemės sklypai Paliūniškio g. susisiekimo komunikacijoms, rengiant žemės sklypų formavimo ir pertvarkymo projektą ( patvirtintą 2025-01-23 administracijos direktoriaus įsakymu Nr. ADP-44) ir suformuoti trys žemės sklypai formuoti miesto miškams: žemės sklypo formavimo ir pertvarkymo projektas "Šalia Danielio Vaitelio g. ir Vytauto Gužo g., Panevėžys",  žemės sklypo formavimo ir pertvarkymo projektas "Šalia Tinklų g., Panevėžys" ir  žemės sklypų formavimo ir pertvarkymo projektas "Šalia Viktorinės g. ir J. Janonio g., Panevėžys".</t>
  </si>
  <si>
    <t>Parengti žemės sklypų formavimo ir pertvarkymo projektai</t>
  </si>
  <si>
    <t>Žemės sklypų formavimo ir pertvarkymo projektų parengimas</t>
  </si>
  <si>
    <t>Miesto centrinės dalies, ribojamos A. Smetonos, Vilniaus,
J. Basanavičiaus, Elektros, Kranto gatvių ir Topolių alėjos,
detaliojo plano koregavimas (Literatų skveras) Nr. T00046780, patvirtintas 2025-01-28 įsakymu Nr. A-55</t>
  </si>
  <si>
    <t>Parengti teritorijų planavimo dokumentai</t>
  </si>
  <si>
    <t>Teritorijų planavimo dokumentų parengimas, keitimas, koregavimas.</t>
  </si>
  <si>
    <t xml:space="preserve">Panevėžio miesto bendrojo plano keitimas/koregavimas. </t>
  </si>
  <si>
    <t>Darnus teritorijų planavimas ir vystymas</t>
  </si>
  <si>
    <t>Paskatų sistemos sukūrimas esamiems apleistiems sklypams įveiklinti</t>
  </si>
  <si>
    <t xml:space="preserve">Sukurta  paskatų sistema	</t>
  </si>
  <si>
    <t>2.1.3</t>
  </si>
  <si>
    <t>Pramoninių teritorijų konversijos projektų vykdymas</t>
  </si>
  <si>
    <t>Įgyvendintų pramoninių teritorijų konversijos projektų skaičius</t>
  </si>
  <si>
    <t>2.1.2</t>
  </si>
  <si>
    <t>Nesant poreikio, lėšos perskirstytos</t>
  </si>
  <si>
    <t>Atlikti kultūros paveldo tyrimai</t>
  </si>
  <si>
    <t xml:space="preserve">Nekilnojamojo kultūros paveldo objektų tyrimai.  </t>
  </si>
  <si>
    <t>Sutvarkytos žydų kapinės (Atminimo skveras); J. Miltinio postamentas; provoslavų kapinėse sutvarkyta suskilusi siena (Krekenavos g.); išvalyta 10 vnt. kapaviečių Senosiose miesto kapinėse.</t>
  </si>
  <si>
    <t>Tvarkomų kultūros paveldo objektų skaičius</t>
  </si>
  <si>
    <t xml:space="preserve">Nekilnojamojo kultūros paveldo objektų tvarkyba </t>
  </si>
  <si>
    <t>Vyko Europos paveldo dienos (EPD) renginiai: 1. Suorganizuotos 2 pažintinės ekskursijos, kuriose dalyvavo per 50  įvairaus amžiaus žmonių; 2. Sukurta lauko fotografijų galerija ant buvusio konservų fabriko fasado; III. Surinkta archyvinė, tekstinė ir vaizdinė informacija apie senąjį Panevėžio miesto teatrą, pateikta lauko stende šalia teatro;  buvo sukurta meninė šviesos instaliacija, kurią buvo galima išvysti 2025 m. rugsėjo 18–26 dienomis, sutemus. Senojo teatro pastato langai buvo apšviesti iš vidaus; IV. Surengtos Architektūros edukacijos dirbtuvės ikimokyklinio ir mokyklinio amžiaus vaikams  „Šiandien aš – architektas/ė“ ir t.t.</t>
  </si>
  <si>
    <t>Kultūros paveldo objektų sklaida (renginiai, leidiniai, bukletai ir pan.)</t>
  </si>
  <si>
    <t>2.1.1</t>
  </si>
  <si>
    <t>Nekilnojamojo kultūros paveldo objektų sklaida.</t>
  </si>
  <si>
    <t>Parengti apskaitos dokumentai: Laisvės  a. 11, 13; Skaistakalnio g. 13; P. Puzino g. 19; Ukmergės g. 59A ir Panevėžio miesto istorinės dalies (vietovės)</t>
  </si>
  <si>
    <t>Parengtų apskaitos dokumentų skaičius</t>
  </si>
  <si>
    <t>Nekilnojamojo kultūros paveldo objektų dokumentacijos parengimas (Vertinimo aktai, teritorijos ribų planai, ikonografinė medžiaga)</t>
  </si>
  <si>
    <t>Įvyko 5 nekilnojamojo kultūros paveldo Vertinimo tarybos posėdžiai</t>
  </si>
  <si>
    <t>Suorganizuoti posėdžiai</t>
  </si>
  <si>
    <t>Nekilnojamojo kultūros paveldo vertinimo tarybos veikla (posėdžiai)</t>
  </si>
  <si>
    <t>Paženklinti 32 kultūros paveldo objektai</t>
  </si>
  <si>
    <t>Paženklintų kultūros paveldo objektų skaičius</t>
  </si>
  <si>
    <t xml:space="preserve">Nekilnojamojo kultūros paveldo objektų ženklinimas. </t>
  </si>
  <si>
    <t>Nekilnojamųjų kultūros paveldo objektų apskaita, tvarkyba, ženklinimas, sklaida</t>
  </si>
  <si>
    <t>Km</t>
  </si>
  <si>
    <t>Atnaujintos modernizuotos infrastruktūros ilgis</t>
  </si>
  <si>
    <t xml:space="preserve">Modernizuoti esamą ir tvariai vystyti naują miesto infrastruktūrą </t>
  </si>
  <si>
    <t>Toks buvo fizinių ir juridinių asmenų prašymų kiekis, t.y. toks buvo poreikis</t>
  </si>
  <si>
    <t>Statybos leidimų skaičius miesto centrinėje dalyje</t>
  </si>
  <si>
    <t>Taikant konversiją rekonstruotų pastatų arba naujoms veikloms pritaikytų rekonstruotų pastatų skaičius</t>
  </si>
  <si>
    <t>Apleistų sklypų ir pastatų skaičiaus pokytis</t>
  </si>
  <si>
    <t>Nebuvo skirtas pakankamas finansavimas</t>
  </si>
  <si>
    <t>Veiklai pritaikytų kultūros paveldo objektų skaičius</t>
  </si>
  <si>
    <t xml:space="preserve"> Skatinti miesto plėtrą ir tvarią transformaciją </t>
  </si>
  <si>
    <t xml:space="preserve">Pasikeitus prioritetams bei siekiant panaudoti ES lėšas buvo vykdyta Panevėžio miesto žalinimo plano parengimo pirkimo kontrolė bei rengti kiti su plano patvirtinimu reikalingi procesiniai dokumentai. Panevėžio miesto žalinimo planas nupirktas. </t>
  </si>
  <si>
    <t xml:space="preserve">Miesto želdynų ir želdinių būklės stebėsenos planas
</t>
  </si>
  <si>
    <t>Želdinių būklės stebėsenos plano parengimas, žalinimo plano ir kitų planų parengimas</t>
  </si>
  <si>
    <t xml:space="preserve">Želdynų apsaugos priemonės įgyvendintos  iš Savivaldybės aplinkos apsaugos rėmimo programos </t>
  </si>
  <si>
    <t>Sukurtos želdynų apsaugos priemonės</t>
  </si>
  <si>
    <t>Sodmenų, reikalingų želdynų ir želdinių tvarkymo, želdynų kūrimo ir želdinių veisimo darbams atlikti, einamojo ir perspektyvinio poreikio planavimas</t>
  </si>
  <si>
    <t>Inventorizacija atlikta pagal turimas lėšas</t>
  </si>
  <si>
    <t>Miesto teritorijoje esančių želdinių ir želdynų inventorizacija</t>
  </si>
  <si>
    <t>1.1.3</t>
  </si>
  <si>
    <t>Želdinių inventorizacija.</t>
  </si>
  <si>
    <t>Miesto želdynų ir želdinių teritorijose esančių želdynų ir želdinių būklės stebėsena, priežiūra ir apsauga</t>
  </si>
  <si>
    <t xml:space="preserve">Parengtas Panevėžio m. savivaldybės daugiabučio pastato techninis projektas </t>
  </si>
  <si>
    <t>Įgyvendintas projektas</t>
  </si>
  <si>
    <t>Panevėžio m. savivaldybės daugiabučio pastato techninis projektas (savivaldybės reikmėms)</t>
  </si>
  <si>
    <t>Atnaujintas 3D modelis.  Kiekvienais metais atnaujinamos teritorijos, kuriose vyksta ar įvykdyti
statybos ar griovimo darbai. Teritorijos gali skirtis ar dalinai sutapti.</t>
  </si>
  <si>
    <t>kv. km</t>
  </si>
  <si>
    <t>Atnaujintas 3D modelis</t>
  </si>
  <si>
    <t>1.1.2</t>
  </si>
  <si>
    <t xml:space="preserve">3D  modelio atnaujinimas (tęstinis projektas) </t>
  </si>
  <si>
    <t>Įgyvendinant veiklas buvo pagamintos ir sumontuotos vienspalvės girliandos (1 vnt.), vėliavėlės „Panevėžys kaip mes“ ir „Panevėžys“ (komp.), taip pat atliktas ženklo „521“ transformavimas į „522“, pritaikant jį miesto identiteto komunikacijai. Viešojoje erdvėje įrengtas parko medžių apšvietimas – išnuomoti ir sumontuoti apšvietimo sprendiniai 30-čiai medžių. Taip pat įsigytas projektorius su montavimo darbais, skirtas miesto identiteto ženklo pristatymui bei pagaminti 3 vnt. dekoratyvių tentų pagal pateiktą maketą, kurie naudojami viešosiose erdvėse kaip dekoratyviniai ir vizualinės komunikacijos elementai</t>
  </si>
  <si>
    <t>Dekoratyviniai elementai</t>
  </si>
  <si>
    <t>Vėliavos, puošybos elementų ir kitų dekoratyvinių daiktų įsigijimui, informacinės lentos ir jų priežiūra</t>
  </si>
  <si>
    <t>Buvo įsigytos pagalbinės projektinių pasiūlymų rengimo paslaugos, susijusios su Panevėžio daugiafunkcinio sporto ir sveikatinimo centro „Aukštaitija“ rekonstrukcija (A. Jakšto g. 1), kurios sudarė prielaidas architektūrinių sprendinių viešinimui ir profesinei diskusijai.
Taip pat įgyvendintas Kauno architektų darbų parodos išeksponavimas Laisvės aikštėje (Panevėžyje), apimantis kompleksines renginio organizavimo paslaugas.Juozo Miltinio dramos teatre Panevėžyje įvyko Nacionalinių architektūros apdovanojimų (NAA) ceremonija, kurios metu 2025 m. birželio 29–30 d. buvo įgyvendintos renginio organizavimo paslaugos, apimančios kūrybinių ir techninių apšvietimo sprendimų parengimą bei jų įgyvendinimą. Ši paslauga buvo neatsiejama kompleksinių renginio organizavimo paslaugų dalis, užtikrinusi aukštą vizualinę renginio kokybę, prisidėjusi prie emocinės atmosferos kūrimo ir suderinta su bendra renginio režisūrine bei scenografine koncepcija. Suorganizuotas "Molainių filtracijos laukų ir šalia esančių teritorijų konversijos, pritaikant daugiatiksliam naudojimui" projekto konkursas, kuris sudarė sąlygas profesionaliems urbanistiniams ir architektūriniams sprendimams atsirasti, skatino inovatyvų požiūrį į teritorijų vystymą ir ilgalaikę jų vertę miestui.</t>
  </si>
  <si>
    <t>Kūrybinės dirbtuvės, suorganizuotas gražiausiai tvarkomos aplinkos konkursas</t>
  </si>
  <si>
    <t>Panevėžio miesto įvaizdžio gerinimas. (Kūrybinių dirbtuvių ir kitų iniciatyvų, darbų apmokėjimas ir premijavimas, renginių organizavimas ir kitos išlaidos. Gražiausiai tvarkomos aplinkos konkurso organizavimas).</t>
  </si>
  <si>
    <t>Literatų skveras, šalia G. Petkevičaitės-Bitės bibliotekos</t>
  </si>
  <si>
    <t>Įgyvendintų projektų skaičius</t>
  </si>
  <si>
    <t>Viešųjų erdvių pritaikymas įvairioms socialinėms grupėms</t>
  </si>
  <si>
    <t>Žaliųjų jungčių sukūrimas</t>
  </si>
  <si>
    <t>Sutvarkytų miesto erdvių plotas</t>
  </si>
  <si>
    <t>Parengtų projektų skaičius</t>
  </si>
  <si>
    <t>1.1.1</t>
  </si>
  <si>
    <t>Įgyvendintas projektas "Kraštovaizdžio formavimas ir ekologinės būklės gerinimas Panevėžio mieste" (Kniaudiškių parkas)</t>
  </si>
  <si>
    <t>Įgyvendintų eko sistemą stiprinančių projektų skaičius</t>
  </si>
  <si>
    <t>Detaliuoju planu  „Miesto centrinės dalies, ribojamos A. Smetonos ,Vilniaus ,J. Basanavičiaus, Elektros, Kranto, g. ir Topolių al.“  suformuotas ir Nekilnojamojo turto registre įregistruotas   atskirųjų želdynų žemės sklypas, kadastro Nr. 2701/0020:463 (Literatų skveras, šalia G. Petkevičaitės-Bitės bibliotekos)</t>
  </si>
  <si>
    <t>Suformuotų erdvių skaičius</t>
  </si>
  <si>
    <t xml:space="preserve">Patobulinti miesto erdvių ir objektų kokybę, jų priežiūrą </t>
  </si>
  <si>
    <t>*2024 m. duomenys</t>
  </si>
  <si>
    <t>76,25*</t>
  </si>
  <si>
    <t>Proc.</t>
  </si>
  <si>
    <t>Žalumo indeksas</t>
  </si>
  <si>
    <t xml:space="preserve">Mažinti poveikį klimato kaitai ir prisitaikyti prie jos </t>
  </si>
  <si>
    <t>Faktinė reikšmė</t>
  </si>
  <si>
    <t>Planuojama reikšmė</t>
  </si>
  <si>
    <t>mato vnt.</t>
  </si>
  <si>
    <t>pavadinimas</t>
  </si>
  <si>
    <t>2025 m. asignavimų patikslintas planas</t>
  </si>
  <si>
    <t>2025 m. asignavimų patvirtintas planas</t>
  </si>
  <si>
    <t>Paaiškinimai dėl nukrypimų</t>
  </si>
  <si>
    <t>Informacija apie pasiektus rezultatus, duomenys apie programai skirtų asignavimų panaudojimo tikslingumą</t>
  </si>
  <si>
    <t>Indėlio kriterijaus</t>
  </si>
  <si>
    <t>Asignavimai, tūkst. eurų</t>
  </si>
  <si>
    <t>Finansavimo šaltinis</t>
  </si>
  <si>
    <t>Priemonės vykdytojo kodas</t>
  </si>
  <si>
    <t>Asignavimų valdytojo kodas</t>
  </si>
  <si>
    <t>Priemonės kodas</t>
  </si>
  <si>
    <t>Pavadinimas</t>
  </si>
  <si>
    <t>*Priemonės požymis</t>
  </si>
  <si>
    <t>Papriemonės kodas</t>
  </si>
  <si>
    <t>Uždavinio kodas</t>
  </si>
  <si>
    <t>Programos tikslo kodas</t>
  </si>
  <si>
    <t xml:space="preserve">URBANISTINĖS PLĖTROS PROGRAMA (Nr.03)                                                                                             
</t>
  </si>
  <si>
    <t xml:space="preserve">PANEVĖŽIO MIESTO SAVIVALDYBĖS ADMINISTRACIJOS 2025 METŲ VEIKLOS PLANO ĮGYVENDINIMO ATASKAITA           </t>
  </si>
  <si>
    <t xml:space="preserve">Panevėžio miesto savivaldybės 
administracijos direktoriaus                                                                                  2026-02-27 įsakymo Nr.AF-26                                                                             3  priedas  
</t>
  </si>
  <si>
    <t>Turto valdymo skyrius</t>
  </si>
  <si>
    <t>Ūkio ir eksploatavimo skyrius</t>
  </si>
  <si>
    <t>Statybos skyrius</t>
  </si>
  <si>
    <t>Viešosios tvarkos skyrius</t>
  </si>
  <si>
    <t>Viešųjų pirkimų skyrius</t>
  </si>
  <si>
    <t>Veiklos valdymo skyrius</t>
  </si>
  <si>
    <t>Investicijų projektų skyrius</t>
  </si>
  <si>
    <t>Teritorijų planavimo ir architektūros skyrius</t>
  </si>
  <si>
    <t>Teisės skyrius</t>
  </si>
  <si>
    <t>Švietimo skyrius</t>
  </si>
  <si>
    <t>Strateginio planavimo ir finansų skyrius</t>
  </si>
  <si>
    <t>Sporto skyrius</t>
  </si>
  <si>
    <t>Socialinių reikalų skyrius</t>
  </si>
  <si>
    <t>Miesto plėtros skyrius</t>
  </si>
  <si>
    <t>Miesto infrastruktūros skyrius</t>
  </si>
  <si>
    <t>Kultūros ir meno skyrius</t>
  </si>
  <si>
    <t>Komunikacijos skyrius</t>
  </si>
  <si>
    <t>E. plėtros skyrius</t>
  </si>
  <si>
    <t>Civilinės metrikacijos skyrius</t>
  </si>
  <si>
    <t>Centralizuoto vidaus audito tarnyba</t>
  </si>
  <si>
    <t>Apskaitos skyrius</t>
  </si>
  <si>
    <t>Panevėžio miesto savivaldybės administracija</t>
  </si>
  <si>
    <t xml:space="preserve">                              Pavadinimas</t>
  </si>
  <si>
    <t>Vykdytojo kodas</t>
  </si>
  <si>
    <t>VEIKLOS PLANO PROGRAMOS/PRIEMONĖS VYKDYTOJŲ KODŲ  KLASIFIKATORIUS</t>
  </si>
  <si>
    <r>
      <t xml:space="preserve">IŠ VISO programai finansuoti pagal finansavimo šaltinius </t>
    </r>
    <r>
      <rPr>
        <b/>
        <i/>
        <sz val="11"/>
        <color theme="1"/>
        <rFont val="Times New Roman"/>
        <family val="1"/>
        <charset val="186"/>
      </rPr>
      <t>(1 ir 2 punktai)</t>
    </r>
  </si>
  <si>
    <r>
      <t xml:space="preserve">2.4. Rėmėjų lėšos </t>
    </r>
    <r>
      <rPr>
        <b/>
        <sz val="11"/>
        <rFont val="Times New Roman"/>
        <family val="1"/>
        <charset val="186"/>
      </rPr>
      <t>(RL)</t>
    </r>
  </si>
  <si>
    <r>
      <t>2.3. Gyventojų pajamų mokestis</t>
    </r>
    <r>
      <rPr>
        <b/>
        <sz val="11"/>
        <rFont val="Times New Roman"/>
        <family val="1"/>
        <charset val="186"/>
      </rPr>
      <t xml:space="preserve"> (GPM)</t>
    </r>
  </si>
  <si>
    <r>
      <t>2.1. Valstybės biudžeto lėšos, kurios neapskaitytos biudžete (</t>
    </r>
    <r>
      <rPr>
        <b/>
        <sz val="11"/>
        <rFont val="Times New Roman"/>
        <family val="1"/>
        <charset val="186"/>
      </rPr>
      <t>VBN</t>
    </r>
    <r>
      <rPr>
        <sz val="11"/>
        <rFont val="Times New Roman"/>
        <family val="1"/>
      </rPr>
      <t>)</t>
    </r>
  </si>
  <si>
    <r>
      <t>1.6.2. Savivaldybės aplinkos apsaugos rėmimo specialiosios programos lėšų likutis (</t>
    </r>
    <r>
      <rPr>
        <b/>
        <sz val="11"/>
        <rFont val="Times New Roman"/>
        <family val="1"/>
        <charset val="186"/>
      </rPr>
      <t>SBAAL</t>
    </r>
    <r>
      <rPr>
        <sz val="11"/>
        <rFont val="Times New Roman"/>
        <family val="1"/>
        <charset val="186"/>
      </rPr>
      <t>)</t>
    </r>
  </si>
  <si>
    <r>
      <t>1.6.1. Ankstesnių metų lėšų likutis (</t>
    </r>
    <r>
      <rPr>
        <b/>
        <sz val="11"/>
        <rFont val="Times New Roman"/>
        <family val="1"/>
        <charset val="186"/>
      </rPr>
      <t>L</t>
    </r>
    <r>
      <rPr>
        <sz val="11"/>
        <rFont val="Times New Roman"/>
        <family val="1"/>
        <charset val="186"/>
      </rPr>
      <t>)</t>
    </r>
  </si>
  <si>
    <r>
      <t xml:space="preserve">1.5. Skolintos lėšos </t>
    </r>
    <r>
      <rPr>
        <b/>
        <sz val="11"/>
        <rFont val="Times New Roman"/>
        <family val="1"/>
        <charset val="186"/>
      </rPr>
      <t>(P)</t>
    </r>
  </si>
  <si>
    <r>
      <t xml:space="preserve">1.4. Europos Sąjungos ir kitos tarptautinės finansinės paramos lėšos </t>
    </r>
    <r>
      <rPr>
        <b/>
        <sz val="11"/>
        <rFont val="Times New Roman"/>
        <family val="1"/>
        <charset val="186"/>
      </rPr>
      <t>(ES)</t>
    </r>
  </si>
  <si>
    <r>
      <t xml:space="preserve">iš jų: 1.3.1 Pajamos už prekes ir paslaugas </t>
    </r>
    <r>
      <rPr>
        <b/>
        <sz val="11"/>
        <rFont val="Times New Roman"/>
        <family val="1"/>
        <charset val="186"/>
      </rPr>
      <t>(SP)</t>
    </r>
  </si>
  <si>
    <r>
      <t>1.2.6.Valstybės lėšos kapitalo investicijoms (</t>
    </r>
    <r>
      <rPr>
        <b/>
        <sz val="11"/>
        <rFont val="Times New Roman"/>
        <family val="1"/>
        <charset val="186"/>
      </rPr>
      <t>VKI)</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</si>
  <si>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</si>
  <si>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1.2.4. Valstybės lėšos ugdymo reikmėms finansuoti (</t>
    </r>
    <r>
      <rPr>
        <b/>
        <sz val="11"/>
        <rFont val="Times New Roman"/>
        <family val="1"/>
        <charset val="186"/>
      </rPr>
      <t>ML</t>
    </r>
    <r>
      <rPr>
        <sz val="11"/>
        <rFont val="Times New Roman"/>
        <family val="1"/>
        <charset val="186"/>
      </rPr>
      <t>)</t>
    </r>
  </si>
  <si>
    <r>
      <t>1.2.3. Valstybės regioninėms įstaigoms ir klasėms finansuoti (</t>
    </r>
    <r>
      <rPr>
        <b/>
        <sz val="11"/>
        <rFont val="Times New Roman"/>
        <family val="1"/>
        <charset val="186"/>
      </rPr>
      <t>VBSR)</t>
    </r>
  </si>
  <si>
    <r>
      <t>1.2.2. Valstybės lėšos valstybinėms (valstybės perduotoms savivaldybėms) funkcijoms atlikti (</t>
    </r>
    <r>
      <rPr>
        <b/>
        <sz val="11"/>
        <rFont val="Times New Roman"/>
        <family val="1"/>
        <charset val="186"/>
      </rPr>
      <t>VBSF)</t>
    </r>
  </si>
  <si>
    <r>
      <t>iš jų: 1.2.1. Valstybės lėšos kitoms dotacijoms (</t>
    </r>
    <r>
      <rPr>
        <b/>
        <sz val="11"/>
        <rFont val="Times New Roman"/>
        <family val="1"/>
        <charset val="186"/>
      </rPr>
      <t>VB)</t>
    </r>
  </si>
  <si>
    <r>
      <t xml:space="preserve">1.1.3. Grąžintos biudžeto lėšos baigus projektus, finansuojamus Europos Sąjungos, kitos tarptautinės finansinės paramos ir bendrojo finansavimo lėšomis </t>
    </r>
    <r>
      <rPr>
        <b/>
        <sz val="11"/>
        <rFont val="Times New Roman"/>
        <family val="1"/>
        <charset val="186"/>
      </rPr>
      <t>(SBES)</t>
    </r>
  </si>
  <si>
    <r>
      <t>1.1.2.Savivaldybės aplinkos apsaugos rėmimo specialiosios programos lėšos (</t>
    </r>
    <r>
      <rPr>
        <b/>
        <sz val="11"/>
        <rFont val="Times New Roman"/>
        <family val="1"/>
        <charset val="186"/>
      </rPr>
      <t>SBAA</t>
    </r>
    <r>
      <rPr>
        <sz val="11"/>
        <rFont val="Times New Roman"/>
        <family val="1"/>
        <charset val="186"/>
      </rPr>
      <t>)</t>
    </r>
  </si>
  <si>
    <r>
      <t xml:space="preserve">iš jų: 1.1.1. Savivaldybės biudžeto lėšos </t>
    </r>
    <r>
      <rPr>
        <b/>
        <sz val="11"/>
        <rFont val="Times New Roman"/>
        <family val="1"/>
        <charset val="186"/>
      </rPr>
      <t>(SB)</t>
    </r>
  </si>
  <si>
    <r>
      <t>iš jo: 1.1.Savivaldybės biudžeto lėšos (nuosavos, be ankstesnių metų likučio)</t>
    </r>
    <r>
      <rPr>
        <b/>
        <sz val="11"/>
        <rFont val="Times New Roman"/>
        <family val="1"/>
        <charset val="186"/>
      </rPr>
      <t xml:space="preserve"> </t>
    </r>
  </si>
  <si>
    <t xml:space="preserve">1.SAVIVALDYBĖS BIUDŽETAS (įskaitant skolintas lėšas) </t>
  </si>
  <si>
    <r>
      <t>Finansavimo šaltiniai</t>
    </r>
    <r>
      <rPr>
        <b/>
        <sz val="10"/>
        <color rgb="FFFF0000"/>
        <rFont val="Times New Roman"/>
        <family val="1"/>
        <charset val="186"/>
      </rPr>
      <t xml:space="preserve"> </t>
    </r>
  </si>
  <si>
    <t>VBSF</t>
  </si>
  <si>
    <t>Savivaldybės teritorijoje perduotos valstybinės žemės patikėtinio funkcijai vykdyti</t>
  </si>
  <si>
    <t>0</t>
  </si>
  <si>
    <t>1.2.16.</t>
  </si>
  <si>
    <t>16</t>
  </si>
  <si>
    <t>Finansuoti tarpinstitucinio bendradarbiavimo koordinavimą (TBK)</t>
  </si>
  <si>
    <t>15</t>
  </si>
  <si>
    <t>1.2.15.</t>
  </si>
  <si>
    <t>Per 2025 metus buvo gautos 953 bylos.</t>
  </si>
  <si>
    <t>vnt.</t>
  </si>
  <si>
    <t>Suderintų į Savivaldybės erdvinių duomenų rinkinį integruotų planų skaičius</t>
  </si>
  <si>
    <t>1.2.14.</t>
  </si>
  <si>
    <t>Tvarkyti erdvinių duomenų rinkinį</t>
  </si>
  <si>
    <t>14</t>
  </si>
  <si>
    <t>Registruota priskirtų Savivaldybei valstybinės žemės sklypų iš viso: 1522, papildomai 67 suformuoti per 2025 m. (iš viso: 1589)</t>
  </si>
  <si>
    <t>Tikslingas savivaldybei perduotų pagal nustatytą tikslą ir poreikį sklypų skaičius</t>
  </si>
  <si>
    <t>1.2.13.</t>
  </si>
  <si>
    <t>Savivaldybei priskirtai valstybinei žemei ir kitam valstybiniam turtui valdyti, naudoti ir disponuoti  juo patikėjimo teise</t>
  </si>
  <si>
    <t>13</t>
  </si>
  <si>
    <t>0;9</t>
  </si>
  <si>
    <t>1.2.12.</t>
  </si>
  <si>
    <t>Administruoti socialines išmokas, paslaugas ir kompensacijas</t>
  </si>
  <si>
    <t>12</t>
  </si>
  <si>
    <t xml:space="preserve">31 įmonė kreipėsi dėl valstybės pagalbos, joms buvo suteiktos mokesčių lengvatos. </t>
  </si>
  <si>
    <t>Pateikta duomenų Suteiktos valstybės pagalbos registrui (proc. registre įregistruotos valstybės ir nereikšmingos pagalbos nuo visos suteiktos valstybės ir nereikšmingos pagalbos)</t>
  </si>
  <si>
    <t>0;13</t>
  </si>
  <si>
    <t>1.2.11.</t>
  </si>
  <si>
    <t>Teikti duomenis Valstybės suteiktos pagalbos registrui</t>
  </si>
  <si>
    <t>11</t>
  </si>
  <si>
    <t>Savivaldybėje elektroniniu būdu pateiktų gyvenamosios vietos deklaracijų dalis nuo visų pateiktų deklaracijų, ne mažiau kaip, proc.</t>
  </si>
  <si>
    <t>0;16</t>
  </si>
  <si>
    <t>1.2.10.</t>
  </si>
  <si>
    <t>Organizuoti gyventojų gyvenamosios vietos deklaravimą</t>
  </si>
  <si>
    <t>10</t>
  </si>
  <si>
    <t>proc.</t>
  </si>
  <si>
    <t>Asm.</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</si>
  <si>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</si>
  <si>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1.2.9.</t>
  </si>
  <si>
    <t>Teikti pirminę teisinę pagalbą</t>
  </si>
  <si>
    <t>09</t>
  </si>
  <si>
    <t>Vykdyti jaunimo teisių apsaugą</t>
  </si>
  <si>
    <t>Vykdyti vaikų teisių apsaugą</t>
  </si>
  <si>
    <t xml:space="preserve">Jaunimo reikalų koordinatoriams savivaldybėse rekomenduotų atlikti užduočių įgyvendinimas (ne mažiau, kaip) </t>
  </si>
  <si>
    <t>1.2.8.</t>
  </si>
  <si>
    <t>1.2.7.</t>
  </si>
  <si>
    <t>Administruoti laikinuosius darbus</t>
  </si>
  <si>
    <t>Savivaldybės panaudotų dotacijų dalis nuo visų savivaldybei priskirtų archyvinių dokumentų tvarkymo funkcijai atlikti skirtų asignavimų dalies</t>
  </si>
  <si>
    <t>1.2.6.</t>
  </si>
  <si>
    <t>Tvarkyti archyvinius dokumentus</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</si>
  <si>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</si>
  <si>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0;1</t>
  </si>
  <si>
    <t>1.2.5.</t>
  </si>
  <si>
    <t>Vykdyti žemės ūkio funkcijas</t>
  </si>
  <si>
    <t>Atliktų įmonių ir įstaigų, interneto svetainių, spaudos leidinių ir reklamos objektų patikrinimų skaičius</t>
  </si>
  <si>
    <t>Parengtų ir savivaldybės interneto svetainėje paskelbtų atmintinių ir rekomendacijų skaičius</t>
  </si>
  <si>
    <t>1.2.4.</t>
  </si>
  <si>
    <t>Kontroliuoti valstybinės kalbos vartojimą ir taisyklingumą</t>
  </si>
  <si>
    <t>Organizuoti mobilizaciją</t>
  </si>
  <si>
    <t>Organizuoti civilinę saugą</t>
  </si>
  <si>
    <t xml:space="preserve">Ekstremaliųjų situacijų prevencinių priemonių plane visos numatytos priemonės įgyvendintos. </t>
  </si>
  <si>
    <t xml:space="preserve">Savivaldybės pasirengimo reaguoti į ekstremalias situacijas lygis ne žemesnis kaip </t>
  </si>
  <si>
    <t>1.2.3.</t>
  </si>
  <si>
    <t>Organizuoti civilinę saugą ir mobilizaciją</t>
  </si>
  <si>
    <t xml:space="preserve">Senų archyvinių dokumentų paieška, senų įrašų taisymas yra tos paslaugos, kai reikia pateikti turimus archyvinius dokumentus, todėl didesnė dalis klientų atvyksta fiziškai į Civilinės metrikacijos skyrių. Dominuoja vyresnio amžiaus asmenys, kuriems sudėtinga naudotis elektroninėmis priemonėmis. Panevėžiečiai, kurie gyvena ir dirba užsienio valstybėse, paprastai neturi banko sąskaitos Lietuvoje ir negali prisijungti ir identifikuoti savęs per elektroninius valdžios vartus. </t>
  </si>
  <si>
    <t>Beveik 50 proc. prašymų gauta elektroniniu būdu, tačiau yra paslaugų, kurios gali būti suteikiamos tik atvykus į Civilinės metrikacijos skyrių: tėvystės pripažinimas, vaiko vardo, pavardės pakeitimas, santuokos registravimas.</t>
  </si>
  <si>
    <t>Elektroniniu būdu pateiktų dokumentų dalis nuo visų gautų dokumentų dėl civilinės būklės aktų registravimo ir kitų su tuo susijusių paslaugų teikimo skaičiaus</t>
  </si>
  <si>
    <t>0;3</t>
  </si>
  <si>
    <t>1.2.2.</t>
  </si>
  <si>
    <t>Registruoti civilinės būklės aktus</t>
  </si>
  <si>
    <t>Archyvinių civilinės būklės aktų įrašų, gautų iš civilinės metrikacijos įstaigų, duomenų tvarkymas, vnt</t>
  </si>
  <si>
    <t>1.2.1.</t>
  </si>
  <si>
    <t>Tvarkyti Gyventojų registrą ir teikti duomenis Valstybės registrui</t>
  </si>
  <si>
    <t xml:space="preserve"> Tinkamai įgyvendinti Savivaldybei perduotas valstybės funkcijas</t>
  </si>
  <si>
    <t>Trūkstamų specialybių darbuotojų pritraukimo į savivaldybės įstaigas programos parengimas ir įgyvendinimas</t>
  </si>
  <si>
    <t>Parengta programa</t>
  </si>
  <si>
    <t>1.1.6</t>
  </si>
  <si>
    <t xml:space="preserve">Savivaldybės biudžete numatytos lėšos, reikalingos palūkanoms ir kitoms su paskolomis susijusiomis išlaidoms padengti </t>
  </si>
  <si>
    <t>Palūkanos mokamos pagal kreditavimo sutarčių palūkanų mokėjimo grafikus</t>
  </si>
  <si>
    <t>Finansinių įsipareigojimų vykdymas (paskolų ir palūkanų mokėjimas pagal grafiką, kitų finansinių įsipareigojimų vykdymas)</t>
  </si>
  <si>
    <t>1.1.5</t>
  </si>
  <si>
    <t>Paskola Nr. 2022015962</t>
  </si>
  <si>
    <t>Paskola Nr. 2021008341</t>
  </si>
  <si>
    <t>Paskola Nr. 2020012287</t>
  </si>
  <si>
    <t>Paskola Nr. 0042012028583-21</t>
  </si>
  <si>
    <t>Paskola KS 14/07/15</t>
  </si>
  <si>
    <r>
      <t xml:space="preserve">Paskolą </t>
    </r>
    <r>
      <rPr>
        <sz val="11"/>
        <color rgb="FF000000"/>
        <rFont val="Times New Roman"/>
        <family val="1"/>
        <charset val="186"/>
      </rPr>
      <t>Nr. 2022015962  grąžinti(išmokėti) planuojama 2028 m.</t>
    </r>
  </si>
  <si>
    <t>Paskola grąžinama pagal kreditavimo sutarties mokėjimo grafiką.</t>
  </si>
  <si>
    <t>Grąžintos paskolos bei sumokėtos skolos pagal pasirašytas sutartis /mokėjimo grafikus</t>
  </si>
  <si>
    <t>1.1.4</t>
  </si>
  <si>
    <t xml:space="preserve">Grąžintos ilgalaikės paskolos ir vykdyti finansiniai įsipareigojimai </t>
  </si>
  <si>
    <t xml:space="preserve">Organizuotas Mero, jo politinio (asmeninio) pasitikėjmo tarnautojų darbas </t>
  </si>
  <si>
    <t>Organizuotas Savivaldybės tarybos darbas</t>
  </si>
  <si>
    <t>Mero rezervas</t>
  </si>
  <si>
    <t>Mero fondas</t>
  </si>
  <si>
    <t>Mero, jo politinio (asmeninio) pasitikėjmo tarnautojų pareigybių skaičius</t>
  </si>
  <si>
    <t>Savivaldybės Tarybos narių skaičius</t>
  </si>
  <si>
    <t xml:space="preserve">Organizuotas Savivaldybės tarybos, Mero, jo politinio (asmeninio) pasitikėjmo tarnautojų darbas </t>
  </si>
  <si>
    <t>Sudarytas  Administracijos direktoriaus rezervas</t>
  </si>
  <si>
    <t>Dalyvauti asociacijų veikloje</t>
  </si>
  <si>
    <t>Darbuotojų civilinės atsakomybės draudimas</t>
  </si>
  <si>
    <t>Rinkliavų ir baudų pajamos</t>
  </si>
  <si>
    <t>Seniūnaičių išlaidų kompensavimas</t>
  </si>
  <si>
    <t>Palūkanoms sumokėti</t>
  </si>
  <si>
    <t>Organizuoti Savivaldybės administracijos darbą</t>
  </si>
  <si>
    <t>Apdraustų biudžetinių įstaigų vadovų atsakomybės draudimu skaičius</t>
  </si>
  <si>
    <t>Savivaldybės administracijos darbuotojų kvalifikacijos kėlimas (žmonių skaičius)</t>
  </si>
  <si>
    <t>Dalyvauta  organizacijų, kurių narė yra Savivaldybė, skaičius</t>
  </si>
  <si>
    <t>Darbuotojų, dirbančių pagal darbo sutartis, pareigybių skaičius</t>
  </si>
  <si>
    <t>Valstybės deleguotų funkcijų skaičius</t>
  </si>
  <si>
    <t>ES</t>
  </si>
  <si>
    <t>Valstybės tarnautojų pareigybių skaičius</t>
  </si>
  <si>
    <t xml:space="preserve">Organizuotas Savivaldybės administracijos darbas </t>
  </si>
  <si>
    <t>Savivaldybės administracijos darbuotojų, per metus tobulinusių kvalifikaciją, dalis</t>
  </si>
  <si>
    <t>2025 m. iš 9 įmonių pasiekė 7 įmonės arba 77,8 proc.</t>
  </si>
  <si>
    <t xml:space="preserve"> Proc.</t>
  </si>
  <si>
    <t>Savivaldybės valdomų įmonių, kurios pasiekė 80 proc. akcininko suformuotų veiklos ir finansų valdymo tikslų, dalis</t>
  </si>
  <si>
    <t xml:space="preserve">Pagerinti Savivaldybės veiklos valdymą </t>
  </si>
  <si>
    <t>Panevėžio miesto savivaldybė, vykdydama projektą „Viešųjų paslaugų ir asmenų aptarnavimo kokybės gerinimas Panevėžio miesto ir Panevėžio rajono savivaldybėse“, 2023 m. atliko viešųjų paslaugų vartotojų pasitenkinimo tyrimą (apklausą), kurios tikslas – įvertinti gyventojų pasitenkinimą Panevėžio miesto savivaldybės teikiamomis paslaugomis. Rezultatas – bendras miesto gyventojų pasitenkinimo balas 8,99 iš 10.</t>
  </si>
  <si>
    <t>gerai</t>
  </si>
  <si>
    <t>Patenkinamai, gerai, labai gerai</t>
  </si>
  <si>
    <t>Gyventojų pasitenkinimas savivaldybės įstaigų ir įmonių teikiamomis viešosiomis paslaugomis lygis</t>
  </si>
  <si>
    <t>Stiprinti vietos savivaldą ir vykdyti efektyvų miesto įmonių ir įstaigų valdymą</t>
  </si>
  <si>
    <t>SAVIVALDYBĖS VALDYMO  PROGRAMA (NR. 01)</t>
  </si>
  <si>
    <t xml:space="preserve">PANEVĖŽIO MIESTO SAVIVALDYBĖS ADMINISTRACIJOS 2025 METŲ VEIKLOS PLANO ĮGYVENDINIMO ATASKAITA   </t>
  </si>
  <si>
    <t xml:space="preserve">Panevėžio miesto savivaldybės 
administracijos direktoriaus                                                                                  2026-02-27 įsakymo Nr.AF-26                                                                             1  priedas  
</t>
  </si>
  <si>
    <r>
      <t>1.6.1. Ankstesnių metų lėšų likutis (</t>
    </r>
    <r>
      <rPr>
        <b/>
        <sz val="11"/>
        <rFont val="Times New Roman"/>
        <family val="1"/>
        <charset val="186"/>
      </rPr>
      <t>L)</t>
    </r>
  </si>
  <si>
    <r>
      <t>1.2.4. valstybės lėšos ugdymo reikmėms finansuoti (</t>
    </r>
    <r>
      <rPr>
        <b/>
        <sz val="11"/>
        <rFont val="Times New Roman"/>
        <family val="1"/>
        <charset val="186"/>
      </rPr>
      <t>ML)</t>
    </r>
  </si>
  <si>
    <t>Iš viso Programai</t>
  </si>
  <si>
    <t>KPP</t>
  </si>
  <si>
    <t>VKI</t>
  </si>
  <si>
    <t>P</t>
  </si>
  <si>
    <t>SBES</t>
  </si>
  <si>
    <t>Atsiradus poreikiui koreguoti UAB "Projektų ekspertai" 2019 m. parengtą techninį projektą, 2025 m. planuotos ES lėšos nepanaudotos, jos bus gautos 2026 m.pateikus CPVA Mokėjimo prašymą.</t>
  </si>
  <si>
    <t xml:space="preserve">2025-06-10 VšĮ Centrinei projektų valdymo agentūrai (CPVA) pateiktas projekto įgyvendinimo planas, 2025-09-19 CPVA direktoriaus įsakymu Nr. 2025/8-3-362 Projektui skirtas finansavimas, 2025-10-13 su CPVA pasirašyta Projekto sutartis. 2025-10-27 su UAB "Projektų ekspertai" pasirašyta Paslaugų sutartis Nr. 22-3135 dėl techninio projekto „Autobusų stoties pastato, keičiant į administracinės paskirties pastatą Savanorių a. 5, Panevėžyje, kapitalinio remonto projektas“ korektūros. Sprendinius projektuotojai turi pakoreguoti iki 2026 m. vasario 27 d. </t>
  </si>
  <si>
    <t>Įgyvendinti projektą</t>
  </si>
  <si>
    <t>10.2.1.</t>
  </si>
  <si>
    <t>Įgyvendinti projektą „Esamo Panevėžio miesto autobusų stoties pastato ir infrastruktūros konversija, pritaikant ją gyventojų ir atvykstančiųjų aptarnavimui teikiant viešąsias paslaugas susisiekimo, turizmo informacijos ir verslo informacijos srityse"</t>
  </si>
  <si>
    <t>PR</t>
  </si>
  <si>
    <t>Įgyvendinti projektai</t>
  </si>
  <si>
    <t>Efektyvinti viešųjų paslaugų teikimą</t>
  </si>
  <si>
    <t>Pagerinti savivaldybės veiklos valdymą</t>
  </si>
  <si>
    <t>Visus pirkimus atlieka Šiaulių miesto savivaldybės administracija. Lėšos panaudotos projekto komandos darbo užmokesčiui.</t>
  </si>
  <si>
    <t>2025 01 03  su VšĮ Centrine projekto valdymo agentūra pasirašyta Projekto ( kodas 02-110-P-0005) finansavimo sutartis. Per 2025 m. buvo parengta Turto valdymo sistemos techninė specifikacija, įsigytos sistemos sukūrimo paslaugos, pasirašyta sutartis su sistemos rangovu, pradėtas sistemos projektavimas ir kūrimas.</t>
  </si>
  <si>
    <t>0; 4</t>
  </si>
  <si>
    <t>10.1.1.</t>
  </si>
  <si>
    <t xml:space="preserve">Įgyvendinti projektą „Efektyvus turto valdymas Šiaulių ir Panevėžio miesto savivaldybėse“  </t>
  </si>
  <si>
    <t>asm.</t>
  </si>
  <si>
    <t>Naujų ir patobulintų viešųjų skaitmeninių paslaugų, produktų ir procesų naudotojai (fziniai ir juridiniai asmenys)</t>
  </si>
  <si>
    <t>2025 m. kovo mėn. UAB „Asseco Lietuva“ suteikė DVS Avilys konfigūravimo paslaugas dėl VIISP platformoje konstruojamų paslaugų, 2025-03-18 MB „Procrafta” suteikė paslaugų konstravimo VIISP techninės priežiūros paslaugas, 2025-03-18 MB „Notas IT" suteikė skaitmenizuojamų paslaugų konstravimo VIISP paslaugas ir 24 mėn. bus teikiama atliktų paslaugų garantinė priežiūra. 2025-04-24 kovo-gegužės mėn. UAB „Asseco Lietuva“ įdiegė Elektroninių paslaugų savitarnos portalą. 2025-06-12 pasirašyta sutartis su UAB „Asseco Lietuva“ dėl programinio sprendimo, skirto skaitmeninės kilmės dokumentų pasirašymui planšetiniais kompiuteriais. 2025-11-17 pasirašyta sutartis su UAB „ECHO konsultacijos“ dėl modernizuojamos DVS Avilys nuostatų ir duomenų saugos nuostatų parengimo.</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</si>
  <si>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</si>
  <si>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</si>
  <si>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</si>
  <si>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</si>
  <si>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2025-05-16 su UAB "VRP projektai" pasirašyta Projektavimo ir projekto vykdymo priežiūros paslaugų sutartis Nr. 22-1674. 2025-08-21 VšĮ Centrinei projektų valdymo agentūrai (CPVA) pateiktas projekto įgyvendinimo planas. 2025-11-21 CPVA direktoriaus įsakymu Nr. 2025/8-552 Projektui skirtas finansavimas. 2025- 12-12 Panevėžio miesto savivaldybės administracija su CPVA pasirašė Europos regioninės plėtros fondo lėšomis bendrai finansuojamo projekto Nr. 25-303-P-0001 sutartį.</t>
  </si>
  <si>
    <t>Įgvendintas projektas</t>
  </si>
  <si>
    <t>9.1.1.</t>
  </si>
  <si>
    <t>Įgyvendinti projektą "Panevėžio miesto  pramoninių ir komercinių teritorijų pasiekiamumo gerinimas"</t>
  </si>
  <si>
    <t>SB(ES)</t>
  </si>
  <si>
    <t>0; 7</t>
  </si>
  <si>
    <t>Klaipėdos -Vakarinės g. rekonstravimas, užtikrinant eismo saugumą ir pašalinant juodąją dėmę</t>
  </si>
  <si>
    <r>
      <t>0</t>
    </r>
    <r>
      <rPr>
        <sz val="11"/>
        <color rgb="FF0070C0"/>
        <rFont val="Times New Roman"/>
        <family val="1"/>
        <charset val="186"/>
      </rPr>
      <t>:7</t>
    </r>
  </si>
  <si>
    <t>Klaipėdos–Nemuno g. rekonstravimas, užtikrinant eismo saugumą ir pašalinant juodąją dėmę</t>
  </si>
  <si>
    <t>0;19</t>
  </si>
  <si>
    <t>J. Basanavičiaus–Beržų g. rekonstravimas, užtikrinant eismo saugumą ir pašalinant juodąją dėmę</t>
  </si>
  <si>
    <t>Planuotos einamųjų metų Savivaldybės biudžeto likučio rezervo lėšos 2025 m.eigoje, trūkstant lėšų , buvo perskirstytos projektų veikloms vykdyti.</t>
  </si>
  <si>
    <t>0;15</t>
  </si>
  <si>
    <t xml:space="preserve">Vykdyti investicijų projektus, naudojant bankų paskolos, Savivaldybės biudžeto ir likučio lėšas </t>
  </si>
  <si>
    <t>Darbo užmokestis projekto įgyvendinimo komandoms mokamas iš Valdymo programos (1) lėšų, gavus ES lėšas, sumokėtos išlaidos kompensuojamos.</t>
  </si>
  <si>
    <t xml:space="preserve">Administruoti investicijų projektus </t>
  </si>
  <si>
    <t xml:space="preserve"> Siekiant gauti Europos Sąjungos fondų lėšas, parengta  15 investicijų projektų.</t>
  </si>
  <si>
    <t>Parengti investicijų projektai / kiti dokumentai</t>
  </si>
  <si>
    <t xml:space="preserve">0;15 </t>
  </si>
  <si>
    <t>Parengti dokumentus, reikalingus Europos Sąjungos fondų investicijoms gauti</t>
  </si>
  <si>
    <t>Dėl Projektuotojų nesutarimo dėl Techninio projekto korektūros kainos, veiklos nebuvo vykdomos. Planuotos lėšos perskirstytos kitiems projektams.</t>
  </si>
  <si>
    <t xml:space="preserve"> Įgyvendinti projektą „Infrastruktūros Biliūno g., Elektronikos g., Tinklų g. rengimas / modernizavimas, sukuriant palankias sąlygas verslo vystymuisi Panevėžio mieste“</t>
  </si>
  <si>
    <t xml:space="preserve"> Įgyvendinti projektą „Susisiekimo su Panevėžio LEZ gerinimas, modernizuojant J. Janonio g.–Vakarinės g.–Pramonės g. sankryžą“</t>
  </si>
  <si>
    <t>Reguliarus metodiškai pagrįstas verslo aplinkos vertinimas ir kylančių verslo problemų, įtraukiant verslo atstovus sprendimas</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</si>
  <si>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</si>
  <si>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</si>
  <si>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</si>
  <si>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</si>
  <si>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Gruodžio 22 d. gautas projekto avansas, tačiau mokyklos - partnerės nebeturėjo laiko atlikti priemonių ir įrangos viešuosius pirkimus. Todėl pinigai buvo naudojami tik darbo užmokesčiui sumokėti.</t>
  </si>
  <si>
    <t xml:space="preserve">2025-09-22 Lietuvos Respublikos švietimo, mokslo ir sporto ministro įsakymu Nr. V-962 projektui Nr. 10-059-K-0005  įgyvendinti skirtas finansavimas. 2025-10-15 Panevėžio miesto savivaldybės administracija  pasirašė Europos socialinio fondo ir bendrojo finansavimo lėšomis finansuojamo projekto sutartį. Nuo lapkričio 3 d. šešiose (6) bendrojo ugdymo mokyklose pradėjo vykti Visos dienos mokyklos veiklos: individualios švietimo pagalbos konsultacijos, individualios mokymosi konsultacijos, novatoriškos neformaliojo vaikų švietimo veiklos. Gabiems ir didelį mokymosi potencialą turintiems mokiniams papildomas ugdymas vykdomas robotikos ir STEAM centre bei kūrybiškumo centre "Pragiedruliai". </t>
  </si>
  <si>
    <t>8.1.1.</t>
  </si>
  <si>
    <t>Įgyvendinti projektą „Visos dienos mokyklos paslaugų prieinamumo didinimas Panevėžio mieste“</t>
  </si>
  <si>
    <t xml:space="preserve">2025-11-29 pasirašyta bendradarbiavimo sutartis tarp pagrindinio partnerio ir patirties perkėlimo partnerių. Projektas pradėtas įgyvendinti. 2025-12-02 Stalowa Wola (Lenkija) įvyko projekto „Erdvė talentams“ partnerių ir EUI-IA ekspertų susitikimas. 
</t>
  </si>
  <si>
    <t>Įgyvendinti projektą „Erdvė talentams“</t>
  </si>
  <si>
    <t>2025 m. buvo vykdomos projektavimo paslaugų viešojo pirkimo konkurso procedūros.</t>
  </si>
  <si>
    <t>Įgyvendinti projektą „Visos dienos mokyklos erdvės sukūrimas Panevėžio miesto ikimokyklinio ugdymo mokyklose,  II etapas“</t>
  </si>
  <si>
    <t>Neįvykus viešajam akustinių baldų pirkimo konkursui (nebuvo pateikti pasiūlymai), dalis suplanuotų 2025 m. lėšų liko nepanaudota.</t>
  </si>
  <si>
    <t>2025 m. mokėtas darbo užmokestis mobilios komandos specialistams ir partnerių edukatoriams, mokytojams, nupirktos psichoterapeuto paslaugos, įranga sensoriniams kambariams.</t>
  </si>
  <si>
    <t>0;12</t>
  </si>
  <si>
    <t>Įgyvendinti projeketą "Švietimo pagalbos ir kordinuotai teikiamų paslaugų užtikrinimas Panevėžio mieste"</t>
  </si>
  <si>
    <t>Gaunamas avansas vieną kartą per metus ir pinigai (nepanaudoti) bus išmokami projekto komandos atlyginimams 2026 m.</t>
  </si>
  <si>
    <t>Panevėžio 5-ojoje gimnazijoje ir Panevėžio „Minties“ inžinerijos gimnazijoje įdiegtos kalbų laboratorijos. Nacionalinei švietimo agentūrai pateiktas bendrojo ugdymo mokyklų gamtos mokslų ugdymo standarto įrangos ir priemonių paskirstymo mokykloms sąrašas. Visos projekte dalyvaujančios mokyklos gavo II etapo paskirtą kompiuterių skaičių  -  iš viso 600 kompiuterių.</t>
  </si>
  <si>
    <t>0;</t>
  </si>
  <si>
    <t>Įgyvendinti projektą „Ugdymo priemonės mokykloms“</t>
  </si>
  <si>
    <t>Projektas užbaigtas 2025-08-31. 
2025 m. Panevėžyje organizuotas projekto partnerių susitikimas. Panevėžio lopšelio-darželio „Rūta“ projekto komanda ir pedagogai dalyvavo projekto partnerių susitikimuose Lietuvoje ir Latvijoje (Visagine, Vilniuje, Rygoje, Madonoje, Daugpilyje), vyko pedagogų mokymai, įgyvendintos ugdomosios ir terapinės veiklos su specialiųjų poreikių vaikais, įsigytos reikalingos priemonės šioms veikloms vykdyti, užtikrintas projekto veiklų viešinimas.</t>
  </si>
  <si>
    <t>0; 15</t>
  </si>
  <si>
    <t>Įgyvendinti projektą „Gebėjimų ir reikalingų kompetencijų ugdymas darbe su specialiųjų poreikių vaikais Latvijos ir Lietuvos vaikų darželiuose"</t>
  </si>
  <si>
    <t>Užsitęsus projektavimo paslaugoms, dalis lėšų liko nepanaudota.</t>
  </si>
  <si>
    <t>2025-01-28 CPVA pateiktas projekto įgyvendinimo planas. 2025-05-22 CPVA direktoriaus įsakymu Nr. 2025/8-3-187 Projekto įgyvendinimui skirtas ES finansavimas – 2464,6 tūkst Eur. 2025-06-17  su UAB „Statybų inžinerinė strategija“ pasirašyta Panevėžio „Saulėtekio” progimnazijos projektavimo kartu su projekto vykdymo priežiūra paslaugų sutartis. 2025-06-27  su UAB „Statybų inžinerinė strategija“ pasirašyta Panevėžio Rožyno progimnazijos projektavimo kartu su projekto vykdymo priežiūra paslaugų sutartis. 2025-06-30 pasirašyta Projekto sutartis su CPVA. Užbaigtas rengti J. Miltinio gimnazijos projektas ir 2025-09-02 gautas statybą leidžiantis dokumentas, buvo ruošiami dokumentai rangos darbų pirkimui. Užbaigtas rengti Panevėžio Juozo Balčikonio gimnazijos projektas ir 2026-01-06 gautas Panevėžio Juozo Balčikonio gimnazijos projekto statybos leidimas.</t>
  </si>
  <si>
    <t>0;12;19</t>
  </si>
  <si>
    <t>Įgyvendinti projektą „Bendrojo ugdymo mokyklų infrastruktūros pritaikymas įvairių negalių turintiems mokiniams Panevėžio mieste“</t>
  </si>
  <si>
    <t>2025 03 28 VšĮ Centrinei projektų valdymo agentūrai (CPVA) pateiktas projekto įgyvendinimo planas, 2025 08 21 CPVA direktoriaus įsakymu Nr. 2025/8-3-325 projekto  įgyvendinimui skirtas finansavimas, 2025 09 25 su CPVA pasirašyta projekto sutartis. 2025 m. pagal  su UAB" IN Ace" 2024-03-06  pasirašytas sutartis buvo tęsiami projektavimo darbai. Techniniai projektai parengti 2025 m. 11 mėn.(rangos darbų pirkimo konkursai dar nepradėti).</t>
  </si>
  <si>
    <t>Įgyvendinti projektą „Visos dienos mokyklos erdvės sukūrimas Panevėžio miesto ikimokyklinio ugdymo mokyklose“</t>
  </si>
  <si>
    <t>Dalis ES lėšų nepanaudota, nes dėl vėluojančių projektavimo paslaugų atlikimo nebuvo galimybės vykdyti dalies pirkimų.</t>
  </si>
  <si>
    <t xml:space="preserve">Per 2025 m. 9 (devyniose) bendrojo ugdymo mokyklose modernizuotos gamtos mokslų bei kultūrinio ugdymo erdvės. Nupirkta gamtos mokslų mokymų priemonių ir įrangos rinkiniai kiekvienai 12 bendrojo ugdymo mokyklų. 6-se mokyklose atnaujinta technologijų kabinetų įranga, 4-ose- meninio bei kultūrinio ugdymo įranga.  </t>
  </si>
  <si>
    <t>Įgyvendinti projektą „Tūkstantmečio mokyklos I“</t>
  </si>
  <si>
    <t>Įgyvendintas projektas 2024</t>
  </si>
  <si>
    <t>0;12; 4</t>
  </si>
  <si>
    <t>Įgyvendinti projektą „Atviros ekosistemos atsiskaitymams negrynaisiais pinigais bendrojo ugdymo įstaigų valgyklose kūrimas“</t>
  </si>
  <si>
    <t>0;8</t>
  </si>
  <si>
    <t xml:space="preserve"> Įgyvendinti projektą „Mokyklų aprūpinimas gamtos ir technologinių mokslų priemonėmis“</t>
  </si>
  <si>
    <t xml:space="preserve"> </t>
  </si>
  <si>
    <t xml:space="preserve">išbr., užbaigtas </t>
  </si>
  <si>
    <t>0;7</t>
  </si>
  <si>
    <r>
      <t xml:space="preserve"> Įgyvendinti projektą „Neformaliojo švietimo infrastruktūros tobulinimas“</t>
    </r>
    <r>
      <rPr>
        <sz val="11"/>
        <color rgb="FFFF0000"/>
        <rFont val="Times New Roman"/>
        <family val="1"/>
        <charset val="186"/>
      </rPr>
      <t xml:space="preserve"> užbaigtas, joi nebėra 02 programoje</t>
    </r>
  </si>
  <si>
    <t>paslėpti projektą</t>
  </si>
  <si>
    <t>Modernizuota įstaigos infrastruktūra</t>
  </si>
  <si>
    <t xml:space="preserve">panaikinti arba </t>
  </si>
  <si>
    <t>Įgyvendinti projektą „Regos centro „Linelis“  pastato vidaus patalpų  ir ugdymo aplinkos modernizavimas“</t>
  </si>
  <si>
    <t>Modernizuotas objektas</t>
  </si>
  <si>
    <t xml:space="preserve"> Įgyvendinti projektą „Panevėžio „Vilties“ progimnazijos infrastruktūros modernizavimas“ </t>
  </si>
  <si>
    <t>Švietimo įstaigų, kuriose modernizuotos vidaus  ir (ar) lauko patalpų erdvės, skaičius</t>
  </si>
  <si>
    <t>Modernizuota objektų</t>
  </si>
  <si>
    <t xml:space="preserve">Švietimo įstaigų vidaus patalpų ir (ar) lauko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</si>
  <si>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</si>
  <si>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</si>
  <si>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</si>
  <si>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</si>
  <si>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</si>
  <si>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</si>
  <si>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7.1.2.</t>
  </si>
  <si>
    <t>Įgyvendinti projektą „Panevėžio A. Jakšto g. rekonstrukcija“</t>
  </si>
  <si>
    <t xml:space="preserve">Miesto vietinės reikšmės kelių ir gatvių infrastruktūros atnaujinimas ir plėtra </t>
  </si>
  <si>
    <t>projektas užbaigtas</t>
  </si>
  <si>
    <t>7.1.1.</t>
  </si>
  <si>
    <t xml:space="preserve"> Įgyvendinti projektą „Lietaus vandens surinkimo, valymo ir nuotekų  bei drenažo sistemų projektavimas, diegimas ir renovavimas“  </t>
  </si>
  <si>
    <t>Paviršinių nuotekų surinkimo  ir valymo sistemos (tinklų, įrenginių) modernizavimas ir plėtra</t>
  </si>
  <si>
    <t>Rekonstruotos lietaus vandens surinkimo, valymo ir nuotekų  bei drenažo sistemos ilgis</t>
  </si>
  <si>
    <t>Projektų, gavusių finansavimą miesto tvariai plėtrai ir transformacijai, skaičius</t>
  </si>
  <si>
    <t xml:space="preserve">Skatinti miesto tvarią plėtrą ir transformaciją </t>
  </si>
  <si>
    <t>2025-07-18 VšĮ Centrinei projektų valdymo agentūrai (CPVA) pateiktas projekto įgyvendinimo planas, 2025-10-03 CPVA Direktoriaus įsakymu Nr. 2025/8-3-386 Projektui skirtas finansavimas, 2025-11-27 su CPVA pasirašyta Projekto sutartis. Parengti pirkimo dokumentai dėl Panevėžio miesto autobusų stoties prieigų sutvarkymo projekto korektūros paslaugų, šiuo metu (2026 m.) inicijuojamas viešasis paslaugų pirkimas.</t>
  </si>
  <si>
    <t>6.3.1.</t>
  </si>
  <si>
    <t>Įgyvendinti projektą "Panevėžio miesto autobusų stoties prieigų urbanizuotos teritorijos konversija į žaliąją erdvę ir reikalingos susisiekimo infrastruktūros modernizavimas"</t>
  </si>
  <si>
    <t>2025-09-30 VšĮ Centrinei projektų valdymo agentūrai (CPVA) pateiktas projekto įgyvendinimo planas. CPVA direktoriaus 2025-11-26 įsakymu Nr. 2025/8-562 Projektui skirtas ES finansavimas. Panevėžio miesto savivaldybės administracija 2025-12-12 su CPVA pasirašė Europos regioninės plėtros fondo lėšomis bendrai finansuojamo projekto Nr. 25-208-P-0001 sutartį.</t>
  </si>
  <si>
    <t>Įgyvendinti projektą "Plėtoti žaliąją infrastruktūrą Panevėžio miesto urbanizuotoje teritorijoje"</t>
  </si>
  <si>
    <t>Sukurta rekreacinė erdvė</t>
  </si>
  <si>
    <t>Kadangi projektavimo paslaugų pirkimo procedūros nebuvo užbaigtos 2025 m., planuotos lėšos nebuvo panaudotos.</t>
  </si>
  <si>
    <t>2025-03-20 VšĮ Centrinei projektų valdymo agentūrai (CPVA) pateiktas projekto įgyvendinimo planas, 2025-06-27 CPVA direktoriaus įsakymu Nr. 2025/8-3-249 Projektui skirtas finansavimas. 2025-09-22 Panevėžio miesto savivaldybės administracija pasirašė Europos regioninės plėtros fondo lėšomis bendrai finansuojamo projekto sutartį Nr. 25-302-P-0001. Parengti projektavimo paslaugų viešojo pirkimo dokumentai, lapkričio mėn. pradėtos  pirkimo procedūros.</t>
  </si>
  <si>
    <t>Įgyvendinti projektą "Šiaurinėje „Ekrano“ marių pusėje esančios teritorijos atgaivinimas sukuriant rekreacinę erdvę"</t>
  </si>
  <si>
    <t>2025-10-01  pasirašyta projektavimo sutartis su MB "Bauland" Nr.22-2885 dėl Molainių filtracijos laukų ir šalia esančių teritorijų konversijos, pritaikant daugiatiksliam naudojimui techninio projekto parengimo. Pradėti projektavimo darbai.</t>
  </si>
  <si>
    <t xml:space="preserve">Įgyvendintas projektas </t>
  </si>
  <si>
    <t>Įgyvendinti projektą "Molainių filtracijos laukų ir šalia esančių teritorijų konversija, pritaikant daugiatiksliam naudojimui"</t>
  </si>
  <si>
    <t>Dėl užsitęsusių projektavimo darbų planuotos lėšos nepanaudotos (perskirstytos kitiems projektams).</t>
  </si>
  <si>
    <t xml:space="preserve"> Atvirą architektūrinių idėjų konkursą „Rekreacinės erdvės sukūrimas atgaivinant Berčiūnų miško parką“ laimėjus UAB Conceptus Group, 2025 m. birželio mėn. buvo pasirašyta projektavimo paslaugų sutartis ir buvo vykdomi projektavimo darbai.</t>
  </si>
  <si>
    <t>Įgyvendinti  projektą "Rekreacinės erdvės sukūrimas atgaivinant Berčiūnų miško parką"</t>
  </si>
  <si>
    <t>Ataskaitiniu laikotarpiu suplanuotos projekto rengimo lėšos nebuvo panaudotos, nes projektuotojai vėlavo atlikti vieną iš sutartyje numatytų projektavimo etapų – projektinių pasiūlymų parengimą.</t>
  </si>
  <si>
    <t>2025 m. sausio 15 d. buvo pasirašyta sutartis dėl projekto „Laisvės aikštės prieigų humanizavimas“ techninio projekto parengimo. Sutartis apima projektinių pasiūlymų parengimą bei techninio darbo projekto parengimo paslaugas. 2025 m. vyko projektavimo darbai.</t>
  </si>
  <si>
    <t>Įgyvendinti projektą "Laisvės aikštės prieigų humanizavimas"</t>
  </si>
  <si>
    <t>Įgyvendinti projektą „Ekologinio vandens turizmo  Latvijoje ir Lietuvoje vystymas“</t>
  </si>
  <si>
    <t>kv.m.</t>
  </si>
  <si>
    <t xml:space="preserve">Sutvarkyta teritorija </t>
  </si>
  <si>
    <t>Įgyvendinti projektą „Kraštovaizdžio formavimas ir ekologinės būklės gerinimas Panevėžio mieste“</t>
  </si>
  <si>
    <t>0;5</t>
  </si>
  <si>
    <r>
      <t xml:space="preserve"> Įgyvendinti projektą „Erdvės žmonėms“</t>
    </r>
    <r>
      <rPr>
        <sz val="11"/>
        <color rgb="FFFF0000"/>
        <rFont val="Times New Roman"/>
        <family val="1"/>
        <charset val="186"/>
      </rPr>
      <t xml:space="preserve"> Projektas užbaigtas, nebėra 02 programoje</t>
    </r>
  </si>
  <si>
    <t xml:space="preserve"> Įgyvendinti projektą „Transformacija iš apleistų erdvių į išpuoselėtas“</t>
  </si>
  <si>
    <t xml:space="preserve"> Įgyvendinti projektą „Laisvės aikštės ir jos prieigų sutvarkymas“</t>
  </si>
  <si>
    <t>Įrengtas fontanas</t>
  </si>
  <si>
    <t xml:space="preserve"> Įgyvendinti projektą „Jaunimo sodo sutvarkymas“</t>
  </si>
  <si>
    <t xml:space="preserve"> Įgyvendinti projektą „Teritorijos prie „Ekrano“ marių  konversija, pritaikant ją aktyviam poilsiui, užimtumui ir vietos verslo skatinimui“</t>
  </si>
  <si>
    <t>Projektas užbaigtas</t>
  </si>
  <si>
    <t xml:space="preserve"> Įgyvendinti projektą „Nepriklausomybės aikštės ir jos prieigų sutvarkymas“</t>
  </si>
  <si>
    <t>Dalis lėšų nepanaudota dėl oro sąlygų nesant galimybei atlikti statybos darbus.</t>
  </si>
  <si>
    <t>Nuo 2025 m.II pusmečio buvo atnaujinti pėsčiųjų tilto per Nevėžio upę, jungiančio P. Puzino ir A. Jakšto gatves, kapitalinio remonto darbai. Darbai neužbaigti dėl netinkamų oro sąlygų.</t>
  </si>
  <si>
    <t xml:space="preserve"> Įgyvendinti projektą „Viešųjų erdvių prie Panevėžio bendruomenių rūmų sutvarkymas“</t>
  </si>
  <si>
    <t>"-" 10,8</t>
  </si>
  <si>
    <t xml:space="preserve"> Įgyvendinti projektą „Skaistakalnio parko ir jo prieigų sutvarkymas“</t>
  </si>
  <si>
    <t xml:space="preserve"> Įgyvendinti projektą „Panevėžio senvagės teritorijos kompleksinis sutvarkymas“</t>
  </si>
  <si>
    <t>Sukurtos rekreacinės erdvės</t>
  </si>
  <si>
    <t>Įgyvendinta projektų</t>
  </si>
  <si>
    <t>Viešųjų erdvių pritaikymas / natūralių ir pusiau natūralių miesto erdvių tvarkymas ir atnaujinimas (viešosios, poilsio, tyliosios zonos)</t>
  </si>
  <si>
    <t>Suformuotų, patobulintų erdvių skaičius</t>
  </si>
  <si>
    <t xml:space="preserve">Patobulinti  miesto erdvių ir objektų kokybę, jų priežiūrą </t>
  </si>
  <si>
    <t>Užsitęsus techninio projekto dėl konteinerių įrengimo aikštelių ir kitų sprendinių derinimui, liko dalis nepanaudotų 2025 m. suplanuotų lėšų.</t>
  </si>
  <si>
    <t>2025-03-18 su V. Stankevičiaus projektavimo įmone pasirašyta 35 požeminių komunalinių atliekų ir antrinių žaliavų surinkimo konteinerių aikštelių supaprastinto projekto parengimo paslaugų sutartis. 2025-04-28 VšĮ Centrinei projektų valdymo agentūrai (CPVA) pateiktas projekto įgyvendinimo planas. 2025-07-07 CPVA direktoriaus įsakymu Nr. 2025/8-3-257 skirtas finansavimas projektui įgyvendinti. 2025-07-24 pasirašyta projekto sutartis su CPVA. 2025-12-30 Parengtas supaprastintas projektas, gauta teigiama ekspertizės išvada. Planuojami tolimesni darbai, rangos pirkimas.</t>
  </si>
  <si>
    <t>6.2.1.</t>
  </si>
  <si>
    <t>Įgyvendinti projektą "Skatinti rūšiuojamąji atliekų surinkimą Panevėžio mieste"</t>
  </si>
  <si>
    <t xml:space="preserve"> Įgyvendinti projektą „Komunalinių atliekų rūšiuojamojo surinkimo infrastruktūra“</t>
  </si>
  <si>
    <t>Įrengta surūšiuotų atliekų surinkimo aikštelių</t>
  </si>
  <si>
    <t>Šalinamų sąvartyne komunalinių atliekų kiekio mažinimas</t>
  </si>
  <si>
    <t>Įdiegti nauji žiedinės ekonomikos sprendimai</t>
  </si>
  <si>
    <t xml:space="preserve">Užtikrinti saugią ir švarią aplinką bei įdiegti žiedinės ekonomikos (beatliekės gamybos) principus </t>
  </si>
  <si>
    <t xml:space="preserve">2025 m. spalio mėn. įvyko pirmasis tarptautinis projekto renginys Jevišovicės mieste (Čekija). Susitikimo metu partneriai iš 5 šalių aptarė klausimus, susijusius su atsinaujinančiais energijos šaltiniais bendruomenėse, pristatė veiklą šiuo klausimu savo bendruomenėse ir aptarė sekančio susitikimo Maltoje  eigą. </t>
  </si>
  <si>
    <t>6.1.1.</t>
  </si>
  <si>
    <t xml:space="preserve"> Įgyvendinti projektą "Europos vertybės, aplinkosauga ir atsinaujinantys energijos šaltiniai"</t>
  </si>
  <si>
    <t>Projektas užbaigtas 2024 m.</t>
  </si>
  <si>
    <t xml:space="preserve"> Įgyvendinti projektą „Panevėžio miesto gatvių apšvietimo modernizavimas“</t>
  </si>
  <si>
    <t>Modernizuota miesto apšvietimo sistema</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</si>
  <si>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</si>
  <si>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</si>
  <si>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</si>
  <si>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</si>
  <si>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</si>
  <si>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Projektas užbaigtas 2023 m.</t>
  </si>
  <si>
    <t>5.3.1.</t>
  </si>
  <si>
    <t xml:space="preserve"> Įgyvendinti projektą „Darnaus judumo priemonių diegimas Panevėžio mieste“</t>
  </si>
  <si>
    <t xml:space="preserve">Intelektinių elektroninių  priemonių diegimas viešajame transporte </t>
  </si>
  <si>
    <t>Įgyvendintų projektų, didinančių naudojimosi viešuoju transportu mastą, skaičius</t>
  </si>
  <si>
    <t xml:space="preserve">Padidinti naudojimosi viešuoju transportu mastą </t>
  </si>
  <si>
    <t xml:space="preserve">Nuraukus rangos darbų pirkimo procedūras, nebuvo panaudotos 2025 m. suplanuotos  ES lėšos. </t>
  </si>
  <si>
    <t xml:space="preserve">2025 m. buvo tęsiami projektavimo darbai. Techninis projektas parengtas 2025-09-22. Parengti viešojo rangos darbų pirkimo konkurso dokumentai, pradėtos vykdyti rangos darbų pirkimo procedūros, tačiau buvo nutrauktos ir pirkimas inicijuotas iš naujo. </t>
  </si>
  <si>
    <t>5.2.1.</t>
  </si>
  <si>
    <t>Įgyvendinti projektą "Klaipėdos g. –Vakarinės g. rekonstravimas, užtikrinant eismo saugumą ir pašalinant juodąją dėmę"</t>
  </si>
  <si>
    <t>Užtrukus projekto derinimui dėl ESO tinklų, liko nepanaudoos lėšos.</t>
  </si>
  <si>
    <t xml:space="preserve">2025 03 18  VšĮ Centrinei projektų valdymo agentūrai (CPVA) pateiktas projekto įgyvendinimo planas. 2025-05-23  CPVA direktoriaus įsakymu Nr. 2025/8-3-189 Projektui skirtas finansavimas. 2025-06-18  Panevėžio miesto savivaldybės administracija su CPVA pasirašė Europos regioninės plėtros fondų lėšomis bendrai finansuojamą projektosutartį Nr. 25-106-P-0001. 2025-09-11 pradėtos projekto sprendinių tvirtinimo procedūros, sprendiniai patvirtinti. </t>
  </si>
  <si>
    <t>Įgyvendinti projektą "J. Basanavičiaus g. - Beržų g. rekonstravimas, užtikrinant eismo saugumą ir pašalinant juodąją dėmę"</t>
  </si>
  <si>
    <t>Užsitęsus projektavimo darbams, planuotos lėšos nebuvo panaudotos. Likučio lėšos perskirstytos kitiems projektams.</t>
  </si>
  <si>
    <t>2025 m. vyko projektavimo darbai. 2025-07 mėn. atliktas projekto Kelių saugumo auditas (Auditas), 2025-08 mėn. parengta Audito ataskaita. Buvo vykdomas Projekto viešinimas (visuomenės informavimas apie numatomą statinių projektavimą), projekto sprendiniai patvirtinti 2025 m. lapkričio mėn. 2026-01-06 pasirašytas papildomas susitarimas prie 2023 m. rugsėjo 28 d. pirkimo sutarties Nr. CPO266526, kuriuo pratęsiamas žiedinės sankryžos projektavimo paslaugų teikimo terminas iki 2026 04 25.</t>
  </si>
  <si>
    <t>Įgyvendinti projektą "Klaipėdos g. –Nemuno g. rekonstravimas, užtikrinant eismo saugumą ir pašalinant juodąją dėmę"</t>
  </si>
  <si>
    <t>Modernizuotų šviesoforinių sankryžų skaičius</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</si>
  <si>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</si>
  <si>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</si>
  <si>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</si>
  <si>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</si>
  <si>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2025 m. rugpjūčio 28 d. Tarybos sprendimu Nr. 1-244 pakeista Panevėžio miesto tvarios plėtros strategija, kurioje šis projektas pakeistas kitu veiksmu. A. Jakšto gatvės pėsčiųjų ir dviračių tilto kapitalinį remontą atlieka PST Group, AB  kito projekto apimtyje.</t>
  </si>
  <si>
    <t>5.1.1.</t>
  </si>
  <si>
    <t>Įgyvendinti projektą "A. Jakšto gatvės pėsčiųjų ir dviračių tilto (nuo Kranto g. iki A. Jakšto g.) atnaujinimas / įrengimas integruojant į bendrą bevariklio transporto tinklą"</t>
  </si>
  <si>
    <t>2025 03 27 VšĮ Centrinės projektų valdymo agentūros (CPVA) direktoriaus įsakymu Nr. 2025/8-3-112 Projektui skirtas finansavimas (Projekto įgyvendinimo planas pateiktas 2024-12-17), 2025 04 18 Panevėžio miesto savivaldybės administracija su CPVA pasirašė projekto sutartį Nr. 25-102-P-0001. Pagal 2024-10-30 su MB „Susisiekimo komunikacijų sprendimai“ pasirašytą projektavimo sutartį, 2025 m. parengtas Panevėžio miesto Smėlynės gatvės dalies (nuo J. Basanavičiaus g. iki S. Kerbedžio g.) kapitalinio remonto techninis projektas.</t>
  </si>
  <si>
    <t>Įgyvendinti projektą "Dviračių arba pėsčiųjų ir / ar dviračių tako Smėlynės g. (nuo J. Basanavičiaus iki S. Kerbedžio g.) modernizavimas integruojant į bendrą bevariklio transporto tinklą"</t>
  </si>
  <si>
    <t>2025-06-16 VšĮ Centrinei projektų valdymo agentūrai pateiktas projekto įgyvendinimo planas. 2025-10-08 pasirašyta finansavimo sutartis Nr. 25-103-P-0001. Parengtas Panevėžio miesto Pušaloto gatvės dalies (nuo geležinkelio pervažos iki miesto ribos) kapitalinio remonto techninis projektas, atlikta projekto ekspertizė.</t>
  </si>
  <si>
    <t>0; 19</t>
  </si>
  <si>
    <t>Įgyvendinti projektą "Dviračių arba pėsčiųjų ir / ar dviračių tako Pušaloto g. (nuo geležinkelio pervažos iki miesto ribos) modernizavimas integruojant į bendrą bevariklio transporto tinklą"</t>
  </si>
  <si>
    <t>Kadangi Projektavimo sutartis buvo nutraukta ir pakartotinai buvo vykdomas projektavimo paslaugų viešojo pirkimo konkursas, to pasekoje liko nepanaudotos 2025 m. sulanuotos lėšos.</t>
  </si>
  <si>
    <t>2024-12-19 pasirašius su VšĮ centrine projekto valdymo agentūra  projekto sutartį  Nr. 25-107-P-0001, 2025 m. parengti projektavimo paslaugų viešojo pirkimo konkurso dokumentai, įvykdytos pirkimo procedūros, pasirašyta Projektavimo paslaugų sutartis, tačiau Sutartis buvo nutraukta ir iš naujo buvo vydomas pirkimo konkursas. Su konkurso laimėtoju UAB „VRP projektai“ 2025-08-07 pasirašyta sutartis Nr. 22-2510  dėl techninio darbo projekto parengimo ir projekto vykdymo priežiūros paslaugų.</t>
  </si>
  <si>
    <t>Įgyvendinti projektą "Dviračių arba pėsčiųjų ir / ar dviračių tako Klaipėdos g. (nuo Nemuno g. iki miesto ribos) modernizavimas integruojant į bendrą bevariklio transporto tinklą"</t>
  </si>
  <si>
    <t>2025-06-17 VšĮ Centrinei projektų valdymo agentūrai pateiktas projekto įgyvendinimo planas. 2025-10-09 pasirašyta finansavimo sutartis Nr. 25-103-P-0002. Parengtas Panevėžio miesto Ramygalos gatvės dalies (nuo Nemuno g. iki miesto ribos) kapitalinio remonto techninis darbo projektas, atlikta projekto ekspertizė.</t>
  </si>
  <si>
    <t>Įgyvendinti projektą "Dviračių arba pėsčiųjų ir / ar dviračių tako Ramygalos g. (nuo Nemuno g. iki miesto ribos) modernizavimas integruojant į bendrą bevariklio transporto tinklą"</t>
  </si>
  <si>
    <t>2025 m. buvo parengti rangos darbų viešojo konkurso pirkimo dokumentai, su konkurso laimėtoju UAB „JK Ranga“ 2025 m. liepos 3 d. pasirašyta Rangos sutartis Nr. 22-2165. 2025-07-07 pradėti vykdyti Rangos darbai. Visi numatyti rangos darbai baigti 2026 m. sausio 5d . Vykdomos statybos užbaigimo procedūros.</t>
  </si>
  <si>
    <t>Įgyvendinti projektą „Pėsčiųjų ir dviračių tako nuo Vakarinės g. link Berčiūnų gyvenvietės modernizavimas integruojant į bendrą bevariklio transporto tinklą"</t>
  </si>
  <si>
    <t xml:space="preserve">vnt. </t>
  </si>
  <si>
    <t>Naujų įrengtų netaršaus mikrostransporto priemonių stovų komplektai</t>
  </si>
  <si>
    <t>Įrengti stovų komplektai, įgyvendintos kitos 2025 metais suplanuotos veiklos, suorganizuotas tarptautinis renginys projekto partneriams Panevėžyje ir aktyvaus judumo skatinimo kampanijos projekte dalyvaujančių 10 mokyklų bendruomenėse.</t>
  </si>
  <si>
    <t xml:space="preserve"> Igyvendinti projektą „DJP BSR - efektyvaus darnaus judumo mieste planavimo stiprinimas Baltijos miestuose“</t>
  </si>
  <si>
    <t xml:space="preserve"> Igyvendinti projektą „Dviračio tako nuo Vakarinės g. link Berčiūnų gyvenvietės  modernizavimas“</t>
  </si>
  <si>
    <t>Dviračių trąsų, pėsčiųjų takų mieste ir jo prieigose įrengimas ir atnaujinimas užtikrinant tęstinumą bei junglumą</t>
  </si>
  <si>
    <t>km.</t>
  </si>
  <si>
    <t>Atnaujintų atkarpų, skatinant netaršaus mikrotransporto infrastruktūros plėtrą, ilgis</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</si>
  <si>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</si>
  <si>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</si>
  <si>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</si>
  <si>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Numatyta projekto pirmojo susitikimo data, tačiau iki metų pabaigos projekto partneriai nepaskelbė projekto pirmojo susitkimo vietos, todėl nebuvo panaudotos susitikimo organizavimui planuotos lėšos.</t>
  </si>
  <si>
    <t xml:space="preserve">Projektas pradėtas įgyvendinti 2025-11-01. </t>
  </si>
  <si>
    <t>4.1.1.</t>
  </si>
  <si>
    <t>Įgyvendinti projektą "Jaunimas ir naujasis Bauhauzas"</t>
  </si>
  <si>
    <t>Sutaupytos lėšos vykdant viešuosius pirkimus.</t>
  </si>
  <si>
    <t>Projekto įgyvendinime dalyvauja 7 tarptautiniai partneriai. 2025 m. kovo 26 d. vyko Projekto partnerių susitikimas Panevėžyje bei organizuotos išvykos į Vilnių, 2025 m. liepos 23 d. ir 2025 m. rugpjūčio 7 d. - į Kauną, supažindinant dalyvius su Lietuvos miestų žaliąja infrastruktūra bei viešųjų erdvių atnaujinimo principais. 2025 m. gegužės 19-21 d. vyko partnerių susitikimas Elverum, (Norvegija),  2025 m. spalio 26-29 d.  - Galway (Airija). Susitikimų metu buvo nagrinėjami klausimai, susiję su regionų ir miestų gebėjimų kurti ir įdiegti įtraukaus ir tvaraus teritorijų planavimo politikos priemones stiprinimu, didinant jų atsparumą ir prisitaikymą prie klimato kaitos.</t>
  </si>
  <si>
    <t>Įgyvendinti projektą "Bauhauzas – žalesnė Europa"</t>
  </si>
  <si>
    <t>vnt..</t>
  </si>
  <si>
    <t>Tarptautinių  renginių skaičius</t>
  </si>
  <si>
    <t xml:space="preserve">2025 m. vasario, balandžio ir gegužės mėn. įvyko trys tarptautiniai projekto renginiai: Portugalijoje, Vengrijoje ir Kroatijoje. Juose dalyvavo partneriai iš 20 miestų. Susitikimuose aptartos jaunimo aktyvumo ir motyvacijos klausimai, pristatytos miestų patirtys jaunimo politikos klausimais, dalyvauta diskusijose. Projektas užbaigtas. </t>
  </si>
  <si>
    <t xml:space="preserve">Įgyvendinti projektą „Jaunimas ir demokratija: būsimos Europos kartos įgalinimas“ </t>
  </si>
  <si>
    <t>Suorganizuotas tarptautinis renginys Panevėžyje, kuriame dalyvavo visi projekto partneriai. Susitikimo metu partneriai susipažino su Panevėžio miesto įgyvendinamomis iniciatyvomis ir vietos institucijomis, dirbančiomis švietimo, jaunimo ir inovacijų srityse. Metų eigoje projekto partnerių susitikimai vyko Bukarešte (Rumunija), Sasaryje (Italija), Smoliane (Bulgatija) ir Ventspilyje (Latvija).  Projektas baigtas įgyvendinti 2025-12-31.</t>
  </si>
  <si>
    <t xml:space="preserve">Įgyvendinti projektą „Tvarios energijos iššūkiai“ </t>
  </si>
  <si>
    <t>Projekto metu Savivaldybės administracijoje buvo įdarbintas lyčių lygybės koordinatorius, jo darbo vietai įrengti įsigytas kompiuteris, darbo stalas, kėdė. Projekto veiklos finansuotos ES lėšomis 100 proc. Projektas užbaigtas 2025 m. 10 mėn.</t>
  </si>
  <si>
    <t xml:space="preserve">Įgyvendinti projektą „Koordinatorių modelio išbandymas ir lyčių lygybės politikos stiprinimas Lietuvoje“ </t>
  </si>
  <si>
    <t xml:space="preserve">Įgyvendinti projektą „Europos solidarumas telkia pasaulio jaunimą (Sinergija)“ </t>
  </si>
  <si>
    <t xml:space="preserve">Projektas užbaigtas </t>
  </si>
  <si>
    <t xml:space="preserve">Įgyvendinti projektą „Iššūkiai jaunimui“ </t>
  </si>
  <si>
    <t xml:space="preserve">Įgyvendinti projektą „Įtrauki Europos Sąjunga“  </t>
  </si>
  <si>
    <t>2025 m. grįžusios ES lėšos panaudotos išleisto likučio atstatymui.</t>
  </si>
  <si>
    <t xml:space="preserve">Įgyvendinti projektą „Žalioji kryptis“  </t>
  </si>
  <si>
    <t>Įgyvendinti projektą „Sportas visiems“</t>
  </si>
  <si>
    <t xml:space="preserve">Įgyvendinti projektą „Bendruomenė ir aplinka“ </t>
  </si>
  <si>
    <r>
      <t xml:space="preserve">Prisidėti prie BIVP (Bendruomenės inicijuota vietos plėtra) strategijos įgyvendinimo </t>
    </r>
    <r>
      <rPr>
        <sz val="11"/>
        <color rgb="FFFF0000"/>
        <rFont val="Times New Roman"/>
        <family val="1"/>
        <charset val="186"/>
      </rPr>
      <t>NETURI BŪTI</t>
    </r>
  </si>
  <si>
    <t xml:space="preserve"> Įgyvendinti projektą „Tiltas“ </t>
  </si>
  <si>
    <t>Pagerintų / modernizuotų paslaugų skaičius</t>
  </si>
  <si>
    <t>0;11</t>
  </si>
  <si>
    <t xml:space="preserve"> Įgyvendinti projektą „Paslaugų ir asmenų aptarnavimo kokybės gerinimas Panevėžio miesto ir Panevėžio rajono savivaldybėse“</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</si>
  <si>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</si>
  <si>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</si>
  <si>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</si>
  <si>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</si>
  <si>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</si>
  <si>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</si>
  <si>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</si>
  <si>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2025 m. planuotos lėšos nepanaudotos dėl neįvykusių butų pirkimų.</t>
  </si>
  <si>
    <t xml:space="preserve">Įgyvendinant projektą planuojama įsigyti 12 vnt. butų ir pritaikyti juos socialiniam būstui. 2025-03-04 paskelbtas butų pirkimo konkursas. Pirkimas buvo nutrauktas gavus CPVA rekomendaciją atskirti projektų „Socialinio būsto plėtra“, „Grupinio gyvenimo namai“ ir „Apsaugoto būsto įrengimas“ pirkimus, kurie iki tol buvo sujungti į vieną. Atsižvelgiant į rekomendaciją,  pirkimas buvo nutrauktas ir 2025-07-23 pirkimo sąlygos buvo patikslintos. Planuota 2025-08-07 skelbti butų pirkimo konkursą  pakartotinai, tačiau jis nebuvo atliktas dėl atsakingų darbuotojų ligos. Nuo 2025 m. rugsėjo mėn. pasikeitus projekto vadovui, sudaryta nauja būstų įsigijimo komisija, parengtas naujas ekonominis butų pirkimo pagrindimas, suderintos pirkimo sąlygos, kurios patvirtintos 2005 m. gruodžio mėn. Butų pirkimo konkursas paskelbtas 2026-02-03. </t>
  </si>
  <si>
    <t>3.2.1.</t>
  </si>
  <si>
    <t>Įgyvendinti projektą „Socialinio būsto fondo plėtra Panevėžio mieste“</t>
  </si>
  <si>
    <t>Lėšos grąžintos VšĮ Centrinei prjektų valdymo agentūrai, nustačius projekte pažeidimą.</t>
  </si>
  <si>
    <t xml:space="preserve">Užbaigtas 2020 m. </t>
  </si>
  <si>
    <t>Įgyvendinti projektą „Socialinio būsto plėtra“</t>
  </si>
  <si>
    <t xml:space="preserve">Socialinio būsto plėtra </t>
  </si>
  <si>
    <t>sk.</t>
  </si>
  <si>
    <t>Įkurta socialinių būstų</t>
  </si>
  <si>
    <t xml:space="preserve">Vystyti socialinės paramos individualizuoto kompleksiškumo teikimo modelį </t>
  </si>
  <si>
    <t>VBN</t>
  </si>
  <si>
    <t>Naujas projektas. Planuojama, kad bus vykdomas nuo 2026 m. II pusm.</t>
  </si>
  <si>
    <t>1</t>
  </si>
  <si>
    <t xml:space="preserve"> 288724610</t>
  </si>
  <si>
    <t>3.1.2</t>
  </si>
  <si>
    <t>Įgyvendinti projektą „Priedangų infrastruktūros plėtra Panevėžio mieste, II etapas“</t>
  </si>
  <si>
    <t>Įgyvendinti projektą „Kolektyvinės apsaugos statinių aprūpinimas būtinųjų priemonių atsargomis Panevėžio mieste, II etapas“</t>
  </si>
  <si>
    <t>2025-07-02 Europos socialinio fondo agentūrai (ESFA) pateikta paraiška projekto finansavimui gauti. 2025-08 -19 LR socialinės apsaugos ir darbo ministro įsakymu Nr.A1-447 projektui įgyvendinti skirtas 234,4 tūkst. Eur finansavimas, 2025-09-09 su ESFA pasirašyta „Iš Prieglobsčio, migracijos ir integracijos fondo lėšų bendrai finansuojamo projekto Nr.  PMIF-2.01-V-03-11 „Paslaugos užsieniečiams Panevėžyje: nuo informacijos iki įsitraukimo“ sutartis, 2025-09 -10 pasirašyta Jungtinės veiklos (partnerystės) sutartis su projekto partneriu Panevėžio švietimo centru. Projekto dalyviams 2025-11-08 suorganizuota kultūrinė-istorinė pažintinė ekskursija „Pasakojanti Lietuva“, 2025-11-13 Panevėžio apskrities Gabrielės Petkevičaitės-Bitės viešojoje bibliotekoje įkurtas ukrainietiškas knygų kampelis, 2025-11-15 - šeštadieninė šeimos mokykla, 2025-11-22 vyko savaitgalinė mokykla „Taikomasis teatras“.</t>
  </si>
  <si>
    <t xml:space="preserve">Įgyvendinti projektą "Paslaugos užsieniečiams Panevėžyje: nuo informacijos iki įsitraukimo" </t>
  </si>
  <si>
    <t>Per CPO buvo perkami projektavimo darbai (2025-05-27 Viešųjų pirkimų skyriui pateikta reikalinga informacija, vokai atplėšti 2025-06-18 ir 2025-06-23). 2025-06-23 gauta informacija, kad pirkimas nutrauktas, nes per nustatytą terminą nepateikta nei vieno pasiūlymo. Projektavimo paslaugos (visoms 8 mokykloms) pirktos pakartotinai, nusipirkus jas,  užtrukus šių paslaugų teikimui iki gruodžio mėn. pabaigos, nebesuspėta paskelbti viešąjį pirkimą 2025 m. mokyklų įrengimui, todėl VB planuotos lėšos nebuvo panaudotos.</t>
  </si>
  <si>
    <t>2025-04-22 pasirašyta finansavimo sutartis su Lietuvos Respublikos vidaus reikalų ministerija ir VšĮ Vidaus reikalų ministerijos projektų valdymo agentūra; Patvirtintos aštuonių mokyklų projektavimo užduotys, paviešinta projekto informacija; 2025-07-24 - pasirašyta 8 (aštuonių) mokyklų pastatų dalies pritaikymo 3-io lygio priedangoms, paprastojo remonto aprašų parengimo paslaugų sutartis (terminas 3 mėn.). 2025-10-24 - pasirašytas susitarimas, kuriuo pratęstas dėl priedangų pritaikymo aprašų parengimo paslaugų terminas iki 2025-11-24. 2025-12-19  pritarta priedangų pritaikymo aprašų projektiniams sprendiniams ir pasirašytas suteiktų paslaugų priėmimo - perdavimo aktas dėl projektavimo paslaugų.</t>
  </si>
  <si>
    <t>Įgyvendinti projektą „Priedangų infrastruktūros plėtra Panevėžio mieste“</t>
  </si>
  <si>
    <t xml:space="preserve">2025 01 27 VšĮ Vidaus reikalų ministerijos projektų valdymo agentūrai pateiktas projekto įgyvendinimo planas. 2025 03 20 Lietuvos Respublikos vidaus reikalų ministro įsakymu Nr. 1V-190 projektui skirtas 225,0 tūkst. Eur dydžio finansavimas iš Valstybės gynybos fondo. 2025 05 05 Lietuvos Respublikos vidaus reikalų ministerija, Viešoji įstaiga Vidaus reikalų ministerijos projektų valdymo agentūra ir Panevėžio miesto savivaldybės administracija pasirašė trišalę Valstybės gynybos fondo lėšomis finansuojamo projekto NR. VRM-002-K-014 „Kolektyvinės apsaugos statinių aprūpinimas būtinųjų priemonių atsargomis Panevėžio mieste“ sutartį . Pradėjus vykdyti projektą buvo rengiami planuojamų įsigyti prekių pirkimo dokumentai (planuojama įsigyti 2 mobilius elektros generatorius, 1314 sulankstomų lovų, miegmaišių ir (arba) patalynės komplektų) ir pradėti vykdyti pirkimai. 2026 m. vasario 6 d. miegmaišiai pristatyti. </t>
  </si>
  <si>
    <t>Įgyvendinti projektą „Kolektyvinės apsaugos statinių aprūpinimas būtinųjų priemonių atsargomis Panevėžio mieste“</t>
  </si>
  <si>
    <t xml:space="preserve">2025 m. buvo vykdomos projektavimo paslaugos. 
2025-03-07 pasirašyta projekto parengimo ir projekto vykdymo priežiūros paslaugų tiekimo sutartis su UAB „Panevėžio miestprojektas“ Nr. 22-906.  2025-03-28 su ESFA pasirašyta Projekto Nr. PMIF-1.01-V-02-02 finansavimo sutartis Nr. PMIF V-70/22-1195,  2025-12-05 Pasirašytas susitarimas Nr. 22-349 dėl projektavimo paslaugų pratęsimo. </t>
  </si>
  <si>
    <t>Įgyvendinti projektą "Priėmimo sistemos reforma Lietuvoje"</t>
  </si>
  <si>
    <t>2025-07-10 pasirašyta projektavimo paslaugų sutartis su UAB „Projektų rengimo biuras” dėl projektinių pasiūlymų ir techninio darbo projekto parengimo, 2025-08-28 VšĮ Centrinei projektų valdymo agentūrai (CPVA) pateiktas projekto įgyvendinimo planas, 2025-10-27 CPVA direktoriaus įsakymu Nr. 2025/8-3-405 Projektui skirtas finansavimas, 2025-12-31 su CPVA pasirašyta Projekto finansavimo sutartis. UAB „Projektų rengimo biuras“ rengia projektinius pasiūlymus (viešinimas numatomas 2026-02 mėn.).</t>
  </si>
  <si>
    <t>Įgyvendinti projektą "Socialinės globos namų senatvine demencija sergantiems asmenims ir senyvo amžiaus  asmenims su negalia infrastruktūros plėtra Panevėžio mieste"</t>
  </si>
  <si>
    <t xml:space="preserve">Neįvykus gyvenamųjų namų pirkimams, 2025 m. planuotos lėšos nebuvo naudojamos. </t>
  </si>
  <si>
    <t xml:space="preserve">Projekto metu numatoma įsigyti 3 gyvenamuosius namus ir juos pritaikyti Grupinių gyvenimo namų veiklai. 2025 m. kovo mėn. paskelbtas pirmasis pirkimas dėl gyvenamųjų namų įsigijimo. 2025 m. liepos mėnesį pirkimas buvo nutrauktas dėl CPVA nurodymo koreguoti pirkimo sąlygas. Pakoregavus gyvenamųjų namų pirkimo sąlygas skelbimas apie pirkimą paskelbtas 2025 m. lapkričio mėnesį. Gautas vienas pasiūlymas, tačiau pirkimo dokumentai neatitiko reikalavimų ir pirkimas buvo užbaigtas. Pakartotinas pirkimas  paskelbtas 2026 m. sausio mėn. </t>
  </si>
  <si>
    <t>Įgyvendinti projektą "Panevėžio grupinių gyvenimo namų asmenims su intelekto ir (ar) psichikos negalia įkūrimas"</t>
  </si>
  <si>
    <t>Neįvykus planuotiems pirkimams 2025 m., numatytos lėšos nebuvo panaudotos (už vieną įsigytą butą bus apmokėta 2026 m.)</t>
  </si>
  <si>
    <t>Projekto metu planuojama įsigyti 12 vnt. dviejų kambarių butų ir pritaikyti juos apsaugoto būsto veiklai. Pirmasis skelbimas dėl butų pirkimo paskelbtas 2025 m. kovo mėn. 2025 m. liepos mėnesį pirkimas buvo nutrauktas dėl CPVA nurodymo koreguoti pirkimo sąlygas. Pakoregavus butų pirkimo sąlygas skelbimas apie pirkimą paskelbtas 2025 m. lapkričio mėnesį. Gauti trys pasiūlymai. Vienas pasiūlymas atitiko konkurso sąlygų reikalavimus, vienas – neatitiko ir buvo atmestas, vieną pasiūlymą atsiėmė Pardavėjas. Nupirktas vienas butas, Pirkimo-pardavimo sutartis pasirašyta 2026 m. vasario 4 d. Butų pirkimai bus vykdomi 2026 m.</t>
  </si>
  <si>
    <t>Įgyvendinti projektą "Apsaugoto būsto įrengimas Panevėžyje"</t>
  </si>
  <si>
    <t xml:space="preserve"> 2025 m. eigoje dalyvauta LR Socialinės apsaugos ir darbo ministerijos mokymuose/ seminaruose / diskusijose, tęstiniuose mokymuose Rygoje „Geroji migrantų integracijos praktika“, Tarptautinės organizacijos projekto „RISE“ pristatyme, Panevėžio prekybos pramonės ir amatų rūmų renginyje, skirtame emigrantėms moterims, 2025-08-27 susitikta su LR socialinės apsaugos ir darbo ministerijos atstovais, aptarti užsieniečių integracijos iššūkiai, su kuriais susiduria mieste gyvenantys užsienio kilmės gyventojai, Panevėžio muzikos mokykloje kartu su Ukrainos centru organizuota muzikuojančių vaikų iš Panevėžio ir Šiaulių atranka, nugalėtojai 2025-12-13 dalyvavo šventiniame koncerte Vilniuje, 2025-11-18 - 2025-12-10 vyko Panevėžio miesto savivaldybės ir Tarptautinio labdaros bei Paramos fondo „Seni drakonai“ paramos akcija Ukrainai, 2025-12-18 išsiųstos kalėdinės dovanėlės Irpinės ir Vynicos vaikams, 2025-12-20 suorganizuota kalėdinė popietė Panevėžio mieste gyvenantiems ukrainiečiams.</t>
  </si>
  <si>
    <t>Įgyvendinti projektą "Užsienio kilmės Lietuvos gyventojų integracijos procesų koordinavimo plėtra Lietuvos Respublikos savivaldybėse"</t>
  </si>
  <si>
    <t xml:space="preserve">2025-04-23 Parengti Vasario 16-osios g. 8–3 ir 6–4 bei Laisvės a. 11–1 patalpų paprastojo remonto darbų aprašai. Parengti dokumentai paprastojo remonto viešajam pirkimui, 2025-10-03 su Rangovu UAB „Versiculus“ pasirašyta Vasario 16-osios g. 6–4 ir 8–3 patalpų paprastojo remonto darbų sutartis Nr. CPO359529, 2025-10-10 Vasario 16-osios g. 6–4 ir 8–3 patalpos perduotos Rangovui, 2025-11-28 pasirašyta Laisvės a. 11–1 patalpų paprastojo remonto darbų sutartis Nr. CPO368017.Buvo vykdomi patalpų remonto darbai. Parengti viešojo pirkimo dokumentai transporto priemonei įsigyti, įvykus pirkimui, 2025-11-14 pasirašyta automobilio pirkimo sutartis. </t>
  </si>
  <si>
    <r>
      <t xml:space="preserve"> </t>
    </r>
    <r>
      <rPr>
        <sz val="10"/>
        <rFont val="Times New Roman"/>
        <family val="1"/>
        <charset val="186"/>
      </rPr>
      <t>288724610</t>
    </r>
  </si>
  <si>
    <t xml:space="preserve"> Įgyvendinti projektą "Socialinių dirbtuvių įkūrimas Panevėžyje"</t>
  </si>
  <si>
    <t>Vykdant Projekto  antrąją veiklą dalis planuotų darbo užmokesčiui lėšų liko nepanaudota.</t>
  </si>
  <si>
    <t xml:space="preserve">Projektas įgyvendinamas pagal dvi veiklas: 1.Intelekto ir (ar) psichikos negalią turinčių asmenų atvejo vadyba ir 2. Socialinių įgūdžių ugdymas, palaikymas ir (ar) atkūrimas socialinėse dirbtuvėse (veikla vykdoma dvejose socialinėse dirbtuvėse). Pagal 1 veiklą Panevėžio miesto savivaldybės administracijos direktoriaus įsakymu Nr. A-510 patvirtinta Atvejo komanda darbui su psichikos ir (ar)  intelekto negalią turinčiais asmenims  (projektą vykdo 2 atvejo vadybininkai)  Paslaugos teikiamos 40 asmenų. Pagal 2 veiklą - Socialinių dirbtuvių Nr. 1 veiklos įgyvendintos 99,1 proc., o Socialinių dirbtuvių Nr. 2 – 99,4 proc.100 proc. įgyvendinimo nepasiekta dėl darbuotojų kaitos bei paslaugų gavėjų sergamumo.   </t>
  </si>
  <si>
    <t>0; 9</t>
  </si>
  <si>
    <t xml:space="preserve"> Įgyvendinti projektą "Perėjimas nuo institucinės globos  prie bendruomenių paslaugų Sostinės regione, Vidurio ir Vakarų Lietuvos regione"</t>
  </si>
  <si>
    <t>2025 m. projekto dalyviams išduotos 2973 kortelės. Savivaldybės gaunamos lėšos projekto įgyvendinimui tiesiogiai priklauso nuo faktiškai projekto dalyvių kortelėse panaudotų lėšų. 2025 m. kortelėse panaudota lėšų mažiau nei buvo planuota, todėl ir Savivaldybės gautos bei panaudotos lėšos yra mažesnės nei planuota.</t>
  </si>
  <si>
    <t xml:space="preserve">Įgyvendinti projektą „Materialinio nepritekliaus mažinimas Lietuvoje“ </t>
  </si>
  <si>
    <t>Įgyvendinti projektą „Pabėgėlių iš Ukrainos priėmimas ir ankstyva integracija“</t>
  </si>
  <si>
    <t>Projekto dalyvių skaičius</t>
  </si>
  <si>
    <t xml:space="preserve"> Įgyvendinti projektą „Kūrybos užuovėja“</t>
  </si>
  <si>
    <t xml:space="preserve">Socialinių paslaugų integracijos bendruomenėje plėtra </t>
  </si>
  <si>
    <t>248209780</t>
  </si>
  <si>
    <t>3.1.1</t>
  </si>
  <si>
    <t>Įgyvendinti projektą „Institucinės globos pertvarka Panevėžio mieste“</t>
  </si>
  <si>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</si>
  <si>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</si>
  <si>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</si>
  <si>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</si>
  <si>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</si>
  <si>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Programos sekretoriatui nepatvirtinus veiklų grafiko, liko dalis nepanaudotų lėšų.</t>
  </si>
  <si>
    <t>2025-03-18 vyko parnerių susitikimas Jelgavoje (Latvija) 2025-04 1-3 d. - Rokiškyje, 2025-05-20-22  Panevėžyje, 2025-06 18-20 d. - Bauskėje (Latvija), 2025-06-27 Įgyvendinti istorijų pasakojimo  vyresnio amžiaus žmonėms užsiėmimai. 2025-09 24-26 d.  Bauskės ir Žemgalos regionuose (Latvija) vyko renginys „Senjorų festivalis“ (jungtinė fotografijos paroda, kurioje dalyvavo apie 60–70 senjorų iš Lietuvos ir Latvijos). 2025-12-10 vyko nuotoliniai mokymai „Nuo teorijos prie praktikos: Metodinis vadovas specialistams senjorų motyvavimui“.</t>
  </si>
  <si>
    <t>0, 10</t>
  </si>
  <si>
    <t>Įgyvendinti projektą „Sveikas senėjimas"</t>
  </si>
  <si>
    <t>Įrengta irklavimo bazė</t>
  </si>
  <si>
    <t>Projekto įgyvendinimo pabaiga - 2026 m. sausio 31 d. Dalis ES lėšų neatstatyta tam, kad 2026 m. pradžioje būtų galima jas naudoti projekto komandos narių darbo užmokesčiui.</t>
  </si>
  <si>
    <t>Įgyvendintos visos suplanuotos veiklos: įrengta irklavimo bazė, vyko trenerių teoriniai ir praktiniai mokymai Panevėžyje, Daugpilyje ir Liepojoje, buvo vykdomos saugaus elgesio vandenyje ir irklavimo pamokos, suorganizuotas baigiamasis projekto tarptautinis renginys - regata ir irklavimo bazės atidarymas.</t>
  </si>
  <si>
    <t>0, 15</t>
  </si>
  <si>
    <t>Įgyvendinti projektą „Saugūs vandenyje"</t>
  </si>
  <si>
    <t>Įrengta sporto bazė</t>
  </si>
  <si>
    <t>Projekto įgyvendinimo pabaiga - 2025-10-27. Įrengta nauja sporto bazė- Pripučiamo futbolo maniežas.</t>
  </si>
  <si>
    <t>Įgyvendinti projektą „Pripučiamo futbolo maniežo įrengimas Beržų g. 37, Panevėžys“</t>
  </si>
  <si>
    <t>Rekonstruota sporto bazė</t>
  </si>
  <si>
    <t xml:space="preserve"> Įgyvendinti projektą „Aukštaitijos sporto komplekso Didžiosios salės atnaujinimas“</t>
  </si>
  <si>
    <t xml:space="preserve">VB VKI </t>
  </si>
  <si>
    <t>2025 m. pabaigoje papildomai buvo gautos VIP lėšos 500 tūkst. Eur,todėl liko nepanaudotos Paskolos (P) lėšos. Šios lėšos bus naudojamos 2026 m.</t>
  </si>
  <si>
    <t>2025 m. buvo tęsiami rangos darbai pagal su AB „Panevėžio statybos trestas 2022-09-19 pasirašytą Rangos sutartį Nr. 22-2325. Per 2025 m. beveik baigti pagrindiniai apdailos darbai: įrengta apie 97 % gipskartonio pertvarų, plytelėmis išklijuota apie 80 % paviršių, nutinkuota apie 98 %, didžioji dalis paviršių nudažyta pirmu sluoksniu, sumontuota apie 91 % apdailinių lamelių. Sporto salėje paklota sportinė danga, tęsiamas vidaus durų, vitrinų, turėklų ir sanitarinių patalpų įrangos montavimas, inžinerinių sistemų įrengimas – šildymo, elektros, silpnųjų srovių ir vėdinimo sistemų montavimas, atliekami baigiamieji baseinų technologinės įrangos montavimo, pajungimo ir testavimo darbai. Rekonstruojamame šuolių baseine atstatyta baseino vonios geometrija. Buvo vykdomi fasadų ir stogų šiltinimo baigiamieji darbai bei tęsiami aplinkotvarkos darbai – klojamos asfalto ir trinkelių dangos, įrengiama paradinių laiptų granito apdaila. Per 2025 metais atlikta darbų už 9 902 ,3 tūkst. Eur.</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</si>
  <si>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</si>
  <si>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</si>
  <si>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</si>
  <si>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 xml:space="preserve">Kadangi nebuvo pateiktos veiklos ataskaitos, todėl nebuvo teiktas papildomas Mokėjimo prašymas ir dalis planuotų lėšų liko nepanaudota. </t>
  </si>
  <si>
    <t>2025-05-21 su VšĮ Centrine projektų valdymo agentūra pasirašyta Projekto finansavimo sutartis. Projektas vykdomas su 7 partneriais (sveikatos įstaigos), 2025-06-09 patvirtintas Įstaigų veiklų planas. 2025-09-15 pasirašytos 7 sutartys dėl Slaugytojų pritraukimo. 4  slaugytojoms  finansuojamas studijų kainos apmokėjimas, 3 slaugytojoms numatytas stipendijų mokėjimas.</t>
  </si>
  <si>
    <t>Įgyvendinti projektą „Sveikatos priežiūros specialistų rengimas, pritraukimas Panevėžio mieste“</t>
  </si>
  <si>
    <t>Mokėjimo prašymas pateiktas lapričio mėn. tikėtasi, kad atakaita bus patvirtinta 2025 m. gruodžio mėn., tačiau patvirtinta 2026-01-23., todėl dalis lėšų liko nepanaudota.</t>
  </si>
  <si>
    <t>2025-03-14 su VšĮ Centrine projektų valdymo agentūra pasirašyta Projekto finansavimo sutartis. Projekte dalyvauja 5 partneriai (medicinos įstaigos). 2025-04-01 sudaryta jungtinė daugiadalykė specialistų komanda, 2025-04-30 pradėti apmokyti specialistai pagal suplanuotas mokymų temas, 2025-06 -16 pradėti reikalingos įrangos pacientų stebėjimui pirkimai, 2025-07-15 pradėtas pacientų stebėjimas.</t>
  </si>
  <si>
    <t>Įgyvendinti projektą „Sveikatos centrų veiklos modelio diegimas Panevėžio mieste“</t>
  </si>
  <si>
    <t>Su viešojo pirkimo konkurso laimėtoju UAB „Aplan“ 2025-07-16  pasirašyta Projektavimo (J. Tilvyčio g. 64 C, Panevėžys) ir projekto vykdymo priežiūros paslaugų teikimo sutartis, 2025-10-10 atlikti tyrimai, gautos prisijungimo sąlygos ir specialieji architektūriniai reikalavimai, 2025-12-10  parengti projektiniai pasiūlymai, atliktas viešinimas. Toliau tęsiami projektavimo darbai. 2025-12-19 CPVA pateiktas projekto "Stacionarinių slaugos paslaugų plėtra Panevėžio mieste" įgyvendinimo planas.</t>
  </si>
  <si>
    <t>Įgyvendinti projektą "Stacionarių slaugos paslaugų plėtra Panevėžio mieste"</t>
  </si>
  <si>
    <t>2025 m. lapkričio mėn pateikas Mokėjimo prašymas ir tikėtasi, kad CPVA jį patvirtins ir  partneriams bus kompensuotos patirtos išlaidos, tačiau CPVA ataskaitą patvirtino tik 2026-02-04, todėl dalis planuotų lėšų liko nepanaudota.</t>
  </si>
  <si>
    <t>Projekte dalyvauja 11 partnerių. 2025 06 03 pradėtas rengti UAB Kniaudiškių šeimos klinika patalpų remonto projektas,  įsigyta medicininė ir kita įranga (UAB Smėlynės šeimos ambulatorija, VšĮ Panevėžio miesto poliklinika, UAB Panevėžio medicinos centras, UAB Kniaudiškių šeimos klinika),  2025 09 10 suremontuota dalis VšĮ Respublikinės Panevėžio ligoninės patalpų, įsigyta medicininė ir kita įranga. Pradėti rangos darbai VšĮ Panevėžio miesto fizinės medicinos ir reabilitacijos centre ir VšĮ Panevėžio miesto poliklinikoje.</t>
  </si>
  <si>
    <t>0, 9</t>
  </si>
  <si>
    <t>Įgyvendinti projektą "Sveikatos centro sudėtyje teikiamų sveikatos priežiūros paslaugų infrastruktūros modernizavimas Panevėžio mieste"</t>
  </si>
  <si>
    <t xml:space="preserve">Projekto įgyvendinimo planas 2025-03-01 pateiktas VšĮ Centrinei projektų valdymo agentūrai (CPVA), 2025-06-04 Projektui skirtas finansavimas, 2025-06-27  su CPVA pasirašyta Projekto sutartis. </t>
  </si>
  <si>
    <t xml:space="preserve">Įgyvendinti projektą" Kokybiškų visuomenės sveikatos paslaugų prieinamumo gerinimas Panevėžio mieste" </t>
  </si>
  <si>
    <t>Einamųjų metų likučio lėšų (L) panaudota mažiau nei buvo suplanuota, kadangi liko neapmokėta už dalį projektavimo paslaugų.</t>
  </si>
  <si>
    <t>Projektas užbaigtas 2025-06-30. Pagal veiklą „Panevėžio miesto savivaldybės mobilių komandų aprūpinimas įranga“ projekto partnerių: VšĮ UAB Kniaudiškių šeimos klinika, VšĮ Panevėžio miesto poliklinika ir VšĮ Integruotų sveikatos paslaugų centras“, teikiančių ambulatorinės slaugos paslaugas namuose specialistų, teikiančių šias paslaugas komandos aprūpintos darbui reikalinga medicinine įranga ir priemonių komplektais. Galutinė Projekto veiklos ataskaita patvirtinta 2025-10-16.</t>
  </si>
  <si>
    <t xml:space="preserve">Įgyvendinti projektą "Paliatyviosios pagalbos dienos centro įrengimas ir slaugos paslaugos namuose teikiančių komandų aprūpinimas įranga Panevėžio mieste" </t>
  </si>
  <si>
    <t>Paslaugas gavusių asmenų skaičius</t>
  </si>
  <si>
    <t xml:space="preserve"> Įgyvendinti projektą „Priemonių, gerinančių ambulatorinių  sveikatos paslaugų prieinamumą tuberkulioze sergantiems asmenims, įgyvendinimas Panevėžio mieste“ </t>
  </si>
  <si>
    <t>Įstaigų, dalyvaujančių projekte gerinant teikiamų paslaugų kokybę, skaičius</t>
  </si>
  <si>
    <t xml:space="preserve"> Įgyvendinti projektą „Pirminės sveikatos priežiūros veiklos efektyvumo didinimas“</t>
  </si>
  <si>
    <t xml:space="preserve"> Įgyvendinti projektą „Sveikos gyvensenos skatinimas Panevėžio mieste“ </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</si>
  <si>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</si>
  <si>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</si>
  <si>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</si>
  <si>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</si>
  <si>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</si>
  <si>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2025 m. kovo 3-7 d. Gradolyje (Italijoje) įvyko II-asis baigiamasis projekto renginys, kuriame dalyvavo 22 atstovai iš Panevėžio miesto savivaldybės. Renginio metu apsikeista patirtimi, dalyvauta istoriniuose, šimtmečius menančiuose labdaros pietuose. Vizito metu įvyko tarptautinė konferencija, kurioje partneriai iš Italijos, Čekijos ir Lietuvos pristatė pranešimus ir patirtį apie Europos Sąjungos vertybes, moterų vaidmenį bendruomenėse ir demokratinius procesus. Projektas  įgyvendintas.</t>
  </si>
  <si>
    <t xml:space="preserve">Įgyvendinti projektą "Kultūros vertybių ir paveldo puoselėjimas Europoje" </t>
  </si>
  <si>
    <t>2025 m. Panevėžyje sukurtas ir bendruomenei pristatytas virtualus 12 stotelių maršrutas Skaistakalnio parke, papildytos realybės priemonėmis pristatantis miesto kultūros paveldo objektus ir istorinius pasakojimus. Projekto veikloms ir virtualaus maršruto funkcionalumui užtikrinti įsigytos reikalingos skaitmeninės priemonės. 2025 m. projekto komanda dalyvavo projekto partnerių susitikimuose Lietuvoje ir Latvijoje (Jekabpilyje, Rokiškyje, Bauskėje, Aizkrauklėje, Garsenėje, Akmenėje).</t>
  </si>
  <si>
    <t>Įgyvendinti projektą „Susigrąžinta istorija"</t>
  </si>
  <si>
    <t>0;6</t>
  </si>
  <si>
    <r>
      <t xml:space="preserve"> Įgyvendinti projektą „Istorinio ir kultūrinio paveldo sklaida tarp kaimyninių šalių pasitelkiant inovacijas muziejuose“ , </t>
    </r>
    <r>
      <rPr>
        <sz val="11"/>
        <color rgb="FFFF0000"/>
        <rFont val="Times New Roman"/>
        <family val="1"/>
        <charset val="186"/>
      </rPr>
      <t xml:space="preserve"> Įgyvendintas, 2 programoje nėra</t>
    </r>
  </si>
  <si>
    <r>
      <t xml:space="preserve"> Įgyvendinti projektą „Tarpvalstybinė lojalumo programa kultūrai  ir  turizmui skatinti“ </t>
    </r>
    <r>
      <rPr>
        <sz val="11"/>
        <color rgb="FFFF0000"/>
        <rFont val="Times New Roman"/>
        <family val="1"/>
        <charset val="186"/>
      </rPr>
      <t xml:space="preserve"> Įgyvendintas, 2 programoje nėra</t>
    </r>
  </si>
  <si>
    <t xml:space="preserve">Kultūros įstaigų veiklos modernizavimas (aktualinimas), siekiant didesnės gyventojų įtraukties  </t>
  </si>
  <si>
    <t>2025-02-26 pateikta projekto paraiška LR aplinkos ministerijos Aplinkos projektų valdymo agentūrai (APVA),  2025-06-27 su APVA pasirašyta projekto finansavimo sutartis, 2025-08-06 pasirašyta pirkimo sutartis su viešųjų pirkimų konkursą laimėjusia UAB „In Ace“ dėl projektinių pasiūlymų ir techninio darbo projekto parengimo, atlikti statinio tyrimai, rengiami projektiniai pasiūlymai.</t>
  </si>
  <si>
    <t>Įgyvendinti projektą „Panevėžio kultūros centro pastato, Kranto g. 28, Panevėžyje, atnaujinimas“</t>
  </si>
  <si>
    <t xml:space="preserve"> Pagal su MB „SYRUSAS“ veikiančia pavadinimui „IMPLANT architects“ 2024-07-12 pasirašytą sutartį 2025 m. toliau vyko projektavimo darbai. Įsigytos ekspertizės paslaugos – su UAB „Statybos projektų ekspertizės centras“  2025-05-26 pasirašyta sutartis Nr. 22-1768.  2025 m. spalio 20 d. buvo gautas statybą leidžiantis dokumentas kultūros paskirties pastato rekonstravimo projektui. 2025-08-28 VšĮ Centrinei projektų valdymo agentūrai (CPVA) pateiktas projekto įgyvendinimo planas, 2025-11-19 CPVA Direktoriaus įsakymu Nr. 2025/8-3-421 Projektui skirtas finansavimas, 2025-12-29 su CPVA pasirašyta Projekto sutartis. </t>
  </si>
  <si>
    <t>Įgyvendinti projektą „Stasio Eidrigevičiaus menų centro rekonstrukcija pritaikant teikti naujas paslaugas“</t>
  </si>
  <si>
    <t>2025 m. ES lėšų gauta mažiau nei planuota, kadangi užtrukus įvykdytų pirkimų dokumentų patikrai CPVA, nebuvo pateiktas Mokėjimo prašymas. ES lėšos bus gautos 2026 m.</t>
  </si>
  <si>
    <t>Užbaigti žiūrovų salės konstrukcinės dalies darbai. Atlikta 80 proc. inžinerinių komunikacijų keitimo darbų, atnaujintas šilumos punktas, sutvarkyta elektros skirstykla, pakeisti pastato įvadiniai elektros kabeliai. Sumontuota scenos rato mechaninė dalis. Užbaigtas žiūrovinės salės pakilų konstruktyvas, taip pat kiti darbai numatyti Rangos sutartyje. 2025 01 30 pasirašyta prekių pirkimo sutartis su viešųjų pirkimų konkursą laimėjusia UAB „Sonus exsertus” dėl technologinės įrangos pirkimo, įsigyta ir sumontuota dalis įrangos.</t>
  </si>
  <si>
    <t>Igyvendintas projektas</t>
  </si>
  <si>
    <t>Įgyvendinti projektą "Panevėžio kultūros centro  dalies modernizavimas ir pritaikymas įvairių grupių poreikiams"</t>
  </si>
  <si>
    <t xml:space="preserve">Įrengtas kultūros objektas </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</si>
  <si>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</si>
  <si>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</si>
  <si>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</si>
  <si>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</si>
  <si>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</si>
  <si>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Įrengta kino salė</t>
  </si>
  <si>
    <t>"+"</t>
  </si>
  <si>
    <t>Rekonstruotas kultūros objektas</t>
  </si>
  <si>
    <t>304929400</t>
  </si>
  <si>
    <t>Įgyvendinti projektą „Stasio Eidrigevičiaus menų centro įkūrimas  modernizuojant  viešąją kultūros infrastruktūrą“</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</si>
  <si>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</si>
  <si>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</si>
  <si>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</si>
  <si>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</si>
  <si>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</si>
  <si>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</si>
  <si>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PROGRAMA (NR. 02)                                                                                             
</t>
  </si>
  <si>
    <t xml:space="preserve">Panevėžio miesto savivaldybės 
administracijos direktoriaus                                                                                  2026-02-27 įsakymo Nr.AF-26                                                                             2  priedas  
</t>
  </si>
  <si>
    <r>
      <t>2.1. Valstybės biudžeto lėšos, kurios neapskaitytos biudžete (</t>
    </r>
    <r>
      <rPr>
        <b/>
        <sz val="10"/>
        <rFont val="Times New Roman"/>
        <family val="1"/>
        <charset val="186"/>
      </rPr>
      <t>VBN</t>
    </r>
    <r>
      <rPr>
        <sz val="10"/>
        <rFont val="Times New Roman"/>
        <family val="1"/>
        <charset val="186"/>
      </rPr>
      <t>)</t>
    </r>
  </si>
  <si>
    <r>
      <t>1.6.2. Savivaldybės aplinkos apsaugos rėmimo specialiosios programos lėšų likutis (</t>
    </r>
    <r>
      <rPr>
        <b/>
        <sz val="10"/>
        <rFont val="Times New Roman"/>
        <family val="1"/>
        <charset val="186"/>
      </rPr>
      <t>SBAAL</t>
    </r>
    <r>
      <rPr>
        <sz val="10"/>
        <rFont val="Times New Roman"/>
        <family val="1"/>
        <charset val="186"/>
      </rPr>
      <t>)</t>
    </r>
  </si>
  <si>
    <r>
      <t>1.6.1. Ankstesnių metų lėšų likutis (</t>
    </r>
    <r>
      <rPr>
        <b/>
        <sz val="10"/>
        <rFont val="Times New Roman"/>
        <family val="1"/>
        <charset val="186"/>
      </rPr>
      <t>L</t>
    </r>
    <r>
      <rPr>
        <sz val="10"/>
        <rFont val="Times New Roman"/>
        <family val="1"/>
        <charset val="186"/>
      </rPr>
      <t>)</t>
    </r>
  </si>
  <si>
    <r>
      <t xml:space="preserve">iš jo: 1.1.1. Savivaldybės biudžeto lėšos </t>
    </r>
    <r>
      <rPr>
        <b/>
        <sz val="10"/>
        <rFont val="Times New Roman"/>
        <family val="1"/>
        <charset val="186"/>
      </rPr>
      <t>(SB)</t>
    </r>
  </si>
  <si>
    <r>
      <t>iš jo: 1.1.Savivaldybės biudžeto lėšos (nuosavos, be ankstesnių metų likučio)</t>
    </r>
    <r>
      <rPr>
        <b/>
        <sz val="10"/>
        <rFont val="Times New Roman"/>
        <family val="1"/>
        <charset val="186"/>
      </rPr>
      <t xml:space="preserve"> (SB)</t>
    </r>
  </si>
  <si>
    <t>1.SAVIVALDYBĖS BIUDŽETAS (įskaitant skolintas lėšas) :</t>
  </si>
  <si>
    <t>Iš viso programai be likučio:</t>
  </si>
  <si>
    <t>Likutis:</t>
  </si>
  <si>
    <t>Iš viso tikslui:</t>
  </si>
  <si>
    <t>Iš viso uždaviniui:</t>
  </si>
  <si>
    <t>SBAAL</t>
  </si>
  <si>
    <t xml:space="preserve">Atlikti aukštuminės arboristikos želdinių priežiūros darbai; kaštonų apsaugos nuo kaštoninės keršakandės priemonės. </t>
  </si>
  <si>
    <t>Įgyvendintų apsaugos ir tvarkymo priemonių skaičius</t>
  </si>
  <si>
    <t>SBAA</t>
  </si>
  <si>
    <t>Želdynų ir želdinių apsaugos ir tvarkymo priemonių įsigijimas, priežiūros vykdymas</t>
  </si>
  <si>
    <t>Viešųjų pirkimų metu pasiūlyta mažesnė kaina, todėl buvo galimybė įsigyti ir pasodinti daugiau dekoratyvinių želdinių.</t>
  </si>
  <si>
    <t>Panevėžio miesto teritorijoje pasodinta dekoratyvinių želdinių: 63 medžiai, 6982 vnt. svogūninių gėlių.</t>
  </si>
  <si>
    <t>Pasodintų želdinių skaičius</t>
  </si>
  <si>
    <t>7</t>
  </si>
  <si>
    <t>Naujų želdinių įsigijimas ir įveisimas</t>
  </si>
  <si>
    <t>Parengta inventorizacijos ataskaita</t>
  </si>
  <si>
    <t>1.2.2</t>
  </si>
  <si>
    <t>Nevėžio upės pakrantės želdinių inventorizacijos atlikimas, būklės įvertinimas ir tvarkymo projekto parengimas</t>
  </si>
  <si>
    <t>Želdynų kūrimo ir želdinių veisimo, inventorizavimo priemonių įgyvendinimas</t>
  </si>
  <si>
    <t>Parengta Panevėžio miesto tvarios energetikos ir kovos su klimato kaita veiksmų plano įgyvendinimo ataskaita</t>
  </si>
  <si>
    <t>Panevėžio miesto tvarios energetikos ir kovos su klimato kaita veiksmų plano įgyvendinimo ataskaitos parengimas</t>
  </si>
  <si>
    <t>Vykdytas didelių gabaritų atliekų surinkimo aikštelės (Kėdainių g. 13, 15, Panevėžys) aplinkos monitoringas (dėl poveikio požeminiam vandeniui).</t>
  </si>
  <si>
    <t>Vykdoma didelių gabaritų atliekų surinkimo aikštelės požeminio vandens stebėsena</t>
  </si>
  <si>
    <t>Didelių gabaritų atliekų surinkimo aikštelės (Kėdainių g. 13,15, Panevėžys) aplinkos monitoringo programos įgyvendinimas</t>
  </si>
  <si>
    <t>Parengtas Nevėžio upės vagos valymo projektas</t>
  </si>
  <si>
    <t>Nevėžio upės vagos projekto korektūros atlikimas</t>
  </si>
  <si>
    <t>Vykdyta Molainių buvusių filtracijos laukų teritorijos priežiūra.</t>
  </si>
  <si>
    <t>ha</t>
  </si>
  <si>
    <t>Prižiūrėtas Molainių filtracijos laukų teritorijos plotas</t>
  </si>
  <si>
    <t>Molainių buvusių filtracijos laukų teritorijos želdinių  priežiūros vykdymas</t>
  </si>
  <si>
    <t>t</t>
  </si>
  <si>
    <t>Nupjautų makrofitų išvežimas į žaliųjų atliekų aikštelę</t>
  </si>
  <si>
    <t>Vykdyta Nevėžio upės vagos priežiūra upės atkarpoje, ribojamoje J. Biliūno–Vakarinės gatvių (pašalinta vandens augmenija).</t>
  </si>
  <si>
    <t>Prižiūrėta Nevėžio upė vaga</t>
  </si>
  <si>
    <t>Nevėžio upės vagos priežiūros vykdymas</t>
  </si>
  <si>
    <t>Vykdytas Panevėžio miesto savivaldybės oro, triukšmo, paviršinio, požeminio vandens ir dirvožemio monitoringas.</t>
  </si>
  <si>
    <t>Stebimų aplinkos komponentų skaičius</t>
  </si>
  <si>
    <t>1.2.1</t>
  </si>
  <si>
    <t>Panevėžio miesto savivaldybės aplinkos monitoringo programos įgyvendinimas</t>
  </si>
  <si>
    <t>Aplinkos stebėsenos, prevencinių, aplinkos atkūrimo priemonių įgyvendinimas</t>
  </si>
  <si>
    <t>Kniaudiškių parkas</t>
  </si>
  <si>
    <t>Detaliuoju planu  „Miesto centrinės dalies, ribojamos A. Smetonos ,Vilniaus, J. Basanavičiaus, Elektros, Kranto, g. ir Topolių al.“  suformuotas ir Nekilnojamojo turto registre įregistruotas   atskirųjų želdynų žemės sklypas, kadastro Nr. 2701/0020:463 (Literatų skveras, šalia G. Petkevičaitės-Bitės bibliotekos)</t>
  </si>
  <si>
    <t>Aplinkosauginio švietimo tikslais sukurtas socialinės reklamos vaizdo klipas apie maisto ir virtuvės atliekų rūšiavimą.</t>
  </si>
  <si>
    <t>Visuomenės informavimo kampanijos</t>
  </si>
  <si>
    <t>Visuomenės informavimas aplinkosaugos klausimais</t>
  </si>
  <si>
    <t>Leidinių kiekis</t>
  </si>
  <si>
    <t>Knygų, leidinių aplinkosaugos tema įsigijimas</t>
  </si>
  <si>
    <t>Planuota užprenumeruoti 3 spaudinių komplektus, tačiau žurnalo "Miškai" 2026 metais nutraukta leidyba.</t>
  </si>
  <si>
    <t>Aplinkosauginio švietimo tikslais Panevėžio miesto bendrojo lavinimo mokykloms, ikimokyklinio ir papildomo ugdymo įstaigoms prenumeruoti žurnalai: „Lututė“, laikraštis „Žaliasis pasaulis“.</t>
  </si>
  <si>
    <t>kompl.</t>
  </si>
  <si>
    <t>Užprenumeruotų spaudinių skaičius</t>
  </si>
  <si>
    <t>Spaudinių prenumerata miesto švietimo įstaigoms</t>
  </si>
  <si>
    <t>Aplinkosauginio švietimo tikslais buvo organizuoti renginiai Pasaulinei žemės dienai, Europos judumo ir Pasaulinei atliekų mažinimo savaitei paminėti.</t>
  </si>
  <si>
    <t>Suorganizuotų aplinkosauginių renginių skaičius</t>
  </si>
  <si>
    <t>Aplinkosauginių akcijų, renginių, talkų, parodų organizavimas</t>
  </si>
  <si>
    <t>Finansuoti 4 aplinkosaugos švietimo projektai,  nes tiek pakako finansavimui skirtų lėšų.</t>
  </si>
  <si>
    <t>Aplinkosaugos švietimo tikslais finansuoti 4 aplinkosaugos švietimo projektai, surinkę daugiausiai komisijos balų.</t>
  </si>
  <si>
    <t>Paremtų aplinkosaugos švietimo projektų skaičius</t>
  </si>
  <si>
    <t>Aplinkosaugos švietimo projektų finansavimas</t>
  </si>
  <si>
    <t>Visuomenės, gyventojų švietimas ir mokymas aplinkosaugos klausimais, sąmoningumo siekiant gyventi tvariau skatinimas</t>
  </si>
  <si>
    <t>Šiukšlių surinkimo dėžės</t>
  </si>
  <si>
    <t>Šiukšlių surinkimo dėžės įsigytos 10 programos lėšomis.</t>
  </si>
  <si>
    <t>Buvo įsigyta 20 vnt. šunų ekskrementų šiukšliadėžių ir 40 vnt. maišelių komplektų šunų ekskrementams rinkti.</t>
  </si>
  <si>
    <t>vnt./metus</t>
  </si>
  <si>
    <t>Ekskrementų surinkimo dėžės</t>
  </si>
  <si>
    <t>Atliekų surinkimo iš viešųjų teritorijų priemonių įsigijimas ir įrengimas</t>
  </si>
  <si>
    <t>Konteineriai tekstilės atliekoms rinkti</t>
  </si>
  <si>
    <t>Tekstilės atliekų surinkimo priemonių įsigijimas</t>
  </si>
  <si>
    <t>Konteineriai maisto atliekoms rinkti</t>
  </si>
  <si>
    <t>Maisto atliekų surinkimo priemonių įsigijimas</t>
  </si>
  <si>
    <t>Konteineriai pakuotės atliekoms rinkti</t>
  </si>
  <si>
    <t>Pakuočių atliekų surinkimo iš gyenamųjų namų kvartalų priemonių (konteinerių) įsigijimas</t>
  </si>
  <si>
    <t>Atliekų tvarkymo infrastruktūros plėtra</t>
  </si>
  <si>
    <t>Paženklinta dviračių takų</t>
  </si>
  <si>
    <t>Buvo planuota suremontuoti ir paženklinti 200 m² dviračių takų, bet, atsiradus galimybei, bus suremontuoti ir paženklinti dviračių takai Valstybės biudžeto ir ES lėšomis.</t>
  </si>
  <si>
    <t>Suremontuota dviračių takų</t>
  </si>
  <si>
    <t>Dviračių ir kito bevariklio transporto takų prižiūrėjimas</t>
  </si>
  <si>
    <t>Įsigyta priemonių, reikalingų avarijų padariniams likiduoti.</t>
  </si>
  <si>
    <t>Ekologinių incidentų likvidavimas</t>
  </si>
  <si>
    <t>Ekologinių situacijų, avarijų, įvykių padarinių likvidavimas, sorbentų ir kitų reikalingų priemonių įsigijimas</t>
  </si>
  <si>
    <t>Surinktos asbesto turinčių gaminių atliekos iš gyvenamosios paskirties pastatų ir saugiai pašalinots sąvartyne.</t>
  </si>
  <si>
    <t>t/metus</t>
  </si>
  <si>
    <t>Asbesto turinčių gaminių atliekų kiekis</t>
  </si>
  <si>
    <t>Asbesto turinčių gaminių atliekų surinkimas, transportavimas ir saugus pašalinimas</t>
  </si>
  <si>
    <t>Iškelti varninių šeimos paukščių lizdai iš medžių, augančių  J. Tilvyčio, Nemuno, Klaipėdos, Dariaus ir Girėno, Statybininkų, Parko gatvėse.</t>
  </si>
  <si>
    <t xml:space="preserve"> Iškeltų lizdų iš medžių skaičius</t>
  </si>
  <si>
    <t>Varninių šeimos paukščių populiacijos gausos reguliavimo priemonių įgyvendinimas</t>
  </si>
  <si>
    <t>Susidarė mažesnis naudotų automobilių padangų kiekis miesto bendrojo naudojimo teritorijose.</t>
  </si>
  <si>
    <t>Surinktos bešeimininkės padangos iš miesto bendrojo naudojimo teritorijų</t>
  </si>
  <si>
    <t>Naudotų automobilių padangų, surinktų iš miesto bendro naudojimo teritorijų, kiekis</t>
  </si>
  <si>
    <t>Naudotų automobilių  padangų, surinktų iš miesto bendrojo naudojimo teritorijų, tvarkymas</t>
  </si>
  <si>
    <t>Susidarė mažesnis bešeimininkių atliekų kiekis viešosiose miesto erdvėse.</t>
  </si>
  <si>
    <t>Surinkta ir išvežta į sąvartyną 146,57 t bešeimininkių atliekų ir 2,46 t biologiškai skaidžių atliekų.</t>
  </si>
  <si>
    <t>Surinktų bešeimininkių atliekų kiekis</t>
  </si>
  <si>
    <t>Nelegalių šiukšlynų likvidavimas</t>
  </si>
  <si>
    <t>Surinkta ir išvežta į sąvartyną 171,79 t gatvių valymo atliekų; išvalyta 989,7 tūkst. m² gatvių ir 328,24 tūkt.m² šaligatvių, dviračių ir pėsčiųjų takų.</t>
  </si>
  <si>
    <t>Surinktų gatvių valymo atliekų kiekis</t>
  </si>
  <si>
    <t xml:space="preserve"> Gatvių valymo atliekų surinkimas</t>
  </si>
  <si>
    <t>Aplinkos kokybės gerinimas</t>
  </si>
  <si>
    <t>2025 m. duomenis Aplinkos apsaugos agentūra paskelbs 2026 m. kovo mėn.</t>
  </si>
  <si>
    <t>* 2024 m. duomenys</t>
  </si>
  <si>
    <t>12,31*</t>
  </si>
  <si>
    <t>Sąvartyne pašalintų komunalinių atliekų srautas</t>
  </si>
  <si>
    <t xml:space="preserve"> Užtikrinti saugią ir švarią aplinką bei įdiegti žiedinės ekonomikos (beatliekės gamybos) principus </t>
  </si>
  <si>
    <t xml:space="preserve"> APLINKOS APSAUGOS RĖMIMO PROGRAMA (NR.04)                                                                                             
</t>
  </si>
  <si>
    <t xml:space="preserve">Panevėžio miesto savivaldybės 
administracijos direktoriaus                                                                                  2026-02-27 įsakymo Nr.AF-26                                                                             4  priedas  
</t>
  </si>
  <si>
    <t>1.1.3. Grąžintos biudžeto lėšos baigus projektus, finansuojamus Europos Sąjungos, kitos tarptautinės finansinės paramos ir bendrojo finansavimo lėšomis (SBES)</t>
  </si>
  <si>
    <t>Naujų skaitmeninių technologijų įmonių pritraukimas išbandyti jų produktus ir paslaugas mieste</t>
  </si>
  <si>
    <t>Parengtas rekomendacijų rinkinys (policy document) sprendimų priėmėjams</t>
  </si>
  <si>
    <t>Teisinio reguliavimo sistemos pritaikymo ir teisinių kliūčių sumažinimo iniciatyvų skaičius</t>
  </si>
  <si>
    <t xml:space="preserve"> 1. Konsultacijų naujas skaitmenines technologijas kuriančioms įmonėms ir potencialiai tokias technologijas galinčioms naudoti organizacijoms ciklas.2.Iniciatyva „Patrauklios aplinkos kūrimas naujų skaitmeninių technologijų bandymui Panevėžyje“.</t>
  </si>
  <si>
    <t>Iniciatyvų naujų skaitmeninių technologijų įmonėms pritraukti išbandyti jų produktus ir paslaugas skaičius</t>
  </si>
  <si>
    <t>2.5.1</t>
  </si>
  <si>
    <t>Naujas skaitmenines technologijas mieste išbandžiusių įmonių skaičius</t>
  </si>
  <si>
    <t xml:space="preserve"> Sukurti patrauklią aplinką naujų skaitmeninių technologijų bandymui mieste </t>
  </si>
  <si>
    <t>Įmonių dalyvavimo MTPI srities
programose skatinimas</t>
  </si>
  <si>
    <t>Įmonių, dalyvaujančių MTPI programose, skaičius</t>
  </si>
  <si>
    <t>2.4.2</t>
  </si>
  <si>
    <t xml:space="preserve">Paskatinti verslo, mokslo bei viešojo sektoriaus bendradarbiavimą kuriant ir komercializuojant aukštos pridėtinės vertės produktus 
</t>
  </si>
  <si>
    <t>Sistema buvo sukurta dar 2021 m. – parengtas mieste esančių atviros prieigos laboratorijų ir jose esančios įrangos katalogas, informacija apie įrangos pritaikomumą ir kt.</t>
  </si>
  <si>
    <t>Sukurta atviros prieigos laboratorijų tinklo veikimo sistema</t>
  </si>
  <si>
    <t>Atviros prieigos laboratorijų tinklu pasinaudojusių įmonių skaičius</t>
  </si>
  <si>
    <t>Vnt. / metus</t>
  </si>
  <si>
    <t>Suorganizuoti investuotojų / ekonomikos forumai</t>
  </si>
  <si>
    <t>Mieste veikiančių mokslo įstaigų ir verslo bendradarbiavimo iniciatyvų skaičius</t>
  </si>
  <si>
    <t>2.4.1</t>
  </si>
  <si>
    <t xml:space="preserve">ES fondams teiktos ir baigtos įgyvendinti įmonių paraiškos kartu su mokslo institucijomis pagal MTEPI prioritetą </t>
  </si>
  <si>
    <t xml:space="preserve">Paskatinti verslo, mokslo bei viešojo sektoriaus bendradarbiavimą kuriant ir komercializuojant aukštos pridėtinės vertės produktus </t>
  </si>
  <si>
    <t xml:space="preserve">Inovacinių (technologinių, skaitmeninių) sprendimų ir (arba) auditų atlikimo įmonėse skatinimas
</t>
  </si>
  <si>
    <t>Mokestinėmis lengvatomis įmonėms plėstis ir diegti pažangius technologinius sprendimu, pasinadojusių įmonių skaičius</t>
  </si>
  <si>
    <t>Įteiktas 2025 m. Panevėžio inovatyviausiai įmonei -UAB TIN CAP</t>
  </si>
  <si>
    <t>Inovatyviausios metų įmonės prizas</t>
  </si>
  <si>
    <t>2.3.2</t>
  </si>
  <si>
    <t>Informacijos verslui apie pažangių technologinių sprendimų teikiamas galimybes teikimas</t>
  </si>
  <si>
    <t xml:space="preserve"> ATVIROS PRAMONĖS SAVAITGALIO profesionalų dienos</t>
  </si>
  <si>
    <t>Trumpų vertės grandinių skatinimo priemonių skaičius</t>
  </si>
  <si>
    <t xml:space="preserve">Pateikiamas ATVIROS PRAMONĖS SAVAITGALIO profesionalų dienų dalyvių skaičius. </t>
  </si>
  <si>
    <t>Subjektų, pasinaudojusių informacinėmis paslaugomis, skaičius</t>
  </si>
  <si>
    <t>2.3.1</t>
  </si>
  <si>
    <t>Valstybės duomenų agentūros duomenimis 2022-2024 m. pramonėje įnovacijas diegė 48,9 proc. Panevėžio apskrities įmonių.</t>
  </si>
  <si>
    <t>48,9*</t>
  </si>
  <si>
    <t>Įmonių, diegusių technologines inovacijas, dalis nuo visų įmonių (apskrities rodiklis)</t>
  </si>
  <si>
    <t xml:space="preserve"> Paskatinti pažangių technologinių sprendimų kūrimą ir diegimą versle</t>
  </si>
  <si>
    <r>
      <rPr>
        <sz val="10"/>
        <rFont val="Times New Roman"/>
        <family val="1"/>
        <charset val="186"/>
      </rPr>
      <t>Viešųjų paslaugų teikimo finansinis užtikrinimas</t>
    </r>
    <r>
      <rPr>
        <sz val="10"/>
        <color rgb="FFFF0000"/>
        <rFont val="Times New Roman"/>
        <family val="1"/>
        <charset val="186"/>
      </rPr>
      <t xml:space="preserve">
</t>
    </r>
  </si>
  <si>
    <t>tūkst.Eur</t>
  </si>
  <si>
    <t>Kompensuotų nuostolių dydis (bendrovių paslaugų teikimo mastui ir kainoms išlaikyti), kurių akcininkė yra Panevėžio miesto savivaldybė</t>
  </si>
  <si>
    <r>
      <rPr>
        <b/>
        <sz val="10"/>
        <rFont val="Times New Roman"/>
        <family val="1"/>
        <charset val="186"/>
      </rPr>
      <t>Viešųjų paslaugų teikimo finansinis užtikrinimas</t>
    </r>
    <r>
      <rPr>
        <b/>
        <sz val="10"/>
        <color rgb="FFFF0000"/>
        <rFont val="Times New Roman"/>
        <family val="1"/>
        <charset val="186"/>
      </rPr>
      <t xml:space="preserve">
</t>
    </r>
  </si>
  <si>
    <t>Koordinuotų investuotojų pritraukimo ir aptarnavimo iniciatyvų įgyvendinimas</t>
  </si>
  <si>
    <t>1. Konsultacijų potencialiems investuotojams ir institucijoms, dirbančioms su investuotojais ciklas
2. Investicijoms tinkamos infrastruktūros (sklypai, patalpos) inventorizacija
3. Reklama investuotojams skirtame žurnale „European Cities and Regions of the Future 2025“ ir įvertinimo tarptautiniame „Financial Times“ reitinge komunikacijos kampanija</t>
  </si>
  <si>
    <t>Užsienio investuotojų pritraukimo ir aptarnavimo priemonių skaičius</t>
  </si>
  <si>
    <t>2.2.3</t>
  </si>
  <si>
    <t>Reguliarus metodiškai pagrįstas verslo aplinkos vertinimas ir kylančių verslo aplinkos problemų įtraukiant verslo atstovus sprendimas</t>
  </si>
  <si>
    <t>Iš dalies finansuotas pirmasis (iš trijų) verslo plėtros sąlygų gerinimo projekto „Verslo kryptis – Panevėžys“ etapas. Vykdant projektą įgyvendintos (pradėtos įgyvendinti) 9 priemonės:
1. „Geros investuotojų aptarnavimo patirties sukūrimas Panevėžyje“ (kuriamas investuotojų ir mieste jau veikiančių verslo įmonių aptarnavimo modelis)
2. „Verslui atviros erdvės Panevėžyje“ (atnaujintų miesto viešųjų erdvių įveiklinimo  procesas – nuo tinkamų vietų atrankos iki jų pritaikymo verslui)
3. Iniciatyva „Panevėžys – pasirengęs investicijoms“ (teritorijų ir patalpų analizė, identifikuojant vietas, kurios galėtų būti siūlomos investuotojams arba pritaikomos investicijoms)
4. „Patrauklios aplinkos kūrimas naujų skaitmeninių technologijų bandymui Panevėžyje“ (konsultacijos, mokymai ir kt., pozicionuojantys miestą kaip vietą, kurioje skaitmeninių technologijų kūrėjai gali išbandyti savo sprendimus realioje aplinkoje)
5. „Viena stotelė apie verslą Panevėžyje“ (verslo aplinkos stebėsena, ekonominių duomenų analizė, strateginių įžvalgų teikimas bei miesto verslo aplinkos reprezentavimas)
6. „Bendradarbiaujantis Panevėžys“ (struktūruotos erdvės, kurioje organizacijos ir bendruomenės galėtų efektyviai keistis idėjomis, jungti išteklius ir inicijuoti naujus bendrus projektus miestui, kūrimas).
7. „Panevėžys – ugdantis ateities inžinierius“ (verslo ir švietimo institucijų bendradarbiavimo, užtikrinant, kad bendrojo ugdymo, profesinio mokymo ir aukštojo mokslo paslaugos atitiktų regiono darbo rinkos poreikius, stiprinimas)
8. „Panevėžys – vieta studijuoti, gyventi ir dirbti“ (Panevėžio, kaip investicijoms ir karjerai palankios vietos įvaizdžio stiprinimas)
9. ATVIROS PRAMONĖS SAVAITGALIS (renginys, skirtas keisti Panevėžio miesto ir pramonės įvaizdį, atveriant įmonių duris potencialiems darbuotojams bei svečiams iš visos Lietuvos)</t>
  </si>
  <si>
    <t>Iš dalies finansuotų projektų skaičius</t>
  </si>
  <si>
    <t>Atlikta verslo nuomonės apklausa ir suformuotos rekomendacijos dėl numatomo poveikio verslui : Respulikos g. atkarpą nuo Vasario 16-osios iki Urbšio g. paverčiant mažos taršos (pėsčiųjų) zona.</t>
  </si>
  <si>
    <t>Atliktų verslo aplinkos įvertinimų skaičius</t>
  </si>
  <si>
    <t>2.2.2</t>
  </si>
  <si>
    <t xml:space="preserve">Reguliarus metodiškai pagrįstas verslo aplinkos vertinimas ir kylančių verslo aplinkos problemų įtraukiant verslo atstovus sprendimas
</t>
  </si>
  <si>
    <t>Pažangios pramonės ir paslaugų sektorių plėtrai reikalingos infrastruktūros ir įrangos plėtra</t>
  </si>
  <si>
    <t>1. Suformuota nauja darbo grupė NAUJAI PANEVĖŽIO LAISVOSIOS EKONOMINĖS ZONOS TERITORIJAI PANEVĖŽIO RAJONE, ŠALIA „RAIL BALTICA“ TERMINALO, PLANUOTI IR VYSTYTI
2. Įsigyta Panevėžio regiono laisvosios ekonominės zonos investicinio projekto atnaujinimo paslauga</t>
  </si>
  <si>
    <t>Panevėžio LEZ / Pramonės parko plėtros priemonės</t>
  </si>
  <si>
    <t>2.2.1</t>
  </si>
  <si>
    <t xml:space="preserve">Pažangios pramonės ir paslaugų sektorių plėtrai reikalingos infrastruktūros ir įrangos plėtra
</t>
  </si>
  <si>
    <t>2024 m. duomenys</t>
  </si>
  <si>
    <t>Eur.</t>
  </si>
  <si>
    <t xml:space="preserve">Tiesioginės užsienio investicijos, tenkančios vienam gyventojui (2024 m. 5205)
</t>
  </si>
  <si>
    <t>TUI, tenkančių vienam gyventojui, dalis lyginant su Lietuvos vidurkiu</t>
  </si>
  <si>
    <t xml:space="preserve"> Sudaryti palankias sąlygas verslo plėtrai ir investicijų pritraukimui </t>
  </si>
  <si>
    <t>Finansinių paskatų verslo įkūrimui sukūrimas ir įgyvendinimas</t>
  </si>
  <si>
    <t>Paskatomis pasinaudojusių verslo subjektų skaičius</t>
  </si>
  <si>
    <t>Paslaugų sistemos asmenims, norintiems pradėti įkurti verslą, sukūrimas ir įgyvendinimas</t>
  </si>
  <si>
    <t>Pagal skirtą finansavimą nupirkta paslauga.2025 m. paslaugų gavėjų sk. 78, suteiktų konsultacijų sk. - 110 val.</t>
  </si>
  <si>
    <t>Asm. / metus</t>
  </si>
  <si>
    <t>Paslaugos gavėjų skaičius</t>
  </si>
  <si>
    <t>Val./metus</t>
  </si>
  <si>
    <t>Suteiktų konsultacijų skaičius</t>
  </si>
  <si>
    <t xml:space="preserve">Paslaugų sistemos asmenims, norintiems pradėti įkurti verslą, sukūrimas ir įgyvendinimas
</t>
  </si>
  <si>
    <t>Bankrotų skaičius</t>
  </si>
  <si>
    <t>*išvestinis rodiklis: 2024 m. pradžioje Panevėžio apskrityje veikė 5926 (mažų ir vidutinių įmoni)- MVĮ, gyveno 209093 gyventojai</t>
  </si>
  <si>
    <t>28,3*</t>
  </si>
  <si>
    <t>MVĮ, tenkančių 1 000 gyventojų, skaičius</t>
  </si>
  <si>
    <t xml:space="preserve"> Sudaryti palankias sąlygas verslo įkūrimui </t>
  </si>
  <si>
    <t>Materialinių investicijų, tenkančių vienam gyventojui (Eur), rodiklio santykis su šalies vidurkiu</t>
  </si>
  <si>
    <t>Eur</t>
  </si>
  <si>
    <t>Materialinės investicijos, tenkančios vienam gyventojui</t>
  </si>
  <si>
    <t xml:space="preserve">Didinti miesto verslo aplinkos konkurencingumą  </t>
  </si>
  <si>
    <t>Karjeros Panevėžio mieste privalumų rinkodaros vykdymas tikslinėse auditorijose</t>
  </si>
  <si>
    <t>Įvertinus numatomo poveikio ir reikalingų išteklių santykį, paskata pritraukti aukštos kvalifikacijos specialistus nebuvo kuriama. Vietoje jos pastangos buvo nukreiptos į rinkodaros priemonių įgyvendinimą.</t>
  </si>
  <si>
    <t>Priemonėmis ir paskatomis pritraukti aukštos kvalifikacijos darbuotojus iš regionų ir užsienio sukūrimo bei įgyvendinimo pasinaudojusių asmenų skaičius</t>
  </si>
  <si>
    <t>*Reprezentatyvus Lietuvos gyventojų nuomonės tyrimas dėl karjeros galimybių Panevėžyje vertinimo suplanuotas atlikti 2026 m. III ketv. Tarpinis rodiklis galėtų būti ATVIROS PRAMONĖS SAVAITGALIO dalyvių grįžtamojo ryšio anketų rezultatai. Su teiginiu „Po renginio mano nuomonė apie šią įmonę kaip darbdavį pagerėjo“ sutiko arba visiškai sutiko 80,6 proc. respondentų. Su teiginiu „Po renginio mano nuomonė apie šios įmonės atvirumą naujoms idėjoms ir inovacijoms pagerėjo“ sutiko arba visiškai sutiko 88,3 proc. respondentų. Su teiginiu „Po renginio mano požiūris į šios įmonės kuriamą vertę miestui ir šalies ekonomikai pagerėjo“ sutiko arba visiškai sutiko 88,6 proc. respondentų.</t>
  </si>
  <si>
    <t>88,6*</t>
  </si>
  <si>
    <t>Teigiamai karjeros galimybes Panevėžyje vertinančių Lietuvos gyventojų dalis</t>
  </si>
  <si>
    <t xml:space="preserve">Iš dalies finansuotų verslo misijų skaičius </t>
  </si>
  <si>
    <t>1. ATVIROS PRAMONĖS SAVAITGALIO studentų dienos;
2. Komunikacijos kampanija su miesto ambasadoriais „Panevėžys. Kaip mes“
3. Praktiniai darbdavio įvaizdžio formavimo mokymai Panevėžio miesto pramonės įmonių ir profesinio mokymo bei aukštojo mokslo įstaigų atstovams.
4. Dalyvavimo vietiniuose, nacionaliniuose renginiuose pristatant karjeros ir gyvenimo Panevėžyje bei bendrai miesto potencialą ciklas</t>
  </si>
  <si>
    <t>Įgyvendintos naujos rinkodaros priemonės</t>
  </si>
  <si>
    <t>1.3.1</t>
  </si>
  <si>
    <t xml:space="preserve">Karjeros Panevėžio mieste privalumų rinkodaros vykdymas tikslinėse auditorijose
</t>
  </si>
  <si>
    <t>Lietuvos duomenų agentūros duomenimis: "Inovacijas diegusių įmonių darbuotojai" už 2024 m. , lyginant su visų įmonių darbuotojais</t>
  </si>
  <si>
    <t>Darbuotojų inovacinėse įmonėse dalis, palyginti su visų įmonių darbuotojais (apskrities rodiklis)</t>
  </si>
  <si>
    <t xml:space="preserve">Pritraukti kvalifikuotą darbo jėgą </t>
  </si>
  <si>
    <t>Gyventojų perkvalifikavimo sistemos pritaikymas ir įgyvendinimas pagal miesto ekonominės specializacijos poreikius</t>
  </si>
  <si>
    <t>Parengtų illgalaikių miesto darbo rinkos poreikių prognozių skaičius</t>
  </si>
  <si>
    <t xml:space="preserve">1.  Renginių ciklas „Inžinerija – Panevėžio DNR“
2. ATVIROS PRAMONĖS SAVAITGALIO viešų ekskursijų ciklas.
</t>
  </si>
  <si>
    <t>Gyventojų perkvalifikavimo sistemos pritaikymo priemonių skaičius</t>
  </si>
  <si>
    <t>asm./metus</t>
  </si>
  <si>
    <t>Pagal miesto pramonės įmonių poreikius ekonominės specializacijos kryptis UŽT organizuojamuose mokymuose perkvalifikuotų asmenų skaičius</t>
  </si>
  <si>
    <t>Vykdomų suaugusiųjų neformaliojo švietimo programų, atitinkančių trumpalaikius ir ilgalaikius darbo rinkos poreikius skaičius</t>
  </si>
  <si>
    <t xml:space="preserve"> Sudaryti mokymosi visą gyvenimą galimybes atsižvelgiant į trumpalaikės ir ilgalaikes darbo rinkos poreikių prognozes </t>
  </si>
  <si>
    <t>Priemonių verslo atstovms  įtraukti į profesinio mokymo ir aukštojo mokslo studijų programų kūrimą ir vykdymą sukūrimas, įgyvendinimas</t>
  </si>
  <si>
    <t xml:space="preserve">Panevėžio mokymo centro ir Panevėžio krašto pramonininkų asociacijos „Darbdavių mugė“. </t>
  </si>
  <si>
    <t>Verslo atstovų įtraukimo į profesinio mokymo ir aukštojo mokslo studijų programų organizavimą naujų priemonių skaičius/metus</t>
  </si>
  <si>
    <t>Proc. nuo visų absolventų</t>
  </si>
  <si>
    <t>Pirmą kartą po studijų baigimo pagal specialybę įsidarbinę Panevėžio profesinio rengimo centro, Panevėžio kolegijos ir KTU fakulteto absolventai</t>
  </si>
  <si>
    <t xml:space="preserve">Paskatinti aukštojo mokslo ir profesinio mokymo įstaigų teikiamų paslaugų atitiktį trumpalaikėms ir ilgalaikėms darbo rinkos poreikių prognozėms </t>
  </si>
  <si>
    <t>Lietuvos duomenų agetūros duomenimis 2025m. Panevėžyje buvo 41500 užimtų gyventojų, kas sudarė 49,2 proc. nuo visų miesto gyventojų</t>
  </si>
  <si>
    <t>Tūkst. gyventojų</t>
  </si>
  <si>
    <t>Užimtų gyventojų pagal profesijų grupes, išskyrus
nekvalifikuotus darbininkus</t>
  </si>
  <si>
    <t xml:space="preserve"> Didinti kvalifikuotų darbuotojų pasiūlą </t>
  </si>
  <si>
    <t>tūkst.eur</t>
  </si>
  <si>
    <t xml:space="preserve">EKONOMINĖS PLĖTROS IR VERSLO SKATINIMO PROGRAMA (Nr.05)                                                                                             
</t>
  </si>
  <si>
    <t xml:space="preserve">Panevėžio miesto savivaldybės 
administracijos direktoriaus                                                                                  2026-02-27 įsakymo Nr.AF-26                                                                             5  priedas  
</t>
  </si>
  <si>
    <r>
      <t xml:space="preserve">1.6.2. Savivaldybės aplinkos apsaugos rėmimo specialiosios programos lėšų likutis </t>
    </r>
    <r>
      <rPr>
        <b/>
        <sz val="10"/>
        <rFont val="Times New Roman"/>
        <family val="1"/>
        <charset val="186"/>
      </rPr>
      <t>(SBAAL)</t>
    </r>
  </si>
  <si>
    <r>
      <t xml:space="preserve">iš jų: 1.6.1. Ankstesnių metų lėšų likutis </t>
    </r>
    <r>
      <rPr>
        <b/>
        <sz val="10"/>
        <rFont val="Times New Roman"/>
        <family val="1"/>
        <charset val="186"/>
      </rPr>
      <t>(L)</t>
    </r>
  </si>
  <si>
    <t>1.6. Ankstesnių metų lėšų likučiai</t>
  </si>
  <si>
    <r>
      <t xml:space="preserve">1.3.1 Pajamos už prekes ir paslaugas </t>
    </r>
    <r>
      <rPr>
        <b/>
        <sz val="10"/>
        <rFont val="Times New Roman"/>
        <family val="1"/>
        <charset val="186"/>
      </rPr>
      <t>(SP)</t>
    </r>
  </si>
  <si>
    <r>
      <t>1.2.4. valstybės lėšos ugdymo reikmėms finansuoti (</t>
    </r>
    <r>
      <rPr>
        <b/>
        <sz val="10"/>
        <rFont val="Times New Roman"/>
        <family val="1"/>
        <charset val="186"/>
      </rPr>
      <t>ML</t>
    </r>
    <r>
      <rPr>
        <sz val="10"/>
        <rFont val="Times New Roman"/>
        <family val="1"/>
        <charset val="186"/>
      </rPr>
      <t>)</t>
    </r>
  </si>
  <si>
    <r>
      <t xml:space="preserve"> iš jo:  1.1.Savivaldybės biudžeto lėšos (nuosavos, be ankstesnių metų likučio)</t>
    </r>
    <r>
      <rPr>
        <b/>
        <sz val="10"/>
        <rFont val="Times New Roman"/>
        <family val="1"/>
        <charset val="186"/>
      </rPr>
      <t xml:space="preserve"> </t>
    </r>
  </si>
  <si>
    <t>SP</t>
  </si>
  <si>
    <t>Įsigyti, rekonstruoti ir remontuoti Savivaldybės ir socialinį būstą bei kitas gyvenamąsias patalpas (socialinėms paslaugoms teikti)</t>
  </si>
  <si>
    <t xml:space="preserve">Nupirkta butų </t>
  </si>
  <si>
    <t>Būstų neįsigyta dėl objektyvių procedūrinių ir organizacinių aplinkybių (reikiamų kompetencijų trūkumas rengiant didelės apimties būsto pirkimo dokumentus ir darbuotojo ilgalaikio nedarbingumo (5 mėn.))</t>
  </si>
  <si>
    <t xml:space="preserve">Asmenų, aprūpintų gyvenamuoju plotu dėl Savivaldybės ir socialinio būsto fondo bei kito būsto metinio padidėjimo, skaičius </t>
  </si>
  <si>
    <t>21</t>
  </si>
  <si>
    <t>1.2.9</t>
  </si>
  <si>
    <t>Padengti Savivaldybės gyvenamosioms patalpoms naujų inžinerinių tinklų (vandentiekio ir nuotekų) įrengimo ir prijungimo prie miesto centralizuotų tinklų išlaidas</t>
  </si>
  <si>
    <t xml:space="preserve">Savivaldybės gyvenamosiose patalpose įrengti nauji inžineriniai (vandentiekio- nuotekų) tinklai </t>
  </si>
  <si>
    <t>1.2.8</t>
  </si>
  <si>
    <t>200 tūkst. Eur - skirta UAB „Panevėžio gatvės“, 20 tūkst. Eur - Aukštaitijos siaurajam geležinkeliui ir 80 tūkst. Eur - Panevėžio miesto poliklinikai</t>
  </si>
  <si>
    <t xml:space="preserve">Savivaldybės valdomų įmonių proporcingai valdomų akcijų skaičiui gauta dotacija turtui įsigyti (PRATC, PE, UAB Aukštaitijos vandenys...ir kt.) Aukštaitijos siaurajam geležinkeliui, UAB„Panevėžio gatvės“, Panevėžio miesto poliklinikai didinamas įstatinis kapitalas </t>
  </si>
  <si>
    <t xml:space="preserve">Finansinis turtas </t>
  </si>
  <si>
    <t>9 bendrovės ir 12 viešųjų įstaigų</t>
  </si>
  <si>
    <t xml:space="preserve">Savivaldybės valdomų įmonių ir įstaigų skaičius </t>
  </si>
  <si>
    <t>1.2.7</t>
  </si>
  <si>
    <t>Skirti lėšų išlaidoms už atnaujinamų  namų (negyvenamųjų patalpų) dalį, priklausančią Savivaldybei nuosavybės teise, padengti</t>
  </si>
  <si>
    <t>Panaudota lėšų pagal poreikį, tačiau mažesne nei planuota apimtimi</t>
  </si>
  <si>
    <t>Padengtos išlaidos už atnaujinamų  namų (negyvenamųjų patalpų: Kranto g. 25-35) dalį, priklausančią Savivaldybei nuosavybės teise</t>
  </si>
  <si>
    <t>Proc. / metus</t>
  </si>
  <si>
    <t>1.2.6</t>
  </si>
  <si>
    <t>Padengti Savivaldybės neišnuomotų  negyvenamųjų patalpų išlaikymo ir priežiūros išlaidas</t>
  </si>
  <si>
    <t xml:space="preserve">Atsilaisvinusios patalpos išnuomojamos arba atiduodamos panaudos pagrindais, todėl sumažėja išlaidos patalpų išlaikymui (išlaidos už patalpų išlaikymą susidaro tik kol rengiami dokumentai). </t>
  </si>
  <si>
    <t>Papildomi priežiūros darbai vykdyti Vienybės a.38, Beržų g. 37-1, Savanorių a. 5</t>
  </si>
  <si>
    <t>Padengtos visos Savivaldybės neišnuomotų  negyvenamųjų patalpų išlaikymo (komunaliniai mokesčiai) ir priežiūros (draudimo, apsaugos) išlaidos</t>
  </si>
  <si>
    <t>Padengtos Savivaldybės neišnuomotų  negyvenamųjų patalpų išlaikymo ir priežiūros išlaidos</t>
  </si>
  <si>
    <t>1.2.5</t>
  </si>
  <si>
    <t>Įsigyti, rekonstruoti ir remontuoti Savivaldybės nekilnojamąjį turtą (išskyrus gyvenamąsias patalpas), vidaus ir lauko inžinerinius tinklus ir įrenginius</t>
  </si>
  <si>
    <t>Įsigytas nekilnojmasis turtas (išskyrus gyvenamąsias patalpas)</t>
  </si>
  <si>
    <t>Įvertinus pastatų būklę (Laisvės a. 25B, Respublikos g. 30, Savanorių a. 12) - nuspręsta šiuos pastatus/patalpas parduoti, bet neberemontuoti, nes remonto sąnaudos būtų per didelės</t>
  </si>
  <si>
    <t>Remontuotos negyvenamosios patalpos: Respublikos g. 30 (pastatas avarinės būklės - pirkti paramstymai, kad nesugriūtų) ir Vienybės a. 38</t>
  </si>
  <si>
    <t>Suremontuotų  negyvenamųjų patalpų skaičius</t>
  </si>
  <si>
    <t>1.2.4</t>
  </si>
  <si>
    <t>Skirti lėšų išlaidoms už atnaujinamų  namų (gyvenamųjų patalpų) dalį, priklausančią Savivaldybei nuosavybės teise, padengti</t>
  </si>
  <si>
    <t>Staniūnų g. 78 neatlikus namo renovacijos 2025 m. liko nepanaudotos suplanuotos lėšos</t>
  </si>
  <si>
    <t>Buvo planuota atlikti renovaciją Staniūnų g. 78 (4 butai) - tačiau rangovai nesuspėjo atlikti darbų 2025 m.</t>
  </si>
  <si>
    <t>Atlikta namų renovacija: Margirio g. 17 (16 butų), Nemuno g. 34, Liepų al. 7A, Kosmonautų  g. 3 (po 1 butą), Dainavos g. 27 (2 butai)</t>
  </si>
  <si>
    <t>Savivaldybės atnaujintų butų skaičius atnaujinamuose namuose</t>
  </si>
  <si>
    <t>1.2.3</t>
  </si>
  <si>
    <t>Padengti Savivaldybės neišnuomotų  gyvenamųjų patalpų išlaikymo ir priežiūros išlaidas</t>
  </si>
  <si>
    <t>Būstai suremontuojami ir iškart išnuomojami kitiems eilėje laukiantiems gyventojams</t>
  </si>
  <si>
    <t>Per 2025 m. buvo išnuomota daugiau būstų nei planuota, todėl sutaupytos lėšos</t>
  </si>
  <si>
    <t>Padengtos Savivaldybės neišnuomotų  gyvenamųjų patalpų išlaikymo ir priežiūros išlaidos</t>
  </si>
  <si>
    <t>Atlikti  gyvenamųjų   patalpų remontą ir rekonstrukciją, vidaus ir lauko inžinerinių tinklų ir įrenginių remontą</t>
  </si>
  <si>
    <t>Būstų remontai atlikti pagal poreikį (numirus gyventojui ar išsikrausčius jam ir pan.), tačiau didesne nei planuota apimtimi</t>
  </si>
  <si>
    <t>Suremontuoti pilna apimtimi 22 būstai (pakeisti langai, durys, grindys, plytelės, išdažytos lubos, sienos ir t.t.) ir 7 būstuose pakeisti langai, dar kituose- durys, gyvatukas ir pan.</t>
  </si>
  <si>
    <t>Suremontuotų gyvenamųjų patalpų  skaičius</t>
  </si>
  <si>
    <t>2025 metais 19 laukiančiųjų socialinio būsto eilėje aprūpinti būstu</t>
  </si>
  <si>
    <t>Laukiančiųjų socialinio būsto eilėje aprūpinimas būstu</t>
  </si>
  <si>
    <t xml:space="preserve"> Tinkamai naudoti, saugoti, prižiūrėti, remontuoti ir eksploatuoti Savivaldybės turtą</t>
  </si>
  <si>
    <t>Savivaldybės nekilnojamojo turto valdymo strategijos parengimas ir įgyvendinimas</t>
  </si>
  <si>
    <t>Parengta Savivaldybės nekilnojamojo turto valdymo strategija</t>
  </si>
  <si>
    <t>Visos suplanuotos lėšos 10 programoje buvo perkeltos į 6 programą. Panaudota lėšų pagal poreikį, įvykus viešiesiems pirkimams kadastriniai matavimai buvo nupirkti pigiau nei buvo suplanuota.</t>
  </si>
  <si>
    <t>Nekilnojamojo turto (išskyrus gyvenamąsias patalpas) teisinė registracija, kadastriniai matavimai, turto vertinimas, inventorizacija, privatizuojamų objektų vertinimas ir patalpų paskirties keitimas</t>
  </si>
  <si>
    <t>Atlikti 129 statinių kadastriniai matavimai ( priemonė ir lėšos metų viduryje perkeltos iš 10 programos)</t>
  </si>
  <si>
    <t>Turto vertinimas atliktas mažesne nei planuota apimtimi</t>
  </si>
  <si>
    <t>Turto vertinimas atliktas pagal poreikį</t>
  </si>
  <si>
    <t>Turto vertinimo ataskaitos</t>
  </si>
  <si>
    <t>Įregistruoti 89 inžineriniai objektai ir 3 negyvenamosios patalpos: autobusų stotis, požeminė aikštelė, Harmonijos centras</t>
  </si>
  <si>
    <t xml:space="preserve">Teisiškai įregistruotų objektų skaičius </t>
  </si>
  <si>
    <t xml:space="preserve">Lėšų iškelti/perskirstyti negalima, nes bet kurią dieną gali būti pateiktas prašymas įregistruoti objektą ar atlikti turto vertinimą </t>
  </si>
  <si>
    <t>Ne visos lėšos panaudotos, nes jos buvo panaudotos tik turto vertinimui, o suplanuotos buvo ir teisinei registracijai.</t>
  </si>
  <si>
    <t>Gyvenamųjų patalpų kadastriniai matavimai ir teisinė registracija, objektų paruošimas pardavimui, turto vertinimas</t>
  </si>
  <si>
    <t>Turto vertinimas atliktas  didesne nei planuota apimtimi</t>
  </si>
  <si>
    <t xml:space="preserve">Teisinė registracija atliekama pagal poreikį - tokio poreikio nebuvo </t>
  </si>
  <si>
    <t>Teisiškai įregistruotų objektų nėra</t>
  </si>
  <si>
    <t xml:space="preserve">Pagerinti savivaldybės veiklos valdymą </t>
  </si>
  <si>
    <t>Paten kinamai, gerai, labai gerai</t>
  </si>
  <si>
    <t xml:space="preserve">Stiprinti vietos savivaldą ir vykdyti efektyvų miesto įmonių ir įstaigų valdymą </t>
  </si>
  <si>
    <t xml:space="preserve">SAVIVALDYBĖS TURTO VALDYMO PROGRAMA (NR.06)                                                                                             
</t>
  </si>
  <si>
    <t xml:space="preserve">Panevėžio miesto savivaldybės 
administracijos direktoriaus                                                                                  2026-02-27 įsakymo Nr.AF-26                                                                             6  priedas  
</t>
  </si>
  <si>
    <r>
      <t>1.6.1. Ankstesnių metų lėšų likutis (</t>
    </r>
    <r>
      <rPr>
        <b/>
        <sz val="10"/>
        <rFont val="Times New Roman"/>
        <family val="1"/>
        <charset val="186"/>
      </rPr>
      <t>L)</t>
    </r>
  </si>
  <si>
    <r>
      <t>1.2.4. valstybės lėšos ugdymo reikmėms finansuoti (</t>
    </r>
    <r>
      <rPr>
        <b/>
        <sz val="10"/>
        <rFont val="Times New Roman"/>
        <family val="1"/>
        <charset val="186"/>
      </rPr>
      <t>ML)</t>
    </r>
  </si>
  <si>
    <t xml:space="preserve">Skirtingų auditorijų pasiekiamumo didinimas. </t>
  </si>
  <si>
    <t>Televizijos ir radijo reportažai</t>
  </si>
  <si>
    <t>Nuolatiniai pranešimai spaudai, straipsniai, socialinės medijos įrašai, internetinės svetainės atnaujinimai</t>
  </si>
  <si>
    <t>Iniciatyvos „Globalus Panevėžys" efektyvumo didinimas, ryšio tęstinumo su užsienio lietuviais užtikrinimas  ( veiksmų skaičius)</t>
  </si>
  <si>
    <t xml:space="preserve">Skirtingų auditorijų pasiekiamumo didinimas (nauji kanalai, inovatyvios sklaidos priemonės, viešinimo kampanijos, virtualių sprendimų taikymas, nuolatinio monitoringo užtikrinimas)
</t>
  </si>
  <si>
    <t>Aktyviai veikiančių viešinimo kanalų skaičius: tradicinės žiniasklaidos, socialinių tinklų ir kt.</t>
  </si>
  <si>
    <t>Patobulinti viešąją komunikaciją (SPP 1.6.2.)</t>
  </si>
  <si>
    <t xml:space="preserve">Miestą garsinančių iniciatyvų organizavimas. </t>
  </si>
  <si>
    <t>Garbės piliečio rinkimai</t>
  </si>
  <si>
    <t>Metų Panevėžiečių rinkimai</t>
  </si>
  <si>
    <t>Miestą garsinančių iniciatyvų organizavimas - Metų Panevėžiečiai, Metų Garbės pilietis</t>
  </si>
  <si>
    <t xml:space="preserve">Miesto reprezentacinio vizualinio identiteto formavimas. </t>
  </si>
  <si>
    <t>Kompl.</t>
  </si>
  <si>
    <t>Reprezentacinių suvenyrų bazės koordinavimas ir pildymas</t>
  </si>
  <si>
    <t>Nuolatinis fotografijų, vaizdo medžiagos bazės pildymas</t>
  </si>
  <si>
    <t>Miesto reprezentacinio vizualinio identiteto formavimas - suvenyrų bazės koordinavimas, fotografijų, vaizdo įrašų medžiagos pildymas</t>
  </si>
  <si>
    <t>Panevėžio atstovai pristatė Panevėžį ir atstovavo miestui 5 tarptautinių projektų renginiuose: projekto „Jaunimas ir demokratija: būsimos kartos įgalinimas“ renginyje Figueira da Foz (Portugalijoje), renginyje Budapešte (Vengrijoje) ir Meduline (Kroatijoje); projekto „Sveikas senėjimas"              renginiuose Latvijoje: Jelgavoje, Bauskėje ir Iecavoje; "Bendruomenės ir atsinaujinantys energijos šaltiniai" renginyje Jevišovicėje (Čekija); projekto „Kultūros paveldo ir vertybių puoselėjimas Europoje“ tarptautinis renginyje Gradolyje (Italija); "Tūkstantmečio mokyklų" projekto studijų ture Tojohašyje (Japonija). Panevėžyje buvo suorganizuotas  projekto „Sveikas senėjimas“ tarptautinis renginys, kuriame dalyvavo 25 projekto dalyviai iš Latvijos.</t>
  </si>
  <si>
    <t>Tarptautinių mainų projektų organizavimas</t>
  </si>
  <si>
    <t>Panevėžio miesto partnerysčių įgyvendinimas, tarptautinio bendradarbiavimo palaikymas</t>
  </si>
  <si>
    <t xml:space="preserve">Bendradarbiavimas ir susitikimai Panevėžyje  vyko su Japonijos ir Prancūzijos diplomatiniu korpusu, miestų partnerių delegacijomis iš Vinycios (Ukraina), Daugpilio (Latvija), Ramlos (Izraelis), Liuneno (Vokietija), Gabrovo (Bulgarija) ir Liublino (Lenkija).  </t>
  </si>
  <si>
    <t>Užsienio delegacijų priėmimas ir nuolatinis bendradarbiavimo palaikymas</t>
  </si>
  <si>
    <t>Suformuotas Panevėžio miesto vizualinis identitetas (parengtas Panevėžio miesto vizualinio stiliaus aprašas)</t>
  </si>
  <si>
    <t>Formuoti miesto įvaizdį ir užtikrinti efektyvią komunikaciją</t>
  </si>
  <si>
    <t>85,9/14,1</t>
  </si>
  <si>
    <t>65/34</t>
  </si>
  <si>
    <t>Žiniasklaidos tyrimas: teigiamų ir neigiamų paminėjimų apie Panevėžio miestą santykis</t>
  </si>
  <si>
    <t xml:space="preserve">Formuoti miesto įvaizdį ir užtikrinti efektyvią komunikaciją </t>
  </si>
  <si>
    <t>Miesto turistinio patrauklumo didinimas finansuojant turizmo skatinimo projektus.</t>
  </si>
  <si>
    <t>1. Gatvės meno iniciatyva – piešinys ant vieno iš Laisvės a. pastatų sienos „Panevėžys. Kaip mes“
2. Senojo Panevėžio teatro (Respublikos g. 77) apšvietimas ir instaliacija
3. „Europos paveldo dienų 2025“ renginių ciklas
4. Pasiūlymas ekskursijai „Panevėžio moterys, kūrusios miestą“ 
5. Infoturas žurnalistams ir kelionių organizatoriams
6. Panevėžio turizmo potencialą turizmo profesionalams pristatantis reprezentacinis leidinys</t>
  </si>
  <si>
    <t>Sukurtų turizmo produktų skaičius įveiklinant kultūros paveldo objektus, plėtojant muziejinę veiklą, naudojant regioninės kultūros potencialą ir pasitelkiant inovatyvias technologijas</t>
  </si>
  <si>
    <t xml:space="preserve">Dėl nepakankamo finansavimo, pastangos buvo nukreiptos į kitas, veiklas, kuriose jau nuo seniau buvo reikalingas įdirbis. </t>
  </si>
  <si>
    <t>Naujų verslo turizmo paslaugų skaičius</t>
  </si>
  <si>
    <t>1. Gastronominis maršrutas pramonės tema ATVIROS PRAMONĖS SAVAITGALIO metu.
2. Kultūrinė-gastronominė programa „Panevėžys, miltai ir Miltinis“ Lietuvos gastronomijos savaitės metu</t>
  </si>
  <si>
    <t>Bendrų viešojo ir privataus sektoriaus turizmo produktų ar paslaugų, įgyvendintų projektų skaičius</t>
  </si>
  <si>
    <t>1. ATVIROS PRAMONĖS SAVAITGALIO metu 4 objektų lankymas buvo pritaikytas asmenims su judėjimo negalia.
2. Dalis vasaros pasivaikščiojimų „Panevėžys. Kaip mes!“ buvo pritaikyta asmenims su klausos negalia.</t>
  </si>
  <si>
    <t>Turizmo paslaugų specialiųjų poreikių turintiems asmenims skaičius</t>
  </si>
  <si>
    <t>1. „IKI“ ėjimo varžybos organizuotos 2025 m. balandžio 26 d.
2. Vasaros pasivaikščiojimų su vietiniais gyventojais ciklas „Panevėžys. Kaip mes!“</t>
  </si>
  <si>
    <t>Ekologiško ir tvaraus (,,žaliojo“) turizmo paslaugų skaičius</t>
  </si>
  <si>
    <t xml:space="preserve">1. Paroda „Arno FUNKcionalizmas (1898–1957)“ buv. Panevėžio cukraus fabriko administraciniame pastate.
2. Panevėžio istorinių nuotraukų galerija buvusio Panevėžio konservų fabriko languose.
3. Atviros pramonės savaitgalio ekskursijų pramonės įmonėse ciklas.
4. Atviros pramonės savaitgalio kultūrinių renginių pramonės tema ciklas. 
5. Pasiūlymas ekskursijai „Po Panevėžį stiklo keliu“ 
6. Pasiūlymas ekskursijai „Panevėžys – miestas ant bėgių“ </t>
  </si>
  <si>
    <t>Industrinio / pramoninio turizmo produktų skaičius</t>
  </si>
  <si>
    <t xml:space="preserve">Miesto turistinio patrauklumo didinimas rengiant turizmo skatinimo projektų konkursą, kuriuo siekiama skatinti Panevėžio turizmo sektoriaus plėtrą, didinti miesto reprezentatyvumą, vystant inovatyvius, miesto strategines kryptis atitinkančius ir tikslinių rinkų srautus užtikrinančius turizmo produktus ir paslaugas. </t>
  </si>
  <si>
    <t>Turiniu apie miesto turistinį patrauklumą PPA socialiniuose tinkluose pasiektos auditorijos dydis.</t>
  </si>
  <si>
    <t>Auditorija Panevėžio plėtros agentūros socialiniuose tinkluose</t>
  </si>
  <si>
    <t xml:space="preserve"> Miesto turistinio patrauklumo didinimas užtikrinant nemokamos  turizmo informacijos teikimą. </t>
  </si>
  <si>
    <t>1. Kauno miesto šventė gegužės 23–25 d.
2. Klaipėdos miesto (jūros) šventė liepos 25–27 d.
3. Biržų miesto šventė rugpjūčio 2 d.
4. Šiaulių miesto šventė rugsėjo 12–13 d.</t>
  </si>
  <si>
    <t>Vietinių ir tarptautinių renginių, kuriuose buvo reprezentuojama Panevėžio miesto turizmo sektoriaus pasiūla, skaičius</t>
  </si>
  <si>
    <t xml:space="preserve"> Miesto turistinio patrauklumo didinimas užtikrinant nemokamos informacijos  apie Panevėžio turizmo objektus, vietoves, paslaugas turistams teikimą miesto svečiams, žiniasklaidai, kelionių organizatoriams, kt. interesantams įvairiomis komunikacijos priemonėmis ir būdais.</t>
  </si>
  <si>
    <t>*Portale lietuvosfinansai.lt rodiklio reikšmės už 2025 m. nėra (2024 m. – 652,9).</t>
  </si>
  <si>
    <t>652,9*</t>
  </si>
  <si>
    <t>Visų tipų apgyvendinimo įstaigose suteiktų nakvynių skaičius, tenkantis 1 tūkst. gyventojų</t>
  </si>
  <si>
    <t>Tokį interesantų skaičių aptarnavo PPA koordinuojamas Panevėžio turizmo informacijos centras: apsilankius turizmo informacijos centre, telefonu ir el. paštu.</t>
  </si>
  <si>
    <t>Asmenų, pasinaudojusių PPA paslaugomis, skaičius per metus</t>
  </si>
  <si>
    <t xml:space="preserve">*Negalutiniai duomenys.Valstybės duomenų agentūros rodiklių duomenų bazėje už 2025 m. dar nėra duomenų. Alternatyvus panašios statistikos šaltinis – Nacionalinė turizmo informacinė sistema. Joje taikoma kitokia metodika nei Valstybės duomenų agentūroje, taip pat dar ne visi apgyvendinimo paslaugų teikėjai, kurie privalo teikti duomenis, pateikė informaciją. </t>
  </si>
  <si>
    <t>16928*</t>
  </si>
  <si>
    <t>Turistų skaičius apgyvendinimo įstaigose, per metus</t>
  </si>
  <si>
    <t xml:space="preserve"> Padidinti miesto turistinį patrauklumą </t>
  </si>
  <si>
    <t>Panevėžio regiono funkcinės zonos strategija yra patvirtinta 2024–2029 metų laikotarpiui. Remiantis Panevėžio regiono plėtros tarybos 2026 m. vasario 13 d. ataskaita apie 2024–2029 m. Panevėžio regiono funkcinės zonos strategijos įgyvendinimo pažangą, baigtas įgyvendinti 1 uždavinio „Padidinti FZ lankytinų objektų prieinamumą ir pagerinti savivaldybių veiklos koordinavimą turizmo srityje“ veiksmas, įgyvendinami 10 veiksmų, rengiami 13 veiksmų.</t>
  </si>
  <si>
    <t>Panevėžio regiono turizmo strategijos įgyvendinimas</t>
  </si>
  <si>
    <t xml:space="preserve"> Kurti tvarią socialinę ir ekonominę kultūros vertę Panevėžyje </t>
  </si>
  <si>
    <t xml:space="preserve">RINKODAROS PROGRAMA (NR.08)                                                                                             
</t>
  </si>
  <si>
    <t xml:space="preserve">Panevėžio miesto savivaldybės 
administracijos direktoriaus                                                                                  2026-02-27 įsakymo Nr.AF-26                                                                             7  priedas  
</t>
  </si>
  <si>
    <r>
      <t xml:space="preserve">IŠ VISO programai finansuoti pagal finansavimo šaltinius </t>
    </r>
    <r>
      <rPr>
        <b/>
        <i/>
        <sz val="10"/>
        <color theme="1"/>
        <rFont val="Times New Roman"/>
        <family val="1"/>
        <charset val="186"/>
      </rPr>
      <t>(1 ir 2 punktai)</t>
    </r>
  </si>
  <si>
    <r>
      <t xml:space="preserve">1.2.4. valstybės lėšos ugdymo reikmėms finansuoti </t>
    </r>
    <r>
      <rPr>
        <b/>
        <sz val="10"/>
        <rFont val="Times New Roman"/>
        <family val="1"/>
        <charset val="186"/>
      </rPr>
      <t>(ML)</t>
    </r>
  </si>
  <si>
    <t>iš jų: 1.2.1.  Valstybės lėšos kitoms dotacijoms (VB)</t>
  </si>
  <si>
    <t>Plėtoti itin didelio pralaidumo plačiajuosčio ryšio tinklus</t>
  </si>
  <si>
    <t>Įdiegtos priemonės, skaičius</t>
  </si>
  <si>
    <t>0;4</t>
  </si>
  <si>
    <t>Išmaniųjų technologijų diegimas efektyviam viešųjų paslaugų infrastruktūros valdymui</t>
  </si>
  <si>
    <t>Viešojo administravimo, diegiant tarpusavyje integruotas informacines sistemas, modernizavimas</t>
  </si>
  <si>
    <r>
      <rPr>
        <b/>
        <sz val="11"/>
        <rFont val="Times New Roman"/>
        <family val="1"/>
        <charset val="186"/>
      </rPr>
      <t>Virtuali byla</t>
    </r>
    <r>
      <rPr>
        <sz val="11"/>
        <rFont val="Times New Roman"/>
        <family val="1"/>
        <charset val="186"/>
      </rPr>
      <t xml:space="preserve"> - tai informacinė sistema skirta kaupti gyventojų prašymams ir kitiems dokumentams skaitmeniniu būdu. Dokumentai pasirašomi biometriniu parašu. Ši sistema leidžia atsisakyti popierinių gyventojų bylų.
</t>
    </r>
    <r>
      <rPr>
        <u/>
        <sz val="11"/>
        <rFont val="Times New Roman"/>
        <family val="1"/>
        <charset val="186"/>
      </rPr>
      <t xml:space="preserve">Dalyvauk.panevezys.lt </t>
    </r>
    <r>
      <rPr>
        <sz val="11"/>
        <rFont val="Times New Roman"/>
        <family val="1"/>
        <charset val="186"/>
      </rPr>
      <t xml:space="preserve">- tai interneto svetainė su turinio valdymo sistema, skirta miesto dalyvaujamo biudžeto projektų pristatymui su balsavimo už pasirinktą projektą galimybę.
</t>
    </r>
    <r>
      <rPr>
        <u/>
        <sz val="11"/>
        <rFont val="Times New Roman"/>
        <family val="1"/>
        <charset val="186"/>
      </rPr>
      <t>Projektai.panevezys.lt -</t>
    </r>
    <r>
      <rPr>
        <sz val="11"/>
        <rFont val="Times New Roman"/>
        <family val="1"/>
        <charset val="186"/>
      </rPr>
      <t xml:space="preserve"> tai interneto svetainė su turinio valdymo sistema, skirta viešinti miesto vykdomus ir jau įvykdytus projektus.</t>
    </r>
  </si>
  <si>
    <t>1. Virtuali byla;
2. Avilio siunčiamo el. paštu dokumento šifravimo funkcionalumas;
3. Elektroninių dokumentų pasirašymas SMART ID
4. Kelio ženklų registro aplikacija;
5. Centralizuoto mokinių priėmimo į mokyklas programinės įrangos atnaujinimas;
6. dalyvauk.panevezys.lt atnaujinimas
7. projektai.panevezys.lt atnaujinimas</t>
  </si>
  <si>
    <t>Naujai įdiegtų ir(ar) išplėtotų informacinių sistemų skaičius</t>
  </si>
  <si>
    <t>Atnaujintos 24 kompiuterinės darbo
 vietos. (Nauji kompiuteriai).</t>
  </si>
  <si>
    <t>Atnaujinta kompiuterių techninė ir programinė įranga</t>
  </si>
  <si>
    <t>1.Teisės aktų tvarkymo IS integracija su dokumentų valdymo sistema;
2. Biometrinio parašo teikimo paslaugos integravimas į virtualią bylą.</t>
  </si>
  <si>
    <t>Integruotų informacinių sistemų skaičius</t>
  </si>
  <si>
    <t xml:space="preserve">Viešojo administravimo, diegiant tarpusavyje integruotas informacines sistemas, modernizavimas
</t>
  </si>
  <si>
    <t xml:space="preserve">Viešųjų ir administracinių paslaugų teikimo elektroniniu būdu plėtra
</t>
  </si>
  <si>
    <t>Svetainė neįdiegta dėl neparuoštos techninės specifikacijos.
Įtakos tam turėjo aukštesnį prioritetą turintys darbai.</t>
  </si>
  <si>
    <t>Savivaldybės interneto svetainės atnaujinimas</t>
  </si>
  <si>
    <t>1.Kapavietės (kapo) identifikavimas;
2.Kultūros paveldo objekto būklės patikrinimo akto išdavimas;
3.Pažymos apie paskutinę asmens deklaruotą gyvenamąją vietą išdavimas;
4.Pranešimo apie triukšmo šaltinio valdytojo planuojamus statybos,
 remonto, montavimo darbus gyvenamosiose vietovėse priėmimas 
ir skelbimas Savivaldybės interneto svetainėje;
5.Prašymų dėl premijų aukšto meistriškumo sportininkams ir jų treneriams skyrimo priėmimas;
6.Prašymų dėl neapmokestinamojo žemės sklypo dydžio lengvatos taikymo priėmimas;
7.Savivaldybei nuosavybės teise priklausančių gyvenamųjų patalpų ir jų priklausinių privatizavimas (pardavimas);
8.Sutikimo ekshumuoti ir perkelti žmogaus palaikus išdavimas.</t>
  </si>
  <si>
    <t>Naujai sukurtų elektroninių paslaugų skaičius</t>
  </si>
  <si>
    <t>1. Virtuali byla, naudojama skaitmenizuoti gyventojų paramos dokumentams;
2. Kelio ženklų registro aplikacija.</t>
  </si>
  <si>
    <t>Įdiegtų  programinių sprendimų, mažinančių administracinę naštą, skaičius</t>
  </si>
  <si>
    <t>Iš 124 Savivaldybės teikiamų 
paslaugų - 83 elektroninės  (67%)</t>
  </si>
  <si>
    <t>Elektroninių paslaugų dalis nuo bendro PMSA teikiamų paslaugų skaičiaus</t>
  </si>
  <si>
    <t xml:space="preserve">Pagerinti skaitmeninį junglumą </t>
  </si>
  <si>
    <t>Paten- kinamai, gerai, labai gerai</t>
  </si>
  <si>
    <t xml:space="preserve">Stiprinti vietos savivaldą ir vykdyti efektyvų miesto įmonių ir įstaigų valdymą  </t>
  </si>
  <si>
    <t xml:space="preserve"> INFORMACINĖS VISUOMENĖS PLĖTROS PROGRAMA (NR.09)                                                                                             
</t>
  </si>
  <si>
    <t xml:space="preserve">Panevėžio miesto savivaldybės 
administracijos direktoriaus                                                                                  2026-02-27 įsakymo Nr.AF-26                                                                             8  priedas  
</t>
  </si>
  <si>
    <r>
      <t>2.1. Valstybės biudžeto lėšos, kurios neapskaitytos biudžete (</t>
    </r>
    <r>
      <rPr>
        <b/>
        <sz val="10"/>
        <rFont val="Times New Roman"/>
        <family val="1"/>
        <charset val="186"/>
      </rPr>
      <t>VBN</t>
    </r>
    <r>
      <rPr>
        <sz val="10"/>
        <rFont val="Times New Roman"/>
        <family val="1"/>
      </rPr>
      <t>)</t>
    </r>
  </si>
  <si>
    <t>1.6.1. Ankstesnių metų lėšų likutis (L)</t>
  </si>
  <si>
    <t>Iš viso programai:</t>
  </si>
  <si>
    <t>vnt</t>
  </si>
  <si>
    <t>Atlikti projektavimo ir naujos statybos darbai</t>
  </si>
  <si>
    <t xml:space="preserve">SB </t>
  </si>
  <si>
    <t>19</t>
  </si>
  <si>
    <t>Panevėžio miesto savivaldybės būsto su administracinėmis patalpomis, Savanorių a. 3A, statyba</t>
  </si>
  <si>
    <t>31</t>
  </si>
  <si>
    <t>Darbai atlikti, suplanuotas rodiklis pasiektas</t>
  </si>
  <si>
    <t>Atlikti projektavimo ir remonto darbai</t>
  </si>
  <si>
    <t>Lopšelio darželio "Draugystė" I korpuso patalpų įrengimas švietimo pagalbos specialistams</t>
  </si>
  <si>
    <t>30</t>
  </si>
  <si>
    <t>Metų eigoje suplanuoto rodiklio vykdymo atsisakyta, lėšos perkeltos pagal poreikį į kitas priemones.</t>
  </si>
  <si>
    <t>Panevėžio Elenos Mezginaitės viešosios bibliotekos filialo Šiaurinės bibliotekos, esančios Pušaloto g. 55, Panevėžyje, remonto darbai</t>
  </si>
  <si>
    <t>29</t>
  </si>
  <si>
    <t>Tiekėjas vėluoja atlikti darbus</t>
  </si>
  <si>
    <t>3.2.4.</t>
  </si>
  <si>
    <t>Panevėžio Raimundo Sargūno sporto bendrabučio stogo remonto darbai</t>
  </si>
  <si>
    <t>28</t>
  </si>
  <si>
    <t>Atlikti remonto darbai</t>
  </si>
  <si>
    <t>Mokslo, pagalbinio ūkio paskirties pastatų ir kitų inžinerinių statinių Trumpoji g. 1, Panevėžyje, griovimo darbai</t>
  </si>
  <si>
    <t>27</t>
  </si>
  <si>
    <t>Pastato Smėlynės g. 2B, Panevėžyje, dalies patalpų paprastojo remonto darbai</t>
  </si>
  <si>
    <t>26</t>
  </si>
  <si>
    <t>Mokslo paskirties pastato (Un. Nr. 2793-0006-2012) dalies patalpų Smėlynės g. 29, paprastasis remontas</t>
  </si>
  <si>
    <t>25</t>
  </si>
  <si>
    <t>„Futbolo aikštės Smėlynės g. 2B, Panevėžyje, remonto  darbai”</t>
  </si>
  <si>
    <t>24</t>
  </si>
  <si>
    <t>Darbai atlikti, suplanuotas rodiklis įgyvendintas</t>
  </si>
  <si>
    <t>20</t>
  </si>
  <si>
    <t>Pastato Laisvės a. 20, Panevėžys, dalies patalpų remontas</t>
  </si>
  <si>
    <t>23</t>
  </si>
  <si>
    <t>Parengtas kapitalinio remonto projektas, kuriame suplanuoti tų pačių vamzdynų remonto darbai</t>
  </si>
  <si>
    <t>Panevėžio muzikinio teatro vandentiekio ir nuotekų šalinimo projekto parengimas ir remonto darbai</t>
  </si>
  <si>
    <t>Nebuvo vykdoma, nes salės remonto metu rampa naudojosi statybininkai. Analizuojamu laikotarpiu remontas nebuvo tikslingas, rampos remontą bus galima atlikti baigus koncertų salės remontą.</t>
  </si>
  <si>
    <t>Panevėžio kultūros centro rūmų krovimo rampos, pagrindinės salės lauko durų, atraminių sienelių ir laiptų remonto darbai</t>
  </si>
  <si>
    <t>Buvo iškelta 10 ir perstatyta 10 skulptūrų.</t>
  </si>
  <si>
    <t>Iškeltos skulptūros</t>
  </si>
  <si>
    <t>Skulptūrų iš Senvagės ir Laisvės a. prieigų perkėlimas</t>
  </si>
  <si>
    <t>18</t>
  </si>
  <si>
    <t>Suplanuoti darbai atlikti, rodiklis pasiektas</t>
  </si>
  <si>
    <t>Moksleivių namų ir atviro jaunimo centro langų keitimas, Parko g. 79</t>
  </si>
  <si>
    <t>17</t>
  </si>
  <si>
    <t>Suremontuotos vidaus patalpos</t>
  </si>
  <si>
    <t>Panevėžio miesto "Vilties" progimnazijos dalies patalpų remontas</t>
  </si>
  <si>
    <t>Projektavimo sutartis rangovo prašymu buvo pratęsta iki 2025 vasario mėn. pabaigos</t>
  </si>
  <si>
    <t>Panevėžio  gimnazijos "Aušra", dalies patalpų remonto darbai, keičiant patalpų paskirtį</t>
  </si>
  <si>
    <t>Kultūros paskirties pastato, Šermukšnių g. 31A-1, Panevėžyje, dalies patalpų remontas</t>
  </si>
  <si>
    <t>VšĮ futbolo akademijos "Panevėžys" sporto salės esančios Elektronikos g.1f (77U1/b-1), Panevėžyje, dalies patalpų remontas</t>
  </si>
  <si>
    <t xml:space="preserve">Projektas parengtas, gauta teigiama ekspertizės išvada, tik neatliktos statybos užbaigimo procedūros </t>
  </si>
  <si>
    <t>Atliktas techninis projektas</t>
  </si>
  <si>
    <t>Panevėžio Raimundo Sargūno sporto gimnazijos teritorijoje, Liepų al. 2, Panevėžio m., naujos universalios sporto salės statyba</t>
  </si>
  <si>
    <t>Suplanuotas rodiklis įvykdytas pagal skirtas lėšas</t>
  </si>
  <si>
    <t>Sumontuotos signalizacijos bendro ugdymo įstaigose</t>
  </si>
  <si>
    <t>Signalizacijų įvedimas bendrojo ugdymo mokyklose</t>
  </si>
  <si>
    <t>Atlikti projektavimo ir rangos darbai</t>
  </si>
  <si>
    <t xml:space="preserve">Rodiklis pasiektas </t>
  </si>
  <si>
    <t>Atlikti techniniai projektai</t>
  </si>
  <si>
    <t>Projektavimo darbai</t>
  </si>
  <si>
    <t>Nesant poreikiui, darbų buvo atsisakyta.</t>
  </si>
  <si>
    <t xml:space="preserve">Mokslo paskirties pastato dalies, Beržų g. 37, Panevėžyje, kapitalinio remonto darbai </t>
  </si>
  <si>
    <t>Atlikti remonto darbai Savivaldybei priklausančiuose statiniuose</t>
  </si>
  <si>
    <t>19; 7; 14; 20</t>
  </si>
  <si>
    <t>Savivaldybei priklausančių pastatų ir inžinerinių statinių rekonstravimas, atnaujinimas (modernizavimas)  ir remontas</t>
  </si>
  <si>
    <t>Turto, sukurto įgyvendinant projektus finansuojamus iš ES lėšų, draudimas</t>
  </si>
  <si>
    <t>Apdrausti objektai</t>
  </si>
  <si>
    <t>3.2.3.</t>
  </si>
  <si>
    <t>Užsakovo funkcijų vykdymas</t>
  </si>
  <si>
    <t>Išimti 6 statybą leidžiantys dokumentai</t>
  </si>
  <si>
    <t>Išimta statybą leidžiančių dokumentų</t>
  </si>
  <si>
    <t>Nupirkta 10 draudimo polisų</t>
  </si>
  <si>
    <t>Apdrausti statybos techniniai prižiūrėtojai, draudimo polisai</t>
  </si>
  <si>
    <t>3.2.2.</t>
  </si>
  <si>
    <t>Gedimų, įvykusių Savivaldybei priklausančiuose statiniuose, likvidavimas, statinių nugriovimas</t>
  </si>
  <si>
    <t>Likviduota gedimų</t>
  </si>
  <si>
    <t>Pasirašytos  sutartys 40 gedimų pašalinimui.</t>
  </si>
  <si>
    <t>Iš Savivaldybei priklausančių 138 pastatų pagerinta 5 pastatų būklė arba 3,6 proc.</t>
  </si>
  <si>
    <t>3,6</t>
  </si>
  <si>
    <t>4</t>
  </si>
  <si>
    <t xml:space="preserve">Savivaldybei priklausiančių pastatų kasmet pagerintos būklės dalis (nuo visų priklausančių pastatų) </t>
  </si>
  <si>
    <t>Savivaldybei priklausančius statinius rekonstruoti, atnaujinti, modernizuoti, remontuoti, apdrausti ir plėtoti</t>
  </si>
  <si>
    <t xml:space="preserve">Vienišų ir neatpažintų žmonių palaikai buvo laidojimi pagal poreikį, 4 palaikai buvo palaidoti SB lėšomis, 6 palaikus UAB ,,Ramybės takas'' palaidojo kitomis lėšomis (žmogaus gaunama pensija + laidojimo pašalpa ar kt.) </t>
  </si>
  <si>
    <t>Palaidota vienišų ir neatpažintų žmonių palaikų</t>
  </si>
  <si>
    <t>3.1.6</t>
  </si>
  <si>
    <t>Vienišų ir neatpažintų žmonių palaikų laidojimas</t>
  </si>
  <si>
    <t>Panevėžio miesto savivaldybės teritorijoje mirusių žmonių palaikų vežimo į teismo medicinos ekspertizę ir laikymo paslaugos buvo vykdomos pagal poreikį</t>
  </si>
  <si>
    <t>Panevėžio miesto savivaldybės teritorijoje mirusių žmonių palaikų vežimo ir laikymo paslaugos</t>
  </si>
  <si>
    <t>Kapinių skaitmeninimo informacinės sistemos palaikymo paslauga buvo apmokama iš kapinių atnaujinimui ir priežiūrai skirtų lėšų</t>
  </si>
  <si>
    <t>Kapinių skaitmeninimo informacinės sistemos palaikymas</t>
  </si>
  <si>
    <t>Kapinių atnaujinimas ir priežiūra buvo vykdomi pagal poreikį</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</si>
  <si>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</si>
  <si>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</si>
  <si>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</si>
  <si>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</si>
  <si>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</si>
  <si>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</si>
  <si>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</si>
  <si>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</si>
  <si>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Atnaujinta plytelių danga pagal nustatytą eiliškumą iš SB lėšų</t>
  </si>
  <si>
    <t>km / metus</t>
  </si>
  <si>
    <t>Atnaujintų šaligatvių skaičius</t>
  </si>
  <si>
    <t>Daugiabučių gyvenamųjų namų teritorijose esančių šaligatvių remontas</t>
  </si>
  <si>
    <t>Atnaujinta danga pagal nustatytą eiliškumą iš SB lėšų</t>
  </si>
  <si>
    <t>Atnaujintų automobilių aikštelių skaičius</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</si>
  <si>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</si>
  <si>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</si>
  <si>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</si>
  <si>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</si>
  <si>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Darbai tęstiniai, pagal sutartį darbus rangovas turi užbaigti 2027 m.</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</si>
  <si>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</si>
  <si>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</si>
  <si>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</si>
  <si>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</si>
  <si>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</si>
  <si>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</si>
  <si>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</si>
  <si>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</si>
  <si>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Atsirado didesnis poreikis</t>
  </si>
  <si>
    <t>Abonentų skaičius</t>
  </si>
  <si>
    <t xml:space="preserve">Naujų elektros abonentų, beapskaitinių vartotojų prijungimas </t>
  </si>
  <si>
    <t>Įrengta, rekonstruota apšvietimo tinklų</t>
  </si>
  <si>
    <t>Miesto gatvių ir vidaus  kelių apšvietimo tinklų remonto projektavimo ir rangos darbai</t>
  </si>
  <si>
    <t>Sutaupyta elektros energijos, taikant išmanųjį apšvietimą</t>
  </si>
  <si>
    <t>GWh</t>
  </si>
  <si>
    <t>Suvartota el. energijos</t>
  </si>
  <si>
    <t xml:space="preserve">Elektros energijos sunaudojimas miesto gatvių apšvietimui, renginiams, elektromobilių įkrovos stotelėms </t>
  </si>
  <si>
    <t>Prijungta naujų apšvietimo objektų</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</si>
  <si>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</si>
  <si>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</si>
  <si>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</si>
  <si>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Gatvės atkarpa sutvarkyta, neįrengtos visos saugumo priemonės. Pagal sutartį Rangovas darbus turi užbaigti 2026 m.</t>
  </si>
  <si>
    <t>Kapitališkai suremontuota gatvė</t>
  </si>
  <si>
    <t>Pušaloto g. atkarpos (nuo S. Kerbedžio g. Pušaloto g., Nemuno g. J. Janonio g. žiedinės sankryžos iki geležinkelio pervažos) kapitalinis remontas</t>
  </si>
  <si>
    <t>Darbai įvykdyti pagal projektą, suplanuotas rodiklis pasiektas.</t>
  </si>
  <si>
    <t>Atlikti Lėkiškio gatvės projektavimo ir rekonstrukcijos darbai</t>
  </si>
  <si>
    <t>Lėkiškio g. rekonstrukcijos darbai</t>
  </si>
  <si>
    <t>Nepradėti darbai, nes paskelbus pirkimą neatsirado Rangovų, numatytiems darbams nupirkti</t>
  </si>
  <si>
    <t>Atliktas Ramygalos g. dalies, ties sklypu Nr. 4400-1182-6805, kapitalinis remontas</t>
  </si>
  <si>
    <t>Ramygalos gatvės, įrengiant šviesoforinę sankryžą, kapitalinis remontas</t>
  </si>
  <si>
    <t>Miesto užtvankų priežiūra ir remontas</t>
  </si>
  <si>
    <t>Panevėžio miesto užtvankų remontas, priežiūra</t>
  </si>
  <si>
    <t>Statybos užbaigimo dokumentai sutvarkyti, įvaža registruota NT registre</t>
  </si>
  <si>
    <t>Naujai įrengta įvaža į ikimokyklinio ugdymo įstaigą</t>
  </si>
  <si>
    <t>Įvažiavimas/išvažiavimas į Dariaus ir Girėno g. 41, Panevėžio mieste nauja statyba</t>
  </si>
  <si>
    <t>Pasirašyta sutartis numato, kad Rangovas darbus užbaigs 2026 m birželio mėn.</t>
  </si>
  <si>
    <t>Įrengtas naujas vidaus kelias (įvaža)</t>
  </si>
  <si>
    <t>Pramonės g. kapitalinis remontas, įrengiant privažiavimą prie Pramonės g. Nr. 7</t>
  </si>
  <si>
    <t>22</t>
  </si>
  <si>
    <t>Įrengtas šviesoforų postas</t>
  </si>
  <si>
    <t>3.1.1.</t>
  </si>
  <si>
    <t>Ramygalos g. kapitalinis remontas, įrengiant šviesoforų postą ties Ramygalos g. Nr. 202</t>
  </si>
  <si>
    <t>8</t>
  </si>
  <si>
    <t xml:space="preserve">Kėdainių g.  naujo vidaus kelio (įvažos) įrengimas </t>
  </si>
  <si>
    <t xml:space="preserve"> Prižiūrimas viadukas</t>
  </si>
  <si>
    <t>2025 m. buvo vykdoma visų numatytų statinių priežiūra (išskyrus Nemuno g. tilto, kur priežiūra vykdyta iki birželio mėn., po to perduota Rangovui)</t>
  </si>
  <si>
    <t>Prižūrimi tiltai</t>
  </si>
  <si>
    <t>Panevėžio miesto tiltų ir viaduko remontas, priežiūra</t>
  </si>
  <si>
    <t>Prižiūrėtos Panevėžio miesto gatvės</t>
  </si>
  <si>
    <t>Panevėžio miesto gatvių su asfalto danga priežiūra</t>
  </si>
  <si>
    <t>Naujai įrengta aikštelė</t>
  </si>
  <si>
    <t>Kraštovaizdžio formavimas ir ekologinės būklės gerinimas Kniaudiškių parke (Molainių g. 3. Automobilių stovėjimo aikštelė).</t>
  </si>
  <si>
    <t>Susiformavus naujam Turto valdymo skyriui, perduota vykdyti funkcija</t>
  </si>
  <si>
    <t>Atlikti statinių kadastriniai matavimai</t>
  </si>
  <si>
    <t>Statinių kadastriniai matavimai</t>
  </si>
  <si>
    <t>Atlikti 4 techniniai projektai</t>
  </si>
  <si>
    <t>Atlikti  inžinerinių statinių techniniai projektai</t>
  </si>
  <si>
    <t xml:space="preserve">Projekto srendiniai pilnai įgyvendinti </t>
  </si>
  <si>
    <t>Kapitališkai suremontuotos Sietyno g. su asfalto danga ilgis</t>
  </si>
  <si>
    <t>Sietyno gatvės kapitalinis remontas</t>
  </si>
  <si>
    <t>Kapitališkai suremontuotų gatvių su asfalto danga ilgis</t>
  </si>
  <si>
    <t>Kapitališkai suremontuotos Žvaigždžių g. su asfalto danga ilgis</t>
  </si>
  <si>
    <t>Statybos užbaigimo procedūros atliktos.</t>
  </si>
  <si>
    <t>Atlikti kadastriniai matavimai, patvirtinta statybos užbaigimo deklaracija</t>
  </si>
  <si>
    <t xml:space="preserve">Žvaigždžių gatvės dalies (nuo Kniaudiškių g. iki J. Zikaro g.) kapitalinis remontas  </t>
  </si>
  <si>
    <t>Darbų atsisakyta, pasikeitus strategijai</t>
  </si>
  <si>
    <t>Atlikti naujos statybos darbai</t>
  </si>
  <si>
    <t xml:space="preserve">V. Alanto g. statyba (III etapas – nuo Projektuotojų g. iki V. Alanto g. – Savitiškio g. (Vakarinės g. ) žiedinės sankryžos),  (IV etapas – žiedinė sankryža V. Alanto g. – Savitiškio g. (Vakarinės g.)) </t>
  </si>
  <si>
    <t>Suplanuotas rodiklis įvykdytas, gatvei atliktas kapitalinis remontas.</t>
  </si>
  <si>
    <t>Kapitališkai suremontuotos Rėklių g. su žvyro danga ilgis</t>
  </si>
  <si>
    <t xml:space="preserve">Rėklių gatvės kapitalinis remontas  </t>
  </si>
  <si>
    <t>Kapitališkai suremontuotos Matininkų g. su žvyro danga ilgis</t>
  </si>
  <si>
    <t>Kapitališkai suremontuotų gatvių su žvyro danga ilgis  (nuo Kazio Naruševičiaus g. 16 iki Panevėžio miesto ribos)</t>
  </si>
  <si>
    <t>Kazio Naruševičiaus gatvės dalies (nuo Kazio Naruševičiaus g. 16 iki Panevėžio miesto ribos) kapitalinis remontas</t>
  </si>
  <si>
    <t>Kapitališkai suremontuotos Bendrijų g. su žvyro danga ilgis</t>
  </si>
  <si>
    <t xml:space="preserve">Bendrijų gatvės kapitalinis remontas  </t>
  </si>
  <si>
    <t>Atnaujinta 13 gatvių , kurių bendras ilgis 9,49 Km</t>
  </si>
  <si>
    <t>Atnaujintų gatvių su asfalto danga ilgis</t>
  </si>
  <si>
    <t>Vietinės reikšmės kelių ir gatvių su asfalto danga atnaujinimas</t>
  </si>
  <si>
    <t>Atliktas kapitalinis remontas: suremontuota žvyruota Rėklių gatvė</t>
  </si>
  <si>
    <t>Rekonstruotų vietinės reikšmės kelių ir gatvių su žvyro danga ilgis</t>
  </si>
  <si>
    <t>Vykdoma pagal poreikį ir skirtas lėšas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</si>
  <si>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</si>
  <si>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</si>
  <si>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</si>
  <si>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</si>
  <si>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</si>
  <si>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</si>
  <si>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Sietyno g., Lėkiškio g., Rėklių g., Pušaloto g., kitos gatvės ir įvažos</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</si>
  <si>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</si>
  <si>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</si>
  <si>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</si>
  <si>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</si>
  <si>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</si>
  <si>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</si>
  <si>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 xml:space="preserve">vnt.  </t>
  </si>
  <si>
    <t>Bendrojo naudojimo patalpų pritaikymas minim.priedangų reikalavimams</t>
  </si>
  <si>
    <t>2.2.4</t>
  </si>
  <si>
    <t>Panevėžio miesto daugiabučių namų patalpų pritaikymo minimaliems priedangų reikalavimams konkursas</t>
  </si>
  <si>
    <t>Už likusius 270 m Nevėžio upės vagos valymo darbus apmokėta iš 4 programos lėšų.</t>
  </si>
  <si>
    <t>Išvalyta Nevėžio upės vaga nuo susikaupusių sąnašų.</t>
  </si>
  <si>
    <t>m</t>
  </si>
  <si>
    <t>Išvalyta upės vaga</t>
  </si>
  <si>
    <t>Nevėžio upės valymas (prie Vakarinės g.)</t>
  </si>
  <si>
    <t>Išvalyta Šermuto upelio 200 m atkarpa: pašalinti vandenyje ir pakrantėse augantys makrofitai bei Šermuto upelio dugne susikaupusios dugno nuosėdos.</t>
  </si>
  <si>
    <t>Išvalyta upelio vaga</t>
  </si>
  <si>
    <t>Šermuto upelio vagos valymas</t>
  </si>
  <si>
    <t xml:space="preserve">      vnt.</t>
  </si>
  <si>
    <t>Želdinių įsigijimas ir įveisimas yra vykdomi iš Aplinkos apsaugos programos. Medžių sodinimo, genėjimo darbai buvo atlikti iš Savivaldybės aplinkos apsaugos rėmimo programos ir iš  Miesto infrastruktūros objektų plėtros, modernizavimo ir priežiūros programos „Miesto želdynų atnaujinimas ir priežiūra“ priemonės 02.02.02.03 papriemonės</t>
  </si>
  <si>
    <t>Medžių genėjimo darbai (prie gatvių, daugiabučių pastatų. Medžių priežiūros paslaugos bus vykdytos pagal poreikį ir išduotus leidimus kirsti, pašalinti, intensyviai genėti saugotinus želdinius).</t>
  </si>
  <si>
    <t>Didelių matmenų medžių persodinimo paslaugos, naujų želdinių  įveisimas, priežiūra, tvarkymas</t>
  </si>
  <si>
    <t>Skaičiuojama nuo gatvių ir statinių stogų ploto</t>
  </si>
  <si>
    <t xml:space="preserve">Mokestis už lietaus nuotekas   </t>
  </si>
  <si>
    <t>Eglė ir aikštė Kalėdoms puošiama vieną kartą metuose.</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</si>
  <si>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</si>
  <si>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</si>
  <si>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</si>
  <si>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</si>
  <si>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 xml:space="preserve">Šiuo metu sumontuotos ir veikia 92 vaizdo stebėjimo kameros. Nepanaudota suma buvo planuota dėl Mažos taršos zonos (MTZ) Elektros gatvėje. Pakeitus MTZ į Respublikos g., tokių investicijų nebereikėjo. </t>
  </si>
  <si>
    <t>Vaizdo stebėjimo kameros</t>
  </si>
  <si>
    <t xml:space="preserve">Vaizdo stebėjimo sistemos duomenų perdavimo ir stebėjimo paslaugos  </t>
  </si>
  <si>
    <t>Nevėžio upės pakrantė buvo sutvarkyta 2024 metais, todėl lėšos perkeltos Šermuto upelio vagos priežiūrai vykdyti.</t>
  </si>
  <si>
    <t>Sutvarkyta Nevėžio upės pakrantė</t>
  </si>
  <si>
    <t>Nevėžio upės pakrančių tvarkymas</t>
  </si>
  <si>
    <t>Prižiūrėti miesto fontanai</t>
  </si>
  <si>
    <t>Fontanų priežiūros paslaugos</t>
  </si>
  <si>
    <t>Priežiūros darbai vykdomi pagal poreikį</t>
  </si>
  <si>
    <t>Sutvarkytos poilsio zonos</t>
  </si>
  <si>
    <t>Viešųjų erdvių ir poilsio zonų infrastruktūros objektų atnaujinimas, remontas ir priežiūra</t>
  </si>
  <si>
    <t>Nupirkti darbai, bet neįrengta dar, sutartis iki 2026 m. gegužės mėn.</t>
  </si>
  <si>
    <t xml:space="preserve">Įrengta vaikų žaidimo aikštelių        </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</si>
  <si>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</si>
  <si>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</si>
  <si>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</si>
  <si>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</si>
  <si>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Įsigyti maisto atliekų  surinkimo priemones</t>
  </si>
  <si>
    <t>Biologinių (maisto) atliekų surinkimo priemonėms įsigyti</t>
  </si>
  <si>
    <t>Atliekų konteinerių aikštelės perduotos AB Panevėžio specialus autotransportas ir remonto darbus atliko įmonė</t>
  </si>
  <si>
    <t>Atliktas pagal  konteinerių poreikį su antžeminių konteinerių remontu</t>
  </si>
  <si>
    <t>Antžeminių atliekų surinkimo konteinerių aikštelių remontas</t>
  </si>
  <si>
    <t>Daugiausiai iš šios papriemonės buvo apmokamos AB Ignitis grupė ir AB Panevėžio specialus autotransportas paslaugų sąskaitos</t>
  </si>
  <si>
    <t>Atlikti nenumatyti miesto infrastruktūros darbai, paslaugos</t>
  </si>
  <si>
    <t>7;   19</t>
  </si>
  <si>
    <t>Nenumatytos išlaidos</t>
  </si>
  <si>
    <t>Įsigyti tekstilės atliekų surinkimo konteinerius</t>
  </si>
  <si>
    <t xml:space="preserve">Nebuvo didesnio poreikio </t>
  </si>
  <si>
    <t xml:space="preserve">Sterilizuoti bešeimininkių kačių   </t>
  </si>
  <si>
    <t>Bešeimininkių gyvūnų  (kačių) augintinių skaičiaus mažinimo programai vykdyti</t>
  </si>
  <si>
    <t>Panevėžio miesto aplinkos komponentų stebėsena</t>
  </si>
  <si>
    <t>Atliekų Konteinerių aikštelės perduotos AB Panevėžio specialus autotransportas ir remonto darbus atliko įmonė</t>
  </si>
  <si>
    <t>Atliktas pagal poreikį konteinerių su požeminiais konteineriais remontas</t>
  </si>
  <si>
    <t>Požeminių atliekų surinkimo konteinerių aikštelių su požeminiais konteineriais remontas</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</si>
  <si>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</si>
  <si>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</si>
  <si>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</si>
  <si>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</si>
  <si>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</si>
  <si>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</si>
  <si>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</si>
  <si>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Skaičius pateiktas kartu su šunų šiukšliadėžėmis</t>
  </si>
  <si>
    <t>Prižiūrimos šiukšlių dėžės</t>
  </si>
  <si>
    <t>Prižiūrimi viešieji tualetai</t>
  </si>
  <si>
    <t xml:space="preserve">Miesto    teritorijų, viešųjų tualetų valymas, priežiūra, šiukšliadėžių priežiūra </t>
  </si>
  <si>
    <t>Medžių priežiūros paslaugos vykdytos pagal poreikį ir išduotus leidimus kirsti, pašalinti, intensyviai genėti saugotinus želdinius.</t>
  </si>
  <si>
    <t>Medžių priežiūros paslaugos Panevėžio mieste</t>
  </si>
  <si>
    <t>Miesto želdynų atnaujinimas ir priežiūra</t>
  </si>
  <si>
    <t>Sodinamos gėlės ir dekoratyviniai augalai pagal poreikį</t>
  </si>
  <si>
    <r>
      <t>m</t>
    </r>
    <r>
      <rPr>
        <vertAlign val="superscript"/>
        <sz val="10"/>
        <rFont val="Times New Roman"/>
        <family val="1"/>
        <charset val="186"/>
      </rPr>
      <t>2</t>
    </r>
  </si>
  <si>
    <t>Sodinamos gėlės ir dekoratyviniai augalai</t>
  </si>
  <si>
    <t>Prižiūrimi ir atnaujinami miesto gėlynai</t>
  </si>
  <si>
    <t>Miesto gėlynų atnaujinimas ir priežiūra</t>
  </si>
  <si>
    <t>Vejų ir žolynų priežiūra vykdyta pagal poreikį</t>
  </si>
  <si>
    <t>Vykdoma vejų ir žolynų (želdinių) priežiūra mieste</t>
  </si>
  <si>
    <t>Miesto vejų ir žolynų atnaujinimas ir priežiūra</t>
  </si>
  <si>
    <t>Miesto viešųjų erdvių atnaujinimas, priežiūra</t>
  </si>
  <si>
    <t>Dalyvaujamojo biudžeto modelio taikymas</t>
  </si>
  <si>
    <t>Taikomų gyventojų įtraukties instrumentų skaičius</t>
  </si>
  <si>
    <t>Nupirkti žaidimų aikštelės įrengimo darbai, bet darbai bus vykdomi 2026 m.</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</si>
  <si>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</si>
  <si>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</si>
  <si>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</si>
  <si>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</si>
  <si>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Atlikta namų ūkių (būstų) šildymo įrenginių inventorizacija</t>
  </si>
  <si>
    <t xml:space="preserve">Savivaldybės viešųjų pastatų bei miesto įmonių / organizacijų modernizavimas, taikant energijos išteklių panaudojimo efektyvumo didinimo priemones </t>
  </si>
  <si>
    <t>  Naujų modernizuotų viešųjų pastatų skaičius</t>
  </si>
  <si>
    <t>Įgyvendintas atsinaujinančių išteklių energijos naudojimo plėtros planas</t>
  </si>
  <si>
    <t>Atsinaujinančių išteklių energijos naudojimo plėtros plano  parengimas ir įgyvendinimas</t>
  </si>
  <si>
    <t>2.1.2.</t>
  </si>
  <si>
    <t>Daugiabučių namų modernizavimo skatinimas ir plėtra, taikant kompleksines energetinio efektyvumo didinimo priemones</t>
  </si>
  <si>
    <t>Įgyvendinta tiek, kiek leido gyventojų sprendimai, finansavimas ir rinkos sąlygos</t>
  </si>
  <si>
    <t>Kompleksiškai renovuotų daugiabučių namų skaičius</t>
  </si>
  <si>
    <t>2.1.1.</t>
  </si>
  <si>
    <t xml:space="preserve">Lietuvos energetikos agentūros duomenimis(naujausi tik 2024 metų duomenys). </t>
  </si>
  <si>
    <t>Vieta šalies mastu</t>
  </si>
  <si>
    <t>Savivaldybės darnios energetikos plėtros pažanga</t>
  </si>
  <si>
    <t>Paskatinti energijos taupymą, atsinaujinančių ir alternatyvių energijos išteklių naudojimą</t>
  </si>
  <si>
    <t>„Rail Baltica“ transporto mazgo integravimas į Panevėžio miesto transporto tinklą</t>
  </si>
  <si>
    <t>Naujų maršrutų skaičius</t>
  </si>
  <si>
    <t>7;19</t>
  </si>
  <si>
    <t>1.5.2</t>
  </si>
  <si>
    <t>Naujai įsteigta stotis</t>
  </si>
  <si>
    <t>Naujos stoties įsteigimas</t>
  </si>
  <si>
    <r>
      <t>Naujos autobusų stoties įrengimas ir prieigų sutvarkymas</t>
    </r>
    <r>
      <rPr>
        <u/>
        <sz val="10"/>
        <rFont val="Times New Roman"/>
        <family val="1"/>
        <charset val="186"/>
      </rPr>
      <t xml:space="preserve"> </t>
    </r>
  </si>
  <si>
    <t xml:space="preserve"> Įrengta nauja autobusų stotis ir sutvarkytos prieigos</t>
  </si>
  <si>
    <t>1.5.1</t>
  </si>
  <si>
    <r>
      <t>Naujos autobusų stoties įsteigimas, įrengimas ir prieigų sutvarkymas</t>
    </r>
    <r>
      <rPr>
        <b/>
        <u/>
        <sz val="10"/>
        <rFont val="Times New Roman"/>
        <family val="1"/>
        <charset val="186"/>
      </rPr>
      <t xml:space="preserve"> </t>
    </r>
  </si>
  <si>
    <t>Veikiančių subjektų, siūlančių nuomotis / dalintis automobilius, dviračius ir kitas transporto priemones, skaičius</t>
  </si>
  <si>
    <t>Mažai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</si>
  <si>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</si>
  <si>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t>
  </si>
  <si>
    <t>Atliktas viešojo transporto maršrutinio tinklo optimizavimas (maršrutų skaičius)</t>
  </si>
  <si>
    <t>1.4.1</t>
  </si>
  <si>
    <t>84</t>
  </si>
  <si>
    <t>Keleivių pasitenkinimas viešojo transporto paslaugomis</t>
  </si>
  <si>
    <t>5</t>
  </si>
  <si>
    <t>Vietinio susisiekimo bendrų maršrutų su kitomis savivaldybėmis skaičius</t>
  </si>
  <si>
    <t>Keleivių naudojimosi viešojo transporto paslaugomis pokytis</t>
  </si>
  <si>
    <r>
      <t>Padidinti naudojimosi viešuoju transportu mastą</t>
    </r>
    <r>
      <rPr>
        <sz val="10"/>
        <rFont val="Times New Roman"/>
        <family val="1"/>
        <charset val="186"/>
      </rPr>
      <t xml:space="preserve"> </t>
    </r>
  </si>
  <si>
    <r>
      <t>Elektromobilių įkrovimo prieigų tinklo plėtra</t>
    </r>
    <r>
      <rPr>
        <sz val="10"/>
        <color rgb="FFFF0000"/>
        <rFont val="Times New Roman"/>
        <family val="1"/>
        <charset val="186"/>
      </rPr>
      <t xml:space="preserve"> </t>
    </r>
  </si>
  <si>
    <t>Nebuvo įrengtos naujos elektromobilių įkrovimo prieigos, kol buvo neatnaujintas Panevėžio miesto savivaldybės teritorijoje esančiuose vietinės reikšmės keliuose iki 2030 metų numatomų įrengti viešai prieinamų įkrovimo prieigų planas</t>
  </si>
  <si>
    <t>Elektromobilių viešųjų įkrovimo prieigų skaičius</t>
  </si>
  <si>
    <t xml:space="preserve">Elektromobilių įkrovimo prieigų tinklo plėtra </t>
  </si>
  <si>
    <t>Mažos taršos zonų skaičius</t>
  </si>
  <si>
    <r>
      <t>Pasiekti skirtingų transporto būdų darną miesto sistemoje</t>
    </r>
    <r>
      <rPr>
        <sz val="10"/>
        <rFont val="Times New Roman"/>
        <family val="1"/>
        <charset val="186"/>
      </rPr>
      <t xml:space="preserve"> </t>
    </r>
  </si>
  <si>
    <t>Eismo intensyvumo miesto centre ir gyvenamuosiuose kvartaluose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</si>
  <si>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</si>
  <si>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</si>
  <si>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</si>
  <si>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</si>
  <si>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Projektavimo paslaugų pirkimo atsisakyta, todėl lėšos metų eigoje buvo perskirstytos pagal poreikį</t>
  </si>
  <si>
    <t>Atnaujinta rekonstruota sankryža</t>
  </si>
  <si>
    <t>Smėlynės g., Marijonų g., Senamiesčio g. sankryžos rekonstravimo darbai</t>
  </si>
  <si>
    <t>Atnaujinti suremontuoti šviesoforų postai</t>
  </si>
  <si>
    <t>Šviesoforo postų remonto darbai</t>
  </si>
  <si>
    <t>Horizontaliai paženklintos, paženklinimu atnaujintos gatvės</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</si>
  <si>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</si>
  <si>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</si>
  <si>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</si>
  <si>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</si>
  <si>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</si>
  <si>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</si>
  <si>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Stoties g., Pušaloto g., Marijonų g. sankryžos rekonstravimas</t>
  </si>
  <si>
    <t>Naujų įrengtų išmaniųjų (reaguojanti į srautą ir keičianti signalus) perėjų skaičius</t>
  </si>
  <si>
    <t>Sankryžų ir perėjų įrengimas, modernizavimas ir saugaus eismo užtikrinimas</t>
  </si>
  <si>
    <t>Rekonstruotų sankryžų į žiedines skaičius</t>
  </si>
  <si>
    <t>Įskaitinių eismo įvykių skaičius</t>
  </si>
  <si>
    <t>Padidinti eismo saugumą</t>
  </si>
  <si>
    <t>Kapitališkai suremontuotas šaligatvis</t>
  </si>
  <si>
    <t>Projektas įgyvendintas, statybos darbai baigti 2025-12-04</t>
  </si>
  <si>
    <t>Panevėžio miesto Pievų gatvės dalies (nuo Rožių iki Rėklių g. ) kapitalinio remonto projektas</t>
  </si>
  <si>
    <t>Kapitališkai suremontuoto nuo Vilniaus g. iki  Nemuno g./ Aukštaičių g. šaligatvio  ilgis</t>
  </si>
  <si>
    <t xml:space="preserve">Ramygalos g. dalies (nuo Vilniaus g. iki  Nemuno g./ Aukštaičių g.) šaligatvio kapitalinio remonto darbai </t>
  </si>
  <si>
    <t>Naujų įrengtų dviračių ir pėsčiųjų takų ilgis</t>
  </si>
  <si>
    <t>Pėsčiųjų ir dviračių takų remontas buvo vykdomas pagal poreikį, atsižvelgiant į skirtas lėšas</t>
  </si>
  <si>
    <t>Dviračių ir pėsčiųjų takų ilgis (šalia gatvių)metų pab.</t>
  </si>
  <si>
    <t>Dviračių trasų, pėsčiųjų takų mieste ir jo prieigose remontas ir priežiūra</t>
  </si>
  <si>
    <t xml:space="preserve">Dviračių trasų, pėsčiųjų takų mieste ir jo prieigose įrengimas, atnaujinimas užtikrinant tęstinumą bei junglumą </t>
  </si>
  <si>
    <t>Netaršaus mikrotransporto priemonių skaičius bendrame transporto sraute</t>
  </si>
  <si>
    <t>Įskaitinių eismo įvykių, kuriuose sužeidžiami pėstieji ir dviratininkai, skaičius</t>
  </si>
  <si>
    <t xml:space="preserve">Paskatinti netaršaus mikrotransporto (paspirtukai, dviračiai, riedžiai ir kt.) infrastruktūros plėtrą </t>
  </si>
  <si>
    <t>Kietųjų dalelių KD10 paros vidurkis (50 µ/m³) buvo viršyta 10 parų per 2025 metus. Viršijimo priežastis - intensyvesnis namų ūkių šildymas žiemos metu, pavasarį padidėjusi pakeltoji tarša nuo po žiemos susikaupusio smėlio.</t>
  </si>
  <si>
    <t>Parų skaičius, kai buvo viršyta kietųjų dalelių KD10 paros ribinė vertė 50 µg/m3</t>
  </si>
  <si>
    <t xml:space="preserve">Asignavimų valdytojo kodas </t>
  </si>
  <si>
    <t>Priemonės požymis</t>
  </si>
  <si>
    <t>MIESTO INFRASTRUKTŪROS OBJEKTŲ PLĖTROS, MODERNIZAVIMO IR PRIEŽIŪROS  PROGRAMA (NR. 10)</t>
  </si>
  <si>
    <r>
      <t xml:space="preserve">iš jų: 1.2.1.  Valstybės lėšos kitoms dotacijoms </t>
    </r>
    <r>
      <rPr>
        <b/>
        <sz val="10"/>
        <rFont val="Times New Roman"/>
        <family val="1"/>
        <charset val="186"/>
      </rPr>
      <t>(VB)</t>
    </r>
  </si>
  <si>
    <t xml:space="preserve">Kultūros įstaigų teikiamų paslaugų kokybės ir poreikių analizė atliekama kas dveji metai. 2025 m. analizė buvo atlikta Kultūros ir meno skyriaus darbuotojų pastangomis, nenaudojant išorinių paslaugų teikėjų ar papildomų finansinių išteklių. </t>
  </si>
  <si>
    <t>Atlikta kultūros įstaigų teikiamų paslaugų kokybės ir poreikių analizė</t>
  </si>
  <si>
    <t>Atlikti kultūros įstaigų teikiamų paslaugų kokybės ir poreikių  analizę</t>
  </si>
  <si>
    <t>Parengti kultūros ir meno įstaigų optimizavimo planą</t>
  </si>
  <si>
    <t>Parengta kultūros plėtros galimybių studija</t>
  </si>
  <si>
    <t>1.3.3.</t>
  </si>
  <si>
    <t>Parengti kultūros plėtros galimybių studiją</t>
  </si>
  <si>
    <t>Panevėžio miesto kultūros ir meno įstaigų tinklo optimizavimas</t>
  </si>
  <si>
    <t>Kultūros sektoriaus tarptautiškumą stiprinančių veiklų skatinimas ir plėtra</t>
  </si>
  <si>
    <t xml:space="preserve">2025 m. atstovauti Panevėžio miestui tarptautiniuose renginiuose finansinė parama skirta Panevėžio kultūros centro liaudiškų šokių kolektyvui „Miestelėnai“ ir Panevėžio muzikinio teatro pučiamųjų orkestrui „Garsas“. </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</si>
  <si>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</si>
  <si>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</si>
  <si>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</si>
  <si>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1.3.1.</t>
  </si>
  <si>
    <t>Kultūros įstaigų metinės ataskaitos už 2025 m. duomenimis</t>
  </si>
  <si>
    <t>teigiamas</t>
  </si>
  <si>
    <t>teigiamas, nepakitęs, neigiamas</t>
  </si>
  <si>
    <t>Paslaugų kokybės pokytis pagal ekspertinį / anketinį vertinimą</t>
  </si>
  <si>
    <t xml:space="preserve">Savivaldybės kultūros ir meno įstaigų paslaugas naudojančių lankytojų skaičiaus pokytis  </t>
  </si>
  <si>
    <r>
      <t>Užtikrinti Panevėžio miesto savivaldybės kultūros įstaigų veiklos kokybės ir paslaugų prieinamumo gerinimą</t>
    </r>
    <r>
      <rPr>
        <u/>
        <sz val="10"/>
        <rFont val="Times New Roman"/>
        <family val="1"/>
        <charset val="186"/>
      </rPr>
      <t xml:space="preserve"> </t>
    </r>
  </si>
  <si>
    <r>
      <t>Meno rezidencijų kūrimas</t>
    </r>
    <r>
      <rPr>
        <u/>
        <sz val="10"/>
        <color rgb="FF000000"/>
        <rFont val="Times New Roman"/>
        <family val="1"/>
        <charset val="186"/>
      </rPr>
      <t xml:space="preserve"> </t>
    </r>
  </si>
  <si>
    <t>Per metus kūrybiškumo centre „Pragiedruliai“ rezidentų programoje dalyvavo 5 menininkai : iš Lietuvos (2 asm.), Latvijos (1 asm.) ir Norvegijos (1 asm.).</t>
  </si>
  <si>
    <t>Pritrauktų rezidentų skaičius per metus</t>
  </si>
  <si>
    <r>
      <t>Meno rezidencijų kūrimas</t>
    </r>
    <r>
      <rPr>
        <b/>
        <u/>
        <sz val="10"/>
        <color rgb="FF000000"/>
        <rFont val="Times New Roman"/>
        <family val="1"/>
        <charset val="186"/>
      </rPr>
      <t xml:space="preserve"> </t>
    </r>
  </si>
  <si>
    <t>2025 m. kultūros ir meno stipendijų skyrimo konkursui pateikta 10 paraiškų, stipendijos skirtos 9 menininkams, jų kūrybinių projektų įgyvendinimui. Vieno mėnesio stipendija – 0,5 tūkst. Eur. Paremti 3 dailės, 5 fotografijos ir 1 teatro meno projektas. Stipendijoms paskirstyta 20 tūkst. Eur.</t>
  </si>
  <si>
    <t>asm./vnt/</t>
  </si>
  <si>
    <t>Kultūros ir meno stipendiją gavusių menininkų skaičius per metus/ vykdytų prof.meno projektų skaičius</t>
  </si>
  <si>
    <t>Skirti stipendijas menininkams</t>
  </si>
  <si>
    <t xml:space="preserve">Iš viso skiriamos 3 premijos, kurias gali gauti tiek kolektyvai, tiek pavieniai menininkai.   2025 m. premija vienam asmeniui buvo padidinta nuo 1,0 tūkst. Eur iki 2,0 tūkst.Eur. 2025 m.   premijos skirtos: Kraštotyros muziejaus parodos „Etnografinis opartas muziejų kolekcijose“ kūrėjų komandai, dailėtyrininkei ir visuomenininkei. </t>
  </si>
  <si>
    <t>Kultūros ir meno premijų nominacijų skaičius</t>
  </si>
  <si>
    <t xml:space="preserve"> Įsteigti kasmetines Panevėžio miesto kultūros ir meno premijas</t>
  </si>
  <si>
    <t xml:space="preserve">Finansavimas skirtas 60 projektų (10 mėgėjų meno kolektyvų,  17 dalinio finansavimo konkurso projektams ir 24 kofinansavimo konkurso projektams ir 9  kultūros ir meno stipendijos kūrybos projektų vykdymui) </t>
  </si>
  <si>
    <t xml:space="preserve">Finansuoti 9 kūrybos projektai, skyrus stipendijas 9 menininkams. </t>
  </si>
  <si>
    <t>Finansuotų profesionalaus meno projektų dalis nuo viso finansuotų kultūros ir meno projektų skaičiaus</t>
  </si>
  <si>
    <t>Profesionalaus meno skatinimas ir plėtra</t>
  </si>
  <si>
    <t>* sumažėjo renginių , lyginant su 2024 m., nes 3 kultūros įstaigose fiksuotas lankytojų skaičiaus mažėjimas dėl vienos įstaigos remonto, skirtingos rodiklio skaičiavimo imties  ir kitų priežąsčių.</t>
  </si>
  <si>
    <t>2024 m. savivaldybės kultūros įstaigos surengė  iš viso 6655 vnt. profesionalaus meno ir kultūros renginių. 2025 m. –  6529 vnt. renginių.</t>
  </si>
  <si>
    <t>2*</t>
  </si>
  <si>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</si>
  <si>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0"/>
        <color rgb="FF000000"/>
        <rFont val="Times New Roman"/>
        <family val="1"/>
        <charset val="186"/>
      </rPr>
      <t xml:space="preserve">  </t>
    </r>
  </si>
  <si>
    <t xml:space="preserve">Finansavimas skirtas Panevėžio kultūros centrui, kaip pagrindiniam vienos didžiausių miesto kalėdinio laikotarpio švenčių organizatoriui, surengti Kalėdų eglutės įžiebimo ceremoniją ir kalėdinio laikotarpio renginius miesto centre (gruodžio mėn.). </t>
  </si>
  <si>
    <t>Finansuotų įvairių renginių skaičius</t>
  </si>
  <si>
    <t>Finansuoti įvairius renginius</t>
  </si>
  <si>
    <t>2025 m. prašymus pateikė 37 juridiniai asmenys. Tačiau gavo 24  projektai( 19 Panevėžio miesto BĮ ir 5 NVO)  dalinį finansavimą iš Lietuvos kultūros tarybos (LKT) ir kitų valstybės finansuojamų fondų. Miesto kultūros produktų ir paslaugų kūrimui iš LKT ir kt. fondų pritraukta 273,1 tūkst. eurų lėšų. Pagal įsipareigojimą Savivaldybė šiems 24 projektams skyrė 81,9 tūkst. eurų kofinansavimą (skiriama ne mažiau 30 proc. bendros projekto vertės) Rėmėjų ir vykdytojų prisidėjimo lėšos sudarė 63,2 tūkst. Eur.</t>
  </si>
  <si>
    <t>Kofinansuotų kultūros ir meno projektų skaičius per metus</t>
  </si>
  <si>
    <t>Kofinansuoti kultūros ir meno projektus</t>
  </si>
  <si>
    <t>2025 m. pradėta taikyti nauja Kultūros ir meno projektų dalinio finansavimo metodika lėmė, kad finansuojamų projektų skaičius sumažėjo (2024 m. finansuoti 29 projektai), tačiau vienam projektui tenkanti suma padidėjo. Tai projektų vykdytojams sudarė sąlygas kokybiškai įgyvendinti  didesnės apimties projektus.</t>
  </si>
  <si>
    <r>
      <t>2025 m. gautos 32 kultūros ir meno projektų paraiškos. Dalinis finansavimas skirtas 17 kultūros ir meno projektų. Iš jų, 9 projektai įgyvendinti miesto BĮ, 8 projektai – NVO sektoriaus. Didžiausia suma skirta vienam projektui 4,7 tūkst. Eur, mažiausia – 2,0 tūkst. Eur. Bendra projektų  įgyvendinimo išlaidų vertė 195,8 tūkst. eurų, iš jų 131,5 tūkst. eurų įvairių fondų, rėmėjų ir projektų vykdytojų lėšos. Savivaldybės biudžeto lėšos, skirtos projektams įgyvendinti, sudaro</t>
    </r>
    <r>
      <rPr>
        <b/>
        <sz val="11"/>
        <rFont val="Times New Roman"/>
        <family val="1"/>
      </rPr>
      <t xml:space="preserve"> 32,8</t>
    </r>
    <r>
      <rPr>
        <sz val="11"/>
        <rFont val="Times New Roman"/>
        <family val="1"/>
      </rPr>
      <t xml:space="preserve"> proc. </t>
    </r>
  </si>
  <si>
    <t>Iš dalies finansuotų kultūros ir meno projektų skaičius per metus</t>
  </si>
  <si>
    <t>Iš dalies finansuoti kultūros ir meno projektus</t>
  </si>
  <si>
    <t>Tradicinių ir unikalių (inovatyvių) kultūros projektų rėmimas</t>
  </si>
  <si>
    <t>Dainų švenčių ir  kitų megėjų meno renginių finansavimas</t>
  </si>
  <si>
    <t xml:space="preserve">Panevėžio miesto mėgėjų meno kolektyvų dalinio finansavimo konkurse sulaukta 10 mėgėjų meno kolektyvų paraiškų. Paraiškas pateikė 6 choreografijos kolektyvai, 2 – vokalinės muzikos ir 2 folkloro kolektyvai. Iš jų, 9 kolektyvai priklauso BĮ, 1 – NVO. Visiems paraiškų teikėjams  buvo skirtas   finansavimas. Paskirstyta 15,0 tūkst. Eur. </t>
  </si>
  <si>
    <t>Iš dalies finansuotų mėgėjų meno kolektyvų veiklos projektų skaičius per metus</t>
  </si>
  <si>
    <t>Mėgėjų meno kolektyvų veiklos skatinimas</t>
  </si>
  <si>
    <t>Sąlygų miesto gyventojams dalyvauti kultūros ir meno veikloje, ugdyti kūrybiškumą ir plėsti meninę veiklą sudarymas</t>
  </si>
  <si>
    <t>Kultūros renginių rinkodaros priemonių įgyvendinimas</t>
  </si>
  <si>
    <t>Sukurti du aukštos kokybės reklaminiai vaizdo klipai apie Panevėžio miesto savivaldybės kultūros ir meno įstaigas(  30 sek. ir 2 min. trukmės). Sukurtos rinkodaros priemonės naudojamos LED ekranuose miesto viešosiose erdvėse, taip pat kultūros įstaigose prieš renginius  ir  skirtos skatinti miesto bendruomenės įsitraukimą į kultūros vartojimą.</t>
  </si>
  <si>
    <t>Įgyvendintų renginių rinkodaros priemonių skaičius</t>
  </si>
  <si>
    <t>2025 m. padidėjęs renginių lankytojų skaičius rodo augantį gyventojų susidomėjimą kultūrinėmis veiklomis ir gerėjančią kultūros paslaugų prieinamumo situaciją, taip pat bendrą miesto kultūrinio gyvybingumo stiprėjimą, kai kultūra tampa svarbia kasdienio gyvenimo ir laisvalaikio dalimi.</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</si>
  <si>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</si>
  <si>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</si>
  <si>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 xml:space="preserve"> 2024 m. naujai įkurtame SEMC buvo itin didelis lankytojų srautas, nulemtas aktyvaus visuomenės susidomėjimo nauja kultūros erdve. 2025 m. lankomumas stabilizavosi, todėl bendras lankytojų skaičius sumažėjo, tačiau išliko nuoseklus ir atitinkantis įstaigos veiklos apimtis. Lėlių vežimo teatre lankytojų skaičiaus sumažėjimą lėmė įstaigos perkėlimas į kitas patalpas, kuris laikinai ribojo veiklų apimtį ir lankytojų srautus.
2024 m. Muzikiniame teatre lankytojų skaičius buvo didesnis, nes statistikoje buvo įtraukti visi miesto gimtadienio eisenos dalyviai, o 2025 m. apskaita apėmė tik teatro organizuotų koncertų lankytojus.</t>
  </si>
  <si>
    <t>Bendras kultūros paslaugų naudojimas augo, nors 3 kultūros įstaigose fiksuotas lankytojų skaičiaus mažėjimas.</t>
  </si>
  <si>
    <t>padidėjęs</t>
  </si>
  <si>
    <t>padidėjęs, nepakitęs, sumažėjęs</t>
  </si>
  <si>
    <r>
      <t>Kultūros paslaugas naudojančių gyventojų skaičiaus pokyčio vertinimas</t>
    </r>
    <r>
      <rPr>
        <sz val="10"/>
        <rFont val="Calibri"/>
        <family val="2"/>
        <charset val="186"/>
      </rPr>
      <t xml:space="preserve"> </t>
    </r>
  </si>
  <si>
    <t>Tai rodo bendrą kultūros paslaugų prieinamumo ir naudojimo augimą mieste.</t>
  </si>
  <si>
    <r>
      <t>2025 m.  kultūros paslaugomis naudojosi 718 029</t>
    </r>
    <r>
      <rPr>
        <b/>
        <sz val="11"/>
        <color rgb="FFFF0000"/>
        <rFont val="Times New Roman"/>
        <family val="1"/>
      </rPr>
      <t xml:space="preserve"> </t>
    </r>
    <r>
      <rPr>
        <sz val="11"/>
        <rFont val="Times New Roman"/>
        <family val="1"/>
      </rPr>
      <t xml:space="preserve">gyventojai. 2024 m. – 698 088 gyventojai. </t>
    </r>
  </si>
  <si>
    <t>"+" 2,9</t>
  </si>
  <si>
    <t>Kultūros paslaugas naudojančių gyventojų skaičiaus pokytis</t>
  </si>
  <si>
    <t xml:space="preserve">Kurti tvarią socialinę ir ekonominę kultūros vertę Panevėžyje </t>
  </si>
  <si>
    <t xml:space="preserve">KULTŪROS IR MENO PROGRAMA (NR. 11)                                                                                              
</t>
  </si>
  <si>
    <t xml:space="preserve">Panevėžio miesto savivaldybės 
administracijos direktoriaus                                                                                  2026-02-27 įsakymo Nr.AF-26                                                                             10  priedas  
</t>
  </si>
  <si>
    <t xml:space="preserve">Sporto organizacijų raginimas turėti ilgalaikius planavimo dokumentus (planus, strategijas), finansuoti projektus siekiant kokybinių ir kiekybinių rezultatų </t>
  </si>
  <si>
    <t>Padidėjo organizacijų, galinčių dalyvauti programoje.</t>
  </si>
  <si>
    <r>
      <t>Sporto organizacijų finansuotini projektai, turintys ilgalaikius planavimo dokumentus (planus, strategijas</t>
    </r>
    <r>
      <rPr>
        <sz val="10"/>
        <rFont val="Calibri"/>
        <family val="2"/>
        <charset val="186"/>
      </rPr>
      <t>)</t>
    </r>
    <r>
      <rPr>
        <sz val="10"/>
        <rFont val="Times New Roman"/>
        <family val="1"/>
        <charset val="186"/>
      </rPr>
      <t xml:space="preserve"> </t>
    </r>
  </si>
  <si>
    <t>0;10</t>
  </si>
  <si>
    <t>Aukšto meistriškumo sportininkų ir jų trenerių skatinimas už sporto laimėjimus</t>
  </si>
  <si>
    <t>Premijos apskaitomos vienetais. Komandai skirta premija laikoma vienu vienetu, neatsižvelgiant į komandos sudėtį.</t>
  </si>
  <si>
    <t xml:space="preserve">2025 m. premijos buvo skirtos Panevėžio miesto reprezentacinėms sportinių žaidimų komandoms:
1.krepšinio klubui „Lietkabelis“, už 2025 m. „Citadele Karaliaus Mindaugo taurės“ varžybose iškovotą 3 vietą                                    2. 2025 m. Lietuvos krepšinio lygos „Betsafe-LKL“ čempionate iškovotą 3 vietą;
3.Futbolo klubui „Panevėžys“ už 2025 m. iškovotą Lietuvos futbolo federacijos FPRO taurę;
4. Moterų rankinio komandai HC „Kova“ už 2025 m. Lietuvos moterų rankinio lygoje iškovotą 3 vietą.
Dviračių sporto šakos -2 atstovams
</t>
  </si>
  <si>
    <t xml:space="preserve">Savivaldybės skirtos premijos už pasiektus aukštus  sporto rezultatus, skaičius  </t>
  </si>
  <si>
    <t xml:space="preserve">Tarptautinių bei nacionalinių fizinio aktyvumo ir sporto renginių organizavimas.
Dalyvavimas sporto varžybose, renginiuose </t>
  </si>
  <si>
    <t>Sumažėjo, nes nuo 2025 m.10 mėn. Lietuvos mokyklų žaidynes organizuoja Panevėžio sporto centras.</t>
  </si>
  <si>
    <r>
      <rPr>
        <b/>
        <sz val="11"/>
        <rFont val="Times New Roman"/>
        <family val="1"/>
        <charset val="186"/>
      </rPr>
      <t>Tarptautiniai ir aukšto meistriškumo sporto renginiai</t>
    </r>
    <r>
      <rPr>
        <sz val="11"/>
        <rFont val="Times New Roman"/>
        <family val="1"/>
        <charset val="186"/>
      </rPr>
      <t xml:space="preserve">
Panevėžyje surengti tarptautiniai bei aukšto sportinio lygio turnyrai ir čempionatai. Tarp didžiausių renginių – Europos čempionatas „Baseball5“, tarptautinis 3x3 krepšinio turnyras „FIBA 3x3 Lite Quest Panevėžys“, tarptautiniai imtynių, dziudo, karatė, rankinio, badmintono ir galiūnų turnyrai bei Lietuvos triatlono čempionatas.
</t>
    </r>
    <r>
      <rPr>
        <b/>
        <sz val="11"/>
        <rFont val="Times New Roman"/>
        <family val="1"/>
        <charset val="186"/>
      </rPr>
      <t>Nacionaliniai čempionatai ir federacijų renginiai</t>
    </r>
    <r>
      <rPr>
        <sz val="11"/>
        <rFont val="Times New Roman"/>
        <family val="1"/>
        <charset val="186"/>
      </rPr>
      <t xml:space="preserve">
Mieste vyko Lietuvos čempionatai ir sporto federacijų organizuojamos varžybos – imtynių, graplingo, smūginio, automobilių slalomo čempionatų etapai, Lietuvos sporto žurnalistų futbolo čempionatas bei LKL STREET iniciatyvos. Vaikams ir jaunimui buvo sudarytos galimybės nemokamai dalyvauti krepšinio treniruotėse, susipažinti su profesionalių sportininkų patirtimi ir išbandyti sportinę veiklą neformalioje aplinkoje.
</t>
    </r>
    <r>
      <rPr>
        <b/>
        <sz val="11"/>
        <rFont val="Times New Roman"/>
        <family val="1"/>
        <charset val="186"/>
      </rPr>
      <t>Bendruomeniniai ir masinio fizinio aktyvumo renginiai</t>
    </r>
    <r>
      <rPr>
        <sz val="11"/>
        <rFont val="Times New Roman"/>
        <family val="1"/>
        <charset val="186"/>
      </rPr>
      <t xml:space="preserve">
Buvo organizuoti ir koordinuoti bendruomeniniai sporto renginiai, skirti įvairių amžiaus grupių gyventojams. Miesto mokyklos dalyvavo Lietuvos mokyklų žaidynėse, vyko ikimokyklinių įstaigų sporto žaidynės. Vienu ryškiausių metų fizinio aktyvumo renginių tapo miesto ėjimo renginys, organizuotas bendradarbiaujant su „Walk15“. Į 15 tūkst. žingsnių maršrutą per Panevėžį leidosi daugiau nei 8,5 tūkst. dalyvių. </t>
    </r>
  </si>
  <si>
    <t xml:space="preserve">Organizuotų tarptautinių, nacionalinių, fizinio aktyvumo sporto renginių bei dalyvavimo varžybose, renginiuose skaičius  </t>
  </si>
  <si>
    <t>Pagal sporto įstaigų pateiktus duomenis</t>
  </si>
  <si>
    <t xml:space="preserve">Aukšto meistriškumo sportininkų skaičius </t>
  </si>
  <si>
    <t xml:space="preserve">Pagerinti aukšto meistriškumo sportininkų rengimo sąlygas </t>
  </si>
  <si>
    <t>Projektų, skatinančių, populiarinančių sportą, fizinį aktyvumą finansavimas</t>
  </si>
  <si>
    <t>Finansuotų projektų, skatinančių ir populiarinančių sportą bei fizinį aktyvumą sumažėjo, nes dalis organizacijų pagal sportinio meistriškumo rodiklius įgijo teisę dalyvauti aukšto meistriškumo trimetėje programoje</t>
  </si>
  <si>
    <t>2025 m. finansuota 18 sporto organizacijų projektų, susijusių su sporto renginių organizavimu, vaikų ir jaunimo fizinio aktyvumo skatinimu bei bendruomeninėmis sporto iniciatyvomis. Finansavimas skirtas įvairių sporto šakų organizacijoms : boksas, karate, triatlonas, bėgimas, dviračiai, futbolas, krepšinis, šachmatai, specialiosios olimpiados veikloms, taip pat techninio sporto ir aktyvaus laisvalaikio projektams. Projektų tikslai susiję su sporto vystymu, masinio fizinio aktyvumo ir bendruomenių įsitraukimo skatinimu.</t>
  </si>
  <si>
    <t xml:space="preserve">Finansuotų projektų, skatinančių, populiarinančių sportą, fizinį aktyvumą, skaičius  </t>
  </si>
  <si>
    <t>Sporto ir viešosios aktyvaus laisvalaikio infrastruktūros daugiafunkciškumo plėtojimas ir pritaikymas nustatytiems kokybės standartams</t>
  </si>
  <si>
    <t>Sukurtos sporto infrastruktūros valdymo priemonės bei sportinio ugdymo apskaitos priemonės</t>
  </si>
  <si>
    <t>Lėšos perkeltos Panevėžio nekilnojamojo turto valdymo centrui ( PNTVC) dviejų 3×3 surenkamų krepšinio aikštelių įsigijimui.</t>
  </si>
  <si>
    <t xml:space="preserve">Atnaujintos, suremontuotos (modernizuotos), rekonstruotos esamos sporto bazės (įskaitant viešąsias erdves, kurios pritaikytos aktyviam laisvalaikiui, fiziniam aktyvumui) arba nauji sporto objektai (viešosios erdvės pritaikytos aktyviam laisvalaikiui ir / arba fiziniam aktyvumui), skaičius  </t>
  </si>
  <si>
    <t xml:space="preserve">Per 2025 m. prie futbolo akademijos prisijungė daugiau kaip 70 ugdytinių, tai rodo augantį futbolo populiarumą mieste. 2025 m. akademijoje priimti keturi treneriai ir sporto psichologė. Futbolo akademija nuolat dalyvauja šalies čempionatuose ir pirmenybėse, šalies ir tarptautiniuose futbolo turnyruose, talentingi futbolo žaidėjai dalyvauja atrankose ir yra atrenkami į nacionalinę ir  jaunimo  futbolo rinktines. 2025 m. apie 5 proc. visų ugdytinių buvo pakviesti atstovauti Lietuvos rinktinei. </t>
  </si>
  <si>
    <t xml:space="preserve">Futbolo vystymo programoje sportuojančių asmenų skaičius </t>
  </si>
  <si>
    <t>Futbolo vystymo programos finansavimas</t>
  </si>
  <si>
    <t>Sporto įstaigų paslaugų stiprinimas ir plėtra</t>
  </si>
  <si>
    <t>Panevėžio sporto ugdymo centrų fizinio aktyvumo ir aukšto meistriškumo renginių skaičius per metus</t>
  </si>
  <si>
    <t xml:space="preserve">Sporto renginių skaičius  </t>
  </si>
  <si>
    <t>Užtikrinti kokybišką ir efektyvią sveikatos priežiūrą</t>
  </si>
  <si>
    <t>Sporto įstaigų ir sporto organizacijų rengiamuose fizinio aktyvumo renginiuose dalyvavę asmenys</t>
  </si>
  <si>
    <t xml:space="preserve">Fizinio aktyvumo renginiuose dalyvaujančių asmenų sk. </t>
  </si>
  <si>
    <t xml:space="preserve">   Stiprinti gyventojų sveikatą ir skatinti fizinį aktyvumą siekiant aukšto sporto meistriškumo </t>
  </si>
  <si>
    <t xml:space="preserve"> SPORTO PROGRAMA (NR. 12)                                                                                              
</t>
  </si>
  <si>
    <t xml:space="preserve">Panevėžio miesto savivaldybės 
administracijos direktoriaus                                                                                  2026-02-27 įsakymo Nr.AF-26                                                                             11  priedas  
</t>
  </si>
  <si>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</si>
  <si>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t>Kolegija - 17 proc. ; Mokymo centras - 100 proc.</t>
  </si>
  <si>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</si>
  <si>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t>Kolegija - 6; Mokymo centras - 4.</t>
  </si>
  <si>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</si>
  <si>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r>
      <t xml:space="preserve">Profesinio mokymo ir aukštojo mokslo įstaigų išteklių, reikalingų </t>
    </r>
    <r>
      <rPr>
        <b/>
        <i/>
        <sz val="10"/>
        <rFont val="Times New Roman"/>
        <family val="1"/>
        <charset val="186"/>
      </rPr>
      <t>Pramonė 4.0</t>
    </r>
    <r>
      <rPr>
        <b/>
        <sz val="10"/>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</si>
  <si>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</si>
  <si>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</si>
  <si>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</si>
  <si>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proc. nuo visų absolventų</t>
  </si>
  <si>
    <r>
      <t>Paskatinti aukštojo mokslo ir profesinio mokymo įstaigų teikiamų paslaugų atitiktį trumpalaikėms ir ilgalaikėms darbo rinkos poreikių prognozėms</t>
    </r>
    <r>
      <rPr>
        <sz val="10"/>
        <rFont val="Times New Roman"/>
        <family val="1"/>
        <charset val="186"/>
      </rPr>
      <t xml:space="preserve"> </t>
    </r>
  </si>
  <si>
    <t>Profesinio mokymo įstaigų mokinių skaičius, tenkantis 1 tūkst. gyventojų</t>
  </si>
  <si>
    <t>Universitetų ir kolegijų studentų skaičius, tenkantis 1 tūkst. gyventojų</t>
  </si>
  <si>
    <t>Užimtų gyventojų pagal profesijų grupes, išskyrus nekvalifikuotus darbininkus, dalis</t>
  </si>
  <si>
    <t xml:space="preserve">Didinti kvalifikuotų darbuotojų pasiūlą </t>
  </si>
  <si>
    <t>Ikimokyklinio ugdymo įstaigų, kuriose atnaujintos virtuvės patalpos arba įrengta kondicionavimo sistema, skaičius</t>
  </si>
  <si>
    <t>Ikimokyklinio ugdymo įstaigų infrastruktūros bazės atnaujinimas (kondicionavimo sistemų įrengimas ir virtuvių remontas)</t>
  </si>
  <si>
    <t xml:space="preserve">Vaikų iš socialinę riziką patiriančių šeimų skaičius </t>
  </si>
  <si>
    <t>Ankstyvojo ugdymo užtikrinimas vaikams iš socialinę riziką patiriančių šeimų</t>
  </si>
  <si>
    <t>Antrųjų mokytojų pareigybių skaičius</t>
  </si>
  <si>
    <t>Nupirkta mažiau, bet geresnės kokybės priemonių</t>
  </si>
  <si>
    <t>Mokymo priemonės specialiųjų ugdymosi poreikių mokiniams skaičius</t>
  </si>
  <si>
    <t>Mokytojų padėjėjų pareigybių skaičius</t>
  </si>
  <si>
    <t>Įtraukaus švietimo įgyvendinimas</t>
  </si>
  <si>
    <t>Nupirkti 7 interaktyvūs ekranai iš SB lėšų ir 36 iš ES</t>
  </si>
  <si>
    <t>Nešiojamų kompiuterių ar kitos skaitmeninės įrangos skaičius</t>
  </si>
  <si>
    <t>Nupirkta EDUKA licencijų visiems savivaldybės pavaldumo mokyklų mokinams (50 proc. SB lėšomis ir 50 proc. VB lėšomis).</t>
  </si>
  <si>
    <t>9100 (4675 SB lėšomis)</t>
  </si>
  <si>
    <t xml:space="preserve">8000
</t>
  </si>
  <si>
    <t>Skaitmeninių priemonių, licencijų ir įrangos skaičius</t>
  </si>
  <si>
    <t>Skaitmeninių kompetencijų plėtojimo programos įgyvendinimo priemonių plano finansavimas</t>
  </si>
  <si>
    <t>Dalyvaujančių projekte mokyklų skaičius</t>
  </si>
  <si>
    <t>Projekto „Kokybės krepšelis“ finansavimas</t>
  </si>
  <si>
    <t>Pateikta mažiau paraiškų</t>
  </si>
  <si>
    <r>
      <t xml:space="preserve">Finansuotų neformaliojo suaugusiųjų švietimo ir tęstinio mokymosi programų </t>
    </r>
    <r>
      <rPr>
        <b/>
        <sz val="10"/>
        <rFont val="Times New Roman"/>
        <family val="1"/>
        <charset val="186"/>
      </rPr>
      <t>projektų</t>
    </r>
    <r>
      <rPr>
        <sz val="10"/>
        <rFont val="Times New Roman"/>
        <family val="1"/>
        <charset val="186"/>
      </rPr>
      <t xml:space="preserve"> skaičius</t>
    </r>
  </si>
  <si>
    <t>Neformaliojo suaugusiųjų švietimo ir tęstinio mokymosi programos projektų konkurso organizavimas</t>
  </si>
  <si>
    <t>2025 m. atliktas auditas Panevėžio dailės mokykloje</t>
  </si>
  <si>
    <t>Neformaliojo vaikų švietimo mokyklų   išorinis auditas</t>
  </si>
  <si>
    <t>Neformaliojo vaikų švietimo mokyklų išorinio audito vykdymas</t>
  </si>
  <si>
    <t>18 vaikų apdovanota Panevėžio moksleivių fotografijų konkurse</t>
  </si>
  <si>
    <t>Apdovanotųjų skaičius</t>
  </si>
  <si>
    <t>Fotografijų konkurso organizavimas</t>
  </si>
  <si>
    <t>Mažėjantis vaikų skaičius mieste, tad nupirktos savivaldybės pavaldumo mokyklų pirmokams (848), likusios pirmokų dovanos buvo skirtos K.Paltaroko ir V.Mikalausko mokykloms</t>
  </si>
  <si>
    <t>Miesto pirmokų skaičius</t>
  </si>
  <si>
    <t>Mokyklų aprūpinimas priemonėmis, skirtoms šventėms organizuoti</t>
  </si>
  <si>
    <t>"Ikimokyklinio ugdymo - 29, 
bendrojo ugdymo - 13
neformaliojo vaikų švietimo - 4, iš viso: 46"</t>
  </si>
  <si>
    <t>Ikimokyklinio ugdymo - 29, 
bendrojo ugdymo - 13
neformaliojo vaikų švietimo - 4, iš viso: 46</t>
  </si>
  <si>
    <t>Apdraustų švietimo įstaigų skaičius</t>
  </si>
  <si>
    <t xml:space="preserve">Švietimo įstaigų turto draudimas ir apsaugos </t>
  </si>
  <si>
    <t>Apdovanotų mokyklų skaičius</t>
  </si>
  <si>
    <t xml:space="preserve">Mokyklų edukacinių erdvių konkurso organizavimas </t>
  </si>
  <si>
    <t>2025 m. vykdyti du projektai / gautas ES projekto finansavimas, kuriame didesnė tikslinė mokinių grupė</t>
  </si>
  <si>
    <t>135 /327</t>
  </si>
  <si>
    <t>100/ 216</t>
  </si>
  <si>
    <t>Gabių ir motyvuotų mokinių, dalyvavusių papildomo mokymo projektų veiklose, skaičius
 "Gabių mokinių ir didelį mokymosi potencialą turinčių mokinių ugdymo programoje" dalyvavusių mokinių skaičius</t>
  </si>
  <si>
    <t xml:space="preserve">Gabių ir motyvuotų mokinių papildomo mokymo programos projektų konkurso ir "Gabių ir didelį mokymosi potencialų turinčių mokinių ugdymo programos" įgyvendinimo orgavizavimas </t>
  </si>
  <si>
    <t>Mokinių tarptautinių mainų skatinimo projektų finansavimas (mokinių, dalyvaujančių  tarptautinių mainų skatinimo projektuose, skaičius)</t>
  </si>
  <si>
    <t xml:space="preserve">Mokinių tarptautinių mainų skatinimo projektų finansavimas </t>
  </si>
  <si>
    <t>Nauja, patrauklesnė jaunųjų specialistų pritraukimo į miesto ugdymo įstaigas ir pedagogų perkvalifikavimo programa</t>
  </si>
  <si>
    <t>Trūkstamų specialybių pedagogų pritraukimo į miesto švietimo įstaigas ir mokytojų perkvalifikavimo programos dalyvių skaičius (finansinę paramą gavusių pedagogų skaičius per metus)</t>
  </si>
  <si>
    <t xml:space="preserve">Trūkstamų specialybių pedagogų pritraukimo į miesto švietimo įstaigas ir mokytojų perkvalifikavimo 2024-2027 m. programos įgyvendinimas </t>
  </si>
  <si>
    <t>Geriausiai išlaikiusių valstybinius brandos egzaminus abiturientų pagerbimo organizuotų švenčių skaičius</t>
  </si>
  <si>
    <t xml:space="preserve">Geriausiai išlaikiusių valstybinius brandos egzaminus abiturientų pagerbimo šventės organizavimas </t>
  </si>
  <si>
    <t>Įsteigta nauja „Švietimo vadovo“ nominacija</t>
  </si>
  <si>
    <t>Įteiktų ,,Metų mokytojo“ ir "Jaunojo mokytojo" premijų skaičius</t>
  </si>
  <si>
    <t xml:space="preserve">,,Metų mokytojo“ ir „Jauno mokytojo" nominacijų ir premijų skyrimas švietimo darbuotojams </t>
  </si>
  <si>
    <t>P.Būtėno premija tam pačiam asmeniui gali būti teikiama tik po trejų metų ( 2024 ir 2025 m. respublikiniame jaunųjų filologų konkurso respublikiniame etape nugalėtoja buvo ta pati mokinė )</t>
  </si>
  <si>
    <t>Asmenų, kuriems skirtos Petro Būtėno premijos, skaičius</t>
  </si>
  <si>
    <t xml:space="preserve">Petro Būtėno premijos skyrimas </t>
  </si>
  <si>
    <t>Kai kurios 2024 m. respublikinės olimpiados vyko nuotoliniu būdu. Daugėja nuotolinių olimpiadų konkursų etapų</t>
  </si>
  <si>
    <t>Suorganizuotų mokinių nuvežimų į olimpiadas, konkursus, varžybas ir kitus renginius skaičius</t>
  </si>
  <si>
    <t xml:space="preserve">Transporto skyrimas mokiniams nuvežti į olimpiadas, konkursus, varžybas </t>
  </si>
  <si>
    <t>Suorganizuotų konkursų, olimpiadų, varžybų, festivalių ir kitų renginių  miesto mokiniams skaičius</t>
  </si>
  <si>
    <t>Konkursų, olimpiadų, varžybų, festivalių miesto mokiniams organizavimas</t>
  </si>
  <si>
    <t>1 projekto vykdytojas atsisakė</t>
  </si>
  <si>
    <t>Finansuotų mokslo dalinio finansavimo programos projektų skaičius</t>
  </si>
  <si>
    <t>Mokslo dalinio finansavimo programos projektų konkurso organizavimas</t>
  </si>
  <si>
    <t>Tarptautinės mokytojų dienos minėjimo organizavimas, renginių skaičius</t>
  </si>
  <si>
    <t>Tarptautinės mokytojų dienos minėjimo organizavimas</t>
  </si>
  <si>
    <t>Skatinti pradinukai už laimėjimus respublikiniuose konkursuose</t>
  </si>
  <si>
    <t>Mokinių pasiekusių geriausių rezultatų (paskatintų mokinių, dalyvavusių miesto, šalies ir tarptautinių olimpiadose, konkursuose) skaičius</t>
  </si>
  <si>
    <t>Mokinių pasiekusių geriausių rezultatų dalykinėse olimpiadose, konkursuose ir kituose renginiuose skatinimas</t>
  </si>
  <si>
    <t>Mokinių, dalyvavusių vaikų vasaros stovyklų projektų veiklose, skaičius</t>
  </si>
  <si>
    <t>Vaikų vasaros stovyklų programos projektų konkurso organizavimas</t>
  </si>
  <si>
    <t>Kolektyvų dalyvavusių regiono ir respublikinėse meno šventėse skaičius</t>
  </si>
  <si>
    <t>Kolektyvų dalyvavimo regiono ir respublikinėse meno šventėse finansavimas</t>
  </si>
  <si>
    <t>Į projektų veiklas buvo įtraukta daugiau mokinių, negu buvo prognozuojama (prognozė buvo atliekama pagal - trijų paskutinių metų dalyvių vidurkį)</t>
  </si>
  <si>
    <t>Mokinių ir jaunimo, dalyvavusių vaikų ir jaunimo meninės veiklos projektų veiklose, skaičius</t>
  </si>
  <si>
    <t xml:space="preserve">Vaikų ir jaunimo meninės veiklos programos projektų konkurso organizavimas </t>
  </si>
  <si>
    <t>Mokyklinės dokumentacijos priemonių skaičius</t>
  </si>
  <si>
    <t>Mokyklinės dokumentacijos įsigijimas iš Švietimo, mokslo ir sporto ministerijos</t>
  </si>
  <si>
    <t xml:space="preserve">Švietimo, kultūros, sporto ir kitų renginių bei projektų įgyvendinimas </t>
  </si>
  <si>
    <t xml:space="preserve">R. Sargūno sporto gimnazijos sporto salė, „Vilties“  progimnazijos lauko stadionas, „Tūkstantmečio mokyklos I" projektas, 
„Padidinti ugdymo prieinamumą atskirtį patiriantiems vaikams“ </t>
  </si>
  <si>
    <t>vnt. / metus</t>
  </si>
  <si>
    <t>Įgyvendintų švietimo įstaigų infrastruktūros modernizavimo projektų skaičius</t>
  </si>
  <si>
    <t xml:space="preserve">Užtikrinti sveiką, saugią emocinę ir fizinę aplinką  švietimo  įstaigose </t>
  </si>
  <si>
    <t>ML</t>
  </si>
  <si>
    <t>Akredituotų ir finansuotų programų skaičius</t>
  </si>
  <si>
    <t>Neformaliojo vaikų švietimo savivaldybės lygmens akredituotų  programų skaičius</t>
  </si>
  <si>
    <t>Pavasario finansavimo laikotarpiu 3618, o rudens - 3619. Naujose programose ugdėsi kiti vaikai.</t>
  </si>
  <si>
    <t>Neformaliojo vaikų švietimo savivaldybės lygmens programose dalyvaujančių mokinių skaičius</t>
  </si>
  <si>
    <t xml:space="preserve"> Neformaliojo vaikų švietimo tikslinio finansavimo įgyvendinimas </t>
  </si>
  <si>
    <t>Iš viso 77 programos, prioritetinės: 20 PŠC, 4 Gamtos mokykla, 1 Moksleivių namai</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</si>
  <si>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</si>
  <si>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</si>
  <si>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</si>
  <si>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</si>
  <si>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 xml:space="preserve">Bendrojo ugdymo mokyklų išlaikymas ir programų įgyvendinimas </t>
  </si>
  <si>
    <t>Atsiradus naujam mokomąjam dalykui „Gyvenimo įgūdžiai“ ,  iškilo dalies mokytojų persikvalifikavimo poreikis</t>
  </si>
  <si>
    <t>Pedagogų perkvalifikavimo programos plėtojimas ir įgyvendinimas (pedagogų, įgijusių gretutinę specialybę, dalis)</t>
  </si>
  <si>
    <t>Visi mokytojai dalyvavo ES lėšomis finansuojamuose kvalifikacijos tobulinimo mokymuose dėl ugdymo turinio atnaujinimo.</t>
  </si>
  <si>
    <t>100</t>
  </si>
  <si>
    <t>Mokytojų, dalyvavusių profesinių ir dalykinių kompetencijų tobulinimo mokymuose pagal atnaujintų BP reikalavimus, dalis</t>
  </si>
  <si>
    <t>Parengtas ir įgyvendinamas savivaldybės veiksmų ir priemonių planas, skirtas pasiruošti atnaujintų BP diegimui</t>
  </si>
  <si>
    <t>Parengta ir įgyvendinama mokyklų skaitmenizavimo programa</t>
  </si>
  <si>
    <t>Didėja mokytojų, dirbančių
pilnu etatu vienoje darbovietėje,
skaičius</t>
  </si>
  <si>
    <t>61,8</t>
  </si>
  <si>
    <t>Mokytojų, turinčių viso etato darbo krūvį, dalis</t>
  </si>
  <si>
    <t>Mokinių ugdymosi pasiekimų gerinimas diegiant kokybės krepšelį (dalyvaujančių projekte mokyklų skaičius)</t>
  </si>
  <si>
    <t>Mažėja dirbančių pensinio amžiaus pedagogų</t>
  </si>
  <si>
    <t>820</t>
  </si>
  <si>
    <t>Bendrojo ugdymo mokyklose dirbančių pedagogų skaičius</t>
  </si>
  <si>
    <t>10677 (su K.Paltaroko gimnazija ir V. Mikalausko menų mokykla)</t>
  </si>
  <si>
    <t xml:space="preserve">Į pirmąją klasę ateina kasmet mažiau mokinių (2023-2024 m. - 929 priešmokyklinukai; 2024-2025 m. - 864 priešmokyklinukai, 2025-2026 m. - 833 )  </t>
  </si>
  <si>
    <t>9700</t>
  </si>
  <si>
    <t>Bendrojo ugdymo mokyklose mokinių skaičius</t>
  </si>
  <si>
    <t>1 specialioji mokykla (Panevėžio daugiafunkcinis centras) finansuojama iš „ Socialinės paramos įgyvendinimo programos“ Nr.15 lėšų</t>
  </si>
  <si>
    <t>Bendrojo ugdymo mokyklų skaičius (Daugiafunkcinis centras finansuojamas 15 programoje)</t>
  </si>
  <si>
    <t>Viešoji įstaiga "Debesų kiemas" (  Žemaičių g. 6-54, Panevėžys)</t>
  </si>
  <si>
    <t>VšĮ „Šermukšniukas“ (Šermukšnių g. 31, Panevėžys)  išlaikymas</t>
  </si>
  <si>
    <t xml:space="preserve">Finansavimo sutartis sudaryta su VšĮ „Šermukšniukas“ </t>
  </si>
  <si>
    <t>Privačių darželių skaičius</t>
  </si>
  <si>
    <t xml:space="preserve">Privačių darželių ugdymo programų įgyvendinimo užtikrinimas  </t>
  </si>
  <si>
    <t xml:space="preserve">Ikimokyklinių ugdymo mokyklų aplinkos išlaikymas ir programų įgyvendinimas </t>
  </si>
  <si>
    <t>Mažėja formuojamų grupių skaičius</t>
  </si>
  <si>
    <t>664</t>
  </si>
  <si>
    <t>674</t>
  </si>
  <si>
    <t>Pedagogų skaičius</t>
  </si>
  <si>
    <t xml:space="preserve"> 2025-09-01 duomenimis</t>
  </si>
  <si>
    <t>833</t>
  </si>
  <si>
    <t>900</t>
  </si>
  <si>
    <t>Priešmokyklinio ugdymo grupes lankančių vaikų skaičius</t>
  </si>
  <si>
    <t xml:space="preserve">Mažėja vaikų gimstamumo rodikliai (2020 m. - 592, 2021 m. - 570, 2022 m. -508, 2023 m. -525, 2024 m. - 446, 2025 m. - 421 (neįvertinant gyvenančių užsienyje)  </t>
  </si>
  <si>
    <t>2954</t>
  </si>
  <si>
    <t>3120</t>
  </si>
  <si>
    <t>Ikimokyklines ugdymo mokyklas lankančių vaikų skaičius</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</si>
  <si>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</si>
  <si>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</si>
  <si>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</si>
  <si>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</si>
  <si>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</si>
  <si>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 xml:space="preserve"> Pavyko viršyti rodiklį dėka ES finansuojamų projektų:  „Ugdymo priemonės mokykloms“,  „Tūkstantmečio mokyklos I“</t>
  </si>
  <si>
    <t>Švietimo įstaigų, kuriose nupirktos naujos arba atnaujintos skaitmeninės mokymo priemonės, dalis</t>
  </si>
  <si>
    <t>Sėkmingesni 2025 m. mokinių rezultatai</t>
  </si>
  <si>
    <t>Matematika- 64,2, 
lietuvių k.- 74,5</t>
  </si>
  <si>
    <t>Matematika – 46,8; Lietuvių k. – 70,1</t>
  </si>
  <si>
    <t>Pagrindinio ugdymo pasiekimų patikrinimo metu bent pagrindinį mokymosi pasiekimų lygį pasiekusių mokinių dalis</t>
  </si>
  <si>
    <t>Ikimokyklinį ir priešmokyklinį ugdymą lankančių vaikų dalis</t>
  </si>
  <si>
    <t xml:space="preserve">Pagerinti švietimo paslaugų kokybę </t>
  </si>
  <si>
    <t xml:space="preserve">Aukštos kvalifikacijos mokytojų dalis  </t>
  </si>
  <si>
    <t>Mažesnis skaičius vaikų, kurie ugdomi užsienio šalyse</t>
  </si>
  <si>
    <t>Dėl socialinių, psichologinių ir kitų priežasčių nesimokantys mokyklinio amžiaus vaikai</t>
  </si>
  <si>
    <t>Aukštąjį išsilavinimą įgiję asmenys (25–64 m. amžiaus grupė)</t>
  </si>
  <si>
    <t xml:space="preserve">Didinti švietimo sistemos prieinamumą ir kokybę  </t>
  </si>
  <si>
    <t xml:space="preserve">ŠVIETIMO IR UGDYMO PROGRAMA (NR. 13)                                                                                             
</t>
  </si>
  <si>
    <t xml:space="preserve">Panevėžio miesto savivaldybės 
administracijos direktoriaus                                                                                  2026-02-27 įsakymo Nr.AF-26                                                                             12  priedas  
</t>
  </si>
  <si>
    <t>1.2.4. valstybės lėšos ugdymo reikmėms finansuoti (ML)</t>
  </si>
  <si>
    <r>
      <t xml:space="preserve"> iš jo: 1.1.Savivaldybės biudžeto lėšos (nuosavos, be ankstesnių metų likučio)</t>
    </r>
    <r>
      <rPr>
        <b/>
        <sz val="10"/>
        <rFont val="Times New Roman"/>
        <family val="1"/>
        <charset val="186"/>
      </rPr>
      <t xml:space="preserve"> (SB)</t>
    </r>
  </si>
  <si>
    <t>2025 m. rugpjūčio 25 d. pasirašyta sutartis su VšĮ Socialinių iniciatyvų centru Nr. 22-2592 dėl smurtinio elgesio artimoje aplinkoje keitimo programos vykdymo( trukmė – 8 mėnesiai).Sutarties laikotarpiu vyko: 6 grupinės konsultacijos; 13 individualių konsultacijų prieš dalyvavimą programoje, 5 individualios programos vykdymo metu, 10 vertinimo konsultacijų. Programos vykdymo pradžioje mokymus pradėjo 13 dalyvių. 2 dalyviai po rugsėjo mėn. atsisakė dalyvauti programoje. Programos dalyvių skaičius iš viso:  11 dalyvių. Programa bus vykdoma iki 2026 m. balandžio 30 d.</t>
  </si>
  <si>
    <t>Smurtinio elgesio keitimo programoje dalyvavusiųjų skaičius</t>
  </si>
  <si>
    <t>Finansuoti smurtinio elgesio keitimo programą</t>
  </si>
  <si>
    <t>Finansuoti projektus neigiamų socialinių veiksnių prevencijai įgyvendinti</t>
  </si>
  <si>
    <t xml:space="preserve">NVO VŠĮ „Naujieji projektai“  gavo finansavimą 1,40 tūkst.eur, bet projekto neįvykdė, neatsiskaitė ir neatsiliepia į kontaktus. </t>
  </si>
  <si>
    <t>Projektus vykdė 26 švietimo įstaigos, iš jų 13 bendrojo ugdymo įstaigos, 4 neformaliojo švietimo mokyklos, 8 darželiai, 1 sporto centras, Policijos komisariatas,  6 NVO ( 1 bendruomenė, SOS vaikai, Caritas, Vilties arka, VŠĮ septynios akimirkos). Projektuose iš viso dalyvavo 9111 dalyvių.</t>
  </si>
  <si>
    <t>Skirtas Finansavimas 34 projektų rengėjams už 30, 0 tūkst. Eur.</t>
  </si>
  <si>
    <t>Finansuotų projektų skaičius</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</si>
  <si>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</si>
  <si>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 xml:space="preserve">Kartą per mėnesį vyksta bendrų iniciatyvų užsiėmimai: „Taikomasis teatras“ teatre „Menas“, Kalbos klubas, edukaciniai užsiėmimai. </t>
  </si>
  <si>
    <t xml:space="preserve">Įvairiapusės pagalbos teikimas </t>
  </si>
  <si>
    <t>Pagalbos teikimas užsieniečiams, pasitraukusiems iš Ukrainos dėl karo veiksmų</t>
  </si>
  <si>
    <t>2025 m. dalyvauta Ukrainos centro trečiojo gimtadienio šventėje Kupiškyje; surengta pažintinė kultūrinė ekskursija į Kėdainius. Surengtas Panevėžio ir ukrainiečių bendruomenių renginys „Projekto apie paslaugas užsieniečiams“ pristatymas . Organizuojamos labdaros akcijos Ukrainai (Irpinė, Vynicia), Vykdomi pasiruošiamieji darbai vasaros stovyklai Ukrainos vaikams.</t>
  </si>
  <si>
    <t xml:space="preserve">2025 m. dalyvauta Tarptautinės ukrainiečių mokyklos Panevėžyje paskutinio skambučio šventėje,surengtas su Tarptautine mokykla bendras renginys „Pyragų diena“, rinktos aukos Ukrainai. </t>
  </si>
  <si>
    <t>pagal poreikį</t>
  </si>
  <si>
    <t>Išvežimų į  Ukrainą skaičius</t>
  </si>
  <si>
    <t xml:space="preserve">Humanitarinės pagalbos teikimas  Ukrainai
</t>
  </si>
  <si>
    <t xml:space="preserve">Organizuojami informaciniai renginiai-konsultacijos.•	Nuo 2025 m. rugsėjo 15 d. įgyvendinamas projektas „Paslaugos užsieniečiams: nuo informacijos iki įsitraukimo“, kurio viena iš veiklų – švietimas. </t>
  </si>
  <si>
    <t xml:space="preserve">Panevėžyje veikia bendrasis informacinis telefonas +370 665 898 58 užsieniečiams.  </t>
  </si>
  <si>
    <t>Pagalbos priemonių nukentėjusiems subjektams užtikrinimas</t>
  </si>
  <si>
    <t>Gyventojų bendruomeniškumo ir pilietiškumo skatinimas</t>
  </si>
  <si>
    <t>Viršytas planas, kadangi į balsavimą įsitraukė daugiau miesto gyventojų. Nors balsavimas vyko tik už dvi idėjas, tačiau idėjų autoriai aktyviai dirbo ir rinko parašus, ko pasekoje buvo viršytas prognozuotas rodiklis.</t>
  </si>
  <si>
    <t>2025 m. bendruomenės iniciatyvų konkurso metu už pateiktas idėjas iš viso buvo atiduodi 4845 balsai, tai sudarė 5,6 proc. nuo visų mieste gyvenamąją vietą deklaravusių gyventojų.</t>
  </si>
  <si>
    <t>Balsavusių gyventojų procentas nuo visų miesto gyventojų</t>
  </si>
  <si>
    <t>Gyventojų/jaunimo dalyvavusių lyderystės skatinimo veiklose skaičius</t>
  </si>
  <si>
    <t>42/30</t>
  </si>
  <si>
    <t>40/20</t>
  </si>
  <si>
    <t>Gyventojų/jaunimo dalyvavusių lyderystės skatinimo veiklose, skaičius</t>
  </si>
  <si>
    <t>Viršytas planas, kadangi projektinį finansavimą gavo daugiau bendruomeninių organizacijų, į projektines ir bendruomenines veiklas buvo įtraukta daugiau gyventojų, organizuoti didesnės apimties renginiai, kurie pritraukė daugiau dalyvių.</t>
  </si>
  <si>
    <t>Bendruomeninių organizacijų pateiktas gyventojų skaičius dalyvavusių bendruomeninėse veiklose.</t>
  </si>
  <si>
    <t>5395/11,6</t>
  </si>
  <si>
    <t>2000/6</t>
  </si>
  <si>
    <t>asm./proc./metus</t>
  </si>
  <si>
    <t>Gyventojų, dalyvaujančių bendruomeninių organizacijų veiklose, skaičius per metus (jaunimo proc.)</t>
  </si>
  <si>
    <t xml:space="preserve">Gyventojų, dalyvaujančių savanorystės veiklose viešoje sektoriaus įstaigose, skaičius  </t>
  </si>
  <si>
    <t>Nevyriausybinių organizacijų apdovanojimai "SOCIAL'ingas", Šventiniai socialiniai pusryčiai, skirti bendradarbiavimui stiprinti.</t>
  </si>
  <si>
    <t xml:space="preserve">Suorganizuotų priemonių, skirtų bendruomeninių ir nevyriausybinių organizacijų bendradarbiavimui skatinti, skaičius per metus </t>
  </si>
  <si>
    <t xml:space="preserve">Viršytas kvietimų planas. Numatytos lėšos nebuvo panaudotos, nes projektų finansavimo sutartys nebuvo pasirašytos dėl užsitęsusio paraiškų vertinimo Centrinėje projektų valdymo agentūroje, o kurios buvo pasirašytos jau buvo metų pabaiga ir nebūtų buvę galimybės pradėti projektų veiklas ir įsisąvinti bei deklaruoti lėšas. </t>
  </si>
  <si>
    <t>2025 metais buvo paskelbti 5 kvietimai nevyriausybinėms organizacijoms teikti paraiškas pagal Panevėžio vietos veiklos grupės Panevėžio miesto plėtros strategijos 2023-2027 m. veiksmus</t>
  </si>
  <si>
    <t>Paskelbtų kvietimų nevyriausybinėms organizacijoms skaičius</t>
  </si>
  <si>
    <t>Prisidėti prie BIVP (Bendruomenės inicijuota vietos plėtra) strategijos įgyvendinimo</t>
  </si>
  <si>
    <t>2025 m. spalio 2 d. vyko iškilminga nevyriausybinių organizacijų apdovanojimų ceremonija "SOCIAL'ingas 2025", kurios metu pagerbtos aktyviausios, nevyriausybinės organizacijoms, savanoriai, partneriai, bendruomenės ir kt.</t>
  </si>
  <si>
    <t xml:space="preserve">Nevyriausybinių ir bendruomeninių organizacijų veiklos skatinimo priemonių skaičius per metus </t>
  </si>
  <si>
    <t>Nevyriausybinių ir bendruomeninių organizacijų veiklos skatinimo priemonių įgyvendinimas</t>
  </si>
  <si>
    <t>-</t>
  </si>
  <si>
    <t>2025 metais mokymuose dalyvavo 58 asmenys iš 26 organizacijų. Skaičiuojami mokymai skirti nevyriausybinėms ir jaunimo ir su jaunimu dirbančioms organizacijoms.</t>
  </si>
  <si>
    <t>26/58</t>
  </si>
  <si>
    <t>25/25</t>
  </si>
  <si>
    <r>
      <t>Nevyriausybinių ir bendruomeninių organizacijų lyderių, narių kvalifikacijos kėlimas</t>
    </r>
    <r>
      <rPr>
        <u/>
        <sz val="11"/>
        <rFont val="Times New Roman"/>
        <family val="1"/>
        <charset val="186"/>
      </rPr>
      <t xml:space="preserve"> </t>
    </r>
    <r>
      <rPr>
        <sz val="11"/>
        <rFont val="Times New Roman"/>
        <family val="1"/>
        <charset val="186"/>
      </rPr>
      <t>(dalyvavusių organizacijų / asmenų skaičius)</t>
    </r>
  </si>
  <si>
    <t>Nevyriausybinių ir bendruomeninių organizacijų lyderių, narių kvalifikacijos kėlimas</t>
  </si>
  <si>
    <t>2025 metais įstatus keitė ir kompensacijos keitimo išlaidoms prašė ir gavo 2 nevyriausybinės organizacijos.</t>
  </si>
  <si>
    <t>Nevyriausybinių organizacijų pasikeitusių savo įstatus skaičius</t>
  </si>
  <si>
    <t>Kompensuoti nevyriausybinių organizacijų įstatų keitimo išlaidas</t>
  </si>
  <si>
    <t>2025 metais buvo pateiktos ir gavo finansavimą 2 religinių bendruomenių paraiškos. Iš viso finansavimui buvo panaudota 2,96 tūkst. Eur.</t>
  </si>
  <si>
    <t>Finansuoti religinių bendruomenių ir bendrijų projektai</t>
  </si>
  <si>
    <t>Finansuoti religinių bendruomenių ir bendrijų projektus</t>
  </si>
  <si>
    <t>Paraiškas pateikė tik 6 bendruomeninės organizacijos.</t>
  </si>
  <si>
    <t>2025 metais paraiškas pateikė 6 bendruomeninės organizacijos, visos jos gavo finansavimą. Finansavimui skirta suma buvo 11,4 tūkst. Eur.</t>
  </si>
  <si>
    <t>Finansuoti bendruomeninių organizacijų projektai</t>
  </si>
  <si>
    <t>Finansuoti bendruomeninių organizacijų projektus</t>
  </si>
  <si>
    <t>Finansuotos visos reikalavimus atitikusios ir pakankamai balų surinkusios paraiškos, kurioms užteko skiriamų lėšų.</t>
  </si>
  <si>
    <t>2025 metais finansavimą gavo 16 nevyriausybinių organizacijų, 6 bendruomeninės organizacijos, 2 religinės bendruomenės ir 10 organizacijų iš Socialinės apsaugos ir darbo ministerijos priemonės "Stiprinti bendruomeninę veiklą savivaldybėje"</t>
  </si>
  <si>
    <t xml:space="preserve">NVO ir bendruomeninių organizacijų įgyvendintų projektų skaičius </t>
  </si>
  <si>
    <t xml:space="preserve">Viešai pasiekiamų NVO dalis nuo veikiančių NVO </t>
  </si>
  <si>
    <t>2025 metais finansuoti 16 nevyriausybinių organizacijų projektų, kuriems skirtas finansavimas siekė 50,0 tūkst. Eur. (40 tūkst. Eur. buvo skirta, ir 10 tūkst. Eur. buvo perskirstyta nuo bendruomeninių organizacijų projektų likučio) Poreikis buvo didesnis ir 11 nevyriausybinių organizacijų paraiškų buvo atmestos administracinio vertinimo metu arba komisijos vertinimo etape pritrūko finansavimui skiriamų lėšų.</t>
  </si>
  <si>
    <t>Fnansuoti nevyriausybinių organizacijų projektai</t>
  </si>
  <si>
    <t>Finansuoti nevyriausybinių organizacijų projektus</t>
  </si>
  <si>
    <t xml:space="preserve">Įgyvendinti Panevėžio nevyriausybinių organizacijų plėtros politikos priemones </t>
  </si>
  <si>
    <t>Nevyriausybinių, bendruomeninių organizacijų Savivaldybei pateiktų projektų  paraiškų finansavimui gauti skaičius (visose programose)</t>
  </si>
  <si>
    <t>Nevyriausybinių, bendruomeninių organizacijų Savivaldybei pateiktų projektų  paraiškų finansavimui gauti skaičius</t>
  </si>
  <si>
    <t>Duomenų anketą užpildžiusių organizacijų skaičius.</t>
  </si>
  <si>
    <t>Veikiančių nevyriausybinių, bendruomeninių organizacijų skaičius</t>
  </si>
  <si>
    <t>Išplėtoti NVO ir bendruomeninių organizacijų veiklą bei paskatinti jų iniciatyvas, paskatinti gyventojų bendruomeniškumą ir pilietiškumą</t>
  </si>
  <si>
    <t>Panevėžio miesto mokyklose antrus metus įgyvendintos mokinių dalyvaujamojo biudžeto iniciatyvos, kuriomis 6 gimnazijose skatintas mokinių įsitraukimas į bendruomenei svarbių sprendimų kūrimą. Projektams skirta 5,8 tūkst. Eur, o gimnazijos papildomai prisidėjo savo lėšomis. Įgyvendintos iniciatyvos gerino mokinių fizinio aktyvumo, poilsio, mokymosi sąlygas ir renginių kokybę.</t>
  </si>
  <si>
    <t>Mokyklų, dalyvavusių mokinių dalyvaujamajame biudžete skaičius</t>
  </si>
  <si>
    <t>Įgyvendinti mokinių dalyvaujamąjį biudžetą Panevėžio miesto savivaldybėje</t>
  </si>
  <si>
    <t xml:space="preserve">Jaunimo reikalų agentūros nustatytas įkainis vieno savanorio savonoriškai veiklai  kasmet auga, todėl su skiriamu finansavimu ir Jaunimo reikalų agentūros prisidėjimu galėjome finansuoti tokį kiekį jaunuolių tarnybos. </t>
  </si>
  <si>
    <t xml:space="preserve">Programą baigė 25 jaunuoliai, kurie savanoriavo 12 įstaigų/organizacijų. </t>
  </si>
  <si>
    <t>Jaunimo savanorišką tarnybą baigusių asmenų skaičius</t>
  </si>
  <si>
    <t>Įgyvendinti jaunimo savanorišką tarnybą Panevėžio miesto savivaldybėje</t>
  </si>
  <si>
    <t xml:space="preserve">Finansavimas skiriamas pagal pateiktą poreikį, kompensuoti visi pateikti prašymai. </t>
  </si>
  <si>
    <t>2025 metus buvo kompensuotos 5 jaunimo išvykos, o bendra kompensuota suma siekė 0,44 tūkst. Eur. Kelionių išlaidų kompensavimu pasinaudojo 32 Lietuvos moksleivių sąjungos Panevėžio padalinio nariai.</t>
  </si>
  <si>
    <t>Jaunuolių, dalyvavusių kompetencijų kėlimo renginiuose skaičius</t>
  </si>
  <si>
    <t>Aktyvinti jaunimo ir su jaunimu dirbančių organizacijų veiklumą ir bendradarbiavimą</t>
  </si>
  <si>
    <t>Įsisteigė 1 nauja su jaunimu dirbanti organizacija - VšĮ Uncommon lt, tačiau neišreiškė poreikio išlaidų kompensavimui.</t>
  </si>
  <si>
    <t>Naujai įsisteigusių jaunimo organizacijų skaičius</t>
  </si>
  <si>
    <t>Nepateiktas nei vienas prašymas kompensuoti išlaidas.</t>
  </si>
  <si>
    <t>Jaunimo ar su jaunimu dirbančių organizacijų pasikeitusių savo įstatus skaičius</t>
  </si>
  <si>
    <t>Skatinti jaunimą dalyvauti nevyriausybinių jaunimo organizacijų veiklose</t>
  </si>
  <si>
    <t>Finansuota jaunimo organizacijų sąjungos veiklos programa.
Suorganizuoti kasmetiniai Panevėžio jaunimo apdovanojimai.</t>
  </si>
  <si>
    <t xml:space="preserve">Jaunimo organizacijų veiklos skatinimo priemonių skaičius per metus  </t>
  </si>
  <si>
    <t xml:space="preserve">Jaunimo reikalų tarybos mokymai, 2025 m. lapkričio 14 d. 
Spalio 14 d. cianotopijos dirbtuvės jaunimui "Pragiedruliuose"
Lapkričio 20 d. Saugios bendruomenės kūrimo mokymai jaunimui. </t>
  </si>
  <si>
    <t>Jaunimui ir jaunimo organizacijoms suorganizuotų kompetencijų kėlimo renginių/mokymų skaičius</t>
  </si>
  <si>
    <t>Organizuoti mokymus jaunimo ir su jaunimu dirbančioms organizacijoms</t>
  </si>
  <si>
    <t>Finansuota 1 veiklos programa, 10 projektų, 11 jaunimo iniciatyvų.</t>
  </si>
  <si>
    <t xml:space="preserve">Finansuotų jaunimo ir su jaunimu dirbančių organizacijų projektų, veiklos programų, iniciatyvų skaičius per metus </t>
  </si>
  <si>
    <t xml:space="preserve">Finansuoti jaunimo projektus, iniciatyvas ir programas </t>
  </si>
  <si>
    <t xml:space="preserve">Buvo gautos 25 paraiškos, 2 atmestos, nes pareiškėjas neatitiko formaliųjų reikalavimų, 1 paraiška buvo finansuota, tačiau pareiškėjas nepasirašė sutarties ir nevykdė projekto. </t>
  </si>
  <si>
    <t xml:space="preserve">Kadangi planas pasibaigęs, 2025 m. buvo vykdomos veiklos siekiant parengti naują priemonių planą. </t>
  </si>
  <si>
    <t xml:space="preserve">Įgyvendinta jaunimo problemų sprendimo 2022–2024 m. priemonių plane numatytų priemonių </t>
  </si>
  <si>
    <t>Įgyvendinti jaunimo problemų sprendimo 2022–2024 m. priemonių plane numatytas priemones</t>
  </si>
  <si>
    <t>2025 m. spalio 15 d. minint vietos savivaldos dieną vyko tradiciniu tampantis renginys „Jaunojo mero rinkimai“. 
2025 m. gruodžio 5 d. vyko „Panevėžio jaunimo apdovanojimai 2025“
2025 m. gruodžio 11 d. Panevėžio apskrities Gabrielės Petkevičaitės-Bitės viešosios bibliotekos konferencijų salėje vyko „Jaunimo situacijos analizės ir sprendimų formavimo dirbtuvės“</t>
  </si>
  <si>
    <t xml:space="preserve"> Jaunimui skirtų renginių skaičius</t>
  </si>
  <si>
    <t>1.1.3.</t>
  </si>
  <si>
    <t xml:space="preserve">Įgyvendinti jaunimo poreikius atitinkančią jaunimo politiką Panevėžio mieste </t>
  </si>
  <si>
    <t>Atliktas Savivaldybės Jaunimo politikos kokybės 2022-2024 m. vertinimas</t>
  </si>
  <si>
    <t>Atliktų jaunimo situacijos tyrimų skaičius</t>
  </si>
  <si>
    <t>Komisijos/darbo grupės kuriose dalyvavo jaunimo atstovai: 1.	Komisija jaunimo ir su jaunimu dirbančių organizacijų projektų, veiklos programų ir iniciatyvų, finansuojamų Panevėžio miesto savivaldybės biudžeto lėšomis, paraiškoms įvertinti (2)
2.	Jaunimo vasaros užimtumo ir integracijos į darbo rinką paraiškų vertinimo komisija (1);
3.	Švietimo taryba (2);
4.	Panevėžio miesto savivaldybės 2022-2024 m. jaunimo politikos kokybės vertinimo darbo grupė (6)
5.	Mokinių kuriamų projektų sveikatos stiprinimo tema konkurso paraiškų vertinimo komisija (1)
6.	Jaunojo mero rinkimų komisija (2)</t>
  </si>
  <si>
    <t>Jaunimo dalyvaujančio jaunimo reikalų taryboje ir kitose savivaldybės darbo grupėse skaičius</t>
  </si>
  <si>
    <t>Jaunimo poreikius atitinkančios jaunimo politikos įgyvendinimas</t>
  </si>
  <si>
    <t>Įgyvendinti jaunimo vasaros užimtumo ir integracijos į darbo rinką programą</t>
  </si>
  <si>
    <t>Paraiškas buvo pateikusios 32 įmonės/įstaigos, tačiau lėšų kompensacijoms pakako 29.</t>
  </si>
  <si>
    <t xml:space="preserve">Jaunuoliai dirbo 19 UAB, 1 BĮ, 4 VšĮ, 3 AB, 2 MB. </t>
  </si>
  <si>
    <t>Į programą įsitraukusių darbdavių skaičius</t>
  </si>
  <si>
    <t>Programą baigė 63 jaunuoliai: 14-15 metų – 8; 16-17 metų –30;  18-19 metų – 16; 20 metų ir vyresnių - 9.</t>
  </si>
  <si>
    <t xml:space="preserve"> asm/metus</t>
  </si>
  <si>
    <t>Jaunimo dalyvavusio integracijos į darbo rinką programoje skaičius per metus</t>
  </si>
  <si>
    <t xml:space="preserve">Darbo su jaunimu formų įvairovės užtikrinimas  </t>
  </si>
  <si>
    <t>Paslaugos teikiamos pagal poreikį, nurodytas skaičius kiek jaunuolių kreipėsi.</t>
  </si>
  <si>
    <t>Jaunimo informavimo ir konsultavimo paslaugas teikia Panevėžio atviras jaunimo centras.</t>
  </si>
  <si>
    <t xml:space="preserve">Jaunimo informavimo ir konsultavimo taško klientų skaičius  </t>
  </si>
  <si>
    <t xml:space="preserve">Šaltuoju metų sezonu jaunimas labiau būriuojasi prekybos centrų prieigose, todėl įtraukta papildoma teritorija. </t>
  </si>
  <si>
    <t>Mieste veikė darbo su jaunimu gatvėje komanda, dirbusi Marijonų/Liepų mikrorajone, Skaistakalnio parke ir RYO/Molas prekybos centrų prieigose</t>
  </si>
  <si>
    <t xml:space="preserve">Teritorijų, kuriose vyksta darbas su jaunimu gatvėje, skaičius </t>
  </si>
  <si>
    <t>Panevėžio atviras jaunimo centras, Atvira jaunimo erdvė Panevėžio apskrities Gabrielės Petkevičaitės-Bitės bibliotekoje, Atvira jaunimo erdvė VšĮ Septynios akimirkos.</t>
  </si>
  <si>
    <t>Veikiančių atvirų jaunimo centrų ir erdvių skaičius</t>
  </si>
  <si>
    <t xml:space="preserve">Vasaros laikotarpiu buvo labai didelis lankytojų skaičiaus kritimas, tai padarė įtaką ir metiniams rodiklio rezultatams. </t>
  </si>
  <si>
    <t>Atvirame jaunimo centre lankėsi 1433 unikalūs lankytojai, Panevėžio apskrities Gabrielės Petkevičaitės-Bitės viešosios bibliotekos atviroje jaunimo erdvėje – 1020, atviroje jaunimo erdvėje „Septynios akimirkos“ – 362.</t>
  </si>
  <si>
    <t>Atvirųjų jaunimo centrų ir atvirųjų jaunimo erdvių unikalių lankytojų skaičius</t>
  </si>
  <si>
    <t>Įgyvendinti jaunimo politiką</t>
  </si>
  <si>
    <t>Organizuotos 3 apklausos: 1. Dėl eismo organizavimo Upytės gatvėje; 2. Miesto įmonių  (darbdavių ) apklausa dėl jaunimo įdarbinimo vasarą ;  3. Gyventojų buvo prašoma įvertinti miesto kultūros ir meno  įstaigų teikiamas paslaugas, jų kokybę ir atitiktį bendruomenės poreikiams.</t>
  </si>
  <si>
    <t>Savivaldybės administracijos organizuotų apklausų per metus skaičius</t>
  </si>
  <si>
    <t>Nebuvo 2025 m. savivaldos rinkimų</t>
  </si>
  <si>
    <t>Savivaldybės tarybos rinkimuose dalyvavusio jaunimo skaičius, palyginti su visų rinkėjų skaičiumi</t>
  </si>
  <si>
    <t>Savivaldybės tarybos rinkimuose dalyvavusių rinkėjų skaičius, palyginti su visų rinkėjų skaičiumi</t>
  </si>
  <si>
    <t>Mato vnt.</t>
  </si>
  <si>
    <t xml:space="preserve">                                                                                                                                                                                                      VISUOMENĖS INICIATYVŲ SKATINIMO IR SAUGUMO UŽTIKRINIMO  PROGRAMA (NR. 14)                                                                                              
</t>
  </si>
  <si>
    <t xml:space="preserve">Panevėžio miesto savivaldybės 
administracijos direktoriaus                                                                                  2026-02-27 įsakymo Nr.AF-26                                                                             13  priedas  
</t>
  </si>
  <si>
    <r>
      <t xml:space="preserve">1.6.1. Ankstesnių metų lėšų likutis </t>
    </r>
    <r>
      <rPr>
        <b/>
        <sz val="10"/>
        <rFont val="Times New Roman"/>
        <family val="1"/>
        <charset val="186"/>
      </rPr>
      <t>(L)</t>
    </r>
  </si>
  <si>
    <t>Paslaugose ir Priemonėse dalyvavo 169 asmenys.  Įsidarbino 41 arba 24,3 % dalyvavusių asmenų.</t>
  </si>
  <si>
    <t>&gt;=14</t>
  </si>
  <si>
    <t>Asmenų, kurie pasibaigus užimtumo didinimo programoms per 6 mėn. dirbs arba vykdys savarankišką veiklą, dalis iš užimtumo didinimo programų dalyvių skaičiaus</t>
  </si>
  <si>
    <t>9</t>
  </si>
  <si>
    <t xml:space="preserve">Asmenų, gavusių kompleksines paslaugas, skaičius </t>
  </si>
  <si>
    <t>Paslaugų teikimas pagal Užimtumo didinimo programą</t>
  </si>
  <si>
    <t xml:space="preserve">Asmenų, parengtų integruotis į darbo rinką, skaičius </t>
  </si>
  <si>
    <t>Priemonių teikimas pagal Užimtumo didinimo programą</t>
  </si>
  <si>
    <t>Kompleksinės ir individualizuotos socialinės paramos teikimo, derinant finansinę paramą, socialines paslaugas ir užimtumo didinimo priemones, plėtra</t>
  </si>
  <si>
    <t>Asmenų, patiriančių socialinės rizikos veiksnius, skaičius (asmenų skaičiaus pasikeitimas per laikotarpį)</t>
  </si>
  <si>
    <t>Vystyti socialinės paramos individualizuoto kompleksiškumo teikimo modelį</t>
  </si>
  <si>
    <t xml:space="preserve">2025 metais nebuvo gauta nė vieno asmens su negalia prašymo informaciją pateikti jų pasirinktu bendravimo būdu (pavyzdžiui, Brailio raštu ar kitu alternatyviu formatu), todėl objektyvaus poreikio šiai priemonei įgyvendinti neatsirado ir suplanuotos lėšos nebuvo panaudotos. </t>
  </si>
  <si>
    <t xml:space="preserve">Suteikta paslauga </t>
  </si>
  <si>
    <t>1.1.11.</t>
  </si>
  <si>
    <t>Informacijos teikimas asmenims su negalia jų pasirinktais bendravimo būdais</t>
  </si>
  <si>
    <t>Renginių skaičius</t>
  </si>
  <si>
    <t>9; 0</t>
  </si>
  <si>
    <t>Organizuoti Socialinio darbuotojo, Asmenų su negalia ir Globėjų dienos renginius</t>
  </si>
  <si>
    <t>Vykdyta pagal poreikį</t>
  </si>
  <si>
    <t>Gavėjų skaičius</t>
  </si>
  <si>
    <t>Akredituotų vaikų dienos centrų finansavimas</t>
  </si>
  <si>
    <t>Asmenų, turinčių sunkią negalią, gaunančių socialinę globą, skaičius</t>
  </si>
  <si>
    <t>32</t>
  </si>
  <si>
    <t xml:space="preserve"> vnt</t>
  </si>
  <si>
    <t xml:space="preserve">Suteiktų socialinės integracijos bendruomenėje paslaugų rūšių skaičius </t>
  </si>
  <si>
    <t>Socialinės globos paslaugų finansavimas</t>
  </si>
  <si>
    <t>Paslaugų kainos didėjo (kasmet kainos keičiasi). Metų pradžioje nebuvo skirtas reikalingas finansavimas.</t>
  </si>
  <si>
    <t>99</t>
  </si>
  <si>
    <t>Socialinę riziką patiriančių asmenų, dalyvavusių socialinei integracijai skirtose veiklose, dalis nuo nustatytų / besikreipiančių asmenų skaičiaus</t>
  </si>
  <si>
    <t>0;  9</t>
  </si>
  <si>
    <t>Socialinių paslaugų integracijos bendruomenėje plėtra</t>
  </si>
  <si>
    <t>1.1.9</t>
  </si>
  <si>
    <t>Prevencinių paslaugų finansavimas</t>
  </si>
  <si>
    <t>Atviro darbo su jaunimu paslaugų finansavimas</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</si>
  <si>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</si>
  <si>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</si>
  <si>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</si>
  <si>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</si>
  <si>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</si>
  <si>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34</t>
  </si>
  <si>
    <t>35</t>
  </si>
  <si>
    <t>Asmeninės pagalbos teikimas</t>
  </si>
  <si>
    <t>Dalis asmenų stovėjusių eilėje dėl būsto pritaikymo paslaugos atsisakė, dalis numirė, dalis pateikė prašymą būsto pritaikymą atidėti metams, daliai pradėta teikti ilgalaikės globos paslaugos.</t>
  </si>
  <si>
    <t>40</t>
  </si>
  <si>
    <t>Organizuoti būsto pritaikymą asmenims su negalia</t>
  </si>
  <si>
    <t>Sukurtas planas dėl ilgalaikės (trumpalaikės) socialinės globos paslaugų plėtros suaugusiems asmenims</t>
  </si>
  <si>
    <t>Planuojama, kad dalį dienos centro funkcijų kompensuoja NVO sektoriaus pradėtos teikti socialinių įgūdžių ugdymo ir palaikymo paslaugos institucijoje.</t>
  </si>
  <si>
    <t>Įkurtas dienos centras senyvo amžiaus asmenims</t>
  </si>
  <si>
    <t>Dalis asmenų perkelti į ilgalaikės socialinės globos bendruomeninę formą - grupinio gyvenimo namus, plečiamas kitų paslaugų spektras</t>
  </si>
  <si>
    <t>Suteiktų nestacionarių paslaugų asmenims (šeimoms) bendruomenėje ir šeimoje dalis nuo Socialinių paslaugų kataloge nurodytų nestacionarių paslaugų skaičiaus</t>
  </si>
  <si>
    <t>2025 metais pradėta teikti nauja - apsaugoto būsto paslauga</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</si>
  <si>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</si>
  <si>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</si>
  <si>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</si>
  <si>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</si>
  <si>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Didesnis nei numatyta poreikis paslaugoms, paslaugos skiriamos pagal asmenų prašymus ir įvertintą poreikį</t>
  </si>
  <si>
    <t>Šeimų ir vaikų, gavusių kompleksines paslaugas, skaičius</t>
  </si>
  <si>
    <t>1.1.8</t>
  </si>
  <si>
    <t>Nustatytas poreikis paslaugai didesniam skaičiui asmenų</t>
  </si>
  <si>
    <t>65</t>
  </si>
  <si>
    <t>1.1.7</t>
  </si>
  <si>
    <t>Laikino atokvėpio paslaugų finansavimas</t>
  </si>
  <si>
    <t>Tos pačios NVO įstaigos teikia kelių rūšių socialines paslaugas</t>
  </si>
  <si>
    <t xml:space="preserve">NVO teikiančių socialines paslaugas, skaičius </t>
  </si>
  <si>
    <t>Socialinės priežiūros paslaugų finansavimas</t>
  </si>
  <si>
    <t>731</t>
  </si>
  <si>
    <t>665</t>
  </si>
  <si>
    <t>Koordinuoti socialinės reabilitacijos  asmenims su negalia bendruomenėje paslaugų teikimą</t>
  </si>
  <si>
    <t>Kompensuojami tik komunalinių paslaugų mokesčiai pagal sutartį</t>
  </si>
  <si>
    <t>Suteiktų paslaugų rūšys</t>
  </si>
  <si>
    <t>Vykdyti Panevėžio miesto savivaldybės ir Lietuvos agentūros "SOS vaikai" Panevėžio skyriaus bendradarbiavimo sutartį</t>
  </si>
  <si>
    <t>NVO sektorius teikia visų rūšių socialinės priežiūros, socialinės globos ir laikino atokvėpio paslaugas</t>
  </si>
  <si>
    <t>Iš NVO perkamų socialinių paslaugų skaičius</t>
  </si>
  <si>
    <t>Sparčiai didėja NVO sektorius, kuris teikia socilaines paslaugas</t>
  </si>
  <si>
    <t>50</t>
  </si>
  <si>
    <t>NVO teikiamų socialinių paslaugų dalis nuo Socialinių paslaugų kataloge nurodytų paslaugų skaičiaus</t>
  </si>
  <si>
    <t>Glaudus bendradarbiavimas su NVO skatinant jų įtrauktį teikti socialines paslaugas ir plėsti teikiamų socialinių paslaugų spektrą</t>
  </si>
  <si>
    <t>Per 2025 m. buvo parduoti 3 622 197 bilietai.</t>
  </si>
  <si>
    <t>tūkst. vnt</t>
  </si>
  <si>
    <t xml:space="preserve">parduotų autobuso bilietų skaičius </t>
  </si>
  <si>
    <t>Kompensuoti transporto išlaidas teisę į transporto lengvatas turintiems asmenims</t>
  </si>
  <si>
    <t>153</t>
  </si>
  <si>
    <t>158</t>
  </si>
  <si>
    <t>Pagalbos pinigų skyrimas ir mokėjimas</t>
  </si>
  <si>
    <t>Dėl pašalpų ir kompensacijų kreipėsi mažiau nei planuota asmenų</t>
  </si>
  <si>
    <t>4665</t>
  </si>
  <si>
    <t>5100</t>
  </si>
  <si>
    <t>Kompensacijų už būsto šildymą ir vandenį skyrimas ir mokėjimas</t>
  </si>
  <si>
    <t>Dėl pašalpų ir kompensacijų kreipėsi daugiau nei planuota asmenų</t>
  </si>
  <si>
    <t>620</t>
  </si>
  <si>
    <t>Socialinės paramos pašalpų skyrimas ir mokėjimas</t>
  </si>
  <si>
    <t>2069</t>
  </si>
  <si>
    <t>2030</t>
  </si>
  <si>
    <t>Socialinių pašalpų skyrimas ir mokėjimas</t>
  </si>
  <si>
    <t>0; 1; 9</t>
  </si>
  <si>
    <t>Pašalpų ir kompensacijų skyrimas ir mokėjimas iš savivaldybės biudžeto lėšų</t>
  </si>
  <si>
    <t>Sumažėjo atvykstančių dėl karo ukrainiečių</t>
  </si>
  <si>
    <t>187</t>
  </si>
  <si>
    <t>Išmokų ir kompensacijų užsieniečiams, gavusiems laikinąją apsaugą, skyrimas ir mokėjimas</t>
  </si>
  <si>
    <t>2999</t>
  </si>
  <si>
    <t>3765</t>
  </si>
  <si>
    <t>Mokinių, gaunančių nemokamą maitinimą, vidutinis  skaičius per mėnesį</t>
  </si>
  <si>
    <t>Socialinės paramos mokiniams skyrimas ir mokėjimas</t>
  </si>
  <si>
    <t>Panaudos kompensacijų gavėjų skaičius</t>
  </si>
  <si>
    <t>Būsto gavėjų skaičių planą tvirtino SADM, o tai neatitiko realių poreikių.</t>
  </si>
  <si>
    <t>168</t>
  </si>
  <si>
    <t>85</t>
  </si>
  <si>
    <t>Asmenų (šeimų), gavusių būsto nuomos ar išperkamosios būsto nuomos mokesčio dalies kompensaciją, skaičius</t>
  </si>
  <si>
    <t>Būsto nuomos ar panaudos  kompensacijų skyrimas ir mokėjimas</t>
  </si>
  <si>
    <t>2</t>
  </si>
  <si>
    <t>Kompensacijų nepriklausomybės  gynėjams skyrimas ir mokėjimas</t>
  </si>
  <si>
    <t>Išmokų neįgaliesiems, auginantiems vaikus, skyrimas ir mokėjimas</t>
  </si>
  <si>
    <t>Išmokų kariams savanoriams skyrimas ir mokėjimas</t>
  </si>
  <si>
    <t>17956</t>
  </si>
  <si>
    <t>16880</t>
  </si>
  <si>
    <t>Išmokų vaikams skyrimas ir mokėjimas</t>
  </si>
  <si>
    <t>Administruojančių darbuotojų skaičius</t>
  </si>
  <si>
    <t>Asmens savarankiškumo vertinimas</t>
  </si>
  <si>
    <t>3565</t>
  </si>
  <si>
    <t>3301</t>
  </si>
  <si>
    <t>Individualios pagalbos teikimo išlaidų kompensacijų skyrimas ir mokėjimas</t>
  </si>
  <si>
    <t>1348</t>
  </si>
  <si>
    <t>1400</t>
  </si>
  <si>
    <t>Laidojimo pašalpos gavėjų skaičius</t>
  </si>
  <si>
    <t>Paramos mirties atveju skyrimas ir mokėjimas</t>
  </si>
  <si>
    <t>Išmokų, kompensacijų ir socialinės paramos mokiniams skyrimas ir mokėjimas iš valstybės biudžeto lėšų</t>
  </si>
  <si>
    <t xml:space="preserve"> Išplėtotas naujų rūšių paslaugų (apsaugotas būstas, socialinių įgūdžių ugdymo ir atkūrimo, socialinės dirbtuvės ir pan.) prieinamumas</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</si>
  <si>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</si>
  <si>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</si>
  <si>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</si>
  <si>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0"/>
        <rFont val="Times New Roman"/>
        <family val="1"/>
        <charset val="186"/>
      </rPr>
      <t xml:space="preserve">     </t>
    </r>
  </si>
  <si>
    <t xml:space="preserve"> SOCIALINĖS PARAMOS ĮGYVENDINIMO PROGRAMA (NR.15)                                                                                              
</t>
  </si>
  <si>
    <t xml:space="preserve">Panevėžio miesto savivaldybės 
administracijos direktoriaus                                                                                  2026-02-27 įsakymo Nr.AF-26                                                                             14  priedas  
</t>
  </si>
  <si>
    <r>
      <t xml:space="preserve">1.2.4. valstybės lėšos ugdymo reikmėms finansuoti </t>
    </r>
    <r>
      <rPr>
        <b/>
        <sz val="10"/>
        <rFont val="Times New Roman"/>
        <family val="1"/>
        <charset val="186"/>
      </rPr>
      <t>(ML</t>
    </r>
    <r>
      <rPr>
        <sz val="10"/>
        <rFont val="Times New Roman"/>
        <family val="1"/>
        <charset val="186"/>
      </rPr>
      <t>)</t>
    </r>
  </si>
  <si>
    <t>Premijos skirtos trims asmenims, nominuotiems: "Metų gydytoju"; "Metų slaugytoju", "Metų sveikatos priežiūros specialistu"</t>
  </si>
  <si>
    <t xml:space="preserve">Skirta premijų </t>
  </si>
  <si>
    <t>Panevėžio miesto savivaldybės sveikatos priežiūros specialistų premijos</t>
  </si>
  <si>
    <t xml:space="preserve">Organizuotas Medicinos darbuotojų dienos minėjimas. Pirktos salės nuomos, maitinimo, renginio vedimo paslaugos. </t>
  </si>
  <si>
    <t>Organizuoti Panevėžio medicinos darbuotojų dienos minėjimo renginį</t>
  </si>
  <si>
    <t>Organizuotas renginys</t>
  </si>
  <si>
    <t>1.1.5.</t>
  </si>
  <si>
    <r>
      <t>Užkrečiamųjų ligų prevencijos ir kontrolės stiprinimas</t>
    </r>
    <r>
      <rPr>
        <u/>
        <sz val="10"/>
        <rFont val="Times New Roman"/>
        <family val="1"/>
        <charset val="186"/>
      </rPr>
      <t xml:space="preserve"> </t>
    </r>
    <r>
      <rPr>
        <sz val="10"/>
        <rFont val="Times New Roman"/>
        <family val="1"/>
        <charset val="186"/>
      </rPr>
      <t xml:space="preserve">
</t>
    </r>
  </si>
  <si>
    <t>1.1.4.</t>
  </si>
  <si>
    <r>
      <t>Užkrečiamųjų ligų prevencijos ir kontrolės stiprinimas</t>
    </r>
    <r>
      <rPr>
        <b/>
        <u/>
        <sz val="10"/>
        <rFont val="Times New Roman"/>
        <family val="1"/>
        <charset val="186"/>
      </rPr>
      <t xml:space="preserve"> </t>
    </r>
    <r>
      <rPr>
        <b/>
        <sz val="10"/>
        <rFont val="Times New Roman"/>
        <family val="1"/>
        <charset val="186"/>
      </rPr>
      <t xml:space="preserve">
</t>
    </r>
  </si>
  <si>
    <r>
      <rPr>
        <sz val="10"/>
        <rFont val="Times New Roman"/>
        <family val="1"/>
        <charset val="186"/>
      </rPr>
      <t xml:space="preserve">Vykdyti neveiksnių asmenų būklės peržiūrėjimą </t>
    </r>
    <r>
      <rPr>
        <sz val="10"/>
        <color rgb="FFFF0000"/>
        <rFont val="Times New Roman"/>
        <family val="1"/>
        <charset val="186"/>
      </rPr>
      <t xml:space="preserve">  </t>
    </r>
  </si>
  <si>
    <t>Faktinis neveiksnių asmenų skaičius Panevėžio mieste 2025 m. - 290. 238 - neveiksnių asmenų būklė peržiūrėta; 22 asmenys mirė, 27 - gauna ilgalaikes priežiūros paslaugas kitame mieste ar 
pakeitė gyvenamąją vietą, 3 būklė 
neįvertinta dėl komisijos inicijuoto 
papildomos informacijos poreikio</t>
  </si>
  <si>
    <t>Išnagrinėtų neveiksnių asmenų būklės peržiūrėjimo komisijos inicijuotų asmens būklės peržiūrėjimo bylų skaičius</t>
  </si>
  <si>
    <r>
      <rPr>
        <b/>
        <sz val="10"/>
        <rFont val="Times New Roman"/>
        <family val="1"/>
        <charset val="186"/>
      </rPr>
      <t xml:space="preserve">Vykdyti neveiksnių asmenų būklės peržiūrėjimą </t>
    </r>
    <r>
      <rPr>
        <b/>
        <sz val="10"/>
        <color rgb="FFFF0000"/>
        <rFont val="Times New Roman"/>
        <family val="1"/>
        <charset val="186"/>
      </rPr>
      <t xml:space="preserve">  </t>
    </r>
  </si>
  <si>
    <t xml:space="preserve">Praktikuojančių gydytojų, odontologų ir slaugytojų skaičius, tenkantis 10 tūkst. gyventojų
</t>
  </si>
  <si>
    <t xml:space="preserve">24,5 proc. nuokrypis nuo šalies vidurkio (19,6 atv./100 tūkst. gyv.) </t>
  </si>
  <si>
    <t>Savižudybių skaičius, tenkantis 100 tūkst. gyventojų</t>
  </si>
  <si>
    <t xml:space="preserve">proc. </t>
  </si>
  <si>
    <r>
      <rPr>
        <b/>
        <sz val="10"/>
        <rFont val="Times New Roman"/>
        <family val="1"/>
        <charset val="186"/>
      </rPr>
      <t>Išvengiamas mirtingumas</t>
    </r>
    <r>
      <rPr>
        <sz val="10"/>
        <rFont val="Times New Roman"/>
        <family val="1"/>
        <charset val="186"/>
      </rPr>
      <t xml:space="preserve"> (mirusiųjų nuo ligų ar būklių, kurių galima išvengti taikant žinomas efektyvias prevencijos ir / ar diagnostikos priemones ir / ar gydymo priemones, dalis procentais nuo visų gyventojų mirčių)</t>
    </r>
  </si>
  <si>
    <r>
      <t>Užtikrinti kokybišką ir efektyvią sveikatos priežiūrą</t>
    </r>
    <r>
      <rPr>
        <u/>
        <sz val="10"/>
        <rFont val="Times New Roman"/>
        <family val="1"/>
        <charset val="186"/>
      </rPr>
      <t xml:space="preserve"> </t>
    </r>
  </si>
  <si>
    <r>
      <t>Vidutinės tikėtinos gyvenimo trukmės savivaldybėje</t>
    </r>
    <r>
      <rPr>
        <sz val="10"/>
        <rFont val="Calibri"/>
        <family val="2"/>
        <charset val="186"/>
      </rPr>
      <t xml:space="preserve"> </t>
    </r>
    <r>
      <rPr>
        <sz val="10"/>
        <rFont val="Times New Roman"/>
        <family val="1"/>
        <charset val="186"/>
      </rPr>
      <t xml:space="preserve"> santykis su šalies rodikliu </t>
    </r>
  </si>
  <si>
    <t>metai</t>
  </si>
  <si>
    <t>Vidutinė tikėtina gyvenimo trukmė</t>
  </si>
  <si>
    <t xml:space="preserve">Stiprinti gyventojų sveikatą ir skatinti fizinį aktyvumą siekiant aukšto  sporto meistriškumo </t>
  </si>
  <si>
    <t xml:space="preserve">VISUOMENĖS SVEIKATOS RĖMIMO PROGRAMA (NR. 16)                                                                                              
</t>
  </si>
  <si>
    <t xml:space="preserve">Panevėžio miesto savivaldybės 
administracijos direktoriaus                                                                                  2026-02-27 įsakymo Nr.AF-26                                                                             15  priedas  
</t>
  </si>
  <si>
    <t>2025 m. buvo gautos 7 daugiabučių namų patalpų pritaikymo minimaliems priedangų reikalavimams konkurso paraiškos. Visos atitiko konkurso nuostatų reikalavimus.</t>
  </si>
  <si>
    <t>Įrengimo darbai nupirkti, bet dėl netinkamų oro sąlygų  nepradėti vykdyti ir todėl nepanaudotos lėšos 2025 m. Projektą planuojama įgyvendinti 2026 m.</t>
  </si>
  <si>
    <t>Taikant dalyvaujamo biudžeto modelį, konkursą laimėjo bendruomenių iniciatyvų projektas „Dainavos skveras“. Sutartis pasirašyta 2025-10-24.</t>
  </si>
  <si>
    <t>Bendruomeninių iniciatyvų konkursų taikymas, priedangų konkursas</t>
  </si>
  <si>
    <t>Statybos darbai užbaigti 2024 m., Panevėžio autobusų stotis atidaryta- 2025 m.</t>
  </si>
  <si>
    <t>Buvo vykdoma šviesoforų postų priežiūra ir eksplotavimas, atnaujinti suremontuoti šviesoforų postai.</t>
  </si>
  <si>
    <t xml:space="preserve">Panevėžio miesto savivaldybės 
administracijos direktoriaus                                                                                  2026-04-02 įsakymo Nr.AF-52                                                                               9 priedas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</si>
</sst>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0.0"/>
    <numFmt numFmtId="165" formatCode="#,##0.0"/>
    <numFmt numFmtId="166" formatCode="_-* #,##0.00\ _€_-;\-* #,##0.00\ _€_-;_-* &quot;-&quot;??\ _€_-;_-@_-"/>
    <numFmt numFmtId="167" formatCode="#,##0.0_ ;\-#,##0.0\ "/>
    <numFmt numFmtId="168" formatCode="_-* #,##0.0\ _€_-;\-* #,##0.0\ _€_-;_-* &quot;-&quot;??\ _€_-;_-@_-"/>
    <numFmt numFmtId="169" formatCode="_-* #,##0\ _€_-;\-* #,##0\ _€_-;_-* &quot;-&quot;??\ _€_-;_-@_-"/>
  </numFmts>
  <fonts count="107">
    <font>
      <sz val="10"/>
      <name val="Arial"/>
      <family val="2"/>
      <charset val="186"/>
    </font>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rgb="FFFF0000"/>
      <name val="Calibri"/>
      <family val="2"/>
      <charset val="186"/>
      <scheme val="minor"/>
    </font>
    <font>
      <sz val="10"/>
      <name val="Arial"/>
      <family val="2"/>
      <charset val="186"/>
    </font>
    <font>
      <sz val="11"/>
      <name val="Arial"/>
      <family val="2"/>
      <charset val="186"/>
    </font>
    <font>
      <sz val="11"/>
      <name val="Times New Roman"/>
      <family val="1"/>
      <charset val="186"/>
    </font>
    <font>
      <sz val="8"/>
      <name val="Times New Roman"/>
      <family val="1"/>
    </font>
    <font>
      <sz val="8"/>
      <color rgb="FFFF0000"/>
      <name val="Times New Roman"/>
      <family val="1"/>
      <charset val="186"/>
    </font>
    <font>
      <b/>
      <sz val="9"/>
      <name val="Times New Roman"/>
      <family val="1"/>
    </font>
    <font>
      <b/>
      <sz val="12"/>
      <name val="Times New Roman"/>
      <family val="1"/>
    </font>
    <font>
      <b/>
      <sz val="11"/>
      <name val="Times New Roman"/>
      <family val="1"/>
      <charset val="186"/>
    </font>
    <font>
      <sz val="10"/>
      <color rgb="FFFF0000"/>
      <name val="Times New Roman"/>
      <family val="1"/>
    </font>
    <font>
      <sz val="10"/>
      <name val="Times New Roman"/>
      <family val="1"/>
    </font>
    <font>
      <sz val="11"/>
      <color rgb="FFFF0000"/>
      <name val="Times New Roman"/>
      <family val="1"/>
      <charset val="186"/>
    </font>
    <font>
      <sz val="10"/>
      <name val="Times New Roman"/>
      <family val="1"/>
      <charset val="186"/>
    </font>
    <font>
      <b/>
      <sz val="10"/>
      <name val="Times New Roman"/>
      <family val="1"/>
      <charset val="186"/>
    </font>
    <font>
      <sz val="10"/>
      <color theme="1"/>
      <name val="Times New Roman"/>
      <family val="1"/>
      <charset val="186"/>
    </font>
    <font>
      <b/>
      <i/>
      <sz val="10"/>
      <name val="Times New Roman"/>
      <family val="1"/>
      <charset val="186"/>
    </font>
    <font>
      <sz val="9"/>
      <name val="Times New Roman"/>
      <family val="1"/>
      <charset val="186"/>
    </font>
    <font>
      <b/>
      <sz val="9"/>
      <name val="Times New Roman"/>
      <family val="1"/>
      <charset val="186"/>
    </font>
    <font>
      <b/>
      <sz val="10"/>
      <name val="Times New Roman"/>
      <family val="1"/>
    </font>
    <font>
      <sz val="10"/>
      <color rgb="FFFF0000"/>
      <name val="Times New Roman"/>
      <family val="1"/>
      <charset val="186"/>
    </font>
    <font>
      <b/>
      <sz val="11"/>
      <color theme="1"/>
      <name val="Times New Roman"/>
      <family val="1"/>
      <charset val="186"/>
    </font>
    <font>
      <sz val="10"/>
      <name val="Arial"/>
      <family val="2"/>
    </font>
    <font>
      <sz val="10"/>
      <color rgb="FFFF0000"/>
      <name val="Arial"/>
      <family val="2"/>
      <charset val="186"/>
    </font>
    <font>
      <sz val="8"/>
      <name val="Times New Roman"/>
      <family val="1"/>
      <charset val="186"/>
    </font>
    <font>
      <sz val="9"/>
      <name val="Times New Roman"/>
      <family val="1"/>
    </font>
    <font>
      <b/>
      <sz val="10"/>
      <name val="Arial"/>
      <family val="2"/>
      <charset val="186"/>
    </font>
    <font>
      <b/>
      <sz val="11"/>
      <name val="Times New Roman"/>
      <family val="1"/>
    </font>
    <font>
      <sz val="11"/>
      <name val="Times New Roman"/>
      <family val="1"/>
    </font>
    <font>
      <b/>
      <sz val="12"/>
      <name val="Times New Roman"/>
      <family val="1"/>
      <charset val="186"/>
    </font>
    <font>
      <sz val="12"/>
      <name val="Times New Roman"/>
      <family val="1"/>
      <charset val="186"/>
    </font>
    <font>
      <sz val="12"/>
      <color rgb="FFFF0000"/>
      <name val="Times New Roman"/>
      <family val="1"/>
      <charset val="186"/>
    </font>
    <font>
      <sz val="10"/>
      <color theme="1"/>
      <name val="Arial"/>
      <family val="2"/>
      <charset val="186"/>
    </font>
    <font>
      <sz val="12"/>
      <color theme="1"/>
      <name val="Times New Roman"/>
      <family val="1"/>
      <charset val="186"/>
    </font>
    <font>
      <sz val="11"/>
      <name val="Calibri"/>
      <family val="2"/>
      <charset val="186"/>
      <scheme val="minor"/>
    </font>
    <font>
      <sz val="10"/>
      <color theme="1"/>
      <name val="Calibri"/>
      <family val="2"/>
      <charset val="186"/>
      <scheme val="minor"/>
    </font>
    <font>
      <sz val="9"/>
      <color rgb="FFFF0000"/>
      <name val="Times New Roman"/>
      <family val="1"/>
      <charset val="186"/>
    </font>
    <font>
      <sz val="11"/>
      <color theme="1"/>
      <name val="Times New Roman"/>
      <family val="1"/>
      <charset val="186"/>
    </font>
    <font>
      <b/>
      <i/>
      <sz val="11"/>
      <color theme="1"/>
      <name val="Times New Roman"/>
      <family val="1"/>
      <charset val="186"/>
    </font>
    <font>
      <b/>
      <sz val="10"/>
      <color rgb="FFFF0000"/>
      <name val="Times New Roman"/>
      <family val="1"/>
      <charset val="186"/>
    </font>
    <font>
      <sz val="10"/>
      <color rgb="FF000000"/>
      <name val="Times New Roman"/>
      <family val="1"/>
      <charset val="186"/>
    </font>
    <font>
      <sz val="11"/>
      <color rgb="FF000000"/>
      <name val="Times New Roman"/>
      <family val="1"/>
      <charset val="186"/>
    </font>
    <font>
      <sz val="12"/>
      <color theme="1"/>
      <name val="Arial"/>
      <family val="2"/>
      <charset val="186"/>
    </font>
    <font>
      <sz val="11"/>
      <color rgb="FF0070C0"/>
      <name val="Times New Roman"/>
      <family val="1"/>
      <charset val="186"/>
    </font>
    <font>
      <sz val="10"/>
      <color rgb="FF0070C0"/>
      <name val="Times New Roman"/>
      <family val="1"/>
      <charset val="186"/>
    </font>
    <font>
      <sz val="11"/>
      <color rgb="FFFF0066"/>
      <name val="Times New Roman"/>
      <family val="1"/>
      <charset val="186"/>
    </font>
    <font>
      <b/>
      <sz val="10"/>
      <color rgb="FF0070C0"/>
      <name val="Times New Roman"/>
      <family val="1"/>
      <charset val="186"/>
    </font>
    <font>
      <sz val="10"/>
      <color rgb="FF0000FF"/>
      <name val="Times New Roman"/>
      <family val="1"/>
      <charset val="186"/>
    </font>
    <font>
      <b/>
      <sz val="11"/>
      <color rgb="FFFF0000"/>
      <name val="Times New Roman"/>
      <family val="1"/>
      <charset val="186"/>
    </font>
    <font>
      <sz val="10"/>
      <color rgb="FFFF33CC"/>
      <name val="Times New Roman"/>
      <family val="1"/>
      <charset val="186"/>
    </font>
    <font>
      <sz val="10"/>
      <color rgb="FFFF3399"/>
      <name val="Times New Roman"/>
      <family val="1"/>
      <charset val="186"/>
    </font>
    <font>
      <sz val="10"/>
      <color rgb="FFFF0066"/>
      <name val="Times New Roman"/>
      <family val="1"/>
      <charset val="186"/>
    </font>
    <font>
      <i/>
      <sz val="10"/>
      <color rgb="FFFF0000"/>
      <name val="Times New Roman"/>
      <family val="1"/>
      <charset val="186"/>
    </font>
    <font>
      <b/>
      <sz val="10"/>
      <color theme="1"/>
      <name val="Times New Roman"/>
      <family val="1"/>
      <charset val="186"/>
    </font>
    <font>
      <sz val="11"/>
      <color rgb="FF0000FF"/>
      <name val="Times New Roman"/>
      <family val="1"/>
      <charset val="186"/>
    </font>
    <font>
      <sz val="10"/>
      <color rgb="FF00B050"/>
      <name val="Times New Roman"/>
      <family val="1"/>
      <charset val="186"/>
    </font>
    <font>
      <b/>
      <sz val="12"/>
      <color rgb="FFFF3399"/>
      <name val="Times New Roman"/>
      <family val="1"/>
      <charset val="186"/>
    </font>
    <font>
      <b/>
      <sz val="12"/>
      <color rgb="FFFF0000"/>
      <name val="Times New Roman"/>
      <family val="1"/>
      <charset val="186"/>
    </font>
    <font>
      <b/>
      <sz val="9"/>
      <color indexed="81"/>
      <name val="Tahoma"/>
      <family val="2"/>
      <charset val="186"/>
    </font>
    <font>
      <sz val="9"/>
      <color indexed="81"/>
      <name val="Tahoma"/>
      <family val="2"/>
      <charset val="186"/>
    </font>
    <font>
      <b/>
      <sz val="11"/>
      <color rgb="FF00B050"/>
      <name val="Times New Roman"/>
      <family val="1"/>
      <charset val="186"/>
    </font>
    <font>
      <b/>
      <sz val="10"/>
      <color rgb="FF00B050"/>
      <name val="Arial"/>
      <family val="2"/>
      <charset val="186"/>
    </font>
    <font>
      <b/>
      <sz val="11"/>
      <color rgb="FFFF0000"/>
      <name val="Arial"/>
      <family val="2"/>
      <charset val="186"/>
    </font>
    <font>
      <sz val="10"/>
      <name val="Arial"/>
    </font>
    <font>
      <sz val="11"/>
      <color rgb="FFFF0000"/>
      <name val="Arial"/>
      <family val="2"/>
      <charset val="186"/>
    </font>
    <font>
      <sz val="11"/>
      <color theme="1"/>
      <name val="Times New Roman"/>
      <family val="1"/>
    </font>
    <font>
      <sz val="11"/>
      <color rgb="FFFF0000"/>
      <name val="Times New Roman"/>
      <family val="1"/>
    </font>
    <font>
      <sz val="10"/>
      <color theme="5"/>
      <name val="Times New Roman"/>
      <family val="1"/>
      <charset val="186"/>
    </font>
    <font>
      <sz val="11"/>
      <color theme="5"/>
      <name val="Times New Roman"/>
      <family val="1"/>
      <charset val="186"/>
    </font>
    <font>
      <sz val="8"/>
      <color rgb="FFFF0000"/>
      <name val="Times New Roman"/>
      <family val="1"/>
    </font>
    <font>
      <b/>
      <i/>
      <sz val="10"/>
      <color theme="1"/>
      <name val="Times New Roman"/>
      <family val="1"/>
      <charset val="186"/>
    </font>
    <font>
      <u/>
      <sz val="11"/>
      <name val="Times New Roman"/>
      <family val="1"/>
      <charset val="186"/>
    </font>
    <font>
      <b/>
      <sz val="8"/>
      <name val="Times New Roman"/>
      <family val="1"/>
      <charset val="186"/>
    </font>
    <font>
      <b/>
      <sz val="9"/>
      <color rgb="FFFF0000"/>
      <name val="Times New Roman"/>
      <family val="1"/>
      <charset val="186"/>
    </font>
    <font>
      <sz val="10"/>
      <name val="Calibri"/>
      <family val="2"/>
      <charset val="186"/>
      <scheme val="minor"/>
    </font>
    <font>
      <sz val="10"/>
      <color rgb="FF00B0F0"/>
      <name val="Times New Roman"/>
      <family val="1"/>
      <charset val="186"/>
    </font>
    <font>
      <sz val="11"/>
      <color theme="1"/>
      <name val="Times New Roman Lt"/>
      <charset val="186"/>
    </font>
    <font>
      <i/>
      <sz val="10"/>
      <color theme="1"/>
      <name val="Times New Roman"/>
      <family val="1"/>
      <charset val="186"/>
    </font>
    <font>
      <sz val="11"/>
      <color theme="1"/>
      <name val="Arial"/>
      <family val="2"/>
      <charset val="186"/>
    </font>
    <font>
      <u/>
      <sz val="10"/>
      <name val="Times New Roman"/>
      <family val="1"/>
      <charset val="186"/>
    </font>
    <font>
      <sz val="12"/>
      <name val="Arial"/>
      <family val="2"/>
      <charset val="186"/>
    </font>
    <font>
      <vertAlign val="superscript"/>
      <sz val="10"/>
      <name val="Times New Roman"/>
      <family val="1"/>
      <charset val="186"/>
    </font>
    <font>
      <b/>
      <u/>
      <sz val="10"/>
      <name val="Times New Roman"/>
      <family val="1"/>
      <charset val="186"/>
    </font>
    <font>
      <b/>
      <sz val="12"/>
      <name val="Arial"/>
      <family val="2"/>
      <charset val="186"/>
    </font>
    <font>
      <b/>
      <sz val="11"/>
      <name val="Arial"/>
      <family val="2"/>
      <charset val="186"/>
    </font>
    <font>
      <sz val="10"/>
      <color rgb="FF002060"/>
      <name val="Times New Roman"/>
      <family val="1"/>
      <charset val="186"/>
    </font>
    <font>
      <b/>
      <sz val="10"/>
      <color rgb="FFFF0000"/>
      <name val="Arial"/>
      <family val="2"/>
      <charset val="186"/>
    </font>
    <font>
      <u/>
      <sz val="10"/>
      <color rgb="FF000000"/>
      <name val="Times New Roman"/>
      <family val="1"/>
      <charset val="186"/>
    </font>
    <font>
      <b/>
      <u/>
      <sz val="10"/>
      <color rgb="FF000000"/>
      <name val="Times New Roman"/>
      <family val="1"/>
      <charset val="186"/>
    </font>
    <font>
      <b/>
      <sz val="10"/>
      <color rgb="FF000000"/>
      <name val="Times New Roman"/>
      <family val="1"/>
      <charset val="186"/>
    </font>
    <font>
      <i/>
      <sz val="10"/>
      <color rgb="FF000000"/>
      <name val="Times New Roman"/>
      <family val="1"/>
      <charset val="186"/>
    </font>
    <font>
      <sz val="10"/>
      <name val="Calibri"/>
      <family val="2"/>
      <charset val="186"/>
    </font>
    <font>
      <b/>
      <sz val="11"/>
      <color rgb="FFFF0000"/>
      <name val="Times New Roman"/>
      <family val="1"/>
    </font>
    <font>
      <i/>
      <sz val="10"/>
      <name val="Times New Roman"/>
      <family val="1"/>
      <charset val="186"/>
    </font>
    <font>
      <sz val="10"/>
      <color rgb="FF0070C0"/>
      <name val="Arial"/>
      <family val="2"/>
      <charset val="186"/>
    </font>
    <font>
      <strike/>
      <sz val="10"/>
      <name val="Times New Roman"/>
      <family val="1"/>
      <charset val="186"/>
    </font>
    <font>
      <sz val="8"/>
      <color rgb="FF333333"/>
      <name val="Arial"/>
      <family val="2"/>
      <charset val="186"/>
    </font>
    <font>
      <sz val="11"/>
      <color rgb="FF000000"/>
      <name val="Times New Roman"/>
      <family val="1"/>
    </font>
    <font>
      <sz val="11"/>
      <name val="Open Sans"/>
      <family val="2"/>
      <charset val="186"/>
    </font>
    <font>
      <b/>
      <sz val="8"/>
      <name val="Times New Roman"/>
      <family val="1"/>
    </font>
    <font>
      <sz val="10"/>
      <name val="Times"/>
      <family val="1"/>
      <charset val="186"/>
    </font>
    <font>
      <sz val="10"/>
      <name val="Times"/>
      <charset val="186"/>
    </font>
    <font>
      <sz val="10"/>
      <color rgb="FFED0000"/>
      <name val="Times New Roman"/>
      <family val="1"/>
      <charset val="186"/>
    </font>
    <font>
      <sz val="10"/>
      <color rgb="FFED0000"/>
      <name val="Arial"/>
      <family val="2"/>
      <charset val="186"/>
    </font>
  </fonts>
  <fills count="28">
    <fill>
      <patternFill patternType="none"/>
    </fill>
    <fill>
      <patternFill patternType="gray125"/>
    </fill>
    <fill>
      <patternFill patternType="solid">
        <fgColor rgb="FFC6EFCE"/>
      </patternFill>
    </fill>
    <fill>
      <patternFill patternType="solid">
        <fgColor rgb="FF9999FF"/>
        <bgColor indexed="64"/>
      </patternFill>
    </fill>
    <fill>
      <patternFill patternType="solid">
        <fgColor theme="0"/>
        <bgColor indexed="64"/>
      </patternFill>
    </fill>
    <fill>
      <patternFill patternType="solid">
        <fgColor rgb="FFFFFF00"/>
        <bgColor indexed="64"/>
      </patternFill>
    </fill>
    <fill>
      <patternFill patternType="solid">
        <fgColor rgb="FFCCFFCC"/>
        <bgColor indexed="64"/>
      </patternFill>
    </fill>
    <fill>
      <patternFill patternType="solid">
        <fgColor indexed="44"/>
        <bgColor indexed="64"/>
      </patternFill>
    </fill>
    <fill>
      <patternFill patternType="solid">
        <fgColor rgb="FF99CCFF"/>
        <bgColor indexed="64"/>
      </patternFill>
    </fill>
    <fill>
      <patternFill patternType="solid">
        <fgColor rgb="FFFFC000"/>
        <bgColor indexed="64"/>
      </patternFill>
    </fill>
    <fill>
      <patternFill patternType="solid">
        <fgColor rgb="FFFFCCFF"/>
        <bgColor indexed="64"/>
      </patternFill>
    </fill>
    <fill>
      <patternFill patternType="solid">
        <fgColor indexed="42"/>
        <bgColor indexed="64"/>
      </patternFill>
    </fill>
    <fill>
      <patternFill patternType="solid">
        <fgColor theme="0" tint="-0.14999847407452621"/>
        <bgColor indexed="64"/>
      </patternFill>
    </fill>
    <fill>
      <patternFill patternType="solid">
        <fgColor indexed="13"/>
        <bgColor indexed="64"/>
      </patternFill>
    </fill>
    <fill>
      <patternFill patternType="solid">
        <fgColor theme="4" tint="0.59999389629810485"/>
        <bgColor indexed="64"/>
      </patternFill>
    </fill>
    <fill>
      <patternFill patternType="solid">
        <fgColor indexed="9"/>
        <bgColor indexed="64"/>
      </patternFill>
    </fill>
    <fill>
      <patternFill patternType="solid">
        <fgColor theme="2"/>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AEAAAA"/>
        <bgColor indexed="64"/>
      </patternFill>
    </fill>
    <fill>
      <patternFill patternType="solid">
        <fgColor theme="4" tint="0.79998168889431442"/>
        <bgColor indexed="64"/>
      </patternFill>
    </fill>
    <fill>
      <patternFill patternType="solid">
        <fgColor rgb="FFB3EBFF"/>
        <bgColor indexed="64"/>
      </patternFill>
    </fill>
    <fill>
      <patternFill patternType="solid">
        <fgColor indexed="22"/>
        <bgColor indexed="64"/>
      </patternFill>
    </fill>
    <fill>
      <patternFill patternType="solid">
        <fgColor rgb="FFFFFFFF"/>
        <bgColor indexed="64"/>
      </patternFill>
    </fill>
    <fill>
      <patternFill patternType="solid">
        <fgColor rgb="FFC0C0C0"/>
        <bgColor indexed="64"/>
      </patternFill>
    </fill>
  </fills>
  <borders count="101">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right/>
      <top/>
      <bottom style="medium">
        <color rgb="FF808080"/>
      </bottom>
      <diagonal/>
    </border>
    <border>
      <left style="medium">
        <color indexed="64"/>
      </left>
      <right style="medium">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top/>
      <bottom style="medium">
        <color rgb="FF808080"/>
      </bottom>
      <diagonal/>
    </border>
    <border>
      <left style="medium">
        <color indexed="64"/>
      </left>
      <right/>
      <top style="thin">
        <color indexed="64"/>
      </top>
      <bottom/>
      <diagonal/>
    </border>
    <border>
      <left style="medium">
        <color indexed="64"/>
      </left>
      <right style="thin">
        <color indexed="64"/>
      </right>
      <top style="medium">
        <color rgb="FF808080"/>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rgb="FF808080"/>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rgb="FF808080"/>
      </right>
      <top style="medium">
        <color indexed="64"/>
      </top>
      <bottom style="thin">
        <color indexed="64"/>
      </bottom>
      <diagonal/>
    </border>
    <border>
      <left style="medium">
        <color indexed="64"/>
      </left>
      <right style="thin">
        <color indexed="64"/>
      </right>
      <top style="medium">
        <color rgb="FFCCCCCC"/>
      </top>
      <bottom style="medium">
        <color rgb="FF000000"/>
      </bottom>
      <diagonal/>
    </border>
    <border>
      <left/>
      <right style="thin">
        <color indexed="64"/>
      </right>
      <top style="thick">
        <color rgb="FF000000"/>
      </top>
      <bottom style="thin">
        <color indexed="64"/>
      </bottom>
      <diagonal/>
    </border>
    <border>
      <left/>
      <right/>
      <top style="medium">
        <color rgb="FFCCCCCC"/>
      </top>
      <bottom style="medium">
        <color rgb="FF000000"/>
      </bottom>
      <diagonal/>
    </border>
    <border>
      <left/>
      <right/>
      <top style="medium">
        <color indexed="64"/>
      </top>
      <bottom style="medium">
        <color rgb="FF000000"/>
      </bottom>
      <diagonal/>
    </border>
    <border>
      <left style="medium">
        <color rgb="FFCCCCCC"/>
      </left>
      <right style="thin">
        <color indexed="64"/>
      </right>
      <top style="medium">
        <color rgb="FFCCCCCC"/>
      </top>
      <bottom/>
      <diagonal/>
    </border>
    <border>
      <left/>
      <right style="medium">
        <color rgb="FF000000"/>
      </right>
      <top style="medium">
        <color rgb="FFCCCCCC"/>
      </top>
      <bottom/>
      <diagonal/>
    </border>
    <border>
      <left style="medium">
        <color rgb="FFCCCCCC"/>
      </left>
      <right style="thin">
        <color indexed="64"/>
      </right>
      <top style="medium">
        <color indexed="64"/>
      </top>
      <bottom style="medium">
        <color rgb="FF000000"/>
      </bottom>
      <diagonal/>
    </border>
    <border>
      <left/>
      <right style="medium">
        <color rgb="FF000000"/>
      </right>
      <top style="medium">
        <color rgb="FFCCCCCC"/>
      </top>
      <bottom style="medium">
        <color rgb="FF000000"/>
      </bottom>
      <diagonal/>
    </border>
    <border>
      <left/>
      <right style="medium">
        <color rgb="FF000000"/>
      </right>
      <top style="medium">
        <color rgb="FF000000"/>
      </top>
      <bottom/>
      <diagonal/>
    </border>
    <border>
      <left style="medium">
        <color rgb="FF000000"/>
      </left>
      <right style="thin">
        <color indexed="64"/>
      </right>
      <top style="medium">
        <color rgb="FF000000"/>
      </top>
      <bottom style="medium">
        <color indexed="64"/>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indexed="64"/>
      </left>
      <right style="thin">
        <color indexed="64"/>
      </right>
      <top style="medium">
        <color rgb="FF000000"/>
      </top>
      <bottom style="medium">
        <color rgb="FF000000"/>
      </bottom>
      <diagonal/>
    </border>
    <border>
      <left/>
      <right style="medium">
        <color rgb="FF808080"/>
      </right>
      <top/>
      <bottom style="medium">
        <color rgb="FF808080"/>
      </bottom>
      <diagonal/>
    </border>
    <border>
      <left/>
      <right style="medium">
        <color rgb="FF808080"/>
      </right>
      <top/>
      <bottom style="thin">
        <color indexed="64"/>
      </bottom>
      <diagonal/>
    </border>
  </borders>
  <cellStyleXfs count="22">
    <xf numFmtId="0" fontId="0" fillId="0" borderId="0"/>
    <xf numFmtId="0" fontId="3" fillId="2" borderId="0" applyNumberFormat="0" applyBorder="0" applyAlignment="0" applyProtection="0"/>
    <xf numFmtId="0" fontId="5" fillId="0" borderId="0"/>
    <xf numFmtId="0" fontId="5" fillId="0" borderId="0"/>
    <xf numFmtId="0" fontId="5" fillId="0" borderId="0"/>
    <xf numFmtId="0" fontId="2" fillId="0" borderId="0"/>
    <xf numFmtId="0" fontId="2" fillId="0" borderId="0"/>
    <xf numFmtId="166" fontId="2" fillId="0" borderId="0" applyFont="0" applyFill="0" applyBorder="0" applyAlignment="0" applyProtection="0"/>
    <xf numFmtId="0" fontId="5" fillId="0" borderId="0"/>
    <xf numFmtId="0" fontId="5" fillId="0" borderId="0"/>
    <xf numFmtId="0" fontId="5" fillId="0" borderId="0"/>
    <xf numFmtId="9" fontId="2" fillId="0" borderId="0" applyFont="0" applyFill="0" applyBorder="0" applyAlignment="0" applyProtection="0"/>
    <xf numFmtId="0" fontId="5" fillId="0" borderId="0"/>
    <xf numFmtId="0" fontId="66" fillId="0" borderId="0"/>
    <xf numFmtId="0" fontId="25" fillId="0" borderId="0"/>
    <xf numFmtId="43" fontId="5" fillId="0" borderId="0" applyFont="0" applyFill="0" applyBorder="0" applyAlignment="0" applyProtection="0"/>
    <xf numFmtId="43" fontId="2" fillId="0" borderId="0" applyFont="0" applyFill="0" applyBorder="0" applyAlignment="0" applyProtection="0"/>
    <xf numFmtId="0" fontId="16" fillId="0" borderId="0"/>
    <xf numFmtId="44" fontId="5" fillId="0" borderId="0" applyFont="0" applyFill="0" applyBorder="0" applyAlignment="0" applyProtection="0"/>
    <xf numFmtId="0" fontId="1" fillId="0" borderId="0"/>
    <xf numFmtId="9" fontId="1" fillId="0" borderId="0" applyFont="0" applyFill="0" applyBorder="0" applyAlignment="0" applyProtection="0"/>
    <xf numFmtId="166" fontId="1" fillId="0" borderId="0" applyFont="0" applyFill="0" applyBorder="0" applyAlignment="0" applyProtection="0"/>
  </cellStyleXfs>
  <cellXfs count="9103">
    <xf numFmtId="0" fontId="0" fillId="0" borderId="0" xfId="0"/>
    <xf numFmtId="0" fontId="6" fillId="0" borderId="0" xfId="0" applyFont="1"/>
    <xf numFmtId="0" fontId="7" fillId="0" borderId="0" xfId="0" applyFont="1"/>
    <xf numFmtId="0" fontId="8" fillId="0" borderId="0" xfId="0" applyFont="1" applyAlignment="1">
      <alignment vertical="top"/>
    </xf>
    <xf numFmtId="0" fontId="7" fillId="0" borderId="0" xfId="0" applyFont="1" applyAlignment="1">
      <alignment vertical="top"/>
    </xf>
    <xf numFmtId="0" fontId="9" fillId="0" borderId="0" xfId="0" applyFont="1" applyAlignment="1">
      <alignment vertical="top"/>
    </xf>
    <xf numFmtId="0" fontId="10" fillId="0" borderId="0" xfId="0" applyFont="1" applyAlignment="1">
      <alignment horizontal="right" vertical="top" wrapText="1"/>
    </xf>
    <xf numFmtId="49" fontId="11" fillId="0" borderId="0" xfId="0" applyNumberFormat="1" applyFont="1" applyAlignment="1">
      <alignment vertical="top" wrapText="1"/>
    </xf>
    <xf numFmtId="49" fontId="12" fillId="0" borderId="0" xfId="0" applyNumberFormat="1" applyFont="1" applyAlignment="1">
      <alignment vertical="top" wrapText="1"/>
    </xf>
    <xf numFmtId="0" fontId="13" fillId="0" borderId="0" xfId="0" applyFont="1" applyAlignment="1">
      <alignment horizontal="center" vertical="top"/>
    </xf>
    <xf numFmtId="49" fontId="14" fillId="0" borderId="0" xfId="0" applyNumberFormat="1" applyFont="1" applyAlignment="1">
      <alignment vertical="top"/>
    </xf>
    <xf numFmtId="49" fontId="7" fillId="0" borderId="0" xfId="0" applyNumberFormat="1" applyFont="1" applyAlignment="1">
      <alignment vertical="top"/>
    </xf>
    <xf numFmtId="0" fontId="15" fillId="0" borderId="0" xfId="0" applyFont="1" applyAlignment="1">
      <alignment horizontal="center" vertical="top"/>
    </xf>
    <xf numFmtId="49" fontId="16" fillId="0" borderId="0" xfId="0" applyNumberFormat="1" applyFont="1" applyAlignment="1">
      <alignment vertical="top"/>
    </xf>
    <xf numFmtId="164" fontId="17" fillId="0" borderId="1" xfId="2" applyNumberFormat="1" applyFont="1" applyBorder="1" applyAlignment="1">
      <alignment horizontal="center" vertical="top" wrapText="1"/>
    </xf>
    <xf numFmtId="164" fontId="17" fillId="0" borderId="2" xfId="2" applyNumberFormat="1" applyFont="1" applyBorder="1" applyAlignment="1">
      <alignment horizontal="center" vertical="top" wrapText="1"/>
    </xf>
    <xf numFmtId="164" fontId="16" fillId="0" borderId="5" xfId="2" applyNumberFormat="1" applyFont="1" applyBorder="1" applyAlignment="1">
      <alignment vertical="top" wrapText="1"/>
    </xf>
    <xf numFmtId="164" fontId="16" fillId="0" borderId="6" xfId="2" applyNumberFormat="1" applyFont="1" applyBorder="1" applyAlignment="1">
      <alignment vertical="top" wrapText="1"/>
    </xf>
    <xf numFmtId="0" fontId="16" fillId="0" borderId="7" xfId="0" applyFont="1" applyBorder="1" applyAlignment="1">
      <alignment horizontal="left" vertical="center" wrapText="1"/>
    </xf>
    <xf numFmtId="0" fontId="16" fillId="0" borderId="5" xfId="0" applyFont="1" applyBorder="1" applyAlignment="1">
      <alignment horizontal="left" vertical="center" wrapText="1"/>
    </xf>
    <xf numFmtId="164" fontId="17" fillId="3" borderId="9" xfId="2" applyNumberFormat="1" applyFont="1" applyFill="1" applyBorder="1" applyAlignment="1">
      <alignment horizontal="center" vertical="top" wrapText="1"/>
    </xf>
    <xf numFmtId="164" fontId="16" fillId="0" borderId="13" xfId="2" applyNumberFormat="1" applyFont="1" applyBorder="1" applyAlignment="1">
      <alignment vertical="top" wrapText="1"/>
    </xf>
    <xf numFmtId="164" fontId="16" fillId="0" borderId="4" xfId="2" applyNumberFormat="1" applyFont="1" applyBorder="1" applyAlignment="1">
      <alignment vertical="top" wrapText="1"/>
    </xf>
    <xf numFmtId="0" fontId="16" fillId="4" borderId="1" xfId="0" applyFont="1" applyFill="1" applyBorder="1" applyAlignment="1">
      <alignment horizontal="left" vertical="top" wrapText="1"/>
    </xf>
    <xf numFmtId="0" fontId="16" fillId="4" borderId="4" xfId="0" applyFont="1" applyFill="1" applyBorder="1" applyAlignment="1">
      <alignment horizontal="left" vertical="top" wrapText="1"/>
    </xf>
    <xf numFmtId="164" fontId="16" fillId="0" borderId="14" xfId="2" applyNumberFormat="1" applyFont="1" applyBorder="1" applyAlignment="1">
      <alignment vertical="top" wrapText="1"/>
    </xf>
    <xf numFmtId="164" fontId="16" fillId="0" borderId="15" xfId="2" applyNumberFormat="1" applyFont="1" applyBorder="1" applyAlignment="1">
      <alignment vertical="top" wrapText="1"/>
    </xf>
    <xf numFmtId="0" fontId="16" fillId="4" borderId="16" xfId="0" applyFont="1" applyFill="1" applyBorder="1" applyAlignment="1">
      <alignment horizontal="left" vertical="top" wrapText="1"/>
    </xf>
    <xf numFmtId="0" fontId="16" fillId="4" borderId="15" xfId="0" applyFont="1" applyFill="1" applyBorder="1" applyAlignment="1">
      <alignment horizontal="left" vertical="top" wrapText="1"/>
    </xf>
    <xf numFmtId="0" fontId="16" fillId="4" borderId="16" xfId="0" applyFont="1" applyFill="1" applyBorder="1" applyAlignment="1">
      <alignment horizontal="left" vertical="center" wrapText="1"/>
    </xf>
    <xf numFmtId="0" fontId="16" fillId="4" borderId="18" xfId="0" applyFont="1" applyFill="1" applyBorder="1" applyAlignment="1">
      <alignment horizontal="left" vertical="center" wrapText="1"/>
    </xf>
    <xf numFmtId="164" fontId="16" fillId="0" borderId="6" xfId="2" applyNumberFormat="1" applyFont="1" applyBorder="1" applyAlignment="1">
      <alignment horizontal="center" vertical="top" wrapText="1"/>
    </xf>
    <xf numFmtId="164" fontId="16" fillId="0" borderId="7" xfId="2" applyNumberFormat="1" applyFont="1" applyBorder="1" applyAlignment="1">
      <alignment horizontal="center" vertical="top" wrapText="1"/>
    </xf>
    <xf numFmtId="0" fontId="5" fillId="0" borderId="20" xfId="2" applyBorder="1" applyAlignment="1">
      <alignment horizontal="left" vertical="top" wrapText="1"/>
    </xf>
    <xf numFmtId="164" fontId="16" fillId="5" borderId="9" xfId="2" applyNumberFormat="1" applyFont="1" applyFill="1" applyBorder="1" applyAlignment="1">
      <alignment horizontal="center" vertical="top" wrapText="1"/>
    </xf>
    <xf numFmtId="164" fontId="16" fillId="5" borderId="12" xfId="2" applyNumberFormat="1" applyFont="1" applyFill="1" applyBorder="1" applyAlignment="1">
      <alignment horizontal="center" vertical="top" wrapText="1"/>
    </xf>
    <xf numFmtId="164" fontId="17" fillId="0" borderId="14" xfId="2" applyNumberFormat="1" applyFont="1" applyBorder="1" applyAlignment="1">
      <alignment horizontal="center" vertical="top" wrapText="1"/>
    </xf>
    <xf numFmtId="164" fontId="17" fillId="0" borderId="15" xfId="2" applyNumberFormat="1" applyFont="1" applyBorder="1" applyAlignment="1">
      <alignment horizontal="center" vertical="top" wrapText="1"/>
    </xf>
    <xf numFmtId="0" fontId="16" fillId="0" borderId="16" xfId="2" applyFont="1" applyBorder="1" applyAlignment="1">
      <alignment horizontal="left" vertical="top" wrapText="1"/>
    </xf>
    <xf numFmtId="0" fontId="5" fillId="0" borderId="16" xfId="2" applyBorder="1" applyAlignment="1">
      <alignment horizontal="left" vertical="top" wrapText="1"/>
    </xf>
    <xf numFmtId="164" fontId="17" fillId="0" borderId="23" xfId="2" applyNumberFormat="1" applyFont="1" applyBorder="1" applyAlignment="1">
      <alignment horizontal="center" vertical="top" wrapText="1"/>
    </xf>
    <xf numFmtId="164" fontId="17" fillId="0" borderId="22" xfId="2" applyNumberFormat="1" applyFont="1" applyBorder="1" applyAlignment="1">
      <alignment horizontal="center" vertical="top" wrapText="1"/>
    </xf>
    <xf numFmtId="164" fontId="17" fillId="5" borderId="9" xfId="2" applyNumberFormat="1" applyFont="1" applyFill="1" applyBorder="1" applyAlignment="1">
      <alignment horizontal="center" vertical="top" wrapText="1"/>
    </xf>
    <xf numFmtId="164" fontId="17" fillId="5" borderId="12" xfId="2" applyNumberFormat="1" applyFont="1" applyFill="1" applyBorder="1" applyAlignment="1">
      <alignment horizontal="center" vertical="top" wrapText="1"/>
    </xf>
    <xf numFmtId="165" fontId="17" fillId="0" borderId="24" xfId="0" applyNumberFormat="1" applyFont="1" applyBorder="1" applyAlignment="1">
      <alignment horizontal="center" vertical="center" wrapText="1"/>
    </xf>
    <xf numFmtId="165" fontId="17" fillId="0" borderId="25" xfId="0" applyNumberFormat="1" applyFont="1" applyBorder="1" applyAlignment="1">
      <alignment horizontal="center" vertical="center" wrapText="1"/>
    </xf>
    <xf numFmtId="0" fontId="17" fillId="0" borderId="24" xfId="0" applyFont="1" applyBorder="1" applyAlignment="1">
      <alignment vertical="center" wrapText="1"/>
    </xf>
    <xf numFmtId="0" fontId="16" fillId="0" borderId="11" xfId="2" applyFont="1" applyBorder="1" applyAlignment="1">
      <alignment vertical="top"/>
    </xf>
    <xf numFmtId="0" fontId="16" fillId="0" borderId="12" xfId="2" applyFont="1" applyBorder="1" applyAlignment="1">
      <alignment vertical="top"/>
    </xf>
    <xf numFmtId="164" fontId="16" fillId="0" borderId="0" xfId="2" applyNumberFormat="1" applyFont="1" applyAlignment="1">
      <alignment horizontal="right" vertical="top" wrapText="1"/>
    </xf>
    <xf numFmtId="164" fontId="16" fillId="0" borderId="3" xfId="2" applyNumberFormat="1" applyFont="1" applyBorder="1" applyAlignment="1">
      <alignment horizontal="right" vertical="top" wrapText="1"/>
    </xf>
    <xf numFmtId="0" fontId="16" fillId="0" borderId="0" xfId="2" applyFont="1" applyAlignment="1">
      <alignment vertical="top"/>
    </xf>
    <xf numFmtId="49" fontId="16" fillId="0" borderId="0" xfId="2" applyNumberFormat="1" applyFont="1" applyAlignment="1">
      <alignment horizontal="right" vertical="top"/>
    </xf>
    <xf numFmtId="49" fontId="20" fillId="0" borderId="0" xfId="2" applyNumberFormat="1" applyFont="1" applyAlignment="1">
      <alignment horizontal="right" vertical="top"/>
    </xf>
    <xf numFmtId="49" fontId="7" fillId="0" borderId="0" xfId="2" applyNumberFormat="1" applyFont="1" applyAlignment="1">
      <alignment horizontal="right" vertical="top"/>
    </xf>
    <xf numFmtId="49" fontId="16" fillId="0" borderId="0" xfId="2" applyNumberFormat="1" applyFont="1" applyAlignment="1">
      <alignment vertical="top"/>
    </xf>
    <xf numFmtId="49" fontId="17" fillId="0" borderId="0" xfId="2" applyNumberFormat="1" applyFont="1" applyAlignment="1">
      <alignment horizontal="center" vertical="top" wrapText="1"/>
    </xf>
    <xf numFmtId="49" fontId="7" fillId="0" borderId="26" xfId="0" applyNumberFormat="1" applyFont="1" applyBorder="1" applyAlignment="1">
      <alignment vertical="top"/>
    </xf>
    <xf numFmtId="49" fontId="7" fillId="0" borderId="26" xfId="0" applyNumberFormat="1" applyFont="1" applyBorder="1" applyAlignment="1">
      <alignment vertical="top" textRotation="90"/>
    </xf>
    <xf numFmtId="0" fontId="7" fillId="5" borderId="27" xfId="0" applyFont="1" applyFill="1" applyBorder="1" applyAlignment="1">
      <alignment horizontal="center" vertical="top"/>
    </xf>
    <xf numFmtId="0" fontId="7" fillId="5" borderId="28" xfId="0" applyFont="1" applyFill="1" applyBorder="1" applyAlignment="1">
      <alignment horizontal="center" vertical="top"/>
    </xf>
    <xf numFmtId="164" fontId="17" fillId="5" borderId="12" xfId="0" applyNumberFormat="1" applyFont="1" applyFill="1" applyBorder="1" applyAlignment="1">
      <alignment horizontal="center" vertical="top"/>
    </xf>
    <xf numFmtId="0" fontId="12" fillId="6" borderId="29" xfId="0" applyFont="1" applyFill="1" applyBorder="1" applyAlignment="1">
      <alignment horizontal="left" vertical="top" wrapText="1"/>
    </xf>
    <xf numFmtId="0" fontId="12" fillId="6" borderId="30" xfId="0" applyFont="1" applyFill="1" applyBorder="1" applyAlignment="1">
      <alignment horizontal="left" vertical="top" wrapText="1"/>
    </xf>
    <xf numFmtId="0" fontId="17" fillId="0" borderId="3" xfId="0" applyFont="1" applyBorder="1" applyAlignment="1">
      <alignment horizontal="left" vertical="top" wrapText="1"/>
    </xf>
    <xf numFmtId="0" fontId="17" fillId="6" borderId="3" xfId="0" applyFont="1" applyFill="1" applyBorder="1" applyAlignment="1">
      <alignment horizontal="left" vertical="top" wrapText="1"/>
    </xf>
    <xf numFmtId="0" fontId="17" fillId="6" borderId="4" xfId="0" applyFont="1" applyFill="1" applyBorder="1" applyAlignment="1">
      <alignment horizontal="left" vertical="top" wrapText="1"/>
    </xf>
    <xf numFmtId="164" fontId="17" fillId="6" borderId="4" xfId="0" applyNumberFormat="1" applyFont="1" applyFill="1" applyBorder="1" applyAlignment="1">
      <alignment horizontal="center" vertical="top" wrapText="1"/>
    </xf>
    <xf numFmtId="0" fontId="17" fillId="6" borderId="4" xfId="0" applyFont="1" applyFill="1" applyBorder="1" applyAlignment="1">
      <alignment horizontal="center" vertical="top"/>
    </xf>
    <xf numFmtId="49" fontId="21" fillId="6" borderId="2" xfId="0" applyNumberFormat="1" applyFont="1" applyFill="1" applyBorder="1" applyAlignment="1">
      <alignment horizontal="center" vertical="top"/>
    </xf>
    <xf numFmtId="49" fontId="21" fillId="7" borderId="2" xfId="0" applyNumberFormat="1" applyFont="1" applyFill="1" applyBorder="1" applyAlignment="1">
      <alignment horizontal="center" vertical="top"/>
    </xf>
    <xf numFmtId="0" fontId="12" fillId="8" borderId="31" xfId="0" applyFont="1" applyFill="1" applyBorder="1" applyAlignment="1">
      <alignment horizontal="left" vertical="top" wrapText="1"/>
    </xf>
    <xf numFmtId="0" fontId="12" fillId="8" borderId="32" xfId="0" applyFont="1" applyFill="1" applyBorder="1" applyAlignment="1">
      <alignment horizontal="left" vertical="top" wrapText="1"/>
    </xf>
    <xf numFmtId="0" fontId="17" fillId="8" borderId="3" xfId="0" applyFont="1" applyFill="1" applyBorder="1" applyAlignment="1">
      <alignment horizontal="left" vertical="top" wrapText="1"/>
    </xf>
    <xf numFmtId="0" fontId="17" fillId="8" borderId="4" xfId="0" applyFont="1" applyFill="1" applyBorder="1" applyAlignment="1">
      <alignment horizontal="left" vertical="top" wrapText="1"/>
    </xf>
    <xf numFmtId="164" fontId="17" fillId="8" borderId="4" xfId="0" applyNumberFormat="1" applyFont="1" applyFill="1" applyBorder="1" applyAlignment="1">
      <alignment horizontal="center" vertical="top" wrapText="1"/>
    </xf>
    <xf numFmtId="0" fontId="22" fillId="8" borderId="4" xfId="0" applyFont="1" applyFill="1" applyBorder="1" applyAlignment="1">
      <alignment horizontal="center" vertical="top"/>
    </xf>
    <xf numFmtId="49" fontId="10" fillId="8" borderId="2" xfId="0" applyNumberFormat="1" applyFont="1" applyFill="1" applyBorder="1" applyAlignment="1">
      <alignment horizontal="center" vertical="top"/>
    </xf>
    <xf numFmtId="49" fontId="10" fillId="7" borderId="2" xfId="0" applyNumberFormat="1" applyFont="1" applyFill="1" applyBorder="1" applyAlignment="1">
      <alignment horizontal="center" vertical="top"/>
    </xf>
    <xf numFmtId="0" fontId="15" fillId="6" borderId="31" xfId="0" applyFont="1" applyFill="1" applyBorder="1" applyAlignment="1">
      <alignment horizontal="center" vertical="top"/>
    </xf>
    <xf numFmtId="0" fontId="15" fillId="6" borderId="32" xfId="0" applyFont="1" applyFill="1" applyBorder="1" applyAlignment="1">
      <alignment horizontal="center" vertical="top"/>
    </xf>
    <xf numFmtId="0" fontId="23" fillId="6" borderId="10" xfId="0" applyFont="1" applyFill="1" applyBorder="1" applyAlignment="1">
      <alignment horizontal="center" vertical="top"/>
    </xf>
    <xf numFmtId="0" fontId="23" fillId="6" borderId="11" xfId="0" applyFont="1" applyFill="1" applyBorder="1" applyAlignment="1">
      <alignment horizontal="center" vertical="top"/>
    </xf>
    <xf numFmtId="0" fontId="23" fillId="6" borderId="12" xfId="0" applyFont="1" applyFill="1" applyBorder="1" applyAlignment="1">
      <alignment horizontal="center" vertical="top"/>
    </xf>
    <xf numFmtId="164" fontId="22" fillId="6" borderId="4" xfId="0" applyNumberFormat="1" applyFont="1" applyFill="1" applyBorder="1" applyAlignment="1">
      <alignment horizontal="center" vertical="top"/>
    </xf>
    <xf numFmtId="164" fontId="17" fillId="6" borderId="4" xfId="0" applyNumberFormat="1" applyFont="1" applyFill="1" applyBorder="1" applyAlignment="1">
      <alignment horizontal="center" vertical="top"/>
    </xf>
    <xf numFmtId="0" fontId="22" fillId="6" borderId="2" xfId="0" applyFont="1" applyFill="1" applyBorder="1" applyAlignment="1">
      <alignment horizontal="center" vertical="top"/>
    </xf>
    <xf numFmtId="49" fontId="22" fillId="6" borderId="2" xfId="0" applyNumberFormat="1" applyFont="1" applyFill="1" applyBorder="1" applyAlignment="1">
      <alignment horizontal="center" vertical="top"/>
    </xf>
    <xf numFmtId="9" fontId="15" fillId="4" borderId="33" xfId="0" applyNumberFormat="1" applyFont="1" applyFill="1" applyBorder="1" applyAlignment="1">
      <alignment horizontal="center" vertical="top"/>
    </xf>
    <xf numFmtId="9" fontId="23" fillId="0" borderId="3" xfId="0" applyNumberFormat="1" applyFont="1" applyBorder="1" applyAlignment="1">
      <alignment horizontal="center" vertical="top"/>
    </xf>
    <xf numFmtId="0" fontId="23" fillId="4" borderId="34" xfId="0" applyFont="1" applyFill="1" applyBorder="1" applyAlignment="1">
      <alignment horizontal="center" vertical="top"/>
    </xf>
    <xf numFmtId="0" fontId="23" fillId="4" borderId="35" xfId="0" applyFont="1" applyFill="1" applyBorder="1" applyAlignment="1">
      <alignment horizontal="center" vertical="top"/>
    </xf>
    <xf numFmtId="0" fontId="23" fillId="4" borderId="4" xfId="0" applyFont="1" applyFill="1" applyBorder="1" applyAlignment="1">
      <alignment horizontal="left" vertical="top" wrapText="1"/>
    </xf>
    <xf numFmtId="164" fontId="22" fillId="0" borderId="4" xfId="0" applyNumberFormat="1" applyFont="1" applyBorder="1" applyAlignment="1">
      <alignment horizontal="center" vertical="top"/>
    </xf>
    <xf numFmtId="164" fontId="17" fillId="0" borderId="4" xfId="0" applyNumberFormat="1" applyFont="1" applyBorder="1" applyAlignment="1">
      <alignment horizontal="center" vertical="top"/>
    </xf>
    <xf numFmtId="0" fontId="22" fillId="0" borderId="13" xfId="0" applyFont="1" applyBorder="1" applyAlignment="1">
      <alignment horizontal="center" vertical="top"/>
    </xf>
    <xf numFmtId="0" fontId="7" fillId="10" borderId="2" xfId="0" applyFont="1" applyFill="1" applyBorder="1" applyAlignment="1">
      <alignment horizontal="left" vertical="top" wrapText="1"/>
    </xf>
    <xf numFmtId="0" fontId="25" fillId="4" borderId="2" xfId="0" applyFont="1" applyFill="1" applyBorder="1" applyAlignment="1">
      <alignment horizontal="center" vertical="top" wrapText="1"/>
    </xf>
    <xf numFmtId="0" fontId="25" fillId="10" borderId="2" xfId="0" applyFont="1" applyFill="1" applyBorder="1" applyAlignment="1">
      <alignment horizontal="center" vertical="top" wrapText="1"/>
    </xf>
    <xf numFmtId="0" fontId="25" fillId="9" borderId="3" xfId="0" applyFont="1" applyFill="1" applyBorder="1" applyAlignment="1">
      <alignment horizontal="center" vertical="top" wrapText="1"/>
    </xf>
    <xf numFmtId="49" fontId="22" fillId="11" borderId="2" xfId="0" applyNumberFormat="1" applyFont="1" applyFill="1" applyBorder="1" applyAlignment="1">
      <alignment horizontal="center" vertical="top"/>
    </xf>
    <xf numFmtId="9" fontId="15" fillId="4" borderId="36" xfId="0" applyNumberFormat="1" applyFont="1" applyFill="1" applyBorder="1" applyAlignment="1">
      <alignment horizontal="center" vertical="top"/>
    </xf>
    <xf numFmtId="9" fontId="23" fillId="0" borderId="17" xfId="0" applyNumberFormat="1" applyFont="1" applyBorder="1" applyAlignment="1">
      <alignment horizontal="center" vertical="top"/>
    </xf>
    <xf numFmtId="0" fontId="23" fillId="4" borderId="37" xfId="0" applyFont="1" applyFill="1" applyBorder="1" applyAlignment="1">
      <alignment horizontal="center" vertical="top"/>
    </xf>
    <xf numFmtId="0" fontId="23" fillId="4" borderId="36" xfId="0" applyFont="1" applyFill="1" applyBorder="1" applyAlignment="1">
      <alignment horizontal="center" vertical="top"/>
    </xf>
    <xf numFmtId="0" fontId="23" fillId="4" borderId="15" xfId="0" applyFont="1" applyFill="1" applyBorder="1" applyAlignment="1">
      <alignment horizontal="left" vertical="top" wrapText="1"/>
    </xf>
    <xf numFmtId="164" fontId="22" fillId="0" borderId="22" xfId="0" applyNumberFormat="1" applyFont="1" applyBorder="1" applyAlignment="1">
      <alignment horizontal="center" vertical="top"/>
    </xf>
    <xf numFmtId="164" fontId="17" fillId="0" borderId="6" xfId="0" applyNumberFormat="1" applyFont="1" applyBorder="1" applyAlignment="1">
      <alignment horizontal="center" vertical="top"/>
    </xf>
    <xf numFmtId="164" fontId="22" fillId="0" borderId="6" xfId="0" applyNumberFormat="1" applyFont="1" applyBorder="1" applyAlignment="1">
      <alignment horizontal="center" vertical="top"/>
    </xf>
    <xf numFmtId="0" fontId="14" fillId="4" borderId="14" xfId="0" applyFont="1" applyFill="1" applyBorder="1" applyAlignment="1">
      <alignment horizontal="center" vertical="top"/>
    </xf>
    <xf numFmtId="0" fontId="7" fillId="10" borderId="24" xfId="0" applyFont="1" applyFill="1" applyBorder="1" applyAlignment="1">
      <alignment horizontal="left" vertical="top" wrapText="1"/>
    </xf>
    <xf numFmtId="0" fontId="25" fillId="4" borderId="24" xfId="0" applyFont="1" applyFill="1" applyBorder="1" applyAlignment="1">
      <alignment horizontal="center" vertical="top" wrapText="1"/>
    </xf>
    <xf numFmtId="49" fontId="22" fillId="10" borderId="24" xfId="0" applyNumberFormat="1" applyFont="1" applyFill="1" applyBorder="1" applyAlignment="1">
      <alignment vertical="top"/>
    </xf>
    <xf numFmtId="49" fontId="22" fillId="9" borderId="26" xfId="0" applyNumberFormat="1" applyFont="1" applyFill="1" applyBorder="1" applyAlignment="1">
      <alignment vertical="top" wrapText="1"/>
    </xf>
    <xf numFmtId="0" fontId="23" fillId="4" borderId="17" xfId="0" applyFont="1" applyFill="1" applyBorder="1" applyAlignment="1">
      <alignment horizontal="left" vertical="top" wrapText="1"/>
    </xf>
    <xf numFmtId="164" fontId="22" fillId="12" borderId="9" xfId="0" applyNumberFormat="1" applyFont="1" applyFill="1" applyBorder="1" applyAlignment="1">
      <alignment horizontal="center" vertical="top"/>
    </xf>
    <xf numFmtId="164" fontId="17" fillId="12" borderId="9" xfId="0" applyNumberFormat="1" applyFont="1" applyFill="1" applyBorder="1" applyAlignment="1">
      <alignment horizontal="center" vertical="top"/>
    </xf>
    <xf numFmtId="0" fontId="22" fillId="12" borderId="9" xfId="0" applyFont="1" applyFill="1" applyBorder="1" applyAlignment="1">
      <alignment horizontal="center" vertical="top"/>
    </xf>
    <xf numFmtId="0" fontId="7" fillId="4" borderId="36" xfId="0" applyFont="1" applyFill="1" applyBorder="1" applyAlignment="1">
      <alignment horizontal="center" vertical="top"/>
    </xf>
    <xf numFmtId="0" fontId="16" fillId="0" borderId="17" xfId="0" applyFont="1" applyBorder="1" applyAlignment="1">
      <alignment horizontal="center" vertical="top"/>
    </xf>
    <xf numFmtId="0" fontId="16" fillId="4" borderId="37" xfId="0" applyFont="1" applyFill="1" applyBorder="1" applyAlignment="1">
      <alignment horizontal="center" vertical="top" wrapText="1"/>
    </xf>
    <xf numFmtId="0" fontId="16" fillId="4" borderId="36" xfId="0" applyFont="1" applyFill="1" applyBorder="1" applyAlignment="1">
      <alignment horizontal="center" vertical="top" wrapText="1"/>
    </xf>
    <xf numFmtId="0" fontId="16" fillId="0" borderId="40" xfId="0" applyFont="1" applyBorder="1" applyAlignment="1">
      <alignment vertical="top" wrapText="1"/>
    </xf>
    <xf numFmtId="164" fontId="14" fillId="4" borderId="38" xfId="0" applyNumberFormat="1" applyFont="1" applyFill="1" applyBorder="1" applyAlignment="1">
      <alignment horizontal="center" vertical="top"/>
    </xf>
    <xf numFmtId="164" fontId="16" fillId="4" borderId="41" xfId="0" applyNumberFormat="1" applyFont="1" applyFill="1" applyBorder="1" applyAlignment="1">
      <alignment horizontal="center" vertical="top"/>
    </xf>
    <xf numFmtId="0" fontId="14" fillId="4" borderId="41" xfId="0" applyFont="1" applyFill="1" applyBorder="1" applyAlignment="1">
      <alignment horizontal="center" vertical="top"/>
    </xf>
    <xf numFmtId="49" fontId="22" fillId="11" borderId="38" xfId="0" applyNumberFormat="1" applyFont="1" applyFill="1" applyBorder="1" applyAlignment="1">
      <alignment horizontal="center" vertical="top"/>
    </xf>
    <xf numFmtId="49" fontId="10" fillId="7" borderId="19" xfId="0" applyNumberFormat="1" applyFont="1" applyFill="1" applyBorder="1" applyAlignment="1">
      <alignment horizontal="center" vertical="top"/>
    </xf>
    <xf numFmtId="0" fontId="15" fillId="4" borderId="36" xfId="0" applyFont="1" applyFill="1" applyBorder="1" applyAlignment="1">
      <alignment horizontal="center" vertical="top"/>
    </xf>
    <xf numFmtId="0" fontId="23" fillId="0" borderId="21" xfId="0" applyFont="1" applyBorder="1" applyAlignment="1">
      <alignment horizontal="center" vertical="top"/>
    </xf>
    <xf numFmtId="0" fontId="16" fillId="4" borderId="42" xfId="0" applyFont="1" applyFill="1" applyBorder="1" applyAlignment="1">
      <alignment horizontal="center" vertical="top" wrapText="1"/>
    </xf>
    <xf numFmtId="0" fontId="16" fillId="4" borderId="43" xfId="0" applyFont="1" applyFill="1" applyBorder="1" applyAlignment="1">
      <alignment horizontal="center" vertical="top" wrapText="1"/>
    </xf>
    <xf numFmtId="164" fontId="14" fillId="4" borderId="14" xfId="0" applyNumberFormat="1" applyFont="1" applyFill="1" applyBorder="1" applyAlignment="1">
      <alignment horizontal="center" vertical="top"/>
    </xf>
    <xf numFmtId="164" fontId="16" fillId="4" borderId="23" xfId="0" applyNumberFormat="1" applyFont="1" applyFill="1" applyBorder="1" applyAlignment="1">
      <alignment horizontal="center" vertical="top"/>
    </xf>
    <xf numFmtId="0" fontId="14" fillId="4" borderId="23" xfId="0" applyFont="1" applyFill="1" applyBorder="1" applyAlignment="1">
      <alignment horizontal="center" vertical="top"/>
    </xf>
    <xf numFmtId="0" fontId="16" fillId="0" borderId="21" xfId="0" applyFont="1" applyBorder="1" applyAlignment="1">
      <alignment vertical="top" wrapText="1"/>
    </xf>
    <xf numFmtId="164" fontId="14" fillId="4" borderId="23" xfId="0" applyNumberFormat="1" applyFont="1" applyFill="1" applyBorder="1" applyAlignment="1">
      <alignment horizontal="center" vertical="top"/>
    </xf>
    <xf numFmtId="0" fontId="16" fillId="0" borderId="42" xfId="0" applyFont="1" applyBorder="1" applyAlignment="1">
      <alignment vertical="top" wrapText="1"/>
    </xf>
    <xf numFmtId="164" fontId="14" fillId="4" borderId="6" xfId="0" applyNumberFormat="1" applyFont="1" applyFill="1" applyBorder="1" applyAlignment="1">
      <alignment horizontal="center" vertical="top"/>
    </xf>
    <xf numFmtId="164" fontId="16" fillId="4" borderId="6" xfId="0" applyNumberFormat="1" applyFont="1" applyFill="1" applyBorder="1" applyAlignment="1">
      <alignment horizontal="center" vertical="top"/>
    </xf>
    <xf numFmtId="0" fontId="14" fillId="4" borderId="6" xfId="0" applyFont="1" applyFill="1" applyBorder="1" applyAlignment="1">
      <alignment horizontal="center" vertical="top"/>
    </xf>
    <xf numFmtId="9" fontId="23" fillId="0" borderId="37" xfId="0" applyNumberFormat="1" applyFont="1" applyBorder="1" applyAlignment="1">
      <alignment horizontal="center" vertical="top"/>
    </xf>
    <xf numFmtId="164" fontId="17" fillId="0" borderId="23" xfId="0" applyNumberFormat="1" applyFont="1" applyBorder="1" applyAlignment="1">
      <alignment horizontal="center" vertical="top"/>
    </xf>
    <xf numFmtId="164" fontId="22" fillId="0" borderId="23" xfId="0" applyNumberFormat="1" applyFont="1" applyBorder="1" applyAlignment="1">
      <alignment horizontal="center" vertical="top"/>
    </xf>
    <xf numFmtId="164" fontId="22" fillId="12" borderId="12" xfId="0" applyNumberFormat="1" applyFont="1" applyFill="1" applyBorder="1" applyAlignment="1">
      <alignment horizontal="center" vertical="top"/>
    </xf>
    <xf numFmtId="164" fontId="17" fillId="12" borderId="12" xfId="0" applyNumberFormat="1" applyFont="1" applyFill="1" applyBorder="1" applyAlignment="1">
      <alignment horizontal="center" vertical="top"/>
    </xf>
    <xf numFmtId="0" fontId="16" fillId="0" borderId="45" xfId="0" applyFont="1" applyBorder="1" applyAlignment="1">
      <alignment vertical="top" wrapText="1"/>
    </xf>
    <xf numFmtId="164" fontId="14" fillId="4" borderId="19" xfId="0" applyNumberFormat="1" applyFont="1" applyFill="1" applyBorder="1" applyAlignment="1">
      <alignment horizontal="center" vertical="top"/>
    </xf>
    <xf numFmtId="164" fontId="16" fillId="4" borderId="46" xfId="0" applyNumberFormat="1" applyFont="1" applyFill="1" applyBorder="1" applyAlignment="1">
      <alignment horizontal="center" vertical="top"/>
    </xf>
    <xf numFmtId="0" fontId="14" fillId="4" borderId="46" xfId="0" applyFont="1" applyFill="1" applyBorder="1" applyAlignment="1">
      <alignment horizontal="center" vertical="top"/>
    </xf>
    <xf numFmtId="164" fontId="16" fillId="4" borderId="22" xfId="0" applyNumberFormat="1" applyFont="1" applyFill="1" applyBorder="1" applyAlignment="1">
      <alignment horizontal="center" vertical="top"/>
    </xf>
    <xf numFmtId="0" fontId="14" fillId="4" borderId="22" xfId="0" applyFont="1" applyFill="1" applyBorder="1" applyAlignment="1">
      <alignment horizontal="center" vertical="top"/>
    </xf>
    <xf numFmtId="0" fontId="16" fillId="0" borderId="22" xfId="0" applyFont="1" applyBorder="1" applyAlignment="1">
      <alignment vertical="top" wrapText="1"/>
    </xf>
    <xf numFmtId="164" fontId="14" fillId="4" borderId="22" xfId="0" applyNumberFormat="1" applyFont="1" applyFill="1" applyBorder="1" applyAlignment="1">
      <alignment horizontal="center" vertical="top"/>
    </xf>
    <xf numFmtId="0" fontId="15" fillId="4" borderId="43" xfId="0" applyFont="1" applyFill="1" applyBorder="1" applyAlignment="1">
      <alignment horizontal="center" vertical="top"/>
    </xf>
    <xf numFmtId="164" fontId="14" fillId="4" borderId="7" xfId="0" applyNumberFormat="1" applyFont="1" applyFill="1" applyBorder="1" applyAlignment="1">
      <alignment horizontal="center" vertical="top"/>
    </xf>
    <xf numFmtId="164" fontId="16" fillId="4" borderId="7" xfId="0" applyNumberFormat="1" applyFont="1" applyFill="1" applyBorder="1" applyAlignment="1">
      <alignment horizontal="center" vertical="top"/>
    </xf>
    <xf numFmtId="9" fontId="23" fillId="0" borderId="21" xfId="0" applyNumberFormat="1" applyFont="1" applyBorder="1" applyAlignment="1">
      <alignment horizontal="center" vertical="top"/>
    </xf>
    <xf numFmtId="0" fontId="23" fillId="4" borderId="42" xfId="0" applyFont="1" applyFill="1" applyBorder="1" applyAlignment="1">
      <alignment horizontal="center" vertical="top"/>
    </xf>
    <xf numFmtId="0" fontId="23" fillId="4" borderId="43" xfId="0" applyFont="1" applyFill="1" applyBorder="1" applyAlignment="1">
      <alignment horizontal="center" vertical="top"/>
    </xf>
    <xf numFmtId="0" fontId="23" fillId="4" borderId="22" xfId="0" applyFont="1" applyFill="1" applyBorder="1" applyAlignment="1">
      <alignment horizontal="left" vertical="top"/>
    </xf>
    <xf numFmtId="164" fontId="22" fillId="0" borderId="2" xfId="0" applyNumberFormat="1" applyFont="1" applyBorder="1" applyAlignment="1">
      <alignment horizontal="center" vertical="top"/>
    </xf>
    <xf numFmtId="164" fontId="17" fillId="0" borderId="2" xfId="0" applyNumberFormat="1" applyFont="1" applyBorder="1" applyAlignment="1">
      <alignment horizontal="center" vertical="top"/>
    </xf>
    <xf numFmtId="0" fontId="12" fillId="10" borderId="2" xfId="0" applyFont="1" applyFill="1" applyBorder="1" applyAlignment="1">
      <alignment vertical="top" wrapText="1"/>
    </xf>
    <xf numFmtId="0" fontId="25" fillId="4" borderId="3" xfId="0" applyFont="1" applyFill="1" applyBorder="1" applyAlignment="1">
      <alignment horizontal="center" vertical="top" wrapText="1"/>
    </xf>
    <xf numFmtId="0" fontId="23" fillId="4" borderId="15" xfId="0" applyFont="1" applyFill="1" applyBorder="1" applyAlignment="1">
      <alignment horizontal="left" vertical="top"/>
    </xf>
    <xf numFmtId="0" fontId="7" fillId="10" borderId="24" xfId="0" applyFont="1" applyFill="1" applyBorder="1" applyAlignment="1">
      <alignment vertical="top" wrapText="1"/>
    </xf>
    <xf numFmtId="0" fontId="25" fillId="4" borderId="0" xfId="0" applyFont="1" applyFill="1" applyAlignment="1">
      <alignment horizontal="center" vertical="top" wrapText="1"/>
    </xf>
    <xf numFmtId="164" fontId="16" fillId="4" borderId="19" xfId="0" applyNumberFormat="1" applyFont="1" applyFill="1" applyBorder="1" applyAlignment="1">
      <alignment horizontal="center" vertical="top"/>
    </xf>
    <xf numFmtId="0" fontId="14" fillId="4" borderId="19" xfId="0" applyFont="1" applyFill="1" applyBorder="1" applyAlignment="1">
      <alignment horizontal="center" vertical="top"/>
    </xf>
    <xf numFmtId="0" fontId="14" fillId="4" borderId="38" xfId="0" applyFont="1" applyFill="1" applyBorder="1" applyAlignment="1">
      <alignment horizontal="center" vertical="top"/>
    </xf>
    <xf numFmtId="0" fontId="7" fillId="4" borderId="43" xfId="0" applyFont="1" applyFill="1" applyBorder="1" applyAlignment="1">
      <alignment horizontal="center" vertical="top"/>
    </xf>
    <xf numFmtId="0" fontId="16" fillId="0" borderId="21" xfId="0" applyFont="1" applyBorder="1" applyAlignment="1">
      <alignment horizontal="center" vertical="top"/>
    </xf>
    <xf numFmtId="164" fontId="22" fillId="0" borderId="38" xfId="0" applyNumberFormat="1" applyFont="1" applyBorder="1" applyAlignment="1">
      <alignment horizontal="center" vertical="top"/>
    </xf>
    <xf numFmtId="164" fontId="17" fillId="0" borderId="38" xfId="0" applyNumberFormat="1" applyFont="1" applyBorder="1" applyAlignment="1">
      <alignment horizontal="center" vertical="top"/>
    </xf>
    <xf numFmtId="0" fontId="22" fillId="0" borderId="41" xfId="0" applyFont="1" applyBorder="1" applyAlignment="1">
      <alignment horizontal="center" vertical="top"/>
    </xf>
    <xf numFmtId="0" fontId="12" fillId="10" borderId="38" xfId="0" applyFont="1" applyFill="1" applyBorder="1" applyAlignment="1">
      <alignment vertical="top" wrapText="1"/>
    </xf>
    <xf numFmtId="0" fontId="25" fillId="10" borderId="38" xfId="0" applyFont="1" applyFill="1" applyBorder="1" applyAlignment="1">
      <alignment horizontal="center" vertical="top" wrapText="1"/>
    </xf>
    <xf numFmtId="0" fontId="25" fillId="9" borderId="0" xfId="0" applyFont="1" applyFill="1" applyAlignment="1">
      <alignment horizontal="center" vertical="top" wrapText="1"/>
    </xf>
    <xf numFmtId="0" fontId="23" fillId="4" borderId="47" xfId="0" applyFont="1" applyFill="1" applyBorder="1" applyAlignment="1">
      <alignment horizontal="left" vertical="top"/>
    </xf>
    <xf numFmtId="0" fontId="25" fillId="9" borderId="3" xfId="0" applyFont="1" applyFill="1" applyBorder="1" applyAlignment="1">
      <alignment vertical="top" wrapText="1"/>
    </xf>
    <xf numFmtId="0" fontId="16" fillId="0" borderId="48" xfId="0" applyFont="1" applyBorder="1" applyAlignment="1">
      <alignment horizontal="center" vertical="top"/>
    </xf>
    <xf numFmtId="0" fontId="16" fillId="0" borderId="49" xfId="0" applyFont="1" applyBorder="1" applyAlignment="1">
      <alignment vertical="top" wrapText="1"/>
    </xf>
    <xf numFmtId="49" fontId="22" fillId="9" borderId="0" xfId="0" applyNumberFormat="1" applyFont="1" applyFill="1" applyAlignment="1">
      <alignment vertical="top" wrapText="1"/>
    </xf>
    <xf numFmtId="0" fontId="16" fillId="0" borderId="50" xfId="0" applyFont="1" applyBorder="1" applyAlignment="1">
      <alignment horizontal="center" vertical="top"/>
    </xf>
    <xf numFmtId="0" fontId="16" fillId="4" borderId="21" xfId="0" applyFont="1" applyFill="1" applyBorder="1" applyAlignment="1">
      <alignment horizontal="center" vertical="top" wrapText="1"/>
    </xf>
    <xf numFmtId="0" fontId="16" fillId="0" borderId="30" xfId="0" applyFont="1" applyBorder="1" applyAlignment="1">
      <alignment vertical="top" wrapText="1"/>
    </xf>
    <xf numFmtId="0" fontId="7" fillId="0" borderId="36" xfId="0" applyFont="1" applyBorder="1" applyAlignment="1">
      <alignment horizontal="left" vertical="top"/>
    </xf>
    <xf numFmtId="0" fontId="16" fillId="0" borderId="48" xfId="0" applyFont="1" applyBorder="1" applyAlignment="1">
      <alignment horizontal="left" vertical="top"/>
    </xf>
    <xf numFmtId="0" fontId="16" fillId="0" borderId="17" xfId="0" applyFont="1" applyBorder="1" applyAlignment="1">
      <alignment horizontal="center" vertical="top" wrapText="1"/>
    </xf>
    <xf numFmtId="0" fontId="16" fillId="0" borderId="37" xfId="0" applyFont="1" applyBorder="1" applyAlignment="1">
      <alignment horizontal="center" vertical="top" wrapText="1"/>
    </xf>
    <xf numFmtId="0" fontId="16" fillId="0" borderId="51" xfId="0" applyFont="1" applyBorder="1" applyAlignment="1">
      <alignment vertical="top" wrapText="1"/>
    </xf>
    <xf numFmtId="0" fontId="7" fillId="0" borderId="43" xfId="0" applyFont="1" applyBorder="1" applyAlignment="1">
      <alignment horizontal="left" vertical="top"/>
    </xf>
    <xf numFmtId="0" fontId="16" fillId="0" borderId="52" xfId="0" applyFont="1" applyBorder="1" applyAlignment="1">
      <alignment horizontal="left" vertical="top"/>
    </xf>
    <xf numFmtId="0" fontId="16" fillId="0" borderId="8" xfId="0" applyFont="1" applyBorder="1" applyAlignment="1">
      <alignment horizontal="center" vertical="top" wrapText="1"/>
    </xf>
    <xf numFmtId="0" fontId="16" fillId="0" borderId="53" xfId="0" applyFont="1" applyBorder="1" applyAlignment="1">
      <alignment horizontal="center" vertical="top" wrapText="1"/>
    </xf>
    <xf numFmtId="0" fontId="16" fillId="0" borderId="54" xfId="0" applyFont="1" applyBorder="1" applyAlignment="1">
      <alignment vertical="top" wrapText="1"/>
    </xf>
    <xf numFmtId="49" fontId="10" fillId="6" borderId="24" xfId="0" applyNumberFormat="1" applyFont="1" applyFill="1" applyBorder="1" applyAlignment="1">
      <alignment horizontal="center" vertical="top"/>
    </xf>
    <xf numFmtId="0" fontId="7" fillId="6" borderId="27" xfId="0" applyFont="1" applyFill="1" applyBorder="1" applyAlignment="1">
      <alignment horizontal="left" vertical="top"/>
    </xf>
    <xf numFmtId="0" fontId="7" fillId="6" borderId="28" xfId="0" applyFont="1" applyFill="1" applyBorder="1" applyAlignment="1">
      <alignment horizontal="left" vertical="top"/>
    </xf>
    <xf numFmtId="0" fontId="17" fillId="6" borderId="56" xfId="0" applyFont="1" applyFill="1" applyBorder="1" applyAlignment="1">
      <alignment horizontal="left" vertical="top"/>
    </xf>
    <xf numFmtId="49" fontId="10" fillId="7" borderId="25" xfId="0" applyNumberFormat="1" applyFont="1" applyFill="1" applyBorder="1" applyAlignment="1">
      <alignment horizontal="center" vertical="top"/>
    </xf>
    <xf numFmtId="0" fontId="15" fillId="6" borderId="57" xfId="0" applyFont="1" applyFill="1" applyBorder="1" applyAlignment="1">
      <alignment horizontal="center" vertical="top"/>
    </xf>
    <xf numFmtId="0" fontId="15" fillId="6" borderId="54" xfId="0" applyFont="1" applyFill="1" applyBorder="1" applyAlignment="1">
      <alignment horizontal="center" vertical="top"/>
    </xf>
    <xf numFmtId="164" fontId="22" fillId="6" borderId="2" xfId="0" applyNumberFormat="1" applyFont="1" applyFill="1" applyBorder="1" applyAlignment="1">
      <alignment horizontal="center" vertical="top"/>
    </xf>
    <xf numFmtId="164" fontId="17" fillId="6" borderId="2" xfId="0" applyNumberFormat="1" applyFont="1" applyFill="1" applyBorder="1" applyAlignment="1">
      <alignment horizontal="center" vertical="top"/>
    </xf>
    <xf numFmtId="9" fontId="7" fillId="4" borderId="33" xfId="0" applyNumberFormat="1" applyFont="1" applyFill="1" applyBorder="1" applyAlignment="1">
      <alignment horizontal="center" vertical="top"/>
    </xf>
    <xf numFmtId="9" fontId="14" fillId="0" borderId="3" xfId="0" applyNumberFormat="1" applyFont="1" applyBorder="1" applyAlignment="1">
      <alignment horizontal="center" vertical="top"/>
    </xf>
    <xf numFmtId="9" fontId="14" fillId="4" borderId="35" xfId="0" applyNumberFormat="1" applyFont="1" applyFill="1" applyBorder="1" applyAlignment="1">
      <alignment horizontal="center" vertical="top"/>
    </xf>
    <xf numFmtId="0" fontId="14" fillId="4" borderId="35" xfId="0" applyFont="1" applyFill="1" applyBorder="1" applyAlignment="1">
      <alignment horizontal="left" vertical="top"/>
    </xf>
    <xf numFmtId="0" fontId="22" fillId="12" borderId="13" xfId="0" applyFont="1" applyFill="1" applyBorder="1" applyAlignment="1">
      <alignment horizontal="center" vertical="top"/>
    </xf>
    <xf numFmtId="9" fontId="7" fillId="4" borderId="36" xfId="0" applyNumberFormat="1" applyFont="1" applyFill="1" applyBorder="1" applyAlignment="1">
      <alignment horizontal="center" vertical="top"/>
    </xf>
    <xf numFmtId="9" fontId="14" fillId="0" borderId="17" xfId="0" applyNumberFormat="1" applyFont="1" applyBorder="1" applyAlignment="1">
      <alignment horizontal="center" vertical="top"/>
    </xf>
    <xf numFmtId="9" fontId="14" fillId="4" borderId="36" xfId="0" applyNumberFormat="1" applyFont="1" applyFill="1" applyBorder="1" applyAlignment="1">
      <alignment horizontal="center" vertical="top"/>
    </xf>
    <xf numFmtId="0" fontId="14" fillId="4" borderId="36" xfId="0" applyFont="1" applyFill="1" applyBorder="1" applyAlignment="1">
      <alignment horizontal="left" vertical="top"/>
    </xf>
    <xf numFmtId="164" fontId="22" fillId="4" borderId="19" xfId="0" applyNumberFormat="1" applyFont="1" applyFill="1" applyBorder="1" applyAlignment="1">
      <alignment horizontal="center" vertical="top"/>
    </xf>
    <xf numFmtId="164" fontId="17" fillId="4" borderId="38" xfId="0" applyNumberFormat="1" applyFont="1" applyFill="1" applyBorder="1" applyAlignment="1">
      <alignment horizontal="center" vertical="top"/>
    </xf>
    <xf numFmtId="0" fontId="26" fillId="0" borderId="0" xfId="0" applyFont="1"/>
    <xf numFmtId="9" fontId="14" fillId="0" borderId="21" xfId="0" applyNumberFormat="1" applyFont="1" applyBorder="1" applyAlignment="1">
      <alignment horizontal="center" vertical="top"/>
    </xf>
    <xf numFmtId="9" fontId="14" fillId="4" borderId="43" xfId="0" applyNumberFormat="1" applyFont="1" applyFill="1" applyBorder="1" applyAlignment="1">
      <alignment horizontal="center" vertical="top"/>
    </xf>
    <xf numFmtId="0" fontId="14" fillId="4" borderId="42" xfId="0" applyFont="1" applyFill="1" applyBorder="1" applyAlignment="1">
      <alignment horizontal="left" vertical="top"/>
    </xf>
    <xf numFmtId="0" fontId="16" fillId="4" borderId="30" xfId="0" applyFont="1" applyFill="1" applyBorder="1" applyAlignment="1">
      <alignment horizontal="left" vertical="top" wrapText="1"/>
    </xf>
    <xf numFmtId="164" fontId="22" fillId="4" borderId="6" xfId="0" applyNumberFormat="1" applyFont="1" applyFill="1" applyBorder="1" applyAlignment="1">
      <alignment horizontal="center" vertical="top"/>
    </xf>
    <xf numFmtId="164" fontId="17" fillId="4" borderId="7" xfId="0" applyNumberFormat="1" applyFont="1" applyFill="1" applyBorder="1" applyAlignment="1">
      <alignment horizontal="center" vertical="top"/>
    </xf>
    <xf numFmtId="9" fontId="14" fillId="0" borderId="37" xfId="0" applyNumberFormat="1" applyFont="1" applyBorder="1" applyAlignment="1">
      <alignment horizontal="center" vertical="top"/>
    </xf>
    <xf numFmtId="0" fontId="16" fillId="4" borderId="51" xfId="0" applyFont="1" applyFill="1" applyBorder="1" applyAlignment="1">
      <alignment horizontal="left" vertical="top" wrapText="1"/>
    </xf>
    <xf numFmtId="164" fontId="17" fillId="4" borderId="19" xfId="0" applyNumberFormat="1" applyFont="1" applyFill="1" applyBorder="1" applyAlignment="1">
      <alignment horizontal="center" vertical="top"/>
    </xf>
    <xf numFmtId="2" fontId="17" fillId="4" borderId="19" xfId="0" applyNumberFormat="1" applyFont="1" applyFill="1" applyBorder="1" applyAlignment="1">
      <alignment horizontal="center" vertical="top"/>
    </xf>
    <xf numFmtId="0" fontId="16" fillId="0" borderId="50" xfId="0" applyFont="1" applyBorder="1" applyAlignment="1">
      <alignment horizontal="center" vertical="top" wrapText="1"/>
    </xf>
    <xf numFmtId="0" fontId="16" fillId="4" borderId="50" xfId="0" applyFont="1" applyFill="1" applyBorder="1" applyAlignment="1">
      <alignment horizontal="center" vertical="top"/>
    </xf>
    <xf numFmtId="0" fontId="14" fillId="4" borderId="43" xfId="0" applyFont="1" applyFill="1" applyBorder="1" applyAlignment="1">
      <alignment horizontal="left" vertical="top"/>
    </xf>
    <xf numFmtId="9" fontId="16" fillId="0" borderId="36" xfId="0" applyNumberFormat="1" applyFont="1" applyBorder="1" applyAlignment="1">
      <alignment horizontal="center" vertical="top"/>
    </xf>
    <xf numFmtId="9" fontId="16" fillId="4" borderId="36" xfId="0" applyNumberFormat="1" applyFont="1" applyFill="1" applyBorder="1" applyAlignment="1">
      <alignment horizontal="center" vertical="top"/>
    </xf>
    <xf numFmtId="164" fontId="22" fillId="12" borderId="4" xfId="0" applyNumberFormat="1" applyFont="1" applyFill="1" applyBorder="1" applyAlignment="1">
      <alignment horizontal="center" vertical="top"/>
    </xf>
    <xf numFmtId="164" fontId="17" fillId="12" borderId="4" xfId="0" applyNumberFormat="1" applyFont="1" applyFill="1" applyBorder="1" applyAlignment="1">
      <alignment horizontal="center" vertical="top"/>
    </xf>
    <xf numFmtId="9" fontId="7" fillId="0" borderId="36" xfId="0" applyNumberFormat="1" applyFont="1" applyBorder="1" applyAlignment="1">
      <alignment horizontal="center" vertical="top"/>
    </xf>
    <xf numFmtId="9" fontId="16" fillId="0" borderId="48" xfId="0" applyNumberFormat="1" applyFont="1" applyBorder="1" applyAlignment="1">
      <alignment horizontal="center" vertical="top"/>
    </xf>
    <xf numFmtId="0" fontId="14" fillId="0" borderId="36" xfId="0" applyFont="1" applyBorder="1" applyAlignment="1">
      <alignment horizontal="left" vertical="top"/>
    </xf>
    <xf numFmtId="0" fontId="16" fillId="0" borderId="51" xfId="0" applyFont="1" applyBorder="1" applyAlignment="1">
      <alignment horizontal="left" vertical="top" wrapText="1"/>
    </xf>
    <xf numFmtId="164" fontId="22" fillId="4" borderId="23" xfId="0" applyNumberFormat="1" applyFont="1" applyFill="1" applyBorder="1" applyAlignment="1">
      <alignment horizontal="center" vertical="top"/>
    </xf>
    <xf numFmtId="164" fontId="17" fillId="4" borderId="22" xfId="0" applyNumberFormat="1" applyFont="1" applyFill="1" applyBorder="1" applyAlignment="1">
      <alignment horizontal="center" vertical="top"/>
    </xf>
    <xf numFmtId="0" fontId="14" fillId="0" borderId="43" xfId="0" applyFont="1" applyBorder="1" applyAlignment="1">
      <alignment horizontal="left" vertical="top"/>
    </xf>
    <xf numFmtId="0" fontId="23" fillId="0" borderId="30" xfId="0" applyFont="1" applyBorder="1" applyAlignment="1">
      <alignment horizontal="left" vertical="top" wrapText="1"/>
    </xf>
    <xf numFmtId="164" fontId="22" fillId="4" borderId="7" xfId="0" applyNumberFormat="1" applyFont="1" applyFill="1" applyBorder="1" applyAlignment="1">
      <alignment horizontal="center" vertical="top"/>
    </xf>
    <xf numFmtId="0" fontId="7" fillId="0" borderId="36" xfId="0" applyFont="1" applyBorder="1" applyAlignment="1">
      <alignment horizontal="center" vertical="top"/>
    </xf>
    <xf numFmtId="0" fontId="7" fillId="0" borderId="33" xfId="0" applyFont="1" applyBorder="1" applyAlignment="1">
      <alignment horizontal="left" vertical="top" wrapText="1"/>
    </xf>
    <xf numFmtId="0" fontId="16" fillId="0" borderId="36" xfId="0" applyFont="1" applyBorder="1" applyAlignment="1">
      <alignment horizontal="left" vertical="top"/>
    </xf>
    <xf numFmtId="9" fontId="16" fillId="0" borderId="50" xfId="0" applyNumberFormat="1" applyFont="1" applyBorder="1" applyAlignment="1">
      <alignment horizontal="center" vertical="top"/>
    </xf>
    <xf numFmtId="0" fontId="16" fillId="0" borderId="30" xfId="0" applyFont="1" applyBorder="1" applyAlignment="1">
      <alignment horizontal="left" vertical="top" wrapText="1"/>
    </xf>
    <xf numFmtId="0" fontId="14" fillId="4" borderId="7" xfId="0" applyFont="1" applyFill="1" applyBorder="1" applyAlignment="1">
      <alignment horizontal="center" vertical="top"/>
    </xf>
    <xf numFmtId="0" fontId="7" fillId="0" borderId="36" xfId="0" applyFont="1" applyBorder="1" applyAlignment="1">
      <alignment horizontal="center" vertical="top" wrapText="1"/>
    </xf>
    <xf numFmtId="0" fontId="16" fillId="0" borderId="58" xfId="0" applyFont="1" applyBorder="1" applyAlignment="1">
      <alignment horizontal="center" vertical="top" wrapText="1"/>
    </xf>
    <xf numFmtId="164" fontId="16" fillId="0" borderId="59" xfId="0" applyNumberFormat="1" applyFont="1" applyBorder="1" applyAlignment="1">
      <alignment horizontal="left" vertical="center" wrapText="1"/>
    </xf>
    <xf numFmtId="164" fontId="16" fillId="0" borderId="60" xfId="0" applyNumberFormat="1" applyFont="1" applyBorder="1" applyAlignment="1">
      <alignment horizontal="left" vertical="center" wrapText="1"/>
    </xf>
    <xf numFmtId="0" fontId="22" fillId="12" borderId="24" xfId="0" applyFont="1" applyFill="1" applyBorder="1" applyAlignment="1">
      <alignment horizontal="center" vertical="top"/>
    </xf>
    <xf numFmtId="0" fontId="26" fillId="0" borderId="0" xfId="0" applyFont="1" applyAlignment="1">
      <alignment vertical="top"/>
    </xf>
    <xf numFmtId="9" fontId="16" fillId="0" borderId="61" xfId="0" applyNumberFormat="1" applyFont="1" applyBorder="1" applyAlignment="1">
      <alignment horizontal="center" vertical="top"/>
    </xf>
    <xf numFmtId="0" fontId="16" fillId="0" borderId="33" xfId="0" applyFont="1" applyBorder="1" applyAlignment="1">
      <alignment horizontal="left" vertical="top"/>
    </xf>
    <xf numFmtId="0" fontId="16" fillId="0" borderId="62" xfId="0" applyFont="1" applyBorder="1" applyAlignment="1">
      <alignment horizontal="left" vertical="top" wrapText="1"/>
    </xf>
    <xf numFmtId="164" fontId="22" fillId="0" borderId="19" xfId="0" applyNumberFormat="1" applyFont="1" applyBorder="1" applyAlignment="1">
      <alignment horizontal="center" vertical="top"/>
    </xf>
    <xf numFmtId="164" fontId="17" fillId="0" borderId="19" xfId="0" applyNumberFormat="1" applyFont="1" applyBorder="1" applyAlignment="1">
      <alignment horizontal="center" vertical="top"/>
    </xf>
    <xf numFmtId="0" fontId="14" fillId="0" borderId="19" xfId="0" applyFont="1" applyBorder="1" applyAlignment="1">
      <alignment horizontal="center" vertical="top"/>
    </xf>
    <xf numFmtId="0" fontId="14" fillId="0" borderId="38" xfId="0" applyFont="1" applyBorder="1" applyAlignment="1">
      <alignment horizontal="center" vertical="top"/>
    </xf>
    <xf numFmtId="164" fontId="22" fillId="4" borderId="14" xfId="0" applyNumberFormat="1" applyFont="1" applyFill="1" applyBorder="1" applyAlignment="1">
      <alignment horizontal="center" vertical="top"/>
    </xf>
    <xf numFmtId="164" fontId="17" fillId="4" borderId="15" xfId="0" applyNumberFormat="1" applyFont="1" applyFill="1" applyBorder="1" applyAlignment="1">
      <alignment horizontal="center" vertical="top"/>
    </xf>
    <xf numFmtId="0" fontId="14" fillId="4" borderId="15" xfId="0" applyFont="1" applyFill="1" applyBorder="1" applyAlignment="1">
      <alignment horizontal="center" vertical="top"/>
    </xf>
    <xf numFmtId="0" fontId="16" fillId="0" borderId="36" xfId="0" applyFont="1" applyBorder="1" applyAlignment="1">
      <alignment horizontal="center" vertical="top" wrapText="1"/>
    </xf>
    <xf numFmtId="0" fontId="16" fillId="0" borderId="48" xfId="0" applyFont="1" applyBorder="1" applyAlignment="1">
      <alignment horizontal="center" vertical="top" wrapText="1"/>
    </xf>
    <xf numFmtId="164" fontId="16" fillId="0" borderId="37" xfId="0" applyNumberFormat="1" applyFont="1" applyBorder="1" applyAlignment="1">
      <alignment horizontal="left" vertical="center" wrapText="1"/>
    </xf>
    <xf numFmtId="164" fontId="16" fillId="0" borderId="51" xfId="0" applyNumberFormat="1" applyFont="1" applyBorder="1" applyAlignment="1">
      <alignment horizontal="left" vertical="center" wrapText="1"/>
    </xf>
    <xf numFmtId="0" fontId="16" fillId="0" borderId="36" xfId="0" applyFont="1" applyBorder="1" applyAlignment="1">
      <alignment horizontal="center" vertical="top"/>
    </xf>
    <xf numFmtId="164" fontId="22" fillId="4" borderId="38" xfId="0" applyNumberFormat="1" applyFont="1" applyFill="1" applyBorder="1" applyAlignment="1">
      <alignment horizontal="center" vertical="top"/>
    </xf>
    <xf numFmtId="0" fontId="22" fillId="12" borderId="2" xfId="0" applyFont="1" applyFill="1" applyBorder="1" applyAlignment="1">
      <alignment horizontal="center" vertical="top"/>
    </xf>
    <xf numFmtId="164" fontId="22" fillId="4" borderId="2" xfId="0" applyNumberFormat="1" applyFont="1" applyFill="1" applyBorder="1" applyAlignment="1">
      <alignment horizontal="center" vertical="top"/>
    </xf>
    <xf numFmtId="164" fontId="17" fillId="4" borderId="4" xfId="0" applyNumberFormat="1" applyFont="1" applyFill="1" applyBorder="1" applyAlignment="1">
      <alignment horizontal="center" vertical="top"/>
    </xf>
    <xf numFmtId="0" fontId="14" fillId="4" borderId="4" xfId="0" applyFont="1" applyFill="1" applyBorder="1" applyAlignment="1">
      <alignment horizontal="center" vertical="top"/>
    </xf>
    <xf numFmtId="0" fontId="14" fillId="4" borderId="2" xfId="0" applyFont="1" applyFill="1" applyBorder="1" applyAlignment="1">
      <alignment horizontal="center" vertical="top"/>
    </xf>
    <xf numFmtId="0" fontId="26" fillId="0" borderId="0" xfId="0" applyFont="1" applyAlignment="1">
      <alignment horizontal="right"/>
    </xf>
    <xf numFmtId="0" fontId="15" fillId="0" borderId="36" xfId="0" applyFont="1" applyBorder="1" applyAlignment="1">
      <alignment horizontal="center" vertical="top"/>
    </xf>
    <xf numFmtId="0" fontId="13" fillId="0" borderId="50" xfId="0" applyFont="1" applyBorder="1" applyAlignment="1">
      <alignment horizontal="center" vertical="top"/>
    </xf>
    <xf numFmtId="0" fontId="13" fillId="0" borderId="43" xfId="0" applyFont="1" applyBorder="1" applyAlignment="1">
      <alignment horizontal="left" vertical="top"/>
    </xf>
    <xf numFmtId="0" fontId="13" fillId="0" borderId="30" xfId="0" applyFont="1" applyBorder="1" applyAlignment="1">
      <alignment horizontal="left" vertical="top" wrapText="1"/>
    </xf>
    <xf numFmtId="0" fontId="6" fillId="0" borderId="36" xfId="0" applyFont="1" applyBorder="1"/>
    <xf numFmtId="0" fontId="0" fillId="0" borderId="21" xfId="0" applyBorder="1"/>
    <xf numFmtId="0" fontId="0" fillId="0" borderId="42" xfId="0" applyBorder="1"/>
    <xf numFmtId="0" fontId="0" fillId="0" borderId="30" xfId="0" applyBorder="1"/>
    <xf numFmtId="164" fontId="22" fillId="9" borderId="13" xfId="0" applyNumberFormat="1" applyFont="1" applyFill="1" applyBorder="1" applyAlignment="1">
      <alignment horizontal="center" vertical="top"/>
    </xf>
    <xf numFmtId="164" fontId="17" fillId="9" borderId="13" xfId="0" applyNumberFormat="1" applyFont="1" applyFill="1" applyBorder="1" applyAlignment="1">
      <alignment horizontal="center" vertical="top"/>
    </xf>
    <xf numFmtId="0" fontId="22" fillId="9" borderId="13" xfId="0" applyFont="1" applyFill="1" applyBorder="1" applyAlignment="1">
      <alignment horizontal="center" vertical="top"/>
    </xf>
    <xf numFmtId="0" fontId="25" fillId="9" borderId="2" xfId="0" applyFont="1" applyFill="1" applyBorder="1" applyAlignment="1">
      <alignment vertical="top" wrapText="1"/>
    </xf>
    <xf numFmtId="0" fontId="0" fillId="0" borderId="37" xfId="0" applyBorder="1"/>
    <xf numFmtId="0" fontId="0" fillId="0" borderId="51" xfId="0" applyBorder="1"/>
    <xf numFmtId="164" fontId="22" fillId="9" borderId="38" xfId="0" applyNumberFormat="1" applyFont="1" applyFill="1" applyBorder="1" applyAlignment="1">
      <alignment horizontal="center" vertical="top"/>
    </xf>
    <xf numFmtId="164" fontId="17" fillId="9" borderId="38" xfId="0" applyNumberFormat="1" applyFont="1" applyFill="1" applyBorder="1" applyAlignment="1">
      <alignment horizontal="center" vertical="top"/>
    </xf>
    <xf numFmtId="0" fontId="14" fillId="9" borderId="38" xfId="0" applyFont="1" applyFill="1" applyBorder="1" applyAlignment="1">
      <alignment horizontal="center" vertical="top"/>
    </xf>
    <xf numFmtId="49" fontId="22" fillId="9" borderId="38" xfId="0" applyNumberFormat="1" applyFont="1" applyFill="1" applyBorder="1" applyAlignment="1">
      <alignment vertical="top" wrapText="1"/>
    </xf>
    <xf numFmtId="164" fontId="14" fillId="9" borderId="14" xfId="0" applyNumberFormat="1" applyFont="1" applyFill="1" applyBorder="1" applyAlignment="1">
      <alignment horizontal="center" vertical="top"/>
    </xf>
    <xf numFmtId="164" fontId="16" fillId="9" borderId="14" xfId="0" applyNumberFormat="1" applyFont="1" applyFill="1" applyBorder="1" applyAlignment="1">
      <alignment horizontal="center" vertical="top"/>
    </xf>
    <xf numFmtId="0" fontId="14" fillId="9" borderId="14" xfId="0" applyFont="1" applyFill="1" applyBorder="1" applyAlignment="1">
      <alignment horizontal="center" vertical="top"/>
    </xf>
    <xf numFmtId="0" fontId="14" fillId="0" borderId="42" xfId="0" applyFont="1" applyBorder="1" applyAlignment="1">
      <alignment horizontal="center" vertical="top" wrapText="1"/>
    </xf>
    <xf numFmtId="0" fontId="14" fillId="0" borderId="43" xfId="0" applyFont="1" applyBorder="1" applyAlignment="1">
      <alignment horizontal="center" vertical="center" wrapText="1"/>
    </xf>
    <xf numFmtId="164" fontId="14" fillId="0" borderId="30" xfId="0" applyNumberFormat="1" applyFont="1" applyBorder="1" applyAlignment="1">
      <alignment horizontal="left" vertical="center" wrapText="1"/>
    </xf>
    <xf numFmtId="164" fontId="22" fillId="9" borderId="6" xfId="0" applyNumberFormat="1" applyFont="1" applyFill="1" applyBorder="1" applyAlignment="1">
      <alignment horizontal="center" vertical="top"/>
    </xf>
    <xf numFmtId="164" fontId="17" fillId="9" borderId="6" xfId="0" applyNumberFormat="1" applyFont="1" applyFill="1" applyBorder="1" applyAlignment="1">
      <alignment horizontal="center" vertical="top"/>
    </xf>
    <xf numFmtId="0" fontId="14" fillId="9" borderId="6" xfId="0" applyFont="1" applyFill="1" applyBorder="1" applyAlignment="1">
      <alignment horizontal="center" vertical="top"/>
    </xf>
    <xf numFmtId="49" fontId="22" fillId="9" borderId="24" xfId="0" applyNumberFormat="1" applyFont="1" applyFill="1" applyBorder="1" applyAlignment="1">
      <alignment vertical="top" wrapText="1"/>
    </xf>
    <xf numFmtId="9" fontId="14" fillId="4" borderId="37" xfId="0" applyNumberFormat="1" applyFont="1" applyFill="1" applyBorder="1" applyAlignment="1">
      <alignment horizontal="center" vertical="top"/>
    </xf>
    <xf numFmtId="0" fontId="14" fillId="4" borderId="37" xfId="0" applyFont="1" applyFill="1" applyBorder="1" applyAlignment="1">
      <alignment horizontal="center" vertical="center"/>
    </xf>
    <xf numFmtId="0" fontId="14" fillId="4" borderId="51" xfId="0" applyFont="1" applyFill="1" applyBorder="1" applyAlignment="1">
      <alignment horizontal="left" vertical="top"/>
    </xf>
    <xf numFmtId="0" fontId="7" fillId="10" borderId="18" xfId="0" applyFont="1" applyFill="1" applyBorder="1" applyAlignment="1">
      <alignment vertical="top" wrapText="1"/>
    </xf>
    <xf numFmtId="9" fontId="14" fillId="0" borderId="42" xfId="0" applyNumberFormat="1" applyFont="1" applyBorder="1" applyAlignment="1">
      <alignment horizontal="center" vertical="top"/>
    </xf>
    <xf numFmtId="9" fontId="14" fillId="4" borderId="42" xfId="0" applyNumberFormat="1" applyFont="1" applyFill="1" applyBorder="1" applyAlignment="1">
      <alignment horizontal="center" vertical="top"/>
    </xf>
    <xf numFmtId="0" fontId="14" fillId="4" borderId="42" xfId="0" applyFont="1" applyFill="1" applyBorder="1" applyAlignment="1">
      <alignment horizontal="center" vertical="center"/>
    </xf>
    <xf numFmtId="0" fontId="14" fillId="4" borderId="30" xfId="0" applyFont="1" applyFill="1" applyBorder="1" applyAlignment="1">
      <alignment horizontal="left" vertical="top"/>
    </xf>
    <xf numFmtId="0" fontId="14" fillId="0" borderId="6" xfId="0" applyFont="1" applyBorder="1" applyAlignment="1">
      <alignment horizontal="center" vertical="top"/>
    </xf>
    <xf numFmtId="0" fontId="14" fillId="4" borderId="37" xfId="0" applyFont="1" applyFill="1" applyBorder="1" applyAlignment="1">
      <alignment horizontal="left" vertical="top"/>
    </xf>
    <xf numFmtId="0" fontId="7" fillId="4" borderId="36" xfId="0" applyFont="1" applyFill="1" applyBorder="1" applyAlignment="1">
      <alignment horizontal="center" vertical="top" wrapText="1"/>
    </xf>
    <xf numFmtId="0" fontId="14" fillId="0" borderId="21" xfId="0" applyFont="1" applyBorder="1" applyAlignment="1">
      <alignment horizontal="center" vertical="top" wrapText="1"/>
    </xf>
    <xf numFmtId="0" fontId="14" fillId="4" borderId="36" xfId="0" applyFont="1" applyFill="1" applyBorder="1" applyAlignment="1">
      <alignment horizontal="center" vertical="top" wrapText="1"/>
    </xf>
    <xf numFmtId="0" fontId="14" fillId="4" borderId="43" xfId="0" applyFont="1" applyFill="1" applyBorder="1" applyAlignment="1">
      <alignment horizontal="center" vertical="center" wrapText="1"/>
    </xf>
    <xf numFmtId="0" fontId="16" fillId="4" borderId="21" xfId="0" applyFont="1" applyFill="1" applyBorder="1" applyAlignment="1">
      <alignment vertical="top" wrapText="1"/>
    </xf>
    <xf numFmtId="164" fontId="14" fillId="9" borderId="6" xfId="0" applyNumberFormat="1" applyFont="1" applyFill="1" applyBorder="1" applyAlignment="1">
      <alignment horizontal="center" vertical="top"/>
    </xf>
    <xf numFmtId="164" fontId="16" fillId="9" borderId="6" xfId="0" applyNumberFormat="1" applyFont="1" applyFill="1" applyBorder="1" applyAlignment="1">
      <alignment horizontal="center" vertical="top"/>
    </xf>
    <xf numFmtId="9" fontId="13" fillId="0" borderId="43" xfId="0" applyNumberFormat="1" applyFont="1" applyBorder="1" applyAlignment="1">
      <alignment horizontal="center" vertical="top"/>
    </xf>
    <xf numFmtId="9" fontId="13" fillId="4" borderId="43" xfId="0" applyNumberFormat="1" applyFont="1" applyFill="1" applyBorder="1" applyAlignment="1">
      <alignment horizontal="center" vertical="top"/>
    </xf>
    <xf numFmtId="0" fontId="13" fillId="4" borderId="43" xfId="0" applyFont="1" applyFill="1" applyBorder="1" applyAlignment="1">
      <alignment horizontal="center" vertical="center"/>
    </xf>
    <xf numFmtId="0" fontId="13" fillId="4" borderId="22" xfId="0" applyFont="1" applyFill="1" applyBorder="1" applyAlignment="1">
      <alignment horizontal="left" vertical="top"/>
    </xf>
    <xf numFmtId="9" fontId="13" fillId="0" borderId="36" xfId="0" applyNumberFormat="1" applyFont="1" applyBorder="1" applyAlignment="1">
      <alignment horizontal="center" vertical="top"/>
    </xf>
    <xf numFmtId="9" fontId="13" fillId="4" borderId="36" xfId="0" applyNumberFormat="1" applyFont="1" applyFill="1" applyBorder="1" applyAlignment="1">
      <alignment horizontal="center" vertical="top"/>
    </xf>
    <xf numFmtId="0" fontId="13" fillId="4" borderId="36" xfId="0" applyFont="1" applyFill="1" applyBorder="1" applyAlignment="1">
      <alignment horizontal="center" vertical="center"/>
    </xf>
    <xf numFmtId="0" fontId="13" fillId="4" borderId="15" xfId="0" applyFont="1" applyFill="1" applyBorder="1" applyAlignment="1">
      <alignment horizontal="left" vertical="top"/>
    </xf>
    <xf numFmtId="0" fontId="14" fillId="0" borderId="7" xfId="0" applyFont="1" applyBorder="1" applyAlignment="1">
      <alignment horizontal="center" vertical="top"/>
    </xf>
    <xf numFmtId="0" fontId="7" fillId="10" borderId="38" xfId="0" applyFont="1" applyFill="1" applyBorder="1" applyAlignment="1">
      <alignment vertical="top" wrapText="1"/>
    </xf>
    <xf numFmtId="9" fontId="13" fillId="0" borderId="48" xfId="0" applyNumberFormat="1" applyFont="1" applyBorder="1" applyAlignment="1">
      <alignment horizontal="center" vertical="top"/>
    </xf>
    <xf numFmtId="9" fontId="13" fillId="4" borderId="48" xfId="0" applyNumberFormat="1" applyFont="1" applyFill="1" applyBorder="1" applyAlignment="1">
      <alignment horizontal="center" vertical="top"/>
    </xf>
    <xf numFmtId="0" fontId="13" fillId="4" borderId="37" xfId="0" applyFont="1" applyFill="1" applyBorder="1" applyAlignment="1">
      <alignment horizontal="center" vertical="center"/>
    </xf>
    <xf numFmtId="0" fontId="13" fillId="4" borderId="37" xfId="0" applyFont="1" applyFill="1" applyBorder="1" applyAlignment="1">
      <alignment horizontal="left" vertical="top"/>
    </xf>
    <xf numFmtId="0" fontId="14" fillId="0" borderId="50" xfId="0" applyFont="1" applyBorder="1" applyAlignment="1">
      <alignment horizontal="center" vertical="top"/>
    </xf>
    <xf numFmtId="0" fontId="14" fillId="4" borderId="50" xfId="0" applyFont="1" applyFill="1" applyBorder="1" applyAlignment="1">
      <alignment horizontal="center" vertical="top"/>
    </xf>
    <xf numFmtId="0" fontId="16" fillId="4" borderId="0" xfId="0" applyFont="1" applyFill="1" applyAlignment="1">
      <alignment vertical="top" wrapText="1"/>
    </xf>
    <xf numFmtId="0" fontId="14" fillId="9" borderId="7" xfId="0" applyFont="1" applyFill="1" applyBorder="1" applyAlignment="1">
      <alignment horizontal="center" vertical="top"/>
    </xf>
    <xf numFmtId="0" fontId="14" fillId="0" borderId="36" xfId="0" applyFont="1" applyBorder="1" applyAlignment="1">
      <alignment horizontal="center" vertical="top"/>
    </xf>
    <xf numFmtId="0" fontId="14" fillId="4" borderId="36" xfId="0" applyFont="1" applyFill="1" applyBorder="1" applyAlignment="1">
      <alignment horizontal="center" vertical="top"/>
    </xf>
    <xf numFmtId="0" fontId="14" fillId="4" borderId="36" xfId="0" applyFont="1" applyFill="1" applyBorder="1" applyAlignment="1">
      <alignment horizontal="center" vertical="center"/>
    </xf>
    <xf numFmtId="0" fontId="14" fillId="4" borderId="51" xfId="0" applyFont="1" applyFill="1" applyBorder="1" applyAlignment="1">
      <alignment horizontal="left" vertical="top" wrapText="1"/>
    </xf>
    <xf numFmtId="164" fontId="17" fillId="0" borderId="13" xfId="0" applyNumberFormat="1" applyFont="1" applyBorder="1" applyAlignment="1">
      <alignment horizontal="center" vertical="top"/>
    </xf>
    <xf numFmtId="0" fontId="16" fillId="4" borderId="12" xfId="0" applyFont="1" applyFill="1" applyBorder="1" applyAlignment="1">
      <alignment horizontal="center" vertical="top"/>
    </xf>
    <xf numFmtId="0" fontId="7" fillId="10" borderId="24" xfId="0" applyFont="1" applyFill="1" applyBorder="1" applyAlignment="1">
      <alignment vertical="top"/>
    </xf>
    <xf numFmtId="0" fontId="0" fillId="4" borderId="58" xfId="0" applyFill="1" applyBorder="1" applyAlignment="1">
      <alignment horizontal="center" vertical="top" wrapText="1"/>
    </xf>
    <xf numFmtId="49" fontId="17" fillId="10" borderId="24" xfId="0" applyNumberFormat="1" applyFont="1" applyFill="1" applyBorder="1" applyAlignment="1">
      <alignment vertical="top"/>
    </xf>
    <xf numFmtId="49" fontId="17" fillId="9" borderId="24" xfId="0" applyNumberFormat="1" applyFont="1" applyFill="1" applyBorder="1" applyAlignment="1">
      <alignment vertical="top" wrapText="1"/>
    </xf>
    <xf numFmtId="49" fontId="22" fillId="11" borderId="24" xfId="0" applyNumberFormat="1" applyFont="1" applyFill="1" applyBorder="1" applyAlignment="1">
      <alignment vertical="top"/>
    </xf>
    <xf numFmtId="49" fontId="10" fillId="7" borderId="24" xfId="0" applyNumberFormat="1" applyFont="1" applyFill="1" applyBorder="1" applyAlignment="1">
      <alignment vertical="top"/>
    </xf>
    <xf numFmtId="0" fontId="7" fillId="0" borderId="36" xfId="0" applyFont="1" applyBorder="1" applyAlignment="1">
      <alignment horizontal="left" vertical="top" wrapText="1"/>
    </xf>
    <xf numFmtId="0" fontId="14" fillId="4" borderId="43" xfId="0" applyFont="1" applyFill="1" applyBorder="1" applyAlignment="1">
      <alignment horizontal="center" vertical="center"/>
    </xf>
    <xf numFmtId="0" fontId="14" fillId="4" borderId="42" xfId="0" applyFont="1" applyFill="1" applyBorder="1" applyAlignment="1">
      <alignment horizontal="left" vertical="top" wrapText="1"/>
    </xf>
    <xf numFmtId="0" fontId="16" fillId="4" borderId="7" xfId="0" applyFont="1" applyFill="1" applyBorder="1" applyAlignment="1">
      <alignment horizontal="center" vertical="top"/>
    </xf>
    <xf numFmtId="0" fontId="7" fillId="10" borderId="9" xfId="0" applyFont="1" applyFill="1" applyBorder="1" applyAlignment="1">
      <alignment vertical="top"/>
    </xf>
    <xf numFmtId="0" fontId="0" fillId="4" borderId="9" xfId="0" applyFill="1" applyBorder="1" applyAlignment="1">
      <alignment horizontal="center" vertical="top" wrapText="1"/>
    </xf>
    <xf numFmtId="0" fontId="16" fillId="4" borderId="19" xfId="0" applyFont="1" applyFill="1" applyBorder="1" applyAlignment="1">
      <alignment horizontal="center" vertical="top"/>
    </xf>
    <xf numFmtId="164" fontId="17" fillId="4" borderId="9" xfId="0" applyNumberFormat="1" applyFont="1" applyFill="1" applyBorder="1" applyAlignment="1">
      <alignment horizontal="center" vertical="top"/>
    </xf>
    <xf numFmtId="164" fontId="17" fillId="4" borderId="12" xfId="0" applyNumberFormat="1" applyFont="1" applyFill="1" applyBorder="1" applyAlignment="1">
      <alignment horizontal="center" vertical="top"/>
    </xf>
    <xf numFmtId="0" fontId="7" fillId="10" borderId="9" xfId="0" applyFont="1" applyFill="1" applyBorder="1" applyAlignment="1">
      <alignment vertical="top" wrapText="1"/>
    </xf>
    <xf numFmtId="164" fontId="17" fillId="4" borderId="41" xfId="0" applyNumberFormat="1" applyFont="1" applyFill="1" applyBorder="1" applyAlignment="1">
      <alignment horizontal="center" vertical="top"/>
    </xf>
    <xf numFmtId="0" fontId="16" fillId="4" borderId="25" xfId="0" applyFont="1" applyFill="1" applyBorder="1" applyAlignment="1">
      <alignment horizontal="center" vertical="top"/>
    </xf>
    <xf numFmtId="164" fontId="17" fillId="4" borderId="6" xfId="0" applyNumberFormat="1" applyFont="1" applyFill="1" applyBorder="1" applyAlignment="1">
      <alignment horizontal="center" vertical="top"/>
    </xf>
    <xf numFmtId="0" fontId="14" fillId="4" borderId="17" xfId="0" applyFont="1" applyFill="1" applyBorder="1" applyAlignment="1">
      <alignment horizontal="center" vertical="center"/>
    </xf>
    <xf numFmtId="164" fontId="17" fillId="9" borderId="41" xfId="0" applyNumberFormat="1" applyFont="1" applyFill="1" applyBorder="1" applyAlignment="1">
      <alignment horizontal="center" vertical="top"/>
    </xf>
    <xf numFmtId="0" fontId="17" fillId="9" borderId="13" xfId="0" applyFont="1" applyFill="1" applyBorder="1" applyAlignment="1">
      <alignment horizontal="center" vertical="top"/>
    </xf>
    <xf numFmtId="0" fontId="0" fillId="9" borderId="2" xfId="0" applyFill="1" applyBorder="1" applyAlignment="1">
      <alignment horizontal="center" vertical="top" wrapText="1"/>
    </xf>
    <xf numFmtId="0" fontId="14" fillId="0" borderId="48" xfId="0" applyFont="1" applyBorder="1" applyAlignment="1">
      <alignment horizontal="center" vertical="top"/>
    </xf>
    <xf numFmtId="0" fontId="14" fillId="0" borderId="17" xfId="0" applyFont="1" applyBorder="1" applyAlignment="1">
      <alignment horizontal="center" vertical="center" wrapText="1"/>
    </xf>
    <xf numFmtId="0" fontId="14" fillId="0" borderId="37" xfId="0" applyFont="1" applyBorder="1" applyAlignment="1">
      <alignment horizontal="center" vertical="center" wrapText="1"/>
    </xf>
    <xf numFmtId="164" fontId="16" fillId="9" borderId="15" xfId="0" applyNumberFormat="1" applyFont="1" applyFill="1" applyBorder="1" applyAlignment="1">
      <alignment horizontal="center" vertical="top"/>
    </xf>
    <xf numFmtId="0" fontId="16" fillId="9" borderId="14" xfId="0" applyFont="1" applyFill="1" applyBorder="1" applyAlignment="1">
      <alignment horizontal="center" vertical="top"/>
    </xf>
    <xf numFmtId="49" fontId="17" fillId="9" borderId="38" xfId="0" applyNumberFormat="1" applyFont="1" applyFill="1" applyBorder="1" applyAlignment="1">
      <alignment horizontal="center" vertical="top" wrapText="1"/>
    </xf>
    <xf numFmtId="0" fontId="14" fillId="0" borderId="21" xfId="0" applyFont="1" applyBorder="1" applyAlignment="1">
      <alignment horizontal="center" vertical="center" wrapText="1"/>
    </xf>
    <xf numFmtId="0" fontId="14" fillId="0" borderId="42" xfId="0" applyFont="1" applyBorder="1" applyAlignment="1">
      <alignment horizontal="center" vertical="center" wrapText="1"/>
    </xf>
    <xf numFmtId="164" fontId="16" fillId="9" borderId="22" xfId="0" applyNumberFormat="1" applyFont="1" applyFill="1" applyBorder="1" applyAlignment="1">
      <alignment horizontal="center" vertical="top"/>
    </xf>
    <xf numFmtId="164" fontId="16" fillId="9" borderId="23" xfId="0" applyNumberFormat="1" applyFont="1" applyFill="1" applyBorder="1" applyAlignment="1">
      <alignment horizontal="center" vertical="top"/>
    </xf>
    <xf numFmtId="0" fontId="16" fillId="9" borderId="23" xfId="0" applyFont="1" applyFill="1" applyBorder="1" applyAlignment="1">
      <alignment horizontal="center" vertical="top"/>
    </xf>
    <xf numFmtId="0" fontId="14" fillId="0" borderId="50" xfId="0" applyFont="1" applyBorder="1" applyAlignment="1">
      <alignment horizontal="center" vertical="center" wrapText="1"/>
    </xf>
    <xf numFmtId="0" fontId="14" fillId="0" borderId="36" xfId="0" applyFont="1" applyBorder="1" applyAlignment="1">
      <alignment horizontal="center" vertical="center" wrapText="1"/>
    </xf>
    <xf numFmtId="0" fontId="16" fillId="0" borderId="15" xfId="0" applyFont="1" applyBorder="1" applyAlignment="1">
      <alignment wrapText="1"/>
    </xf>
    <xf numFmtId="0" fontId="14" fillId="0" borderId="52" xfId="0" applyFont="1" applyBorder="1" applyAlignment="1">
      <alignment horizontal="center" vertical="top"/>
    </xf>
    <xf numFmtId="0" fontId="14" fillId="0" borderId="8" xfId="0" applyFont="1" applyBorder="1" applyAlignment="1">
      <alignment horizontal="center" vertical="top" wrapText="1"/>
    </xf>
    <xf numFmtId="0" fontId="14" fillId="0" borderId="53" xfId="0" applyFont="1" applyBorder="1" applyAlignment="1">
      <alignment horizontal="center" vertical="top" wrapText="1"/>
    </xf>
    <xf numFmtId="0" fontId="16" fillId="0" borderId="54" xfId="0" applyFont="1" applyBorder="1" applyAlignment="1">
      <alignment horizontal="left" vertical="top" wrapText="1"/>
    </xf>
    <xf numFmtId="0" fontId="16" fillId="9" borderId="6" xfId="0" applyFont="1" applyFill="1" applyBorder="1" applyAlignment="1">
      <alignment horizontal="center" vertical="top"/>
    </xf>
    <xf numFmtId="0" fontId="28" fillId="0" borderId="64" xfId="0" applyFont="1" applyBorder="1" applyAlignment="1">
      <alignment horizontal="center" vertical="top"/>
    </xf>
    <xf numFmtId="0" fontId="16" fillId="0" borderId="64" xfId="0" applyFont="1" applyBorder="1" applyAlignment="1">
      <alignment horizontal="center" vertical="top" wrapText="1"/>
    </xf>
    <xf numFmtId="0" fontId="16" fillId="0" borderId="35" xfId="0" applyFont="1" applyBorder="1" applyAlignment="1">
      <alignment horizontal="center" vertical="top" wrapText="1"/>
    </xf>
    <xf numFmtId="0" fontId="16" fillId="0" borderId="4" xfId="0" applyFont="1" applyBorder="1" applyAlignment="1">
      <alignment vertical="top" wrapText="1"/>
    </xf>
    <xf numFmtId="0" fontId="12" fillId="6" borderId="31" xfId="0" applyFont="1" applyFill="1" applyBorder="1" applyAlignment="1">
      <alignment vertical="top"/>
    </xf>
    <xf numFmtId="0" fontId="12" fillId="6" borderId="65" xfId="0" applyFont="1" applyFill="1" applyBorder="1" applyAlignment="1">
      <alignment vertical="top"/>
    </xf>
    <xf numFmtId="0" fontId="22" fillId="6" borderId="11" xfId="0" applyFont="1" applyFill="1" applyBorder="1" applyAlignment="1">
      <alignment vertical="top"/>
    </xf>
    <xf numFmtId="0" fontId="17" fillId="6" borderId="11" xfId="0" applyFont="1" applyFill="1" applyBorder="1" applyAlignment="1">
      <alignment vertical="top"/>
    </xf>
    <xf numFmtId="0" fontId="12" fillId="6" borderId="11" xfId="0" applyFont="1" applyFill="1" applyBorder="1" applyAlignment="1">
      <alignment vertical="top"/>
    </xf>
    <xf numFmtId="0" fontId="17" fillId="6" borderId="12" xfId="0" applyFont="1" applyFill="1" applyBorder="1" applyAlignment="1">
      <alignment vertical="top"/>
    </xf>
    <xf numFmtId="0" fontId="7" fillId="0" borderId="33" xfId="0" applyFont="1" applyBorder="1" applyAlignment="1">
      <alignment horizontal="center" vertical="top"/>
    </xf>
    <xf numFmtId="0" fontId="14" fillId="0" borderId="58" xfId="0" applyFont="1" applyBorder="1" applyAlignment="1">
      <alignment horizontal="center" vertical="top"/>
    </xf>
    <xf numFmtId="0" fontId="27" fillId="0" borderId="66" xfId="0" applyFont="1" applyBorder="1" applyAlignment="1">
      <alignment horizontal="center" vertical="center" wrapText="1"/>
    </xf>
    <xf numFmtId="0" fontId="16" fillId="0" borderId="60" xfId="0" applyFont="1" applyBorder="1" applyAlignment="1">
      <alignment vertical="center" wrapText="1"/>
    </xf>
    <xf numFmtId="0" fontId="16" fillId="0" borderId="64" xfId="0" applyFont="1" applyBorder="1" applyAlignment="1">
      <alignment horizontal="center" vertical="top"/>
    </xf>
    <xf numFmtId="0" fontId="16" fillId="0" borderId="35" xfId="0" applyFont="1" applyBorder="1" applyAlignment="1">
      <alignment horizontal="center" vertical="center" wrapText="1"/>
    </xf>
    <xf numFmtId="0" fontId="16" fillId="0" borderId="67" xfId="0" applyFont="1" applyBorder="1" applyAlignment="1">
      <alignment vertical="center" wrapText="1"/>
    </xf>
    <xf numFmtId="0" fontId="16" fillId="0" borderId="55" xfId="0" applyFont="1" applyBorder="1" applyAlignment="1">
      <alignment horizontal="center" vertical="top"/>
    </xf>
    <xf numFmtId="0" fontId="27" fillId="0" borderId="65" xfId="0" applyFont="1" applyBorder="1" applyAlignment="1">
      <alignment horizontal="center" vertical="center" wrapText="1"/>
    </xf>
    <xf numFmtId="0" fontId="16" fillId="0" borderId="32" xfId="0" applyFont="1" applyBorder="1" applyAlignment="1">
      <alignment vertical="center" wrapText="1"/>
    </xf>
    <xf numFmtId="0" fontId="12" fillId="8" borderId="36" xfId="0" applyFont="1" applyFill="1" applyBorder="1" applyAlignment="1">
      <alignment vertical="top"/>
    </xf>
    <xf numFmtId="0" fontId="17" fillId="8" borderId="11" xfId="0" applyFont="1" applyFill="1" applyBorder="1" applyAlignment="1">
      <alignment vertical="top"/>
    </xf>
    <xf numFmtId="0" fontId="12" fillId="8" borderId="11" xfId="0" applyFont="1" applyFill="1" applyBorder="1" applyAlignment="1">
      <alignment vertical="top"/>
    </xf>
    <xf numFmtId="0" fontId="17" fillId="8" borderId="12" xfId="0" applyFont="1" applyFill="1" applyBorder="1" applyAlignment="1">
      <alignment vertical="top"/>
    </xf>
    <xf numFmtId="49" fontId="10" fillId="8" borderId="12" xfId="0" applyNumberFormat="1" applyFont="1" applyFill="1" applyBorder="1" applyAlignment="1">
      <alignment horizontal="center" vertical="top"/>
    </xf>
    <xf numFmtId="0" fontId="12" fillId="8" borderId="36" xfId="0" applyFont="1" applyFill="1" applyBorder="1" applyAlignment="1">
      <alignment horizontal="left" vertical="top" wrapText="1"/>
    </xf>
    <xf numFmtId="0" fontId="17" fillId="8" borderId="11" xfId="0" applyFont="1" applyFill="1" applyBorder="1" applyAlignment="1">
      <alignment horizontal="left" vertical="top" wrapText="1"/>
    </xf>
    <xf numFmtId="0" fontId="17" fillId="8" borderId="12" xfId="0" applyFont="1" applyFill="1" applyBorder="1" applyAlignment="1">
      <alignment horizontal="left" vertical="top" wrapText="1"/>
    </xf>
    <xf numFmtId="164" fontId="22" fillId="8" borderId="9" xfId="0" applyNumberFormat="1" applyFont="1" applyFill="1" applyBorder="1" applyAlignment="1">
      <alignment horizontal="center" vertical="top" wrapText="1"/>
    </xf>
    <xf numFmtId="164" fontId="17" fillId="8" borderId="9" xfId="0" applyNumberFormat="1" applyFont="1" applyFill="1" applyBorder="1" applyAlignment="1">
      <alignment horizontal="center" vertical="top" wrapText="1"/>
    </xf>
    <xf numFmtId="0" fontId="22" fillId="8" borderId="12" xfId="0" applyFont="1" applyFill="1" applyBorder="1" applyAlignment="1">
      <alignment horizontal="center" vertical="top"/>
    </xf>
    <xf numFmtId="49" fontId="10" fillId="8" borderId="9" xfId="0" applyNumberFormat="1" applyFont="1" applyFill="1" applyBorder="1" applyAlignment="1">
      <alignment horizontal="center" vertical="top"/>
    </xf>
    <xf numFmtId="49" fontId="10" fillId="7" borderId="9" xfId="0" applyNumberFormat="1" applyFont="1" applyFill="1" applyBorder="1" applyAlignment="1">
      <alignment horizontal="center" vertical="top"/>
    </xf>
    <xf numFmtId="0" fontId="15" fillId="6" borderId="36" xfId="0" applyFont="1" applyFill="1" applyBorder="1" applyAlignment="1">
      <alignment horizontal="center" vertical="top"/>
    </xf>
    <xf numFmtId="0" fontId="13" fillId="6" borderId="11" xfId="0" applyFont="1" applyFill="1" applyBorder="1" applyAlignment="1">
      <alignment horizontal="center" vertical="top"/>
    </xf>
    <xf numFmtId="0" fontId="13" fillId="6" borderId="12" xfId="0" applyFont="1" applyFill="1" applyBorder="1" applyAlignment="1">
      <alignment horizontal="center" vertical="top"/>
    </xf>
    <xf numFmtId="164" fontId="22" fillId="6" borderId="9" xfId="0" applyNumberFormat="1" applyFont="1" applyFill="1" applyBorder="1" applyAlignment="1">
      <alignment horizontal="center" vertical="top"/>
    </xf>
    <xf numFmtId="164" fontId="17" fillId="6" borderId="9" xfId="0" applyNumberFormat="1" applyFont="1" applyFill="1" applyBorder="1" applyAlignment="1">
      <alignment horizontal="center" vertical="top"/>
    </xf>
    <xf numFmtId="0" fontId="22" fillId="6" borderId="9" xfId="0" applyFont="1" applyFill="1" applyBorder="1" applyAlignment="1">
      <alignment horizontal="center" vertical="top"/>
    </xf>
    <xf numFmtId="49" fontId="22" fillId="6" borderId="9" xfId="0" applyNumberFormat="1" applyFont="1" applyFill="1" applyBorder="1" applyAlignment="1">
      <alignment horizontal="center" vertical="top"/>
    </xf>
    <xf numFmtId="0" fontId="14" fillId="0" borderId="55" xfId="0" applyFont="1" applyBorder="1" applyAlignment="1">
      <alignment horizontal="center" vertical="top"/>
    </xf>
    <xf numFmtId="0" fontId="14" fillId="4" borderId="55" xfId="0" applyFont="1" applyFill="1" applyBorder="1" applyAlignment="1">
      <alignment horizontal="center" vertical="top"/>
    </xf>
    <xf numFmtId="0" fontId="16" fillId="4" borderId="56" xfId="0" applyFont="1" applyFill="1" applyBorder="1" applyAlignment="1">
      <alignment horizontal="center" vertical="top" wrapText="1"/>
    </xf>
    <xf numFmtId="0" fontId="16" fillId="4" borderId="32" xfId="0" applyFont="1" applyFill="1" applyBorder="1" applyAlignment="1">
      <alignment horizontal="left" vertical="top" wrapText="1"/>
    </xf>
    <xf numFmtId="164" fontId="16" fillId="4" borderId="2" xfId="0" applyNumberFormat="1" applyFont="1" applyFill="1" applyBorder="1" applyAlignment="1">
      <alignment horizontal="center" vertical="top"/>
    </xf>
    <xf numFmtId="164" fontId="16" fillId="4" borderId="38" xfId="0" applyNumberFormat="1" applyFont="1" applyFill="1" applyBorder="1" applyAlignment="1">
      <alignment horizontal="center" vertical="top"/>
    </xf>
    <xf numFmtId="0" fontId="0" fillId="4" borderId="3" xfId="0" applyFill="1" applyBorder="1" applyAlignment="1">
      <alignment horizontal="center" vertical="top" wrapText="1"/>
    </xf>
    <xf numFmtId="49" fontId="17" fillId="9" borderId="9" xfId="0" applyNumberFormat="1" applyFont="1" applyFill="1" applyBorder="1" applyAlignment="1">
      <alignment vertical="top"/>
    </xf>
    <xf numFmtId="49" fontId="10" fillId="7" borderId="4" xfId="0" applyNumberFormat="1" applyFont="1" applyFill="1" applyBorder="1" applyAlignment="1">
      <alignment horizontal="center" vertical="top"/>
    </xf>
    <xf numFmtId="0" fontId="14" fillId="4" borderId="48" xfId="0" applyFont="1" applyFill="1" applyBorder="1" applyAlignment="1">
      <alignment horizontal="center" vertical="top"/>
    </xf>
    <xf numFmtId="0" fontId="16" fillId="4" borderId="37" xfId="0" applyFont="1" applyFill="1" applyBorder="1" applyAlignment="1">
      <alignment horizontal="center" vertical="center" wrapText="1"/>
    </xf>
    <xf numFmtId="164" fontId="22" fillId="4" borderId="9" xfId="0" applyNumberFormat="1" applyFont="1" applyFill="1" applyBorder="1" applyAlignment="1">
      <alignment horizontal="center" vertical="top"/>
    </xf>
    <xf numFmtId="164" fontId="16" fillId="4" borderId="9" xfId="0" applyNumberFormat="1" applyFont="1" applyFill="1" applyBorder="1" applyAlignment="1">
      <alignment horizontal="center" vertical="top"/>
    </xf>
    <xf numFmtId="0" fontId="14" fillId="4" borderId="9" xfId="0" applyFont="1" applyFill="1" applyBorder="1" applyAlignment="1">
      <alignment horizontal="center" vertical="top"/>
    </xf>
    <xf numFmtId="0" fontId="7" fillId="0" borderId="36" xfId="0" applyFont="1" applyBorder="1" applyAlignment="1">
      <alignment horizontal="center" vertical="center"/>
    </xf>
    <xf numFmtId="0" fontId="14" fillId="0" borderId="52" xfId="0" applyFont="1" applyBorder="1" applyAlignment="1">
      <alignment horizontal="center" vertical="center"/>
    </xf>
    <xf numFmtId="0" fontId="14" fillId="4" borderId="52" xfId="0" applyFont="1" applyFill="1" applyBorder="1" applyAlignment="1">
      <alignment horizontal="center" vertical="center"/>
    </xf>
    <xf numFmtId="0" fontId="16" fillId="4" borderId="68" xfId="0" applyFont="1" applyFill="1" applyBorder="1" applyAlignment="1">
      <alignment horizontal="center" vertical="center" wrapText="1"/>
    </xf>
    <xf numFmtId="0" fontId="16" fillId="4" borderId="7" xfId="0" applyFont="1" applyFill="1" applyBorder="1" applyAlignment="1">
      <alignment wrapText="1"/>
    </xf>
    <xf numFmtId="0" fontId="7" fillId="10" borderId="2" xfId="0" applyFont="1" applyFill="1" applyBorder="1" applyAlignment="1">
      <alignment vertical="top" wrapText="1"/>
    </xf>
    <xf numFmtId="49" fontId="17" fillId="10" borderId="38" xfId="0" applyNumberFormat="1" applyFont="1" applyFill="1" applyBorder="1" applyAlignment="1">
      <alignment vertical="top"/>
    </xf>
    <xf numFmtId="49" fontId="17" fillId="9" borderId="2" xfId="0" applyNumberFormat="1" applyFont="1" applyFill="1" applyBorder="1" applyAlignment="1">
      <alignment vertical="top"/>
    </xf>
    <xf numFmtId="9" fontId="14" fillId="0" borderId="69" xfId="0" applyNumberFormat="1" applyFont="1" applyBorder="1" applyAlignment="1">
      <alignment horizontal="center" vertical="top"/>
    </xf>
    <xf numFmtId="9" fontId="14" fillId="4" borderId="69" xfId="0" applyNumberFormat="1" applyFont="1" applyFill="1" applyBorder="1" applyAlignment="1">
      <alignment horizontal="center" vertical="top"/>
    </xf>
    <xf numFmtId="0" fontId="13" fillId="4" borderId="70" xfId="0" applyFont="1" applyFill="1" applyBorder="1" applyAlignment="1">
      <alignment horizontal="center" vertical="center"/>
    </xf>
    <xf numFmtId="0" fontId="13" fillId="4" borderId="28" xfId="0" applyFont="1" applyFill="1" applyBorder="1" applyAlignment="1">
      <alignment horizontal="left" vertical="top"/>
    </xf>
    <xf numFmtId="164" fontId="22" fillId="9" borderId="39" xfId="0" applyNumberFormat="1" applyFont="1" applyFill="1" applyBorder="1" applyAlignment="1">
      <alignment horizontal="center" vertical="top"/>
    </xf>
    <xf numFmtId="164" fontId="17" fillId="9" borderId="39" xfId="0" applyNumberFormat="1" applyFont="1" applyFill="1" applyBorder="1" applyAlignment="1">
      <alignment horizontal="center" vertical="top"/>
    </xf>
    <xf numFmtId="0" fontId="14" fillId="4" borderId="37" xfId="0" applyFont="1" applyFill="1" applyBorder="1" applyAlignment="1">
      <alignment horizontal="center" vertical="center" wrapText="1"/>
    </xf>
    <xf numFmtId="164" fontId="14" fillId="9" borderId="15" xfId="0" applyNumberFormat="1" applyFont="1" applyFill="1" applyBorder="1" applyAlignment="1">
      <alignment horizontal="center" vertical="top"/>
    </xf>
    <xf numFmtId="0" fontId="14" fillId="9" borderId="15" xfId="0" applyFont="1" applyFill="1" applyBorder="1" applyAlignment="1">
      <alignment horizontal="center" vertical="top"/>
    </xf>
    <xf numFmtId="0" fontId="14" fillId="4" borderId="36" xfId="0" applyFont="1" applyFill="1" applyBorder="1" applyAlignment="1">
      <alignment horizontal="center" vertical="center" wrapText="1"/>
    </xf>
    <xf numFmtId="0" fontId="16" fillId="4" borderId="15" xfId="0" applyFont="1" applyFill="1" applyBorder="1" applyAlignment="1">
      <alignment wrapText="1"/>
    </xf>
    <xf numFmtId="164" fontId="14" fillId="9" borderId="22" xfId="0" applyNumberFormat="1" applyFont="1" applyFill="1" applyBorder="1" applyAlignment="1">
      <alignment horizontal="center" vertical="top"/>
    </xf>
    <xf numFmtId="0" fontId="14" fillId="9" borderId="22" xfId="0" applyFont="1" applyFill="1" applyBorder="1" applyAlignment="1">
      <alignment horizontal="center" vertical="top"/>
    </xf>
    <xf numFmtId="0" fontId="14" fillId="4" borderId="52" xfId="0" applyFont="1" applyFill="1" applyBorder="1" applyAlignment="1">
      <alignment horizontal="center" vertical="top"/>
    </xf>
    <xf numFmtId="0" fontId="14" fillId="4" borderId="53" xfId="0" applyFont="1" applyFill="1" applyBorder="1" applyAlignment="1">
      <alignment horizontal="center" vertical="top" wrapText="1"/>
    </xf>
    <xf numFmtId="0" fontId="14" fillId="4" borderId="54" xfId="0" applyFont="1" applyFill="1" applyBorder="1" applyAlignment="1">
      <alignment horizontal="left" vertical="top" wrapText="1"/>
    </xf>
    <xf numFmtId="164" fontId="14" fillId="9" borderId="7" xfId="0" applyNumberFormat="1" applyFont="1" applyFill="1" applyBorder="1" applyAlignment="1">
      <alignment horizontal="center" vertical="top"/>
    </xf>
    <xf numFmtId="164" fontId="16" fillId="9" borderId="7" xfId="0" applyNumberFormat="1" applyFont="1" applyFill="1" applyBorder="1" applyAlignment="1">
      <alignment horizontal="center" vertical="top"/>
    </xf>
    <xf numFmtId="1" fontId="7" fillId="0" borderId="36" xfId="0" applyNumberFormat="1" applyFont="1" applyBorder="1" applyAlignment="1">
      <alignment horizontal="center" vertical="top"/>
    </xf>
    <xf numFmtId="1" fontId="7" fillId="0" borderId="36" xfId="0" applyNumberFormat="1" applyFont="1" applyBorder="1" applyAlignment="1">
      <alignment horizontal="left" vertical="top" wrapText="1"/>
    </xf>
    <xf numFmtId="1" fontId="14" fillId="0" borderId="71" xfId="0" applyNumberFormat="1" applyFont="1" applyBorder="1" applyAlignment="1">
      <alignment horizontal="center" vertical="top"/>
    </xf>
    <xf numFmtId="1" fontId="14" fillId="4" borderId="72" xfId="0" applyNumberFormat="1" applyFont="1" applyFill="1" applyBorder="1" applyAlignment="1">
      <alignment horizontal="center" vertical="top"/>
    </xf>
    <xf numFmtId="0" fontId="16" fillId="4" borderId="72" xfId="0" applyFont="1" applyFill="1" applyBorder="1" applyAlignment="1">
      <alignment horizontal="center" vertical="center"/>
    </xf>
    <xf numFmtId="0" fontId="16" fillId="4" borderId="28" xfId="0" applyFont="1" applyFill="1" applyBorder="1" applyAlignment="1">
      <alignment horizontal="left" vertical="top"/>
    </xf>
    <xf numFmtId="0" fontId="14" fillId="4" borderId="3" xfId="0" applyFont="1" applyFill="1" applyBorder="1" applyAlignment="1">
      <alignment horizontal="center" vertical="top"/>
    </xf>
    <xf numFmtId="49" fontId="16" fillId="4" borderId="2" xfId="0" applyNumberFormat="1" applyFont="1" applyFill="1" applyBorder="1" applyAlignment="1">
      <alignment vertical="top"/>
    </xf>
    <xf numFmtId="0" fontId="0" fillId="4" borderId="64" xfId="0" applyFill="1" applyBorder="1" applyAlignment="1">
      <alignment horizontal="center" vertical="top" wrapText="1"/>
    </xf>
    <xf numFmtId="49" fontId="17" fillId="10" borderId="2" xfId="0" applyNumberFormat="1" applyFont="1" applyFill="1" applyBorder="1" applyAlignment="1">
      <alignment vertical="top"/>
    </xf>
    <xf numFmtId="49" fontId="17" fillId="9" borderId="56" xfId="0" applyNumberFormat="1" applyFont="1" applyFill="1" applyBorder="1" applyAlignment="1">
      <alignment vertical="top" wrapText="1"/>
    </xf>
    <xf numFmtId="49" fontId="22" fillId="11" borderId="9" xfId="0" applyNumberFormat="1" applyFont="1" applyFill="1" applyBorder="1" applyAlignment="1">
      <alignment vertical="top"/>
    </xf>
    <xf numFmtId="49" fontId="10" fillId="7" borderId="12" xfId="0" applyNumberFormat="1" applyFont="1" applyFill="1" applyBorder="1" applyAlignment="1">
      <alignment vertical="top"/>
    </xf>
    <xf numFmtId="1" fontId="14" fillId="0" borderId="8" xfId="0" applyNumberFormat="1" applyFont="1" applyBorder="1" applyAlignment="1">
      <alignment horizontal="center" vertical="top"/>
    </xf>
    <xf numFmtId="1" fontId="14" fillId="4" borderId="68" xfId="0" applyNumberFormat="1" applyFont="1" applyFill="1" applyBorder="1" applyAlignment="1">
      <alignment horizontal="center" vertical="top"/>
    </xf>
    <xf numFmtId="0" fontId="16" fillId="4" borderId="68" xfId="0" applyFont="1" applyFill="1" applyBorder="1" applyAlignment="1">
      <alignment horizontal="center" vertical="center"/>
    </xf>
    <xf numFmtId="0" fontId="16" fillId="4" borderId="54" xfId="0" applyFont="1" applyFill="1" applyBorder="1" applyAlignment="1">
      <alignment horizontal="left" vertical="top"/>
    </xf>
    <xf numFmtId="0" fontId="14" fillId="4" borderId="8" xfId="0" applyFont="1" applyFill="1" applyBorder="1" applyAlignment="1">
      <alignment horizontal="center" vertical="top"/>
    </xf>
    <xf numFmtId="49" fontId="16" fillId="4" borderId="24" xfId="0" applyNumberFormat="1" applyFont="1" applyFill="1" applyBorder="1" applyAlignment="1">
      <alignment vertical="top"/>
    </xf>
    <xf numFmtId="49" fontId="17" fillId="9" borderId="59" xfId="0" applyNumberFormat="1" applyFont="1" applyFill="1" applyBorder="1" applyAlignment="1">
      <alignment vertical="top" wrapText="1"/>
    </xf>
    <xf numFmtId="49" fontId="22" fillId="11" borderId="23" xfId="0" applyNumberFormat="1" applyFont="1" applyFill="1" applyBorder="1" applyAlignment="1">
      <alignment vertical="top"/>
    </xf>
    <xf numFmtId="49" fontId="10" fillId="7" borderId="22" xfId="0" applyNumberFormat="1" applyFont="1" applyFill="1" applyBorder="1" applyAlignment="1">
      <alignment vertical="top"/>
    </xf>
    <xf numFmtId="1" fontId="14" fillId="0" borderId="11" xfId="0" applyNumberFormat="1" applyFont="1" applyBorder="1" applyAlignment="1">
      <alignment horizontal="center" vertical="top"/>
    </xf>
    <xf numFmtId="1" fontId="14" fillId="4" borderId="65" xfId="0" applyNumberFormat="1" applyFont="1" applyFill="1" applyBorder="1" applyAlignment="1">
      <alignment horizontal="center" vertical="top"/>
    </xf>
    <xf numFmtId="0" fontId="16" fillId="4" borderId="65" xfId="0" applyFont="1" applyFill="1" applyBorder="1" applyAlignment="1">
      <alignment horizontal="center" vertical="top"/>
    </xf>
    <xf numFmtId="0" fontId="16" fillId="4" borderId="32" xfId="0" applyFont="1" applyFill="1" applyBorder="1" applyAlignment="1">
      <alignment horizontal="left" vertical="top"/>
    </xf>
    <xf numFmtId="164" fontId="16" fillId="0" borderId="11" xfId="0" applyNumberFormat="1" applyFont="1" applyBorder="1" applyAlignment="1">
      <alignment horizontal="center" vertical="top"/>
    </xf>
    <xf numFmtId="164" fontId="16" fillId="0" borderId="9" xfId="0" applyNumberFormat="1" applyFont="1" applyBorder="1" applyAlignment="1">
      <alignment horizontal="center" vertical="top"/>
    </xf>
    <xf numFmtId="0" fontId="14" fillId="4" borderId="11" xfId="0" applyFont="1" applyFill="1" applyBorder="1" applyAlignment="1">
      <alignment horizontal="center" vertical="top"/>
    </xf>
    <xf numFmtId="49" fontId="16" fillId="4" borderId="9" xfId="0" applyNumberFormat="1" applyFont="1" applyFill="1" applyBorder="1" applyAlignment="1">
      <alignment vertical="top"/>
    </xf>
    <xf numFmtId="0" fontId="0" fillId="4" borderId="55" xfId="0" applyFill="1" applyBorder="1" applyAlignment="1">
      <alignment horizontal="center" vertical="top" wrapText="1"/>
    </xf>
    <xf numFmtId="49" fontId="17" fillId="10" borderId="9" xfId="0" applyNumberFormat="1" applyFont="1" applyFill="1" applyBorder="1" applyAlignment="1">
      <alignment vertical="top"/>
    </xf>
    <xf numFmtId="0" fontId="0" fillId="0" borderId="0" xfId="0" applyAlignment="1">
      <alignment horizontal="center"/>
    </xf>
    <xf numFmtId="0" fontId="23" fillId="0" borderId="3" xfId="0" applyFont="1" applyBorder="1" applyAlignment="1">
      <alignment horizontal="center" vertical="top"/>
    </xf>
    <xf numFmtId="0" fontId="16" fillId="4" borderId="72" xfId="0" applyFont="1" applyFill="1" applyBorder="1" applyAlignment="1">
      <alignment horizontal="center" vertical="center" wrapText="1"/>
    </xf>
    <xf numFmtId="0" fontId="16" fillId="4" borderId="39" xfId="0" applyFont="1" applyFill="1" applyBorder="1" applyAlignment="1">
      <alignment vertical="top" wrapText="1"/>
    </xf>
    <xf numFmtId="164" fontId="16" fillId="0" borderId="71" xfId="0" applyNumberFormat="1" applyFont="1" applyBorder="1" applyAlignment="1">
      <alignment horizontal="center" vertical="top"/>
    </xf>
    <xf numFmtId="164" fontId="16" fillId="0" borderId="13" xfId="0" applyNumberFormat="1" applyFont="1" applyBorder="1" applyAlignment="1">
      <alignment horizontal="center" vertical="top"/>
    </xf>
    <xf numFmtId="49" fontId="17" fillId="9" borderId="34" xfId="0" applyNumberFormat="1" applyFont="1" applyFill="1" applyBorder="1" applyAlignment="1">
      <alignment vertical="top" wrapText="1"/>
    </xf>
    <xf numFmtId="0" fontId="16" fillId="0" borderId="43" xfId="0" applyFont="1" applyBorder="1" applyAlignment="1">
      <alignment horizontal="center" vertical="top"/>
    </xf>
    <xf numFmtId="164" fontId="16" fillId="0" borderId="21" xfId="0" applyNumberFormat="1" applyFont="1" applyBorder="1" applyAlignment="1">
      <alignment horizontal="center" vertical="top"/>
    </xf>
    <xf numFmtId="164" fontId="16" fillId="0" borderId="23" xfId="0" applyNumberFormat="1" applyFont="1" applyBorder="1" applyAlignment="1">
      <alignment horizontal="center" vertical="top"/>
    </xf>
    <xf numFmtId="0" fontId="14" fillId="4" borderId="21" xfId="0" applyFont="1" applyFill="1" applyBorder="1" applyAlignment="1">
      <alignment horizontal="center" vertical="top"/>
    </xf>
    <xf numFmtId="49" fontId="16" fillId="4" borderId="38" xfId="0" applyNumberFormat="1" applyFont="1" applyFill="1" applyBorder="1" applyAlignment="1">
      <alignment vertical="top"/>
    </xf>
    <xf numFmtId="0" fontId="0" fillId="4" borderId="73" xfId="0" applyFill="1" applyBorder="1" applyAlignment="1">
      <alignment horizontal="center" vertical="top" wrapText="1"/>
    </xf>
    <xf numFmtId="49" fontId="17" fillId="9" borderId="74" xfId="0" applyNumberFormat="1" applyFont="1" applyFill="1" applyBorder="1" applyAlignment="1">
      <alignment vertical="top" wrapText="1"/>
    </xf>
    <xf numFmtId="9" fontId="15" fillId="0" borderId="36" xfId="0" applyNumberFormat="1" applyFont="1" applyBorder="1" applyAlignment="1">
      <alignment horizontal="center" vertical="top"/>
    </xf>
    <xf numFmtId="9" fontId="13" fillId="0" borderId="17" xfId="0" applyNumberFormat="1" applyFont="1" applyBorder="1" applyAlignment="1">
      <alignment horizontal="center" vertical="top"/>
    </xf>
    <xf numFmtId="0" fontId="7" fillId="0" borderId="42" xfId="0" applyFont="1" applyBorder="1" applyAlignment="1">
      <alignment vertical="top" wrapText="1"/>
    </xf>
    <xf numFmtId="0" fontId="7" fillId="0" borderId="50" xfId="0" applyFont="1" applyBorder="1" applyAlignment="1">
      <alignment vertical="top" wrapText="1"/>
    </xf>
    <xf numFmtId="0" fontId="13" fillId="0" borderId="21" xfId="0" applyFont="1" applyBorder="1" applyAlignment="1">
      <alignment horizontal="center" vertical="top"/>
    </xf>
    <xf numFmtId="0" fontId="13" fillId="4" borderId="43" xfId="0" applyFont="1" applyFill="1" applyBorder="1" applyAlignment="1">
      <alignment horizontal="center" vertical="top"/>
    </xf>
    <xf numFmtId="164" fontId="14" fillId="9" borderId="23" xfId="0" applyNumberFormat="1" applyFont="1" applyFill="1" applyBorder="1" applyAlignment="1">
      <alignment horizontal="center" vertical="top"/>
    </xf>
    <xf numFmtId="0" fontId="7" fillId="0" borderId="37" xfId="0" applyFont="1" applyBorder="1" applyAlignment="1">
      <alignment vertical="top" wrapText="1"/>
    </xf>
    <xf numFmtId="0" fontId="7" fillId="0" borderId="48" xfId="0" applyFont="1" applyBorder="1" applyAlignment="1">
      <alignment vertical="top" wrapText="1"/>
    </xf>
    <xf numFmtId="0" fontId="14" fillId="0" borderId="68" xfId="0" applyFont="1" applyBorder="1" applyAlignment="1">
      <alignment horizontal="center" vertical="top"/>
    </xf>
    <xf numFmtId="0" fontId="14" fillId="0" borderId="68" xfId="0" applyFont="1" applyBorder="1" applyAlignment="1">
      <alignment horizontal="center" vertical="top" wrapText="1"/>
    </xf>
    <xf numFmtId="0" fontId="14" fillId="0" borderId="7" xfId="0" applyFont="1" applyBorder="1" applyAlignment="1">
      <alignment horizontal="left" vertical="top" wrapText="1"/>
    </xf>
    <xf numFmtId="9" fontId="7" fillId="4" borderId="37" xfId="0" applyNumberFormat="1" applyFont="1" applyFill="1" applyBorder="1" applyAlignment="1">
      <alignment horizontal="center" vertical="top"/>
    </xf>
    <xf numFmtId="9" fontId="14" fillId="0" borderId="1" xfId="0" applyNumberFormat="1" applyFont="1" applyBorder="1" applyAlignment="1">
      <alignment horizontal="center" vertical="top"/>
    </xf>
    <xf numFmtId="0" fontId="14" fillId="4" borderId="35" xfId="0" applyFont="1" applyFill="1" applyBorder="1" applyAlignment="1">
      <alignment horizontal="center" vertical="center"/>
    </xf>
    <xf numFmtId="0" fontId="14" fillId="4" borderId="4" xfId="0" applyFont="1" applyFill="1" applyBorder="1" applyAlignment="1">
      <alignment horizontal="left" vertical="top"/>
    </xf>
    <xf numFmtId="164" fontId="22" fillId="12" borderId="19" xfId="0" applyNumberFormat="1" applyFont="1" applyFill="1" applyBorder="1" applyAlignment="1">
      <alignment horizontal="center" vertical="top"/>
    </xf>
    <xf numFmtId="164" fontId="17" fillId="12" borderId="19" xfId="0" applyNumberFormat="1" applyFont="1" applyFill="1" applyBorder="1" applyAlignment="1">
      <alignment horizontal="center" vertical="top"/>
    </xf>
    <xf numFmtId="0" fontId="12" fillId="10" borderId="18" xfId="0" applyFont="1" applyFill="1" applyBorder="1" applyAlignment="1">
      <alignment vertical="top" wrapText="1"/>
    </xf>
    <xf numFmtId="0" fontId="25" fillId="9" borderId="38" xfId="0" applyFont="1" applyFill="1" applyBorder="1" applyAlignment="1">
      <alignment horizontal="center" vertical="top" wrapText="1"/>
    </xf>
    <xf numFmtId="9" fontId="14" fillId="0" borderId="20" xfId="0" applyNumberFormat="1" applyFont="1" applyBorder="1" applyAlignment="1">
      <alignment horizontal="center" vertical="top"/>
    </xf>
    <xf numFmtId="0" fontId="14" fillId="4" borderId="22" xfId="0" applyFont="1" applyFill="1" applyBorder="1" applyAlignment="1">
      <alignment horizontal="left" vertical="top"/>
    </xf>
    <xf numFmtId="49" fontId="22" fillId="9" borderId="38" xfId="0" applyNumberFormat="1" applyFont="1" applyFill="1" applyBorder="1" applyAlignment="1">
      <alignment horizontal="center" vertical="top"/>
    </xf>
    <xf numFmtId="9" fontId="14" fillId="0" borderId="16" xfId="0" applyNumberFormat="1" applyFont="1" applyBorder="1" applyAlignment="1">
      <alignment horizontal="center" vertical="top"/>
    </xf>
    <xf numFmtId="0" fontId="14" fillId="4" borderId="15" xfId="0" applyFont="1" applyFill="1" applyBorder="1" applyAlignment="1">
      <alignment horizontal="left" vertical="top"/>
    </xf>
    <xf numFmtId="0" fontId="7" fillId="4" borderId="37" xfId="0" applyFont="1" applyFill="1" applyBorder="1" applyAlignment="1">
      <alignment horizontal="center" vertical="top"/>
    </xf>
    <xf numFmtId="0" fontId="14" fillId="0" borderId="20" xfId="0" applyFont="1" applyBorder="1" applyAlignment="1">
      <alignment horizontal="center" vertical="top"/>
    </xf>
    <xf numFmtId="0" fontId="14" fillId="4" borderId="43" xfId="0" applyFont="1" applyFill="1" applyBorder="1" applyAlignment="1">
      <alignment horizontal="center" vertical="top"/>
    </xf>
    <xf numFmtId="0" fontId="14" fillId="4" borderId="15" xfId="0" applyFont="1" applyFill="1" applyBorder="1" applyAlignment="1">
      <alignment wrapText="1"/>
    </xf>
    <xf numFmtId="0" fontId="14" fillId="0" borderId="5" xfId="0" applyFont="1" applyBorder="1" applyAlignment="1">
      <alignment horizontal="center" vertical="top"/>
    </xf>
    <xf numFmtId="0" fontId="14" fillId="4" borderId="68" xfId="0" applyFont="1" applyFill="1" applyBorder="1" applyAlignment="1">
      <alignment horizontal="center" vertical="top"/>
    </xf>
    <xf numFmtId="0" fontId="7" fillId="0" borderId="0" xfId="0" applyFont="1" applyAlignment="1">
      <alignment vertical="top" wrapText="1"/>
    </xf>
    <xf numFmtId="0" fontId="14" fillId="0" borderId="1" xfId="0" applyFont="1" applyBorder="1" applyAlignment="1">
      <alignment horizontal="center" vertical="top"/>
    </xf>
    <xf numFmtId="0" fontId="14" fillId="0" borderId="35" xfId="0" applyFont="1" applyBorder="1" applyAlignment="1">
      <alignment horizontal="center" vertical="top"/>
    </xf>
    <xf numFmtId="0" fontId="14" fillId="0" borderId="35" xfId="0" applyFont="1" applyBorder="1" applyAlignment="1">
      <alignment horizontal="center" vertical="center" wrapText="1"/>
    </xf>
    <xf numFmtId="0" fontId="14" fillId="0" borderId="67" xfId="0" applyFont="1" applyBorder="1" applyAlignment="1">
      <alignment vertical="center" wrapText="1"/>
    </xf>
    <xf numFmtId="0" fontId="14" fillId="0" borderId="10" xfId="0" applyFont="1" applyBorder="1" applyAlignment="1">
      <alignment horizontal="center" vertical="top"/>
    </xf>
    <xf numFmtId="0" fontId="14" fillId="0" borderId="65" xfId="0" applyFont="1" applyBorder="1" applyAlignment="1">
      <alignment horizontal="center" vertical="top"/>
    </xf>
    <xf numFmtId="0" fontId="14" fillId="0" borderId="65" xfId="0" applyFont="1" applyBorder="1" applyAlignment="1">
      <alignment horizontal="center" vertical="top" wrapText="1"/>
    </xf>
    <xf numFmtId="0" fontId="14" fillId="0" borderId="32" xfId="0" applyFont="1" applyBorder="1" applyAlignment="1">
      <alignment vertical="top" wrapText="1"/>
    </xf>
    <xf numFmtId="0" fontId="12" fillId="6" borderId="32" xfId="0" applyFont="1" applyFill="1" applyBorder="1" applyAlignment="1">
      <alignment vertical="top"/>
    </xf>
    <xf numFmtId="0" fontId="7" fillId="0" borderId="66" xfId="0" applyFont="1" applyBorder="1" applyAlignment="1">
      <alignment horizontal="center" vertical="top"/>
    </xf>
    <xf numFmtId="0" fontId="7" fillId="0" borderId="66" xfId="0" applyFont="1" applyBorder="1" applyAlignment="1">
      <alignment horizontal="left" vertical="top"/>
    </xf>
    <xf numFmtId="0" fontId="14" fillId="0" borderId="64" xfId="0" applyFont="1" applyBorder="1" applyAlignment="1">
      <alignment horizontal="center" vertical="top"/>
    </xf>
    <xf numFmtId="0" fontId="22" fillId="0" borderId="0" xfId="0" applyFont="1" applyAlignment="1">
      <alignment horizontal="left" vertical="top"/>
    </xf>
    <xf numFmtId="0" fontId="17" fillId="0" borderId="0" xfId="0" applyFont="1" applyAlignment="1">
      <alignment horizontal="left" vertical="top"/>
    </xf>
    <xf numFmtId="0" fontId="30" fillId="0" borderId="0" xfId="0" applyFont="1" applyAlignment="1">
      <alignment horizontal="left" vertical="top"/>
    </xf>
    <xf numFmtId="0" fontId="31" fillId="0" borderId="0" xfId="0" applyFont="1" applyAlignment="1">
      <alignment horizontal="left" vertical="top"/>
    </xf>
    <xf numFmtId="0" fontId="7" fillId="0" borderId="0" xfId="0" applyFont="1" applyAlignment="1">
      <alignment horizontal="left" vertical="top"/>
    </xf>
    <xf numFmtId="0" fontId="30" fillId="0" borderId="19" xfId="0" applyFont="1" applyBorder="1" applyAlignment="1">
      <alignment vertical="top"/>
    </xf>
    <xf numFmtId="49" fontId="22" fillId="8" borderId="25" xfId="0" applyNumberFormat="1" applyFont="1" applyFill="1" applyBorder="1" applyAlignment="1">
      <alignment horizontal="center" vertical="top" wrapText="1"/>
    </xf>
    <xf numFmtId="0" fontId="12" fillId="7" borderId="10" xfId="0" applyFont="1" applyFill="1" applyBorder="1" applyAlignment="1">
      <alignment horizontal="left" vertical="top"/>
    </xf>
    <xf numFmtId="0" fontId="12" fillId="7" borderId="11" xfId="0" applyFont="1" applyFill="1" applyBorder="1" applyAlignment="1">
      <alignment horizontal="left" vertical="top"/>
    </xf>
    <xf numFmtId="0" fontId="22" fillId="8" borderId="11" xfId="0" applyFont="1" applyFill="1" applyBorder="1" applyAlignment="1">
      <alignment horizontal="left" vertical="top"/>
    </xf>
    <xf numFmtId="0" fontId="5" fillId="8" borderId="11" xfId="0" applyFont="1" applyFill="1" applyBorder="1"/>
    <xf numFmtId="0" fontId="22" fillId="7" borderId="11" xfId="0" applyFont="1" applyFill="1" applyBorder="1" applyAlignment="1">
      <alignment horizontal="left" vertical="top"/>
    </xf>
    <xf numFmtId="0" fontId="17" fillId="7" borderId="11" xfId="0" applyFont="1" applyFill="1" applyBorder="1" applyAlignment="1">
      <alignment horizontal="left" vertical="top"/>
    </xf>
    <xf numFmtId="0" fontId="30" fillId="7" borderId="11" xfId="0" applyFont="1" applyFill="1" applyBorder="1" applyAlignment="1">
      <alignment horizontal="left" vertical="top"/>
    </xf>
    <xf numFmtId="0" fontId="31" fillId="7" borderId="11" xfId="0" applyFont="1" applyFill="1" applyBorder="1" applyAlignment="1">
      <alignment horizontal="left" vertical="top"/>
    </xf>
    <xf numFmtId="0" fontId="7" fillId="7" borderId="11" xfId="0" applyFont="1" applyFill="1" applyBorder="1" applyAlignment="1">
      <alignment horizontal="left" vertical="top"/>
    </xf>
    <xf numFmtId="0" fontId="30" fillId="8" borderId="11" xfId="0" applyFont="1" applyFill="1" applyBorder="1" applyAlignment="1">
      <alignment horizontal="left" vertical="top"/>
    </xf>
    <xf numFmtId="0" fontId="30" fillId="8" borderId="12" xfId="0" applyFont="1" applyFill="1" applyBorder="1" applyAlignment="1">
      <alignment vertical="top"/>
    </xf>
    <xf numFmtId="49" fontId="22" fillId="8" borderId="9" xfId="0" applyNumberFormat="1" applyFont="1" applyFill="1" applyBorder="1" applyAlignment="1">
      <alignment horizontal="center" vertical="top" wrapText="1"/>
    </xf>
    <xf numFmtId="0" fontId="7" fillId="0" borderId="35" xfId="0" applyFont="1" applyBorder="1" applyAlignment="1">
      <alignment horizontal="center" vertical="center" wrapText="1"/>
    </xf>
    <xf numFmtId="0" fontId="7" fillId="0" borderId="75" xfId="0" applyFont="1" applyBorder="1" applyAlignment="1">
      <alignment horizontal="center" vertical="center" wrapText="1"/>
    </xf>
    <xf numFmtId="0" fontId="16" fillId="0" borderId="11" xfId="0" applyFont="1" applyBorder="1" applyAlignment="1">
      <alignment horizontal="center" vertical="center" wrapText="1"/>
    </xf>
    <xf numFmtId="0" fontId="7" fillId="0" borderId="3" xfId="2" applyFont="1" applyBorder="1" applyAlignment="1">
      <alignment horizontal="center" vertical="top"/>
    </xf>
    <xf numFmtId="0" fontId="7" fillId="0" borderId="0" xfId="2" applyFont="1" applyAlignment="1">
      <alignment horizontal="center" vertical="top"/>
    </xf>
    <xf numFmtId="0" fontId="16" fillId="0" borderId="3" xfId="2" applyFont="1" applyBorder="1" applyAlignment="1">
      <alignment horizontal="center" vertical="top"/>
    </xf>
    <xf numFmtId="0" fontId="32" fillId="0" borderId="0" xfId="0" applyFont="1" applyAlignment="1">
      <alignment horizontal="center" vertical="center"/>
    </xf>
    <xf numFmtId="0" fontId="32" fillId="0" borderId="3" xfId="0" applyFont="1" applyBorder="1" applyAlignment="1">
      <alignment horizontal="center" vertical="center"/>
    </xf>
    <xf numFmtId="0" fontId="12" fillId="0" borderId="0" xfId="0" applyFont="1" applyAlignment="1">
      <alignment horizontal="center" vertical="center"/>
    </xf>
    <xf numFmtId="0" fontId="33" fillId="0" borderId="0" xfId="2" applyFont="1" applyAlignment="1">
      <alignment vertical="top" wrapText="1"/>
    </xf>
    <xf numFmtId="0" fontId="7" fillId="0" borderId="0" xfId="2" applyFont="1" applyAlignment="1">
      <alignment vertical="top" wrapText="1"/>
    </xf>
    <xf numFmtId="0" fontId="33" fillId="0" borderId="0" xfId="0" applyFont="1" applyAlignment="1">
      <alignment vertical="top" wrapText="1"/>
    </xf>
    <xf numFmtId="0" fontId="34" fillId="0" borderId="0" xfId="2" applyFont="1" applyAlignment="1">
      <alignment vertical="top" wrapText="1"/>
    </xf>
    <xf numFmtId="0" fontId="2" fillId="0" borderId="0" xfId="5"/>
    <xf numFmtId="0" fontId="33" fillId="0" borderId="2" xfId="5" applyFont="1" applyBorder="1" applyAlignment="1">
      <alignment vertical="top" wrapText="1"/>
    </xf>
    <xf numFmtId="0" fontId="32" fillId="0" borderId="2" xfId="5" applyFont="1" applyBorder="1" applyAlignment="1">
      <alignment horizontal="center" vertical="top" wrapText="1"/>
    </xf>
    <xf numFmtId="0" fontId="33" fillId="0" borderId="38" xfId="5" applyFont="1" applyBorder="1" applyAlignment="1">
      <alignment vertical="top" wrapText="1"/>
    </xf>
    <xf numFmtId="0" fontId="32" fillId="0" borderId="38" xfId="5" applyFont="1" applyBorder="1" applyAlignment="1">
      <alignment horizontal="center" vertical="top" wrapText="1"/>
    </xf>
    <xf numFmtId="0" fontId="33" fillId="0" borderId="24" xfId="5" applyFont="1" applyBorder="1" applyAlignment="1">
      <alignment vertical="top" wrapText="1"/>
    </xf>
    <xf numFmtId="0" fontId="32" fillId="0" borderId="24" xfId="5" applyFont="1" applyBorder="1" applyAlignment="1">
      <alignment horizontal="center" vertical="top" wrapText="1"/>
    </xf>
    <xf numFmtId="0" fontId="32" fillId="0" borderId="10" xfId="5" applyFont="1" applyBorder="1" applyAlignment="1">
      <alignment vertical="top" wrapText="1"/>
    </xf>
    <xf numFmtId="0" fontId="17" fillId="0" borderId="9" xfId="5" applyFont="1" applyBorder="1" applyAlignment="1">
      <alignment horizontal="center" vertical="top" wrapText="1"/>
    </xf>
    <xf numFmtId="0" fontId="36" fillId="0" borderId="0" xfId="5" applyFont="1"/>
    <xf numFmtId="0" fontId="37" fillId="0" borderId="0" xfId="5" applyFont="1"/>
    <xf numFmtId="0" fontId="38" fillId="0" borderId="0" xfId="5" applyFont="1"/>
    <xf numFmtId="0" fontId="7" fillId="0" borderId="0" xfId="2" applyFont="1" applyAlignment="1">
      <alignment horizontal="left" vertical="top" wrapText="1"/>
    </xf>
    <xf numFmtId="164" fontId="16" fillId="0" borderId="0" xfId="2" applyNumberFormat="1" applyFont="1" applyAlignment="1">
      <alignment vertical="top"/>
    </xf>
    <xf numFmtId="165" fontId="39" fillId="0" borderId="0" xfId="2" applyNumberFormat="1" applyFont="1" applyAlignment="1">
      <alignment horizontal="center" vertical="top" wrapText="1"/>
    </xf>
    <xf numFmtId="165" fontId="16" fillId="0" borderId="0" xfId="2" applyNumberFormat="1" applyFont="1" applyAlignment="1">
      <alignment horizontal="center" vertical="top" wrapText="1"/>
    </xf>
    <xf numFmtId="165" fontId="20" fillId="0" borderId="0" xfId="2" applyNumberFormat="1" applyFont="1" applyAlignment="1">
      <alignment horizontal="center" vertical="top" wrapText="1"/>
    </xf>
    <xf numFmtId="164" fontId="17" fillId="0" borderId="13" xfId="2" applyNumberFormat="1" applyFont="1" applyBorder="1" applyAlignment="1">
      <alignment horizontal="center" vertical="top" wrapText="1"/>
    </xf>
    <xf numFmtId="0" fontId="40" fillId="0" borderId="20" xfId="5" applyFont="1" applyBorder="1" applyAlignment="1">
      <alignment horizontal="left" vertical="center" wrapText="1"/>
    </xf>
    <xf numFmtId="164" fontId="17" fillId="0" borderId="38" xfId="2" applyNumberFormat="1" applyFont="1" applyBorder="1" applyAlignment="1">
      <alignment horizontal="center" vertical="top" wrapText="1"/>
    </xf>
    <xf numFmtId="0" fontId="7" fillId="4" borderId="18" xfId="5" applyFont="1" applyFill="1" applyBorder="1" applyAlignment="1">
      <alignment horizontal="left" vertical="top" wrapText="1"/>
    </xf>
    <xf numFmtId="0" fontId="7" fillId="4" borderId="16" xfId="5" applyFont="1" applyFill="1" applyBorder="1" applyAlignment="1">
      <alignment horizontal="left" vertical="top" wrapText="1"/>
    </xf>
    <xf numFmtId="0" fontId="7" fillId="4" borderId="16" xfId="5" applyFont="1" applyFill="1" applyBorder="1" applyAlignment="1">
      <alignment horizontal="left" vertical="center" wrapText="1"/>
    </xf>
    <xf numFmtId="0" fontId="7" fillId="4" borderId="18" xfId="5" applyFont="1" applyFill="1" applyBorder="1" applyAlignment="1">
      <alignment horizontal="left" vertical="center" wrapText="1"/>
    </xf>
    <xf numFmtId="0" fontId="6" fillId="0" borderId="20" xfId="2" applyFont="1" applyBorder="1" applyAlignment="1">
      <alignment horizontal="left" vertical="top" wrapText="1"/>
    </xf>
    <xf numFmtId="165" fontId="39" fillId="0" borderId="0" xfId="2" applyNumberFormat="1" applyFont="1" applyAlignment="1">
      <alignment vertical="top" wrapText="1"/>
    </xf>
    <xf numFmtId="0" fontId="17" fillId="0" borderId="0" xfId="2" applyFont="1" applyAlignment="1">
      <alignment vertical="top"/>
    </xf>
    <xf numFmtId="164" fontId="17" fillId="13" borderId="9" xfId="2" applyNumberFormat="1" applyFont="1" applyFill="1" applyBorder="1" applyAlignment="1">
      <alignment horizontal="center" vertical="top" wrapText="1"/>
    </xf>
    <xf numFmtId="165" fontId="17" fillId="0" borderId="0" xfId="2" applyNumberFormat="1" applyFont="1" applyAlignment="1">
      <alignment vertical="center" wrapText="1"/>
    </xf>
    <xf numFmtId="165" fontId="17" fillId="0" borderId="0" xfId="2" applyNumberFormat="1" applyFont="1" applyAlignment="1">
      <alignment horizontal="center" vertical="center" wrapText="1"/>
    </xf>
    <xf numFmtId="165" fontId="17" fillId="0" borderId="24" xfId="5" applyNumberFormat="1" applyFont="1" applyBorder="1" applyAlignment="1">
      <alignment horizontal="center" vertical="center" wrapText="1"/>
    </xf>
    <xf numFmtId="165" fontId="17" fillId="0" borderId="25" xfId="5" applyNumberFormat="1" applyFont="1" applyBorder="1" applyAlignment="1">
      <alignment horizontal="center" vertical="center" wrapText="1"/>
    </xf>
    <xf numFmtId="0" fontId="17" fillId="0" borderId="24" xfId="5" applyFont="1" applyBorder="1" applyAlignment="1">
      <alignment vertical="center" wrapText="1"/>
    </xf>
    <xf numFmtId="0" fontId="16" fillId="0" borderId="0" xfId="2" applyFont="1" applyAlignment="1">
      <alignment horizontal="right" vertical="top"/>
    </xf>
    <xf numFmtId="49" fontId="17" fillId="0" borderId="0" xfId="2" applyNumberFormat="1" applyFont="1" applyAlignment="1">
      <alignment vertical="top" wrapText="1"/>
    </xf>
    <xf numFmtId="0" fontId="15" fillId="0" borderId="0" xfId="5" applyFont="1" applyAlignment="1">
      <alignment horizontal="center" vertical="top"/>
    </xf>
    <xf numFmtId="49" fontId="7" fillId="0" borderId="0" xfId="5" applyNumberFormat="1" applyFont="1" applyAlignment="1">
      <alignment vertical="top"/>
    </xf>
    <xf numFmtId="49" fontId="7" fillId="0" borderId="0" xfId="5" applyNumberFormat="1" applyFont="1" applyAlignment="1">
      <alignment vertical="top" textRotation="90"/>
    </xf>
    <xf numFmtId="49" fontId="16" fillId="0" borderId="0" xfId="5" applyNumberFormat="1" applyFont="1" applyAlignment="1">
      <alignment vertical="top"/>
    </xf>
    <xf numFmtId="0" fontId="2" fillId="0" borderId="1" xfId="5" applyBorder="1"/>
    <xf numFmtId="0" fontId="2" fillId="5" borderId="31" xfId="5" applyFill="1" applyBorder="1"/>
    <xf numFmtId="0" fontId="2" fillId="5" borderId="32" xfId="5" applyFill="1" applyBorder="1"/>
    <xf numFmtId="164" fontId="17" fillId="5" borderId="9" xfId="5" applyNumberFormat="1" applyFont="1" applyFill="1" applyBorder="1" applyAlignment="1">
      <alignment horizontal="center" vertical="top"/>
    </xf>
    <xf numFmtId="0" fontId="22" fillId="5" borderId="9" xfId="5" applyFont="1" applyFill="1" applyBorder="1" applyAlignment="1">
      <alignment horizontal="center" vertical="top"/>
    </xf>
    <xf numFmtId="0" fontId="2" fillId="0" borderId="18" xfId="5" applyBorder="1"/>
    <xf numFmtId="0" fontId="2" fillId="0" borderId="66" xfId="5" applyBorder="1"/>
    <xf numFmtId="0" fontId="13" fillId="14" borderId="3" xfId="5" applyFont="1" applyFill="1" applyBorder="1" applyAlignment="1">
      <alignment horizontal="center" vertical="top"/>
    </xf>
    <xf numFmtId="164" fontId="17" fillId="14" borderId="2" xfId="5" applyNumberFormat="1" applyFont="1" applyFill="1" applyBorder="1" applyAlignment="1">
      <alignment horizontal="center" vertical="top"/>
    </xf>
    <xf numFmtId="0" fontId="22" fillId="14" borderId="2" xfId="5" applyFont="1" applyFill="1" applyBorder="1" applyAlignment="1">
      <alignment horizontal="center" vertical="top"/>
    </xf>
    <xf numFmtId="49" fontId="22" fillId="6" borderId="2" xfId="5" applyNumberFormat="1" applyFont="1" applyFill="1" applyBorder="1" applyAlignment="1">
      <alignment horizontal="center" vertical="top"/>
    </xf>
    <xf numFmtId="49" fontId="22" fillId="7" borderId="2" xfId="5" applyNumberFormat="1" applyFont="1" applyFill="1" applyBorder="1" applyAlignment="1">
      <alignment horizontal="center" vertical="top"/>
    </xf>
    <xf numFmtId="0" fontId="2" fillId="8" borderId="31" xfId="5" applyFill="1" applyBorder="1"/>
    <xf numFmtId="0" fontId="2" fillId="8" borderId="32" xfId="5" applyFill="1" applyBorder="1"/>
    <xf numFmtId="0" fontId="13" fillId="8" borderId="3" xfId="5" applyFont="1" applyFill="1" applyBorder="1" applyAlignment="1">
      <alignment horizontal="center" vertical="top"/>
    </xf>
    <xf numFmtId="164" fontId="17" fillId="8" borderId="2" xfId="5" applyNumberFormat="1" applyFont="1" applyFill="1" applyBorder="1" applyAlignment="1">
      <alignment horizontal="center" vertical="top"/>
    </xf>
    <xf numFmtId="0" fontId="22" fillId="8" borderId="2" xfId="5" applyFont="1" applyFill="1" applyBorder="1" applyAlignment="1">
      <alignment horizontal="center" vertical="top"/>
    </xf>
    <xf numFmtId="49" fontId="22" fillId="8" borderId="2" xfId="5" applyNumberFormat="1" applyFont="1" applyFill="1" applyBorder="1" applyAlignment="1">
      <alignment horizontal="center" vertical="top"/>
    </xf>
    <xf numFmtId="0" fontId="2" fillId="6" borderId="31" xfId="5" applyFill="1" applyBorder="1"/>
    <xf numFmtId="0" fontId="2" fillId="6" borderId="32" xfId="5" applyFill="1" applyBorder="1"/>
    <xf numFmtId="0" fontId="17" fillId="6" borderId="3" xfId="5" applyFont="1" applyFill="1" applyBorder="1" applyAlignment="1">
      <alignment horizontal="left" vertical="top" wrapText="1"/>
    </xf>
    <xf numFmtId="164" fontId="17" fillId="6" borderId="2" xfId="5" applyNumberFormat="1" applyFont="1" applyFill="1" applyBorder="1" applyAlignment="1">
      <alignment horizontal="center" vertical="top" wrapText="1"/>
    </xf>
    <xf numFmtId="0" fontId="22" fillId="6" borderId="2" xfId="5" applyFont="1" applyFill="1" applyBorder="1" applyAlignment="1">
      <alignment horizontal="center" vertical="top"/>
    </xf>
    <xf numFmtId="49" fontId="10" fillId="6" borderId="2" xfId="5" applyNumberFormat="1" applyFont="1" applyFill="1" applyBorder="1" applyAlignment="1">
      <alignment horizontal="center" vertical="top"/>
    </xf>
    <xf numFmtId="0" fontId="2" fillId="0" borderId="33" xfId="5" applyBorder="1"/>
    <xf numFmtId="0" fontId="2" fillId="0" borderId="63" xfId="5" applyBorder="1"/>
    <xf numFmtId="9" fontId="13" fillId="4" borderId="2" xfId="5" applyNumberFormat="1" applyFont="1" applyFill="1" applyBorder="1" applyAlignment="1">
      <alignment horizontal="center" vertical="top"/>
    </xf>
    <xf numFmtId="9" fontId="13" fillId="4" borderId="1" xfId="5" applyNumberFormat="1" applyFont="1" applyFill="1" applyBorder="1" applyAlignment="1">
      <alignment horizontal="center" vertical="top"/>
    </xf>
    <xf numFmtId="0" fontId="13" fillId="4" borderId="35" xfId="5" applyFont="1" applyFill="1" applyBorder="1" applyAlignment="1">
      <alignment horizontal="center" vertical="center"/>
    </xf>
    <xf numFmtId="0" fontId="13" fillId="4" borderId="67" xfId="5" applyFont="1" applyFill="1" applyBorder="1" applyAlignment="1">
      <alignment horizontal="left" vertical="top" wrapText="1"/>
    </xf>
    <xf numFmtId="164" fontId="22" fillId="12" borderId="2" xfId="5" applyNumberFormat="1" applyFont="1" applyFill="1" applyBorder="1" applyAlignment="1">
      <alignment horizontal="center" vertical="top"/>
    </xf>
    <xf numFmtId="0" fontId="22" fillId="12" borderId="13" xfId="5" applyFont="1" applyFill="1" applyBorder="1" applyAlignment="1">
      <alignment horizontal="center" vertical="top"/>
    </xf>
    <xf numFmtId="49" fontId="8" fillId="4" borderId="2" xfId="5" applyNumberFormat="1" applyFont="1" applyFill="1" applyBorder="1" applyAlignment="1">
      <alignment horizontal="center" vertical="center" textRotation="90"/>
    </xf>
    <xf numFmtId="0" fontId="25" fillId="10" borderId="2" xfId="5" applyFont="1" applyFill="1" applyBorder="1" applyAlignment="1">
      <alignment horizontal="center" vertical="top" wrapText="1"/>
    </xf>
    <xf numFmtId="49" fontId="22" fillId="11" borderId="2" xfId="5" applyNumberFormat="1" applyFont="1" applyFill="1" applyBorder="1" applyAlignment="1">
      <alignment horizontal="center" vertical="top"/>
    </xf>
    <xf numFmtId="0" fontId="2" fillId="0" borderId="36" xfId="5" applyBorder="1"/>
    <xf numFmtId="0" fontId="2" fillId="0" borderId="37" xfId="5" applyBorder="1"/>
    <xf numFmtId="9" fontId="13" fillId="4" borderId="23" xfId="5" applyNumberFormat="1" applyFont="1" applyFill="1" applyBorder="1" applyAlignment="1">
      <alignment horizontal="center" vertical="top"/>
    </xf>
    <xf numFmtId="9" fontId="13" fillId="4" borderId="20" xfId="5" applyNumberFormat="1" applyFont="1" applyFill="1" applyBorder="1" applyAlignment="1">
      <alignment horizontal="center" vertical="top"/>
    </xf>
    <xf numFmtId="0" fontId="13" fillId="4" borderId="43" xfId="5" applyFont="1" applyFill="1" applyBorder="1" applyAlignment="1">
      <alignment horizontal="center" vertical="center"/>
    </xf>
    <xf numFmtId="0" fontId="13" fillId="4" borderId="30" xfId="5" applyFont="1" applyFill="1" applyBorder="1" applyAlignment="1">
      <alignment horizontal="left" vertical="top" wrapText="1"/>
    </xf>
    <xf numFmtId="164" fontId="16" fillId="0" borderId="2" xfId="5" applyNumberFormat="1" applyFont="1" applyBorder="1" applyAlignment="1">
      <alignment horizontal="center" vertical="top"/>
    </xf>
    <xf numFmtId="0" fontId="14" fillId="4" borderId="6" xfId="5" applyFont="1" applyFill="1" applyBorder="1" applyAlignment="1">
      <alignment horizontal="center" vertical="top"/>
    </xf>
    <xf numFmtId="49" fontId="8" fillId="4" borderId="38" xfId="5" applyNumberFormat="1" applyFont="1" applyFill="1" applyBorder="1" applyAlignment="1">
      <alignment horizontal="center" vertical="center" textRotation="90"/>
    </xf>
    <xf numFmtId="49" fontId="22" fillId="10" borderId="24" xfId="5" applyNumberFormat="1" applyFont="1" applyFill="1" applyBorder="1" applyAlignment="1">
      <alignment vertical="top" wrapText="1"/>
    </xf>
    <xf numFmtId="49" fontId="22" fillId="11" borderId="38" xfId="5" applyNumberFormat="1" applyFont="1" applyFill="1" applyBorder="1" applyAlignment="1">
      <alignment horizontal="center" vertical="top"/>
    </xf>
    <xf numFmtId="164" fontId="22" fillId="9" borderId="2" xfId="5" applyNumberFormat="1" applyFont="1" applyFill="1" applyBorder="1" applyAlignment="1">
      <alignment horizontal="center" vertical="top"/>
    </xf>
    <xf numFmtId="0" fontId="22" fillId="9" borderId="41" xfId="5" applyFont="1" applyFill="1" applyBorder="1" applyAlignment="1">
      <alignment horizontal="center" vertical="top"/>
    </xf>
    <xf numFmtId="9" fontId="13" fillId="4" borderId="6" xfId="5" applyNumberFormat="1" applyFont="1" applyFill="1" applyBorder="1" applyAlignment="1">
      <alignment horizontal="center" vertical="top"/>
    </xf>
    <xf numFmtId="9" fontId="13" fillId="4" borderId="5" xfId="5" applyNumberFormat="1" applyFont="1" applyFill="1" applyBorder="1" applyAlignment="1">
      <alignment horizontal="center" vertical="top"/>
    </xf>
    <xf numFmtId="0" fontId="13" fillId="4" borderId="68" xfId="5" applyFont="1" applyFill="1" applyBorder="1" applyAlignment="1">
      <alignment horizontal="center" vertical="center"/>
    </xf>
    <xf numFmtId="0" fontId="13" fillId="4" borderId="54" xfId="5" applyFont="1" applyFill="1" applyBorder="1" applyAlignment="1">
      <alignment horizontal="left" vertical="top" wrapText="1"/>
    </xf>
    <xf numFmtId="0" fontId="14" fillId="9" borderId="6" xfId="5" applyFont="1" applyFill="1" applyBorder="1" applyAlignment="1">
      <alignment horizontal="center" vertical="top"/>
    </xf>
    <xf numFmtId="49" fontId="14" fillId="4" borderId="24" xfId="5" applyNumberFormat="1" applyFont="1" applyFill="1" applyBorder="1" applyAlignment="1">
      <alignment horizontal="center" vertical="top"/>
    </xf>
    <xf numFmtId="49" fontId="8" fillId="4" borderId="24" xfId="5" applyNumberFormat="1" applyFont="1" applyFill="1" applyBorder="1" applyAlignment="1">
      <alignment horizontal="center" vertical="center" textRotation="90"/>
    </xf>
    <xf numFmtId="49" fontId="22" fillId="11" borderId="24" xfId="5" applyNumberFormat="1" applyFont="1" applyFill="1" applyBorder="1" applyAlignment="1">
      <alignment horizontal="center" vertical="top"/>
    </xf>
    <xf numFmtId="0" fontId="13" fillId="4" borderId="4" xfId="5" applyFont="1" applyFill="1" applyBorder="1" applyAlignment="1">
      <alignment horizontal="left" vertical="top" wrapText="1"/>
    </xf>
    <xf numFmtId="164" fontId="22" fillId="12" borderId="9" xfId="5" applyNumberFormat="1" applyFont="1" applyFill="1" applyBorder="1" applyAlignment="1">
      <alignment horizontal="center" vertical="top"/>
    </xf>
    <xf numFmtId="0" fontId="4" fillId="0" borderId="18" xfId="5" applyFont="1" applyBorder="1"/>
    <xf numFmtId="0" fontId="13" fillId="4" borderId="7" xfId="5" applyFont="1" applyFill="1" applyBorder="1" applyAlignment="1">
      <alignment horizontal="left" vertical="top" wrapText="1"/>
    </xf>
    <xf numFmtId="164" fontId="16" fillId="0" borderId="9" xfId="5" applyNumberFormat="1" applyFont="1" applyBorder="1" applyAlignment="1">
      <alignment horizontal="center" vertical="top"/>
    </xf>
    <xf numFmtId="9" fontId="13" fillId="4" borderId="41" xfId="5" applyNumberFormat="1" applyFont="1" applyFill="1" applyBorder="1" applyAlignment="1">
      <alignment horizontal="center" vertical="top"/>
    </xf>
    <xf numFmtId="9" fontId="13" fillId="4" borderId="76" xfId="5" applyNumberFormat="1" applyFont="1" applyFill="1" applyBorder="1" applyAlignment="1">
      <alignment horizontal="center" vertical="top"/>
    </xf>
    <xf numFmtId="0" fontId="13" fillId="4" borderId="63" xfId="5" applyFont="1" applyFill="1" applyBorder="1" applyAlignment="1">
      <alignment horizontal="center" vertical="center"/>
    </xf>
    <xf numFmtId="0" fontId="13" fillId="4" borderId="62" xfId="5" applyFont="1" applyFill="1" applyBorder="1" applyAlignment="1">
      <alignment horizontal="left" vertical="top" wrapText="1"/>
    </xf>
    <xf numFmtId="164" fontId="22" fillId="9" borderId="41" xfId="5" applyNumberFormat="1" applyFont="1" applyFill="1" applyBorder="1" applyAlignment="1">
      <alignment horizontal="center" vertical="top"/>
    </xf>
    <xf numFmtId="0" fontId="14" fillId="4" borderId="57" xfId="5" applyFont="1" applyFill="1" applyBorder="1" applyAlignment="1">
      <alignment horizontal="center" vertical="top"/>
    </xf>
    <xf numFmtId="0" fontId="14" fillId="4" borderId="53" xfId="5" applyFont="1" applyFill="1" applyBorder="1" applyAlignment="1">
      <alignment horizontal="center" vertical="top" wrapText="1"/>
    </xf>
    <xf numFmtId="0" fontId="14" fillId="4" borderId="54" xfId="5" applyFont="1" applyFill="1" applyBorder="1" applyAlignment="1">
      <alignment horizontal="left" vertical="top" wrapText="1"/>
    </xf>
    <xf numFmtId="164" fontId="14" fillId="9" borderId="6" xfId="5" applyNumberFormat="1" applyFont="1" applyFill="1" applyBorder="1" applyAlignment="1">
      <alignment horizontal="center" vertical="top"/>
    </xf>
    <xf numFmtId="9" fontId="14" fillId="0" borderId="2" xfId="5" applyNumberFormat="1" applyFont="1" applyBorder="1" applyAlignment="1">
      <alignment horizontal="center" vertical="top"/>
    </xf>
    <xf numFmtId="0" fontId="14" fillId="4" borderId="77" xfId="5" applyFont="1" applyFill="1" applyBorder="1" applyAlignment="1">
      <alignment horizontal="center" vertical="center"/>
    </xf>
    <xf numFmtId="0" fontId="14" fillId="4" borderId="70" xfId="5" applyFont="1" applyFill="1" applyBorder="1" applyAlignment="1">
      <alignment horizontal="center" vertical="center"/>
    </xf>
    <xf numFmtId="164" fontId="22" fillId="12" borderId="13" xfId="5" applyNumberFormat="1" applyFont="1" applyFill="1" applyBorder="1" applyAlignment="1">
      <alignment horizontal="center" vertical="top"/>
    </xf>
    <xf numFmtId="0" fontId="25" fillId="4" borderId="3" xfId="5" applyFont="1" applyFill="1" applyBorder="1" applyAlignment="1">
      <alignment horizontal="center" vertical="top" wrapText="1"/>
    </xf>
    <xf numFmtId="0" fontId="4" fillId="0" borderId="36" xfId="5" applyFont="1" applyBorder="1"/>
    <xf numFmtId="0" fontId="40" fillId="0" borderId="0" xfId="5" applyFont="1" applyAlignment="1">
      <alignment vertical="center"/>
    </xf>
    <xf numFmtId="0" fontId="14" fillId="0" borderId="9" xfId="5" applyFont="1" applyBorder="1" applyAlignment="1">
      <alignment horizontal="center" vertical="center"/>
    </xf>
    <xf numFmtId="0" fontId="14" fillId="4" borderId="57" xfId="5" applyFont="1" applyFill="1" applyBorder="1" applyAlignment="1">
      <alignment horizontal="center" vertical="center"/>
    </xf>
    <xf numFmtId="0" fontId="14" fillId="4" borderId="53" xfId="5" applyFont="1" applyFill="1" applyBorder="1" applyAlignment="1">
      <alignment horizontal="center" vertical="center" wrapText="1"/>
    </xf>
    <xf numFmtId="164" fontId="14" fillId="4" borderId="6" xfId="5" applyNumberFormat="1" applyFont="1" applyFill="1" applyBorder="1" applyAlignment="1">
      <alignment horizontal="center" vertical="top"/>
    </xf>
    <xf numFmtId="49" fontId="22" fillId="10" borderId="24" xfId="5" applyNumberFormat="1" applyFont="1" applyFill="1" applyBorder="1" applyAlignment="1">
      <alignment horizontal="center" vertical="top" wrapText="1"/>
    </xf>
    <xf numFmtId="49" fontId="22" fillId="4" borderId="26" xfId="5" applyNumberFormat="1" applyFont="1" applyFill="1" applyBorder="1" applyAlignment="1">
      <alignment horizontal="center" vertical="top" wrapText="1"/>
    </xf>
    <xf numFmtId="1" fontId="13" fillId="0" borderId="13" xfId="5" applyNumberFormat="1" applyFont="1" applyBorder="1" applyAlignment="1">
      <alignment horizontal="center" vertical="top"/>
    </xf>
    <xf numFmtId="9" fontId="14" fillId="4" borderId="27" xfId="5" applyNumberFormat="1" applyFont="1" applyFill="1" applyBorder="1" applyAlignment="1">
      <alignment horizontal="center" vertical="top"/>
    </xf>
    <xf numFmtId="0" fontId="2" fillId="0" borderId="42" xfId="5" applyBorder="1"/>
    <xf numFmtId="0" fontId="14" fillId="0" borderId="6" xfId="5" applyFont="1" applyBorder="1" applyAlignment="1">
      <alignment horizontal="center" vertical="center"/>
    </xf>
    <xf numFmtId="0" fontId="14" fillId="0" borderId="57" xfId="5" applyFont="1" applyBorder="1" applyAlignment="1">
      <alignment horizontal="center" vertical="center"/>
    </xf>
    <xf numFmtId="0" fontId="2" fillId="0" borderId="72" xfId="5" applyBorder="1"/>
    <xf numFmtId="0" fontId="2" fillId="0" borderId="28" xfId="5" applyBorder="1"/>
    <xf numFmtId="9" fontId="14" fillId="0" borderId="39" xfId="5" applyNumberFormat="1" applyFont="1" applyBorder="1" applyAlignment="1">
      <alignment horizontal="center" vertical="top"/>
    </xf>
    <xf numFmtId="0" fontId="14" fillId="4" borderId="28" xfId="5" applyFont="1" applyFill="1" applyBorder="1" applyAlignment="1">
      <alignment horizontal="left" vertical="top" wrapText="1"/>
    </xf>
    <xf numFmtId="0" fontId="4" fillId="0" borderId="0" xfId="5" applyFont="1"/>
    <xf numFmtId="0" fontId="37" fillId="0" borderId="18" xfId="5" applyFont="1" applyBorder="1"/>
    <xf numFmtId="0" fontId="4" fillId="0" borderId="51" xfId="5" applyFont="1" applyBorder="1"/>
    <xf numFmtId="0" fontId="14" fillId="0" borderId="7" xfId="5" applyFont="1" applyBorder="1" applyAlignment="1">
      <alignment horizontal="center" vertical="top"/>
    </xf>
    <xf numFmtId="164" fontId="14" fillId="0" borderId="7" xfId="5" applyNumberFormat="1" applyFont="1" applyBorder="1" applyAlignment="1">
      <alignment horizontal="center" vertical="top"/>
    </xf>
    <xf numFmtId="164" fontId="14" fillId="0" borderId="6" xfId="5" applyNumberFormat="1" applyFont="1" applyBorder="1" applyAlignment="1">
      <alignment horizontal="center" vertical="top"/>
    </xf>
    <xf numFmtId="0" fontId="14" fillId="0" borderId="4" xfId="5" applyFont="1" applyBorder="1" applyAlignment="1">
      <alignment horizontal="center" vertical="center"/>
    </xf>
    <xf numFmtId="0" fontId="14" fillId="4" borderId="79" xfId="5" applyFont="1" applyFill="1" applyBorder="1" applyAlignment="1">
      <alignment horizontal="center" vertical="center"/>
    </xf>
    <xf numFmtId="0" fontId="14" fillId="4" borderId="80" xfId="5" applyFont="1" applyFill="1" applyBorder="1" applyAlignment="1">
      <alignment horizontal="center" vertical="center"/>
    </xf>
    <xf numFmtId="0" fontId="2" fillId="0" borderId="51" xfId="5" applyBorder="1"/>
    <xf numFmtId="0" fontId="14" fillId="4" borderId="35" xfId="5" applyFont="1" applyFill="1" applyBorder="1" applyAlignment="1">
      <alignment horizontal="center" vertical="center"/>
    </xf>
    <xf numFmtId="0" fontId="25" fillId="4" borderId="2" xfId="5" applyFont="1" applyFill="1" applyBorder="1" applyAlignment="1">
      <alignment horizontal="center" vertical="top" wrapText="1"/>
    </xf>
    <xf numFmtId="49" fontId="22" fillId="4" borderId="24" xfId="5" applyNumberFormat="1" applyFont="1" applyFill="1" applyBorder="1" applyAlignment="1">
      <alignment horizontal="center" vertical="top" wrapText="1"/>
    </xf>
    <xf numFmtId="0" fontId="2" fillId="0" borderId="51" xfId="5" applyBorder="1" applyAlignment="1">
      <alignment vertical="center"/>
    </xf>
    <xf numFmtId="0" fontId="14" fillId="0" borderId="39" xfId="5" applyFont="1" applyBorder="1" applyAlignment="1">
      <alignment horizontal="center" vertical="center"/>
    </xf>
    <xf numFmtId="0" fontId="14" fillId="0" borderId="27" xfId="5" applyFont="1" applyBorder="1" applyAlignment="1">
      <alignment horizontal="center" vertical="center"/>
    </xf>
    <xf numFmtId="0" fontId="14" fillId="4" borderId="67" xfId="5" applyFont="1" applyFill="1" applyBorder="1" applyAlignment="1">
      <alignment horizontal="left" vertical="top" wrapText="1"/>
    </xf>
    <xf numFmtId="0" fontId="22" fillId="12" borderId="9" xfId="5" applyFont="1" applyFill="1" applyBorder="1" applyAlignment="1">
      <alignment horizontal="center" vertical="top"/>
    </xf>
    <xf numFmtId="0" fontId="14" fillId="0" borderId="57" xfId="5" applyFont="1" applyBorder="1" applyAlignment="1">
      <alignment horizontal="center" vertical="top"/>
    </xf>
    <xf numFmtId="0" fontId="14" fillId="4" borderId="78" xfId="5" applyFont="1" applyFill="1" applyBorder="1" applyAlignment="1">
      <alignment horizontal="left" vertical="top" wrapText="1"/>
    </xf>
    <xf numFmtId="164" fontId="14" fillId="0" borderId="24" xfId="5" applyNumberFormat="1" applyFont="1" applyBorder="1" applyAlignment="1">
      <alignment horizontal="center" vertical="top"/>
    </xf>
    <xf numFmtId="0" fontId="14" fillId="4" borderId="24" xfId="5" applyFont="1" applyFill="1" applyBorder="1" applyAlignment="1">
      <alignment horizontal="center" vertical="top"/>
    </xf>
    <xf numFmtId="9" fontId="14" fillId="0" borderId="4" xfId="5" applyNumberFormat="1" applyFont="1" applyBorder="1" applyAlignment="1">
      <alignment horizontal="center" vertical="top"/>
    </xf>
    <xf numFmtId="9" fontId="14" fillId="4" borderId="79" xfId="5" applyNumberFormat="1" applyFont="1" applyFill="1" applyBorder="1" applyAlignment="1">
      <alignment horizontal="center" vertical="top"/>
    </xf>
    <xf numFmtId="0" fontId="14" fillId="4" borderId="34" xfId="5" applyFont="1" applyFill="1" applyBorder="1" applyAlignment="1">
      <alignment horizontal="center" vertical="center"/>
    </xf>
    <xf numFmtId="49" fontId="14" fillId="4" borderId="2" xfId="5" applyNumberFormat="1" applyFont="1" applyFill="1" applyBorder="1" applyAlignment="1">
      <alignment vertical="top"/>
    </xf>
    <xf numFmtId="0" fontId="14" fillId="10" borderId="2" xfId="5" applyFont="1" applyFill="1" applyBorder="1" applyAlignment="1">
      <alignment vertical="top" wrapText="1"/>
    </xf>
    <xf numFmtId="0" fontId="25" fillId="10" borderId="4" xfId="5" applyFont="1" applyFill="1" applyBorder="1" applyAlignment="1">
      <alignment horizontal="center" vertical="top" wrapText="1"/>
    </xf>
    <xf numFmtId="49" fontId="22" fillId="7" borderId="4" xfId="5" applyNumberFormat="1" applyFont="1" applyFill="1" applyBorder="1" applyAlignment="1">
      <alignment horizontal="center" vertical="top"/>
    </xf>
    <xf numFmtId="9" fontId="14" fillId="0" borderId="19" xfId="5" applyNumberFormat="1" applyFont="1" applyBorder="1" applyAlignment="1">
      <alignment horizontal="center" vertical="top"/>
    </xf>
    <xf numFmtId="9" fontId="14" fillId="4" borderId="81" xfId="5" applyNumberFormat="1" applyFont="1" applyFill="1" applyBorder="1" applyAlignment="1">
      <alignment horizontal="center" vertical="top"/>
    </xf>
    <xf numFmtId="0" fontId="14" fillId="4" borderId="59" xfId="5" applyFont="1" applyFill="1" applyBorder="1" applyAlignment="1">
      <alignment horizontal="center" vertical="center"/>
    </xf>
    <xf numFmtId="0" fontId="14" fillId="4" borderId="60" xfId="5" applyFont="1" applyFill="1" applyBorder="1" applyAlignment="1">
      <alignment horizontal="left" vertical="top" wrapText="1"/>
    </xf>
    <xf numFmtId="164" fontId="22" fillId="0" borderId="14" xfId="5" applyNumberFormat="1" applyFont="1" applyBorder="1" applyAlignment="1">
      <alignment horizontal="center" vertical="top"/>
    </xf>
    <xf numFmtId="49" fontId="14" fillId="4" borderId="38" xfId="5" applyNumberFormat="1" applyFont="1" applyFill="1" applyBorder="1" applyAlignment="1">
      <alignment vertical="top"/>
    </xf>
    <xf numFmtId="0" fontId="14" fillId="10" borderId="14" xfId="5" applyFont="1" applyFill="1" applyBorder="1" applyAlignment="1">
      <alignment vertical="top" wrapText="1"/>
    </xf>
    <xf numFmtId="49" fontId="22" fillId="10" borderId="25" xfId="5" applyNumberFormat="1" applyFont="1" applyFill="1" applyBorder="1" applyAlignment="1">
      <alignment vertical="top" wrapText="1"/>
    </xf>
    <xf numFmtId="0" fontId="25" fillId="4" borderId="38" xfId="5" applyFont="1" applyFill="1" applyBorder="1" applyAlignment="1">
      <alignment horizontal="center" vertical="top" wrapText="1"/>
    </xf>
    <xf numFmtId="49" fontId="22" fillId="7" borderId="19" xfId="5" applyNumberFormat="1" applyFont="1" applyFill="1" applyBorder="1" applyAlignment="1">
      <alignment horizontal="center" vertical="top"/>
    </xf>
    <xf numFmtId="9" fontId="14" fillId="0" borderId="25" xfId="5" applyNumberFormat="1" applyFont="1" applyBorder="1" applyAlignment="1">
      <alignment horizontal="center" vertical="top"/>
    </xf>
    <xf numFmtId="9" fontId="14" fillId="4" borderId="80" xfId="5" applyNumberFormat="1" applyFont="1" applyFill="1" applyBorder="1" applyAlignment="1">
      <alignment horizontal="center" vertical="top"/>
    </xf>
    <xf numFmtId="0" fontId="14" fillId="4" borderId="74" xfId="5" applyFont="1" applyFill="1" applyBorder="1" applyAlignment="1">
      <alignment horizontal="center" vertical="center"/>
    </xf>
    <xf numFmtId="164" fontId="22" fillId="4" borderId="24" xfId="5" applyNumberFormat="1" applyFont="1" applyFill="1" applyBorder="1" applyAlignment="1">
      <alignment horizontal="center" vertical="top"/>
    </xf>
    <xf numFmtId="49" fontId="14" fillId="4" borderId="24" xfId="5" applyNumberFormat="1" applyFont="1" applyFill="1" applyBorder="1" applyAlignment="1">
      <alignment vertical="top"/>
    </xf>
    <xf numFmtId="0" fontId="14" fillId="10" borderId="24" xfId="5" applyFont="1" applyFill="1" applyBorder="1" applyAlignment="1">
      <alignment vertical="top" wrapText="1"/>
    </xf>
    <xf numFmtId="0" fontId="25" fillId="4" borderId="24" xfId="5" applyFont="1" applyFill="1" applyBorder="1" applyAlignment="1">
      <alignment horizontal="center" vertical="top" wrapText="1"/>
    </xf>
    <xf numFmtId="49" fontId="22" fillId="7" borderId="25" xfId="5" applyNumberFormat="1" applyFont="1" applyFill="1" applyBorder="1" applyAlignment="1">
      <alignment horizontal="center" vertical="top"/>
    </xf>
    <xf numFmtId="0" fontId="14" fillId="0" borderId="79" xfId="5" applyFont="1" applyBorder="1" applyAlignment="1">
      <alignment horizontal="center" vertical="center"/>
    </xf>
    <xf numFmtId="9" fontId="14" fillId="4" borderId="39" xfId="5" applyNumberFormat="1" applyFont="1" applyFill="1" applyBorder="1" applyAlignment="1">
      <alignment horizontal="center" vertical="top"/>
    </xf>
    <xf numFmtId="0" fontId="29" fillId="10" borderId="2" xfId="5" applyFont="1" applyFill="1" applyBorder="1" applyAlignment="1">
      <alignment horizontal="center" vertical="top" wrapText="1"/>
    </xf>
    <xf numFmtId="0" fontId="29" fillId="4" borderId="2" xfId="5" applyFont="1" applyFill="1" applyBorder="1" applyAlignment="1">
      <alignment horizontal="center" vertical="top" wrapText="1"/>
    </xf>
    <xf numFmtId="0" fontId="14" fillId="4" borderId="7" xfId="5" applyFont="1" applyFill="1" applyBorder="1" applyAlignment="1">
      <alignment horizontal="center" vertical="top"/>
    </xf>
    <xf numFmtId="164" fontId="22" fillId="0" borderId="7" xfId="5" applyNumberFormat="1" applyFont="1" applyBorder="1" applyAlignment="1">
      <alignment horizontal="center" vertical="top"/>
    </xf>
    <xf numFmtId="164" fontId="16" fillId="0" borderId="6" xfId="5" applyNumberFormat="1" applyFont="1" applyBorder="1" applyAlignment="1">
      <alignment horizontal="center" vertical="top"/>
    </xf>
    <xf numFmtId="49" fontId="17" fillId="10" borderId="24" xfId="5" applyNumberFormat="1" applyFont="1" applyFill="1" applyBorder="1" applyAlignment="1">
      <alignment horizontal="center" vertical="top" wrapText="1"/>
    </xf>
    <xf numFmtId="49" fontId="17" fillId="4" borderId="24" xfId="5" applyNumberFormat="1" applyFont="1" applyFill="1" applyBorder="1" applyAlignment="1">
      <alignment horizontal="center" vertical="top" wrapText="1"/>
    </xf>
    <xf numFmtId="0" fontId="14" fillId="4" borderId="53" xfId="5" applyFont="1" applyFill="1" applyBorder="1" applyAlignment="1">
      <alignment horizontal="center" vertical="center"/>
    </xf>
    <xf numFmtId="0" fontId="18" fillId="4" borderId="54" xfId="5" applyFont="1" applyFill="1" applyBorder="1" applyAlignment="1">
      <alignment vertical="top" wrapText="1"/>
    </xf>
    <xf numFmtId="0" fontId="14" fillId="4" borderId="42" xfId="5" applyFont="1" applyFill="1" applyBorder="1" applyAlignment="1">
      <alignment horizontal="center" vertical="center" wrapText="1"/>
    </xf>
    <xf numFmtId="0" fontId="14" fillId="0" borderId="67" xfId="6" applyFont="1" applyBorder="1" applyAlignment="1">
      <alignment vertical="top" wrapText="1"/>
    </xf>
    <xf numFmtId="0" fontId="14" fillId="0" borderId="7" xfId="5" applyFont="1" applyBorder="1" applyAlignment="1">
      <alignment horizontal="center" vertical="center"/>
    </xf>
    <xf numFmtId="0" fontId="14" fillId="4" borderId="68" xfId="5" applyFont="1" applyFill="1" applyBorder="1" applyAlignment="1">
      <alignment horizontal="center" vertical="center" wrapText="1"/>
    </xf>
    <xf numFmtId="0" fontId="14" fillId="0" borderId="54" xfId="6" applyFont="1" applyBorder="1" applyAlignment="1">
      <alignment vertical="top" wrapText="1"/>
    </xf>
    <xf numFmtId="164" fontId="14" fillId="0" borderId="23" xfId="5" applyNumberFormat="1" applyFont="1" applyBorder="1" applyAlignment="1">
      <alignment horizontal="center" vertical="top"/>
    </xf>
    <xf numFmtId="0" fontId="14" fillId="4" borderId="23" xfId="5" applyFont="1" applyFill="1" applyBorder="1" applyAlignment="1">
      <alignment horizontal="center" vertical="top"/>
    </xf>
    <xf numFmtId="0" fontId="16" fillId="10" borderId="2" xfId="5" applyFont="1" applyFill="1" applyBorder="1" applyAlignment="1">
      <alignment horizontal="left" vertical="top" wrapText="1"/>
    </xf>
    <xf numFmtId="0" fontId="25" fillId="9" borderId="0" xfId="5" applyFont="1" applyFill="1" applyAlignment="1">
      <alignment horizontal="center" vertical="top" wrapText="1"/>
    </xf>
    <xf numFmtId="164" fontId="16" fillId="0" borderId="23" xfId="5" applyNumberFormat="1" applyFont="1" applyBorder="1" applyAlignment="1">
      <alignment horizontal="center" vertical="top"/>
    </xf>
    <xf numFmtId="49" fontId="22" fillId="9" borderId="26" xfId="5" applyNumberFormat="1" applyFont="1" applyFill="1" applyBorder="1" applyAlignment="1">
      <alignment vertical="top" wrapText="1"/>
    </xf>
    <xf numFmtId="0" fontId="16" fillId="10" borderId="6" xfId="5" applyFont="1" applyFill="1" applyBorder="1" applyAlignment="1">
      <alignment horizontal="left" vertical="top" wrapText="1"/>
    </xf>
    <xf numFmtId="49" fontId="22" fillId="11" borderId="6" xfId="5" applyNumberFormat="1" applyFont="1" applyFill="1" applyBorder="1" applyAlignment="1">
      <alignment vertical="top"/>
    </xf>
    <xf numFmtId="49" fontId="22" fillId="7" borderId="7" xfId="5" applyNumberFormat="1" applyFont="1" applyFill="1" applyBorder="1" applyAlignment="1">
      <alignment vertical="top"/>
    </xf>
    <xf numFmtId="164" fontId="22" fillId="9" borderId="13" xfId="5" applyNumberFormat="1" applyFont="1" applyFill="1" applyBorder="1" applyAlignment="1">
      <alignment horizontal="center" vertical="top"/>
    </xf>
    <xf numFmtId="0" fontId="22" fillId="9" borderId="13" xfId="5" applyFont="1" applyFill="1" applyBorder="1" applyAlignment="1">
      <alignment horizontal="center" vertical="top"/>
    </xf>
    <xf numFmtId="0" fontId="2" fillId="0" borderId="43" xfId="5" applyBorder="1"/>
    <xf numFmtId="0" fontId="40" fillId="0" borderId="19" xfId="5" applyFont="1" applyBorder="1" applyAlignment="1">
      <alignment vertical="center"/>
    </xf>
    <xf numFmtId="0" fontId="14" fillId="4" borderId="35" xfId="5" applyFont="1" applyFill="1" applyBorder="1" applyAlignment="1">
      <alignment horizontal="center" vertical="top" wrapText="1"/>
    </xf>
    <xf numFmtId="0" fontId="40" fillId="0" borderId="54" xfId="5" applyFont="1" applyBorder="1" applyAlignment="1">
      <alignment horizontal="left" vertical="top" wrapText="1"/>
    </xf>
    <xf numFmtId="0" fontId="14" fillId="4" borderId="75" xfId="5" applyFont="1" applyFill="1" applyBorder="1" applyAlignment="1">
      <alignment horizontal="center" vertical="top" wrapText="1"/>
    </xf>
    <xf numFmtId="0" fontId="2" fillId="0" borderId="62" xfId="5" applyBorder="1"/>
    <xf numFmtId="0" fontId="2" fillId="0" borderId="30" xfId="5" applyBorder="1"/>
    <xf numFmtId="164" fontId="14" fillId="0" borderId="25" xfId="5" applyNumberFormat="1" applyFont="1" applyBorder="1" applyAlignment="1">
      <alignment horizontal="center" vertical="top"/>
    </xf>
    <xf numFmtId="0" fontId="2" fillId="6" borderId="27" xfId="5" applyFill="1" applyBorder="1"/>
    <xf numFmtId="0" fontId="2" fillId="6" borderId="28" xfId="5" applyFill="1" applyBorder="1"/>
    <xf numFmtId="0" fontId="17" fillId="6" borderId="11" xfId="5" applyFont="1" applyFill="1" applyBorder="1" applyAlignment="1">
      <alignment vertical="top"/>
    </xf>
    <xf numFmtId="0" fontId="17" fillId="6" borderId="12" xfId="5" applyFont="1" applyFill="1" applyBorder="1" applyAlignment="1">
      <alignment vertical="top"/>
    </xf>
    <xf numFmtId="49" fontId="10" fillId="6" borderId="12" xfId="5" applyNumberFormat="1" applyFont="1" applyFill="1" applyBorder="1" applyAlignment="1">
      <alignment horizontal="center" vertical="top"/>
    </xf>
    <xf numFmtId="49" fontId="22" fillId="7" borderId="12" xfId="5" applyNumberFormat="1" applyFont="1" applyFill="1" applyBorder="1" applyAlignment="1">
      <alignment horizontal="center" vertical="top"/>
    </xf>
    <xf numFmtId="0" fontId="2" fillId="0" borderId="44" xfId="5" applyBorder="1"/>
    <xf numFmtId="0" fontId="2" fillId="6" borderId="57" xfId="5" applyFill="1" applyBorder="1"/>
    <xf numFmtId="0" fontId="2" fillId="6" borderId="54" xfId="5" applyFill="1" applyBorder="1"/>
    <xf numFmtId="0" fontId="17" fillId="6" borderId="11" xfId="5" applyFont="1" applyFill="1" applyBorder="1" applyAlignment="1">
      <alignment horizontal="left" vertical="top" wrapText="1"/>
    </xf>
    <xf numFmtId="0" fontId="17" fillId="6" borderId="12" xfId="5" applyFont="1" applyFill="1" applyBorder="1" applyAlignment="1">
      <alignment horizontal="left" vertical="top" wrapText="1"/>
    </xf>
    <xf numFmtId="164" fontId="22" fillId="6" borderId="9" xfId="5" applyNumberFormat="1" applyFont="1" applyFill="1" applyBorder="1" applyAlignment="1">
      <alignment horizontal="center" vertical="top" wrapText="1"/>
    </xf>
    <xf numFmtId="0" fontId="22" fillId="6" borderId="9" xfId="5" applyFont="1" applyFill="1" applyBorder="1" applyAlignment="1">
      <alignment horizontal="center" vertical="top"/>
    </xf>
    <xf numFmtId="49" fontId="10" fillId="6" borderId="9" xfId="5" applyNumberFormat="1" applyFont="1" applyFill="1" applyBorder="1" applyAlignment="1">
      <alignment horizontal="center" vertical="top"/>
    </xf>
    <xf numFmtId="49" fontId="22" fillId="7" borderId="9" xfId="5" applyNumberFormat="1" applyFont="1" applyFill="1" applyBorder="1" applyAlignment="1">
      <alignment horizontal="center" vertical="top"/>
    </xf>
    <xf numFmtId="49" fontId="14" fillId="4" borderId="82" xfId="5" applyNumberFormat="1" applyFont="1" applyFill="1" applyBorder="1" applyAlignment="1">
      <alignment horizontal="center" vertical="top"/>
    </xf>
    <xf numFmtId="0" fontId="14" fillId="4" borderId="82" xfId="5" applyFont="1" applyFill="1" applyBorder="1" applyAlignment="1">
      <alignment horizontal="center" vertical="top" wrapText="1"/>
    </xf>
    <xf numFmtId="0" fontId="14" fillId="4" borderId="33" xfId="5" applyFont="1" applyFill="1" applyBorder="1" applyAlignment="1">
      <alignment horizontal="center" vertical="top" wrapText="1"/>
    </xf>
    <xf numFmtId="164" fontId="16" fillId="15" borderId="46" xfId="5" applyNumberFormat="1" applyFont="1" applyFill="1" applyBorder="1" applyAlignment="1">
      <alignment horizontal="left" vertical="top" wrapText="1"/>
    </xf>
    <xf numFmtId="164" fontId="22" fillId="12" borderId="19" xfId="5" applyNumberFormat="1" applyFont="1" applyFill="1" applyBorder="1" applyAlignment="1">
      <alignment horizontal="center" vertical="top"/>
    </xf>
    <xf numFmtId="164" fontId="22" fillId="12" borderId="38" xfId="5" applyNumberFormat="1" applyFont="1" applyFill="1" applyBorder="1" applyAlignment="1">
      <alignment horizontal="center" vertical="top"/>
    </xf>
    <xf numFmtId="0" fontId="22" fillId="12" borderId="38" xfId="5" applyFont="1" applyFill="1" applyBorder="1" applyAlignment="1">
      <alignment horizontal="center" vertical="top"/>
    </xf>
    <xf numFmtId="0" fontId="22" fillId="12" borderId="24" xfId="5" applyFont="1" applyFill="1" applyBorder="1" applyAlignment="1">
      <alignment horizontal="center" vertical="top"/>
    </xf>
    <xf numFmtId="49" fontId="22" fillId="4" borderId="18" xfId="5" applyNumberFormat="1" applyFont="1" applyFill="1" applyBorder="1" applyAlignment="1">
      <alignment vertical="top" wrapText="1"/>
    </xf>
    <xf numFmtId="0" fontId="25" fillId="9" borderId="38" xfId="5" applyFont="1" applyFill="1" applyBorder="1" applyAlignment="1">
      <alignment horizontal="center" vertical="top" wrapText="1"/>
    </xf>
    <xf numFmtId="49" fontId="14" fillId="4" borderId="17" xfId="5" applyNumberFormat="1" applyFont="1" applyFill="1" applyBorder="1" applyAlignment="1">
      <alignment horizontal="center" vertical="top"/>
    </xf>
    <xf numFmtId="0" fontId="14" fillId="4" borderId="17" xfId="5" applyFont="1" applyFill="1" applyBorder="1" applyAlignment="1">
      <alignment horizontal="center" vertical="top" wrapText="1"/>
    </xf>
    <xf numFmtId="0" fontId="14" fillId="4" borderId="36" xfId="5" applyFont="1" applyFill="1" applyBorder="1" applyAlignment="1">
      <alignment horizontal="center" vertical="top" wrapText="1"/>
    </xf>
    <xf numFmtId="164" fontId="16" fillId="15" borderId="15" xfId="5" applyNumberFormat="1" applyFont="1" applyFill="1" applyBorder="1" applyAlignment="1">
      <alignment horizontal="left" vertical="top" wrapText="1"/>
    </xf>
    <xf numFmtId="0" fontId="14" fillId="4" borderId="38" xfId="5" applyFont="1" applyFill="1" applyBorder="1" applyAlignment="1">
      <alignment horizontal="center" vertical="top"/>
    </xf>
    <xf numFmtId="49" fontId="22" fillId="9" borderId="24" xfId="5" applyNumberFormat="1" applyFont="1" applyFill="1" applyBorder="1" applyAlignment="1">
      <alignment vertical="top" wrapText="1"/>
    </xf>
    <xf numFmtId="49" fontId="14" fillId="4" borderId="21" xfId="5" applyNumberFormat="1" applyFont="1" applyFill="1" applyBorder="1" applyAlignment="1">
      <alignment horizontal="center" vertical="top"/>
    </xf>
    <xf numFmtId="0" fontId="14" fillId="4" borderId="21" xfId="5" applyFont="1" applyFill="1" applyBorder="1" applyAlignment="1">
      <alignment horizontal="center" vertical="top" wrapText="1"/>
    </xf>
    <xf numFmtId="0" fontId="14" fillId="4" borderId="43" xfId="5" applyFont="1" applyFill="1" applyBorder="1" applyAlignment="1">
      <alignment horizontal="center" vertical="top" wrapText="1"/>
    </xf>
    <xf numFmtId="164" fontId="22" fillId="9" borderId="46" xfId="5" applyNumberFormat="1" applyFont="1" applyFill="1" applyBorder="1" applyAlignment="1">
      <alignment horizontal="center" vertical="top"/>
    </xf>
    <xf numFmtId="0" fontId="25" fillId="9" borderId="2" xfId="5" applyFont="1" applyFill="1" applyBorder="1" applyAlignment="1">
      <alignment vertical="top" wrapText="1"/>
    </xf>
    <xf numFmtId="0" fontId="14" fillId="4" borderId="8" xfId="5" applyFont="1" applyFill="1" applyBorder="1" applyAlignment="1">
      <alignment horizontal="center" vertical="top"/>
    </xf>
    <xf numFmtId="0" fontId="14" fillId="4" borderId="8" xfId="5" applyFont="1" applyFill="1" applyBorder="1" applyAlignment="1">
      <alignment horizontal="center" vertical="top" wrapText="1"/>
    </xf>
    <xf numFmtId="0" fontId="14" fillId="4" borderId="68" xfId="5" applyFont="1" applyFill="1" applyBorder="1" applyAlignment="1">
      <alignment horizontal="center" vertical="top" wrapText="1"/>
    </xf>
    <xf numFmtId="0" fontId="16" fillId="0" borderId="7" xfId="5" applyFont="1" applyBorder="1" applyAlignment="1">
      <alignment horizontal="left" vertical="top" wrapText="1"/>
    </xf>
    <xf numFmtId="164" fontId="14" fillId="9" borderId="7" xfId="5" applyNumberFormat="1" applyFont="1" applyFill="1" applyBorder="1" applyAlignment="1">
      <alignment horizontal="center" vertical="top"/>
    </xf>
    <xf numFmtId="0" fontId="14" fillId="4" borderId="3" xfId="5" applyFont="1" applyFill="1" applyBorder="1" applyAlignment="1">
      <alignment horizontal="center" vertical="top"/>
    </xf>
    <xf numFmtId="0" fontId="14" fillId="4" borderId="79" xfId="5" applyFont="1" applyFill="1" applyBorder="1" applyAlignment="1">
      <alignment horizontal="left" vertical="top" wrapText="1"/>
    </xf>
    <xf numFmtId="0" fontId="14" fillId="4" borderId="35" xfId="5" applyFont="1" applyFill="1" applyBorder="1" applyAlignment="1">
      <alignment horizontal="left" vertical="top" wrapText="1"/>
    </xf>
    <xf numFmtId="0" fontId="14" fillId="4" borderId="4" xfId="5" applyFont="1" applyFill="1" applyBorder="1" applyAlignment="1">
      <alignment horizontal="left" vertical="top" wrapText="1"/>
    </xf>
    <xf numFmtId="0" fontId="14" fillId="4" borderId="26" xfId="5" applyFont="1" applyFill="1" applyBorder="1" applyAlignment="1">
      <alignment horizontal="center" vertical="top"/>
    </xf>
    <xf numFmtId="0" fontId="14" fillId="4" borderId="80" xfId="5" applyFont="1" applyFill="1" applyBorder="1" applyAlignment="1">
      <alignment horizontal="left" vertical="top" wrapText="1"/>
    </xf>
    <xf numFmtId="0" fontId="14" fillId="4" borderId="75" xfId="5" applyFont="1" applyFill="1" applyBorder="1" applyAlignment="1">
      <alignment horizontal="left" vertical="top" wrapText="1"/>
    </xf>
    <xf numFmtId="0" fontId="14" fillId="4" borderId="25" xfId="5" applyFont="1" applyFill="1" applyBorder="1" applyAlignment="1">
      <alignment horizontal="left" vertical="top" wrapText="1"/>
    </xf>
    <xf numFmtId="164" fontId="22" fillId="0" borderId="9" xfId="5" applyNumberFormat="1" applyFont="1" applyBorder="1" applyAlignment="1">
      <alignment horizontal="center" vertical="top"/>
    </xf>
    <xf numFmtId="164" fontId="16" fillId="0" borderId="24" xfId="5" applyNumberFormat="1" applyFont="1" applyBorder="1" applyAlignment="1">
      <alignment horizontal="center" vertical="top"/>
    </xf>
    <xf numFmtId="0" fontId="16" fillId="10" borderId="24" xfId="5" applyFont="1" applyFill="1" applyBorder="1" applyAlignment="1">
      <alignment horizontal="left" vertical="top" wrapText="1"/>
    </xf>
    <xf numFmtId="0" fontId="14" fillId="0" borderId="3" xfId="5" applyFont="1" applyBorder="1" applyAlignment="1">
      <alignment vertical="top"/>
    </xf>
    <xf numFmtId="0" fontId="14" fillId="4" borderId="79" xfId="5" applyFont="1" applyFill="1" applyBorder="1" applyAlignment="1">
      <alignment vertical="top"/>
    </xf>
    <xf numFmtId="0" fontId="40" fillId="0" borderId="51" xfId="5" applyFont="1" applyBorder="1" applyAlignment="1">
      <alignment wrapText="1"/>
    </xf>
    <xf numFmtId="0" fontId="14" fillId="0" borderId="26" xfId="5" applyFont="1" applyBorder="1" applyAlignment="1">
      <alignment horizontal="center" vertical="center"/>
    </xf>
    <xf numFmtId="49" fontId="14" fillId="4" borderId="24" xfId="5" applyNumberFormat="1" applyFont="1" applyFill="1" applyBorder="1" applyAlignment="1">
      <alignment horizontal="center" vertical="center"/>
    </xf>
    <xf numFmtId="0" fontId="14" fillId="4" borderId="66" xfId="5" applyFont="1" applyFill="1" applyBorder="1" applyAlignment="1">
      <alignment horizontal="center" vertical="top" wrapText="1"/>
    </xf>
    <xf numFmtId="164" fontId="14" fillId="16" borderId="12" xfId="5" applyNumberFormat="1" applyFont="1" applyFill="1" applyBorder="1" applyAlignment="1">
      <alignment horizontal="center" vertical="top"/>
    </xf>
    <xf numFmtId="164" fontId="14" fillId="16" borderId="9" xfId="5" applyNumberFormat="1" applyFont="1" applyFill="1" applyBorder="1" applyAlignment="1">
      <alignment horizontal="center" vertical="top"/>
    </xf>
    <xf numFmtId="0" fontId="22" fillId="16" borderId="9" xfId="5" applyFont="1" applyFill="1" applyBorder="1" applyAlignment="1">
      <alignment horizontal="center" vertical="top"/>
    </xf>
    <xf numFmtId="49" fontId="22" fillId="4" borderId="2" xfId="5" applyNumberFormat="1" applyFont="1" applyFill="1" applyBorder="1" applyAlignment="1">
      <alignment vertical="top" wrapText="1"/>
    </xf>
    <xf numFmtId="49" fontId="17" fillId="9" borderId="2" xfId="5" applyNumberFormat="1" applyFont="1" applyFill="1" applyBorder="1" applyAlignment="1">
      <alignment vertical="top" wrapText="1"/>
    </xf>
    <xf numFmtId="49" fontId="17" fillId="11" borderId="2" xfId="5" applyNumberFormat="1" applyFont="1" applyFill="1" applyBorder="1" applyAlignment="1">
      <alignment vertical="top"/>
    </xf>
    <xf numFmtId="49" fontId="17" fillId="7" borderId="2" xfId="5" applyNumberFormat="1" applyFont="1" applyFill="1" applyBorder="1" applyAlignment="1">
      <alignment vertical="top"/>
    </xf>
    <xf numFmtId="164" fontId="16" fillId="0" borderId="51" xfId="5" applyNumberFormat="1" applyFont="1" applyBorder="1" applyAlignment="1">
      <alignment horizontal="center" vertical="top"/>
    </xf>
    <xf numFmtId="0" fontId="14" fillId="4" borderId="25" xfId="5" applyFont="1" applyFill="1" applyBorder="1" applyAlignment="1">
      <alignment horizontal="center" vertical="top"/>
    </xf>
    <xf numFmtId="0" fontId="16" fillId="10" borderId="9" xfId="5" applyFont="1" applyFill="1" applyBorder="1" applyAlignment="1">
      <alignment vertical="top" wrapText="1"/>
    </xf>
    <xf numFmtId="49" fontId="17" fillId="10" borderId="10" xfId="5" applyNumberFormat="1" applyFont="1" applyFill="1" applyBorder="1" applyAlignment="1">
      <alignment vertical="top" wrapText="1"/>
    </xf>
    <xf numFmtId="49" fontId="22" fillId="4" borderId="38" xfId="5" applyNumberFormat="1" applyFont="1" applyFill="1" applyBorder="1" applyAlignment="1">
      <alignment vertical="top" wrapText="1"/>
    </xf>
    <xf numFmtId="49" fontId="17" fillId="9" borderId="24" xfId="5" applyNumberFormat="1" applyFont="1" applyFill="1" applyBorder="1" applyAlignment="1">
      <alignment vertical="top" wrapText="1"/>
    </xf>
    <xf numFmtId="49" fontId="17" fillId="11" borderId="24" xfId="5" applyNumberFormat="1" applyFont="1" applyFill="1" applyBorder="1" applyAlignment="1">
      <alignment vertical="top"/>
    </xf>
    <xf numFmtId="49" fontId="17" fillId="7" borderId="24" xfId="5" applyNumberFormat="1" applyFont="1" applyFill="1" applyBorder="1" applyAlignment="1">
      <alignment vertical="top"/>
    </xf>
    <xf numFmtId="164" fontId="14" fillId="5" borderId="19" xfId="5" applyNumberFormat="1" applyFont="1" applyFill="1" applyBorder="1" applyAlignment="1">
      <alignment horizontal="center" vertical="top"/>
    </xf>
    <xf numFmtId="164" fontId="14" fillId="5" borderId="9" xfId="5" applyNumberFormat="1" applyFont="1" applyFill="1" applyBorder="1" applyAlignment="1">
      <alignment horizontal="center" vertical="top"/>
    </xf>
    <xf numFmtId="164" fontId="2" fillId="0" borderId="18" xfId="5" applyNumberFormat="1" applyBorder="1"/>
    <xf numFmtId="164" fontId="14" fillId="5" borderId="6" xfId="5" applyNumberFormat="1" applyFont="1" applyFill="1" applyBorder="1" applyAlignment="1">
      <alignment horizontal="center" vertical="top"/>
    </xf>
    <xf numFmtId="49" fontId="17" fillId="10" borderId="44" xfId="5" applyNumberFormat="1" applyFont="1" applyFill="1" applyBorder="1" applyAlignment="1">
      <alignment horizontal="center" vertical="top" wrapText="1"/>
    </xf>
    <xf numFmtId="49" fontId="17" fillId="9" borderId="26" xfId="5" applyNumberFormat="1" applyFont="1" applyFill="1" applyBorder="1" applyAlignment="1">
      <alignment horizontal="center" vertical="top" wrapText="1"/>
    </xf>
    <xf numFmtId="49" fontId="17" fillId="11" borderId="6" xfId="5" applyNumberFormat="1" applyFont="1" applyFill="1" applyBorder="1" applyAlignment="1">
      <alignment horizontal="center" vertical="top"/>
    </xf>
    <xf numFmtId="49" fontId="17" fillId="7" borderId="7" xfId="5" applyNumberFormat="1" applyFont="1" applyFill="1" applyBorder="1" applyAlignment="1">
      <alignment horizontal="center" vertical="top"/>
    </xf>
    <xf numFmtId="164" fontId="14" fillId="5" borderId="24" xfId="5" applyNumberFormat="1" applyFont="1" applyFill="1" applyBorder="1" applyAlignment="1">
      <alignment horizontal="center" vertical="top"/>
    </xf>
    <xf numFmtId="49" fontId="22" fillId="4" borderId="24" xfId="5" applyNumberFormat="1" applyFont="1" applyFill="1" applyBorder="1" applyAlignment="1">
      <alignment vertical="top" wrapText="1"/>
    </xf>
    <xf numFmtId="0" fontId="40" fillId="0" borderId="19" xfId="5" applyFont="1" applyBorder="1" applyAlignment="1">
      <alignment wrapText="1"/>
    </xf>
    <xf numFmtId="164" fontId="22" fillId="9" borderId="39" xfId="5" applyNumberFormat="1" applyFont="1" applyFill="1" applyBorder="1" applyAlignment="1">
      <alignment horizontal="center" vertical="top"/>
    </xf>
    <xf numFmtId="0" fontId="45" fillId="0" borderId="26" xfId="5" applyFont="1" applyBorder="1"/>
    <xf numFmtId="0" fontId="44" fillId="0" borderId="7" xfId="5" applyFont="1" applyBorder="1" applyAlignment="1">
      <alignment vertical="center"/>
    </xf>
    <xf numFmtId="16" fontId="14" fillId="0" borderId="1" xfId="5" applyNumberFormat="1" applyFont="1" applyBorder="1" applyAlignment="1">
      <alignment horizontal="center" vertical="top"/>
    </xf>
    <xf numFmtId="16" fontId="14" fillId="4" borderId="1" xfId="5" applyNumberFormat="1" applyFont="1" applyFill="1" applyBorder="1" applyAlignment="1">
      <alignment horizontal="center" vertical="top"/>
    </xf>
    <xf numFmtId="0" fontId="14" fillId="0" borderId="4" xfId="5" applyFont="1" applyBorder="1" applyAlignment="1">
      <alignment horizontal="left" vertical="top" wrapText="1"/>
    </xf>
    <xf numFmtId="164" fontId="22" fillId="12" borderId="4" xfId="5" applyNumberFormat="1" applyFont="1" applyFill="1" applyBorder="1" applyAlignment="1">
      <alignment horizontal="center" vertical="top"/>
    </xf>
    <xf numFmtId="0" fontId="22" fillId="12" borderId="4" xfId="5" applyFont="1" applyFill="1" applyBorder="1" applyAlignment="1">
      <alignment horizontal="center" vertical="top"/>
    </xf>
    <xf numFmtId="0" fontId="25" fillId="9" borderId="1" xfId="5" applyFont="1" applyFill="1" applyBorder="1" applyAlignment="1">
      <alignment horizontal="center" vertical="top" wrapText="1"/>
    </xf>
    <xf numFmtId="49" fontId="22" fillId="11" borderId="2" xfId="5" applyNumberFormat="1" applyFont="1" applyFill="1" applyBorder="1" applyAlignment="1">
      <alignment vertical="top"/>
    </xf>
    <xf numFmtId="49" fontId="22" fillId="7" borderId="2" xfId="5" applyNumberFormat="1" applyFont="1" applyFill="1" applyBorder="1" applyAlignment="1">
      <alignment vertical="top"/>
    </xf>
    <xf numFmtId="16" fontId="14" fillId="0" borderId="18" xfId="5" applyNumberFormat="1" applyFont="1" applyBorder="1" applyAlignment="1">
      <alignment horizontal="center" vertical="top"/>
    </xf>
    <xf numFmtId="16" fontId="14" fillId="4" borderId="18" xfId="5" applyNumberFormat="1" applyFont="1" applyFill="1" applyBorder="1" applyAlignment="1">
      <alignment horizontal="center" vertical="top"/>
    </xf>
    <xf numFmtId="0" fontId="14" fillId="4" borderId="66" xfId="5" applyFont="1" applyFill="1" applyBorder="1" applyAlignment="1">
      <alignment horizontal="center" vertical="center"/>
    </xf>
    <xf numFmtId="0" fontId="14" fillId="0" borderId="19" xfId="5" applyFont="1" applyBorder="1" applyAlignment="1">
      <alignment horizontal="left" vertical="top" wrapText="1"/>
    </xf>
    <xf numFmtId="164" fontId="16" fillId="0" borderId="4" xfId="5" applyNumberFormat="1" applyFont="1" applyBorder="1" applyAlignment="1">
      <alignment horizontal="center" vertical="top"/>
    </xf>
    <xf numFmtId="164" fontId="14" fillId="4" borderId="4" xfId="5" applyNumberFormat="1" applyFont="1" applyFill="1" applyBorder="1" applyAlignment="1">
      <alignment horizontal="center" vertical="top"/>
    </xf>
    <xf numFmtId="0" fontId="14" fillId="4" borderId="4" xfId="5" applyFont="1" applyFill="1" applyBorder="1" applyAlignment="1">
      <alignment horizontal="center" vertical="top"/>
    </xf>
    <xf numFmtId="49" fontId="17" fillId="10" borderId="12" xfId="5" applyNumberFormat="1" applyFont="1" applyFill="1" applyBorder="1" applyAlignment="1">
      <alignment horizontal="center" vertical="top" wrapText="1"/>
    </xf>
    <xf numFmtId="49" fontId="17" fillId="4" borderId="38" xfId="5" applyNumberFormat="1" applyFont="1" applyFill="1" applyBorder="1" applyAlignment="1">
      <alignment vertical="top" wrapText="1"/>
    </xf>
    <xf numFmtId="49" fontId="22" fillId="9" borderId="44" xfId="5" applyNumberFormat="1" applyFont="1" applyFill="1" applyBorder="1" applyAlignment="1">
      <alignment vertical="top" wrapText="1"/>
    </xf>
    <xf numFmtId="49" fontId="22" fillId="11" borderId="24" xfId="5" applyNumberFormat="1" applyFont="1" applyFill="1" applyBorder="1" applyAlignment="1">
      <alignment vertical="top"/>
    </xf>
    <xf numFmtId="49" fontId="22" fillId="7" borderId="24" xfId="5" applyNumberFormat="1" applyFont="1" applyFill="1" applyBorder="1" applyAlignment="1">
      <alignment vertical="top"/>
    </xf>
    <xf numFmtId="49" fontId="22" fillId="9" borderId="0" xfId="5" applyNumberFormat="1" applyFont="1" applyFill="1" applyAlignment="1">
      <alignment vertical="top" wrapText="1"/>
    </xf>
    <xf numFmtId="49" fontId="22" fillId="11" borderId="38" xfId="5" applyNumberFormat="1" applyFont="1" applyFill="1" applyBorder="1" applyAlignment="1">
      <alignment vertical="top"/>
    </xf>
    <xf numFmtId="49" fontId="22" fillId="7" borderId="38" xfId="5" applyNumberFormat="1" applyFont="1" applyFill="1" applyBorder="1" applyAlignment="1">
      <alignment vertical="top"/>
    </xf>
    <xf numFmtId="0" fontId="16" fillId="10" borderId="10" xfId="5" applyFont="1" applyFill="1" applyBorder="1" applyAlignment="1">
      <alignment vertical="top" wrapText="1"/>
    </xf>
    <xf numFmtId="49" fontId="17" fillId="10" borderId="9" xfId="5" applyNumberFormat="1" applyFont="1" applyFill="1" applyBorder="1" applyAlignment="1">
      <alignment horizontal="center" vertical="top" wrapText="1"/>
    </xf>
    <xf numFmtId="49" fontId="22" fillId="9" borderId="9" xfId="5" applyNumberFormat="1" applyFont="1" applyFill="1" applyBorder="1" applyAlignment="1">
      <alignment vertical="top" wrapText="1"/>
    </xf>
    <xf numFmtId="16" fontId="14" fillId="0" borderId="16" xfId="5" applyNumberFormat="1" applyFont="1" applyBorder="1" applyAlignment="1">
      <alignment horizontal="center" vertical="top"/>
    </xf>
    <xf numFmtId="16" fontId="14" fillId="4" borderId="16" xfId="5" applyNumberFormat="1" applyFont="1" applyFill="1" applyBorder="1" applyAlignment="1">
      <alignment horizontal="center" vertical="top"/>
    </xf>
    <xf numFmtId="0" fontId="14" fillId="4" borderId="36" xfId="5" applyFont="1" applyFill="1" applyBorder="1" applyAlignment="1">
      <alignment horizontal="center" vertical="center"/>
    </xf>
    <xf numFmtId="0" fontId="14" fillId="0" borderId="15" xfId="5" applyFont="1" applyBorder="1" applyAlignment="1">
      <alignment horizontal="left" vertical="top" wrapText="1"/>
    </xf>
    <xf numFmtId="164" fontId="16" fillId="0" borderId="12" xfId="5" applyNumberFormat="1" applyFont="1" applyBorder="1" applyAlignment="1">
      <alignment horizontal="center" vertical="top"/>
    </xf>
    <xf numFmtId="164" fontId="14" fillId="4" borderId="12" xfId="5" applyNumberFormat="1" applyFont="1" applyFill="1" applyBorder="1" applyAlignment="1">
      <alignment horizontal="center" vertical="top"/>
    </xf>
    <xf numFmtId="0" fontId="14" fillId="4" borderId="12" xfId="5" applyFont="1" applyFill="1" applyBorder="1" applyAlignment="1">
      <alignment horizontal="center" vertical="top"/>
    </xf>
    <xf numFmtId="49" fontId="17" fillId="4" borderId="24" xfId="5" applyNumberFormat="1" applyFont="1" applyFill="1" applyBorder="1" applyAlignment="1">
      <alignment vertical="top" wrapText="1"/>
    </xf>
    <xf numFmtId="0" fontId="4" fillId="0" borderId="37" xfId="5" applyFont="1" applyBorder="1"/>
    <xf numFmtId="16" fontId="14" fillId="0" borderId="20" xfId="5" applyNumberFormat="1" applyFont="1" applyBorder="1" applyAlignment="1">
      <alignment horizontal="center" vertical="top"/>
    </xf>
    <xf numFmtId="16" fontId="14" fillId="4" borderId="20" xfId="5" applyNumberFormat="1" applyFont="1" applyFill="1" applyBorder="1" applyAlignment="1">
      <alignment horizontal="center" vertical="top"/>
    </xf>
    <xf numFmtId="0" fontId="14" fillId="4" borderId="43" xfId="5" applyFont="1" applyFill="1" applyBorder="1" applyAlignment="1">
      <alignment horizontal="center" vertical="center"/>
    </xf>
    <xf numFmtId="0" fontId="25" fillId="9" borderId="3" xfId="5" applyFont="1" applyFill="1" applyBorder="1" applyAlignment="1">
      <alignment vertical="top" wrapText="1"/>
    </xf>
    <xf numFmtId="49" fontId="14" fillId="0" borderId="20" xfId="5" applyNumberFormat="1" applyFont="1" applyBorder="1" applyAlignment="1">
      <alignment horizontal="center" vertical="top"/>
    </xf>
    <xf numFmtId="49" fontId="14" fillId="4" borderId="20" xfId="5" applyNumberFormat="1" applyFont="1" applyFill="1" applyBorder="1" applyAlignment="1">
      <alignment horizontal="center" vertical="top"/>
    </xf>
    <xf numFmtId="164" fontId="14" fillId="15" borderId="22" xfId="5" applyNumberFormat="1" applyFont="1" applyFill="1" applyBorder="1" applyAlignment="1">
      <alignment horizontal="left" vertical="center" wrapText="1"/>
    </xf>
    <xf numFmtId="164" fontId="14" fillId="9" borderId="19" xfId="5" applyNumberFormat="1" applyFont="1" applyFill="1" applyBorder="1" applyAlignment="1">
      <alignment horizontal="center" vertical="top"/>
    </xf>
    <xf numFmtId="164" fontId="14" fillId="9" borderId="38" xfId="5" applyNumberFormat="1" applyFont="1" applyFill="1" applyBorder="1" applyAlignment="1">
      <alignment horizontal="center" vertical="top"/>
    </xf>
    <xf numFmtId="0" fontId="14" fillId="9" borderId="38" xfId="5" applyFont="1" applyFill="1" applyBorder="1" applyAlignment="1">
      <alignment horizontal="center" vertical="top"/>
    </xf>
    <xf numFmtId="0" fontId="14" fillId="0" borderId="16" xfId="5" applyFont="1" applyBorder="1" applyAlignment="1">
      <alignment horizontal="center" vertical="top"/>
    </xf>
    <xf numFmtId="0" fontId="14" fillId="4" borderId="16" xfId="5" applyFont="1" applyFill="1" applyBorder="1" applyAlignment="1">
      <alignment horizontal="center" vertical="top"/>
    </xf>
    <xf numFmtId="0" fontId="14" fillId="4" borderId="36" xfId="5" applyFont="1" applyFill="1" applyBorder="1" applyAlignment="1">
      <alignment horizontal="center" vertical="top"/>
    </xf>
    <xf numFmtId="164" fontId="14" fillId="9" borderId="15" xfId="5" applyNumberFormat="1" applyFont="1" applyFill="1" applyBorder="1" applyAlignment="1">
      <alignment horizontal="center" vertical="top"/>
    </xf>
    <xf numFmtId="164" fontId="14" fillId="9" borderId="14" xfId="5" applyNumberFormat="1" applyFont="1" applyFill="1" applyBorder="1" applyAlignment="1">
      <alignment horizontal="center" vertical="top"/>
    </xf>
    <xf numFmtId="0" fontId="14" fillId="9" borderId="14" xfId="5" applyFont="1" applyFill="1" applyBorder="1" applyAlignment="1">
      <alignment horizontal="center" vertical="top"/>
    </xf>
    <xf numFmtId="0" fontId="14" fillId="0" borderId="5" xfId="5" applyFont="1" applyBorder="1" applyAlignment="1">
      <alignment horizontal="center" vertical="top"/>
    </xf>
    <xf numFmtId="0" fontId="14" fillId="4" borderId="5" xfId="5" applyFont="1" applyFill="1" applyBorder="1" applyAlignment="1">
      <alignment horizontal="center" vertical="top"/>
    </xf>
    <xf numFmtId="164" fontId="14" fillId="15" borderId="7" xfId="5" applyNumberFormat="1" applyFont="1" applyFill="1" applyBorder="1" applyAlignment="1">
      <alignment horizontal="left" vertical="center" wrapText="1"/>
    </xf>
    <xf numFmtId="9" fontId="13" fillId="4" borderId="79" xfId="5" applyNumberFormat="1" applyFont="1" applyFill="1" applyBorder="1" applyAlignment="1">
      <alignment horizontal="center" vertical="top"/>
    </xf>
    <xf numFmtId="0" fontId="13" fillId="4" borderId="4" xfId="5" applyFont="1" applyFill="1" applyBorder="1" applyAlignment="1">
      <alignment horizontal="left" vertical="top"/>
    </xf>
    <xf numFmtId="164" fontId="22" fillId="12" borderId="3" xfId="5" applyNumberFormat="1" applyFont="1" applyFill="1" applyBorder="1" applyAlignment="1">
      <alignment horizontal="center" vertical="top"/>
    </xf>
    <xf numFmtId="164" fontId="22" fillId="12" borderId="1" xfId="5" applyNumberFormat="1" applyFont="1" applyFill="1" applyBorder="1" applyAlignment="1">
      <alignment horizontal="center" vertical="top"/>
    </xf>
    <xf numFmtId="0" fontId="22" fillId="12" borderId="2" xfId="5" applyFont="1" applyFill="1" applyBorder="1" applyAlignment="1">
      <alignment horizontal="center" vertical="top"/>
    </xf>
    <xf numFmtId="49" fontId="10" fillId="12" borderId="10" xfId="5" applyNumberFormat="1" applyFont="1" applyFill="1" applyBorder="1" applyAlignment="1">
      <alignment vertical="top"/>
    </xf>
    <xf numFmtId="49" fontId="10" fillId="12" borderId="11" xfId="5" applyNumberFormat="1" applyFont="1" applyFill="1" applyBorder="1" applyAlignment="1">
      <alignment vertical="top"/>
    </xf>
    <xf numFmtId="9" fontId="13" fillId="0" borderId="81" xfId="5" applyNumberFormat="1" applyFont="1" applyBorder="1" applyAlignment="1">
      <alignment horizontal="center" vertical="top"/>
    </xf>
    <xf numFmtId="0" fontId="13" fillId="0" borderId="66" xfId="5" applyFont="1" applyBorder="1" applyAlignment="1">
      <alignment horizontal="center" vertical="center"/>
    </xf>
    <xf numFmtId="0" fontId="13" fillId="0" borderId="19" xfId="5" applyFont="1" applyBorder="1" applyAlignment="1">
      <alignment horizontal="left" vertical="top"/>
    </xf>
    <xf numFmtId="164" fontId="22" fillId="0" borderId="0" xfId="5" applyNumberFormat="1" applyFont="1" applyAlignment="1">
      <alignment horizontal="center" vertical="top"/>
    </xf>
    <xf numFmtId="164" fontId="22" fillId="0" borderId="10" xfId="5" applyNumberFormat="1" applyFont="1" applyBorder="1" applyAlignment="1">
      <alignment horizontal="center" vertical="top"/>
    </xf>
    <xf numFmtId="0" fontId="14" fillId="0" borderId="9" xfId="5" applyFont="1" applyBorder="1" applyAlignment="1">
      <alignment horizontal="center" vertical="top"/>
    </xf>
    <xf numFmtId="49" fontId="14" fillId="0" borderId="38" xfId="5" applyNumberFormat="1" applyFont="1" applyBorder="1" applyAlignment="1">
      <alignment vertical="top"/>
    </xf>
    <xf numFmtId="49" fontId="8" fillId="0" borderId="38" xfId="5" applyNumberFormat="1" applyFont="1" applyBorder="1" applyAlignment="1">
      <alignment horizontal="center" vertical="center" textRotation="90"/>
    </xf>
    <xf numFmtId="0" fontId="16" fillId="0" borderId="77" xfId="5" applyFont="1" applyBorder="1" applyAlignment="1">
      <alignment vertical="top" wrapText="1"/>
    </xf>
    <xf numFmtId="49" fontId="22" fillId="0" borderId="9" xfId="5" applyNumberFormat="1" applyFont="1" applyBorder="1" applyAlignment="1">
      <alignment horizontal="center" vertical="top" wrapText="1"/>
    </xf>
    <xf numFmtId="9" fontId="13" fillId="4" borderId="81" xfId="5" applyNumberFormat="1" applyFont="1" applyFill="1" applyBorder="1" applyAlignment="1">
      <alignment horizontal="center" vertical="top"/>
    </xf>
    <xf numFmtId="0" fontId="13" fillId="4" borderId="66" xfId="5" applyFont="1" applyFill="1" applyBorder="1" applyAlignment="1">
      <alignment horizontal="center" vertical="center"/>
    </xf>
    <xf numFmtId="0" fontId="13" fillId="4" borderId="19" xfId="5" applyFont="1" applyFill="1" applyBorder="1" applyAlignment="1">
      <alignment horizontal="left" vertical="top"/>
    </xf>
    <xf numFmtId="167" fontId="16" fillId="0" borderId="11" xfId="7" applyNumberFormat="1" applyFont="1" applyFill="1" applyBorder="1" applyAlignment="1">
      <alignment horizontal="center" vertical="center"/>
    </xf>
    <xf numFmtId="167" fontId="16" fillId="0" borderId="10" xfId="7" applyNumberFormat="1" applyFont="1" applyFill="1" applyBorder="1" applyAlignment="1">
      <alignment horizontal="center" vertical="center"/>
    </xf>
    <xf numFmtId="0" fontId="14" fillId="4" borderId="9" xfId="5" applyFont="1" applyFill="1" applyBorder="1" applyAlignment="1">
      <alignment horizontal="center" vertical="top"/>
    </xf>
    <xf numFmtId="0" fontId="16" fillId="10" borderId="16" xfId="5" applyFont="1" applyFill="1" applyBorder="1" applyAlignment="1">
      <alignment vertical="top" wrapText="1"/>
    </xf>
    <xf numFmtId="49" fontId="22" fillId="10" borderId="9" xfId="5" applyNumberFormat="1" applyFont="1" applyFill="1" applyBorder="1" applyAlignment="1">
      <alignment horizontal="center" vertical="top" wrapText="1"/>
    </xf>
    <xf numFmtId="49" fontId="22" fillId="11" borderId="7" xfId="5" applyNumberFormat="1" applyFont="1" applyFill="1" applyBorder="1" applyAlignment="1">
      <alignment vertical="top"/>
    </xf>
    <xf numFmtId="9" fontId="13" fillId="4" borderId="80" xfId="5" applyNumberFormat="1" applyFont="1" applyFill="1" applyBorder="1" applyAlignment="1">
      <alignment horizontal="center" vertical="top"/>
    </xf>
    <xf numFmtId="0" fontId="13" fillId="4" borderId="75" xfId="5" applyFont="1" applyFill="1" applyBorder="1" applyAlignment="1">
      <alignment horizontal="center" vertical="center"/>
    </xf>
    <xf numFmtId="0" fontId="13" fillId="4" borderId="25" xfId="5" applyFont="1" applyFill="1" applyBorder="1" applyAlignment="1">
      <alignment horizontal="left" vertical="top"/>
    </xf>
    <xf numFmtId="0" fontId="16" fillId="0" borderId="9" xfId="5" applyFont="1" applyBorder="1" applyAlignment="1">
      <alignment horizontal="center" vertical="top"/>
    </xf>
    <xf numFmtId="0" fontId="16" fillId="0" borderId="26" xfId="7" applyNumberFormat="1" applyFont="1" applyFill="1" applyBorder="1" applyAlignment="1">
      <alignment horizontal="center" vertical="center"/>
    </xf>
    <xf numFmtId="168" fontId="16" fillId="0" borderId="44" xfId="7" applyNumberFormat="1" applyFont="1" applyFill="1" applyBorder="1" applyAlignment="1">
      <alignment horizontal="center" vertical="center"/>
    </xf>
    <xf numFmtId="167" fontId="16" fillId="0" borderId="44" xfId="7" applyNumberFormat="1" applyFont="1" applyFill="1" applyBorder="1" applyAlignment="1">
      <alignment horizontal="center" vertical="center"/>
    </xf>
    <xf numFmtId="0" fontId="16" fillId="0" borderId="24" xfId="5" applyFont="1" applyBorder="1" applyAlignment="1">
      <alignment horizontal="center" vertical="top"/>
    </xf>
    <xf numFmtId="0" fontId="16" fillId="0" borderId="11" xfId="7" applyNumberFormat="1" applyFont="1" applyFill="1" applyBorder="1" applyAlignment="1">
      <alignment horizontal="center" vertical="center"/>
    </xf>
    <xf numFmtId="168" fontId="16" fillId="0" borderId="10" xfId="7" applyNumberFormat="1" applyFont="1" applyFill="1" applyBorder="1" applyAlignment="1">
      <alignment horizontal="center" vertical="center"/>
    </xf>
    <xf numFmtId="2" fontId="16" fillId="0" borderId="26" xfId="7" applyNumberFormat="1" applyFont="1" applyFill="1" applyBorder="1" applyAlignment="1">
      <alignment horizontal="center" vertical="center"/>
    </xf>
    <xf numFmtId="2" fontId="16" fillId="0" borderId="44" xfId="7" applyNumberFormat="1" applyFont="1" applyFill="1" applyBorder="1" applyAlignment="1">
      <alignment horizontal="center" vertical="center"/>
    </xf>
    <xf numFmtId="0" fontId="16" fillId="0" borderId="71" xfId="7" applyNumberFormat="1" applyFont="1" applyFill="1" applyBorder="1" applyAlignment="1">
      <alignment horizontal="center" vertical="center"/>
    </xf>
    <xf numFmtId="49" fontId="16" fillId="0" borderId="77" xfId="7" applyNumberFormat="1" applyFont="1" applyFill="1" applyBorder="1" applyAlignment="1">
      <alignment horizontal="center" vertical="center"/>
    </xf>
    <xf numFmtId="0" fontId="14" fillId="4" borderId="13" xfId="5" applyFont="1" applyFill="1" applyBorder="1" applyAlignment="1">
      <alignment horizontal="center" vertical="top"/>
    </xf>
    <xf numFmtId="164" fontId="16" fillId="0" borderId="82" xfId="7" applyNumberFormat="1" applyFont="1" applyFill="1" applyBorder="1" applyAlignment="1">
      <alignment horizontal="center" vertical="center"/>
    </xf>
    <xf numFmtId="164" fontId="16" fillId="0" borderId="83" xfId="7" applyNumberFormat="1" applyFont="1" applyFill="1" applyBorder="1" applyAlignment="1">
      <alignment horizontal="center" vertical="center"/>
    </xf>
    <xf numFmtId="0" fontId="14" fillId="4" borderId="41" xfId="5" applyFont="1" applyFill="1" applyBorder="1" applyAlignment="1">
      <alignment horizontal="center" vertical="top"/>
    </xf>
    <xf numFmtId="0" fontId="37" fillId="0" borderId="37" xfId="5" applyFont="1" applyBorder="1"/>
    <xf numFmtId="0" fontId="16" fillId="0" borderId="17" xfId="7" applyNumberFormat="1" applyFont="1" applyFill="1" applyBorder="1" applyAlignment="1">
      <alignment horizontal="center" vertical="center"/>
    </xf>
    <xf numFmtId="168" fontId="16" fillId="0" borderId="16" xfId="7" applyNumberFormat="1" applyFont="1" applyFill="1" applyBorder="1" applyAlignment="1">
      <alignment horizontal="center" vertical="center"/>
    </xf>
    <xf numFmtId="0" fontId="14" fillId="4" borderId="14" xfId="5" applyFont="1" applyFill="1" applyBorder="1" applyAlignment="1">
      <alignment horizontal="center" vertical="top"/>
    </xf>
    <xf numFmtId="0" fontId="37" fillId="0" borderId="36" xfId="5" applyFont="1" applyBorder="1"/>
    <xf numFmtId="0" fontId="16" fillId="0" borderId="8" xfId="7" applyNumberFormat="1" applyFont="1" applyFill="1" applyBorder="1" applyAlignment="1">
      <alignment horizontal="center" vertical="center"/>
    </xf>
    <xf numFmtId="168" fontId="16" fillId="0" borderId="5" xfId="7" applyNumberFormat="1" applyFont="1" applyFill="1" applyBorder="1" applyAlignment="1">
      <alignment horizontal="center" vertical="center"/>
    </xf>
    <xf numFmtId="9" fontId="13" fillId="0" borderId="79" xfId="5" applyNumberFormat="1" applyFont="1" applyBorder="1" applyAlignment="1">
      <alignment horizontal="center" vertical="top"/>
    </xf>
    <xf numFmtId="164" fontId="22" fillId="9" borderId="4" xfId="5" applyNumberFormat="1" applyFont="1" applyFill="1" applyBorder="1" applyAlignment="1">
      <alignment horizontal="center" vertical="top"/>
    </xf>
    <xf numFmtId="0" fontId="22" fillId="9" borderId="2" xfId="5" applyFont="1" applyFill="1" applyBorder="1" applyAlignment="1">
      <alignment horizontal="center" vertical="top"/>
    </xf>
    <xf numFmtId="0" fontId="14" fillId="0" borderId="84" xfId="5" applyFont="1" applyBorder="1" applyAlignment="1">
      <alignment horizontal="center" vertical="top"/>
    </xf>
    <xf numFmtId="164" fontId="14" fillId="0" borderId="15" xfId="5" applyNumberFormat="1" applyFont="1" applyBorder="1" applyAlignment="1">
      <alignment horizontal="left" vertical="center" wrapText="1"/>
    </xf>
    <xf numFmtId="0" fontId="14" fillId="0" borderId="29" xfId="5" applyFont="1" applyBorder="1" applyAlignment="1">
      <alignment horizontal="center" vertical="top"/>
    </xf>
    <xf numFmtId="0" fontId="14" fillId="4" borderId="29" xfId="5" applyFont="1" applyFill="1" applyBorder="1" applyAlignment="1">
      <alignment horizontal="center" vertical="top"/>
    </xf>
    <xf numFmtId="164" fontId="14" fillId="0" borderId="22" xfId="5" applyNumberFormat="1" applyFont="1" applyBorder="1" applyAlignment="1">
      <alignment horizontal="left" vertical="center" wrapText="1"/>
    </xf>
    <xf numFmtId="164" fontId="22" fillId="9" borderId="15" xfId="5" applyNumberFormat="1" applyFont="1" applyFill="1" applyBorder="1" applyAlignment="1">
      <alignment horizontal="center" vertical="top"/>
    </xf>
    <xf numFmtId="164" fontId="22" fillId="9" borderId="14" xfId="5" applyNumberFormat="1" applyFont="1" applyFill="1" applyBorder="1" applyAlignment="1">
      <alignment horizontal="center" vertical="top"/>
    </xf>
    <xf numFmtId="0" fontId="14" fillId="4" borderId="84" xfId="5" applyFont="1" applyFill="1" applyBorder="1" applyAlignment="1">
      <alignment horizontal="center" vertical="top"/>
    </xf>
    <xf numFmtId="0" fontId="14" fillId="4" borderId="15" xfId="5" applyFont="1" applyFill="1" applyBorder="1" applyAlignment="1">
      <alignment horizontal="left" vertical="top" wrapText="1"/>
    </xf>
    <xf numFmtId="164" fontId="14" fillId="15" borderId="19" xfId="5" applyNumberFormat="1" applyFont="1" applyFill="1" applyBorder="1" applyAlignment="1">
      <alignment horizontal="left" vertical="center" wrapText="1"/>
    </xf>
    <xf numFmtId="164" fontId="22" fillId="9" borderId="7" xfId="5" applyNumberFormat="1" applyFont="1" applyFill="1" applyBorder="1" applyAlignment="1">
      <alignment horizontal="center" vertical="top"/>
    </xf>
    <xf numFmtId="164" fontId="22" fillId="9" borderId="6" xfId="5" applyNumberFormat="1" applyFont="1" applyFill="1" applyBorder="1" applyAlignment="1">
      <alignment horizontal="center" vertical="top"/>
    </xf>
    <xf numFmtId="0" fontId="16" fillId="0" borderId="35" xfId="5" applyFont="1" applyBorder="1" applyAlignment="1">
      <alignment horizontal="center" vertical="center" wrapText="1"/>
    </xf>
    <xf numFmtId="0" fontId="16" fillId="0" borderId="67" xfId="5" applyFont="1" applyBorder="1" applyAlignment="1">
      <alignment vertical="center" wrapText="1"/>
    </xf>
    <xf numFmtId="0" fontId="7" fillId="0" borderId="42" xfId="5" applyFont="1" applyBorder="1" applyAlignment="1">
      <alignment vertical="top"/>
    </xf>
    <xf numFmtId="0" fontId="16" fillId="0" borderId="68" xfId="5" applyFont="1" applyBorder="1" applyAlignment="1">
      <alignment horizontal="center" vertical="center" wrapText="1"/>
    </xf>
    <xf numFmtId="0" fontId="16" fillId="0" borderId="54" xfId="5" applyFont="1" applyBorder="1" applyAlignment="1">
      <alignment vertical="center" wrapText="1"/>
    </xf>
    <xf numFmtId="0" fontId="7" fillId="6" borderId="9" xfId="5" applyFont="1" applyFill="1" applyBorder="1" applyAlignment="1">
      <alignment vertical="top" wrapText="1"/>
    </xf>
    <xf numFmtId="0" fontId="7" fillId="0" borderId="24" xfId="5" applyFont="1" applyBorder="1" applyAlignment="1">
      <alignment vertical="top" wrapText="1"/>
    </xf>
    <xf numFmtId="0" fontId="20" fillId="0" borderId="80" xfId="5" applyFont="1" applyBorder="1" applyAlignment="1">
      <alignment horizontal="center" vertical="center"/>
    </xf>
    <xf numFmtId="0" fontId="27" fillId="0" borderId="75" xfId="5" applyFont="1" applyBorder="1" applyAlignment="1">
      <alignment horizontal="center" vertical="center" wrapText="1"/>
    </xf>
    <xf numFmtId="0" fontId="16" fillId="0" borderId="75" xfId="5" applyFont="1" applyBorder="1" applyAlignment="1">
      <alignment vertical="center" wrapText="1"/>
    </xf>
    <xf numFmtId="0" fontId="22" fillId="0" borderId="26" xfId="5" applyFont="1" applyBorder="1" applyAlignment="1">
      <alignment horizontal="left" vertical="top"/>
    </xf>
    <xf numFmtId="0" fontId="30" fillId="0" borderId="26" xfId="5" applyFont="1" applyBorder="1" applyAlignment="1">
      <alignment horizontal="left" vertical="top"/>
    </xf>
    <xf numFmtId="0" fontId="31" fillId="0" borderId="26" xfId="5" applyFont="1" applyBorder="1" applyAlignment="1">
      <alignment horizontal="left" vertical="top"/>
    </xf>
    <xf numFmtId="0" fontId="30" fillId="0" borderId="25" xfId="5" applyFont="1" applyBorder="1" applyAlignment="1">
      <alignment vertical="top"/>
    </xf>
    <xf numFmtId="49" fontId="22" fillId="8" borderId="25" xfId="5" applyNumberFormat="1" applyFont="1" applyFill="1" applyBorder="1" applyAlignment="1">
      <alignment horizontal="center" vertical="top" wrapText="1"/>
    </xf>
    <xf numFmtId="0" fontId="2" fillId="8" borderId="36" xfId="5" applyFill="1" applyBorder="1"/>
    <xf numFmtId="0" fontId="22" fillId="7" borderId="26" xfId="5" applyFont="1" applyFill="1" applyBorder="1" applyAlignment="1">
      <alignment horizontal="left" vertical="top"/>
    </xf>
    <xf numFmtId="0" fontId="5" fillId="8" borderId="26" xfId="5" applyFont="1" applyFill="1" applyBorder="1"/>
    <xf numFmtId="0" fontId="30" fillId="7" borderId="26" xfId="5" applyFont="1" applyFill="1" applyBorder="1" applyAlignment="1">
      <alignment horizontal="left" vertical="top"/>
    </xf>
    <xf numFmtId="49" fontId="22" fillId="8" borderId="9" xfId="5" applyNumberFormat="1" applyFont="1" applyFill="1" applyBorder="1" applyAlignment="1">
      <alignment horizontal="center" vertical="top" wrapText="1"/>
    </xf>
    <xf numFmtId="0" fontId="16" fillId="0" borderId="0" xfId="5" applyFont="1"/>
    <xf numFmtId="0" fontId="16" fillId="0" borderId="3" xfId="5" applyFont="1" applyBorder="1"/>
    <xf numFmtId="0" fontId="7" fillId="0" borderId="3" xfId="5" applyFont="1" applyBorder="1" applyAlignment="1">
      <alignment horizontal="center"/>
    </xf>
    <xf numFmtId="0" fontId="32" fillId="0" borderId="3" xfId="5" applyFont="1" applyBorder="1" applyAlignment="1">
      <alignment horizontal="center" vertical="center"/>
    </xf>
    <xf numFmtId="0" fontId="32" fillId="0" borderId="0" xfId="5" applyFont="1" applyAlignment="1">
      <alignment horizontal="center" vertical="center"/>
    </xf>
    <xf numFmtId="0" fontId="17" fillId="0" borderId="0" xfId="5" applyFont="1" applyAlignment="1">
      <alignment horizontal="center" vertical="center"/>
    </xf>
    <xf numFmtId="0" fontId="33" fillId="0" borderId="0" xfId="5" applyFont="1" applyAlignment="1">
      <alignment vertical="top" wrapText="1"/>
    </xf>
    <xf numFmtId="0" fontId="16" fillId="0" borderId="0" xfId="4" applyFont="1"/>
    <xf numFmtId="0" fontId="7" fillId="0" borderId="0" xfId="4" applyFont="1"/>
    <xf numFmtId="164" fontId="12" fillId="0" borderId="2" xfId="8" applyNumberFormat="1" applyFont="1" applyBorder="1" applyAlignment="1">
      <alignment horizontal="center" vertical="top" wrapText="1"/>
    </xf>
    <xf numFmtId="164" fontId="12" fillId="0" borderId="6" xfId="8" applyNumberFormat="1" applyFont="1" applyBorder="1" applyAlignment="1">
      <alignment horizontal="center" vertical="top" wrapText="1"/>
    </xf>
    <xf numFmtId="164" fontId="7" fillId="0" borderId="0" xfId="4" applyNumberFormat="1" applyFont="1"/>
    <xf numFmtId="164" fontId="12" fillId="3" borderId="2" xfId="8" applyNumberFormat="1" applyFont="1" applyFill="1" applyBorder="1" applyAlignment="1">
      <alignment horizontal="center" vertical="top" wrapText="1"/>
    </xf>
    <xf numFmtId="164" fontId="24" fillId="3" borderId="2" xfId="8" applyNumberFormat="1" applyFont="1" applyFill="1" applyBorder="1" applyAlignment="1">
      <alignment horizontal="center" vertical="top" wrapText="1"/>
    </xf>
    <xf numFmtId="0" fontId="46" fillId="0" borderId="0" xfId="4" applyFont="1"/>
    <xf numFmtId="164" fontId="7" fillId="0" borderId="2" xfId="8" applyNumberFormat="1" applyFont="1" applyBorder="1" applyAlignment="1">
      <alignment horizontal="center" vertical="top" wrapText="1"/>
    </xf>
    <xf numFmtId="164" fontId="40" fillId="0" borderId="2" xfId="8" applyNumberFormat="1" applyFont="1" applyBorder="1" applyAlignment="1">
      <alignment horizontal="center" vertical="top" wrapText="1"/>
    </xf>
    <xf numFmtId="164" fontId="7" fillId="0" borderId="14" xfId="8" applyNumberFormat="1" applyFont="1" applyBorder="1" applyAlignment="1">
      <alignment horizontal="center" vertical="top" wrapText="1"/>
    </xf>
    <xf numFmtId="164" fontId="40" fillId="0" borderId="14" xfId="8" applyNumberFormat="1" applyFont="1" applyBorder="1" applyAlignment="1">
      <alignment horizontal="center" vertical="top" wrapText="1"/>
    </xf>
    <xf numFmtId="164" fontId="12" fillId="0" borderId="14" xfId="8" applyNumberFormat="1" applyFont="1" applyBorder="1" applyAlignment="1">
      <alignment horizontal="center" vertical="top" wrapText="1"/>
    </xf>
    <xf numFmtId="164" fontId="24" fillId="0" borderId="14" xfId="8" applyNumberFormat="1" applyFont="1" applyBorder="1" applyAlignment="1">
      <alignment horizontal="center" vertical="top" wrapText="1"/>
    </xf>
    <xf numFmtId="164" fontId="7" fillId="5" borderId="9" xfId="8" applyNumberFormat="1" applyFont="1" applyFill="1" applyBorder="1" applyAlignment="1">
      <alignment horizontal="center" vertical="top" wrapText="1"/>
    </xf>
    <xf numFmtId="164" fontId="40" fillId="5" borderId="9" xfId="8" applyNumberFormat="1" applyFont="1" applyFill="1" applyBorder="1" applyAlignment="1">
      <alignment horizontal="center" vertical="top" wrapText="1"/>
    </xf>
    <xf numFmtId="0" fontId="15" fillId="0" borderId="0" xfId="4" applyFont="1"/>
    <xf numFmtId="164" fontId="7" fillId="0" borderId="14" xfId="8" applyNumberFormat="1" applyFont="1" applyBorder="1" applyAlignment="1">
      <alignment vertical="top" wrapText="1"/>
    </xf>
    <xf numFmtId="164" fontId="40" fillId="0" borderId="14" xfId="8" applyNumberFormat="1" applyFont="1" applyBorder="1" applyAlignment="1">
      <alignment vertical="top" wrapText="1"/>
    </xf>
    <xf numFmtId="0" fontId="47" fillId="0" borderId="0" xfId="4" applyFont="1"/>
    <xf numFmtId="0" fontId="48" fillId="0" borderId="0" xfId="4" applyFont="1"/>
    <xf numFmtId="0" fontId="7" fillId="0" borderId="0" xfId="4" applyFont="1" applyAlignment="1">
      <alignment horizontal="right"/>
    </xf>
    <xf numFmtId="0" fontId="15" fillId="0" borderId="0" xfId="4" applyFont="1" applyAlignment="1">
      <alignment horizontal="right"/>
    </xf>
    <xf numFmtId="164" fontId="12" fillId="0" borderId="14" xfId="8" applyNumberFormat="1" applyFont="1" applyBorder="1" applyAlignment="1">
      <alignment vertical="top" wrapText="1"/>
    </xf>
    <xf numFmtId="164" fontId="24" fillId="0" borderId="14" xfId="8" applyNumberFormat="1" applyFont="1" applyBorder="1" applyAlignment="1">
      <alignment vertical="top" wrapText="1"/>
    </xf>
    <xf numFmtId="0" fontId="7" fillId="0" borderId="0" xfId="4" applyFont="1" applyAlignment="1">
      <alignment horizontal="left"/>
    </xf>
    <xf numFmtId="0" fontId="49" fillId="0" borderId="0" xfId="4" applyFont="1"/>
    <xf numFmtId="164" fontId="15" fillId="0" borderId="0" xfId="4" applyNumberFormat="1" applyFont="1"/>
    <xf numFmtId="164" fontId="12" fillId="5" borderId="6" xfId="8" applyNumberFormat="1" applyFont="1" applyFill="1" applyBorder="1" applyAlignment="1">
      <alignment horizontal="center" vertical="top" wrapText="1"/>
    </xf>
    <xf numFmtId="164" fontId="24" fillId="5" borderId="6" xfId="8" applyNumberFormat="1" applyFont="1" applyFill="1" applyBorder="1" applyAlignment="1">
      <alignment horizontal="center" vertical="top" wrapText="1"/>
    </xf>
    <xf numFmtId="0" fontId="47" fillId="0" borderId="0" xfId="4" applyFont="1" applyAlignment="1">
      <alignment vertical="top"/>
    </xf>
    <xf numFmtId="0" fontId="17" fillId="0" borderId="24" xfId="5" applyFont="1" applyBorder="1" applyAlignment="1">
      <alignment horizontal="center" vertical="center" wrapText="1"/>
    </xf>
    <xf numFmtId="0" fontId="16" fillId="0" borderId="11" xfId="8" applyFont="1" applyBorder="1" applyAlignment="1">
      <alignment vertical="top"/>
    </xf>
    <xf numFmtId="0" fontId="16" fillId="0" borderId="12" xfId="8" applyFont="1" applyBorder="1" applyAlignment="1">
      <alignment vertical="top"/>
    </xf>
    <xf numFmtId="164" fontId="16" fillId="0" borderId="0" xfId="8" applyNumberFormat="1" applyFont="1" applyAlignment="1">
      <alignment horizontal="right" vertical="top" wrapText="1"/>
    </xf>
    <xf numFmtId="164" fontId="16" fillId="0" borderId="3" xfId="8" applyNumberFormat="1" applyFont="1" applyBorder="1" applyAlignment="1">
      <alignment horizontal="right" vertical="top" wrapText="1"/>
    </xf>
    <xf numFmtId="0" fontId="16" fillId="0" borderId="0" xfId="8" applyFont="1" applyAlignment="1">
      <alignment vertical="top"/>
    </xf>
    <xf numFmtId="49" fontId="16" fillId="0" borderId="0" xfId="8" applyNumberFormat="1" applyFont="1" applyAlignment="1">
      <alignment horizontal="right" vertical="top"/>
    </xf>
    <xf numFmtId="49" fontId="20" fillId="0" borderId="0" xfId="8" applyNumberFormat="1" applyFont="1" applyAlignment="1">
      <alignment horizontal="right" vertical="top"/>
    </xf>
    <xf numFmtId="49" fontId="16" fillId="0" borderId="0" xfId="8" applyNumberFormat="1" applyFont="1" applyAlignment="1">
      <alignment vertical="top"/>
    </xf>
    <xf numFmtId="49" fontId="17" fillId="0" borderId="0" xfId="8" applyNumberFormat="1" applyFont="1" applyAlignment="1">
      <alignment horizontal="center" vertical="top" wrapText="1"/>
    </xf>
    <xf numFmtId="49" fontId="7" fillId="0" borderId="26" xfId="5" applyNumberFormat="1" applyFont="1" applyBorder="1" applyAlignment="1">
      <alignment vertical="top"/>
    </xf>
    <xf numFmtId="49" fontId="7" fillId="0" borderId="26" xfId="5" applyNumberFormat="1" applyFont="1" applyBorder="1" applyAlignment="1">
      <alignment vertical="top" textRotation="90"/>
    </xf>
    <xf numFmtId="0" fontId="23" fillId="0" borderId="0" xfId="4" applyFont="1"/>
    <xf numFmtId="0" fontId="7" fillId="5" borderId="31" xfId="4" applyFont="1" applyFill="1" applyBorder="1"/>
    <xf numFmtId="0" fontId="7" fillId="5" borderId="32" xfId="4" applyFont="1" applyFill="1" applyBorder="1"/>
    <xf numFmtId="0" fontId="12" fillId="5" borderId="10" xfId="4" applyFont="1" applyFill="1" applyBorder="1" applyAlignment="1">
      <alignment horizontal="left" vertical="top" wrapText="1"/>
    </xf>
    <xf numFmtId="0" fontId="12" fillId="5" borderId="11" xfId="4" applyFont="1" applyFill="1" applyBorder="1" applyAlignment="1">
      <alignment horizontal="left" vertical="top" wrapText="1"/>
    </xf>
    <xf numFmtId="164" fontId="12" fillId="5" borderId="9" xfId="4" applyNumberFormat="1" applyFont="1" applyFill="1" applyBorder="1" applyAlignment="1">
      <alignment horizontal="center" vertical="top" wrapText="1"/>
    </xf>
    <xf numFmtId="164" fontId="12" fillId="5" borderId="12" xfId="4" applyNumberFormat="1" applyFont="1" applyFill="1" applyBorder="1" applyAlignment="1">
      <alignment horizontal="center" vertical="top" wrapText="1"/>
    </xf>
    <xf numFmtId="164" fontId="24" fillId="5" borderId="12" xfId="4" applyNumberFormat="1" applyFont="1" applyFill="1" applyBorder="1" applyAlignment="1">
      <alignment horizontal="center" vertical="top" wrapText="1"/>
    </xf>
    <xf numFmtId="0" fontId="12" fillId="5" borderId="12" xfId="4" applyFont="1" applyFill="1" applyBorder="1" applyAlignment="1">
      <alignment horizontal="center" vertical="top"/>
    </xf>
    <xf numFmtId="0" fontId="7" fillId="0" borderId="81" xfId="4" applyFont="1" applyBorder="1"/>
    <xf numFmtId="0" fontId="7" fillId="0" borderId="60" xfId="4" applyFont="1" applyBorder="1"/>
    <xf numFmtId="0" fontId="12" fillId="17" borderId="1" xfId="4" applyFont="1" applyFill="1" applyBorder="1" applyAlignment="1">
      <alignment horizontal="left" vertical="top" wrapText="1"/>
    </xf>
    <xf numFmtId="0" fontId="12" fillId="17" borderId="3" xfId="4" applyFont="1" applyFill="1" applyBorder="1" applyAlignment="1">
      <alignment horizontal="left" vertical="top" wrapText="1"/>
    </xf>
    <xf numFmtId="164" fontId="12" fillId="17" borderId="2" xfId="4" applyNumberFormat="1" applyFont="1" applyFill="1" applyBorder="1" applyAlignment="1">
      <alignment horizontal="center" vertical="top" wrapText="1"/>
    </xf>
    <xf numFmtId="164" fontId="12" fillId="17" borderId="4" xfId="4" applyNumberFormat="1" applyFont="1" applyFill="1" applyBorder="1" applyAlignment="1">
      <alignment horizontal="center" vertical="top" wrapText="1"/>
    </xf>
    <xf numFmtId="0" fontId="12" fillId="17" borderId="4" xfId="4" applyFont="1" applyFill="1" applyBorder="1" applyAlignment="1">
      <alignment horizontal="center" vertical="top"/>
    </xf>
    <xf numFmtId="49" fontId="12" fillId="17" borderId="2" xfId="4" applyNumberFormat="1" applyFont="1" applyFill="1" applyBorder="1" applyAlignment="1">
      <alignment horizontal="center" vertical="top"/>
    </xf>
    <xf numFmtId="0" fontId="7" fillId="17" borderId="31" xfId="4" applyFont="1" applyFill="1" applyBorder="1"/>
    <xf numFmtId="0" fontId="7" fillId="17" borderId="32" xfId="4" applyFont="1" applyFill="1" applyBorder="1"/>
    <xf numFmtId="0" fontId="12" fillId="8" borderId="10" xfId="4" applyFont="1" applyFill="1" applyBorder="1" applyAlignment="1">
      <alignment horizontal="left" vertical="top" wrapText="1"/>
    </xf>
    <xf numFmtId="0" fontId="12" fillId="8" borderId="11" xfId="4" applyFont="1" applyFill="1" applyBorder="1" applyAlignment="1">
      <alignment horizontal="left" vertical="top" wrapText="1"/>
    </xf>
    <xf numFmtId="164" fontId="12" fillId="8" borderId="9" xfId="4" applyNumberFormat="1" applyFont="1" applyFill="1" applyBorder="1" applyAlignment="1">
      <alignment horizontal="center" vertical="top" wrapText="1"/>
    </xf>
    <xf numFmtId="164" fontId="12" fillId="8" borderId="12" xfId="4" applyNumberFormat="1" applyFont="1" applyFill="1" applyBorder="1" applyAlignment="1">
      <alignment horizontal="center" vertical="top" wrapText="1"/>
    </xf>
    <xf numFmtId="0" fontId="12" fillId="8" borderId="11" xfId="4" applyFont="1" applyFill="1" applyBorder="1" applyAlignment="1">
      <alignment horizontal="center" vertical="top"/>
    </xf>
    <xf numFmtId="49" fontId="12" fillId="8" borderId="9" xfId="4" applyNumberFormat="1" applyFont="1" applyFill="1" applyBorder="1" applyAlignment="1">
      <alignment horizontal="center" vertical="top"/>
    </xf>
    <xf numFmtId="0" fontId="7" fillId="6" borderId="81" xfId="4" applyFont="1" applyFill="1" applyBorder="1"/>
    <xf numFmtId="0" fontId="7" fillId="6" borderId="60" xfId="4" applyFont="1" applyFill="1" applyBorder="1"/>
    <xf numFmtId="0" fontId="12" fillId="6" borderId="1" xfId="4" applyFont="1" applyFill="1" applyBorder="1" applyAlignment="1">
      <alignment horizontal="left" vertical="top" wrapText="1"/>
    </xf>
    <xf numFmtId="0" fontId="12" fillId="6" borderId="3" xfId="4" applyFont="1" applyFill="1" applyBorder="1" applyAlignment="1">
      <alignment horizontal="left" vertical="top" wrapText="1"/>
    </xf>
    <xf numFmtId="164" fontId="12" fillId="6" borderId="2" xfId="4" applyNumberFormat="1" applyFont="1" applyFill="1" applyBorder="1" applyAlignment="1">
      <alignment horizontal="center" vertical="top" wrapText="1"/>
    </xf>
    <xf numFmtId="164" fontId="12" fillId="6" borderId="4" xfId="4" applyNumberFormat="1" applyFont="1" applyFill="1" applyBorder="1" applyAlignment="1">
      <alignment horizontal="center" vertical="top" wrapText="1"/>
    </xf>
    <xf numFmtId="0" fontId="12" fillId="6" borderId="3" xfId="4" applyFont="1" applyFill="1" applyBorder="1" applyAlignment="1">
      <alignment horizontal="center" vertical="top"/>
    </xf>
    <xf numFmtId="49" fontId="12" fillId="6" borderId="9" xfId="4" applyNumberFormat="1" applyFont="1" applyFill="1" applyBorder="1" applyAlignment="1">
      <alignment horizontal="center" vertical="top"/>
    </xf>
    <xf numFmtId="49" fontId="12" fillId="7" borderId="9" xfId="4" applyNumberFormat="1" applyFont="1" applyFill="1" applyBorder="1" applyAlignment="1">
      <alignment horizontal="center" vertical="top"/>
    </xf>
    <xf numFmtId="0" fontId="7" fillId="18" borderId="31" xfId="4" applyFont="1" applyFill="1" applyBorder="1"/>
    <xf numFmtId="0" fontId="7" fillId="18" borderId="32" xfId="4" applyFont="1" applyFill="1" applyBorder="1" applyAlignment="1">
      <alignment wrapText="1"/>
    </xf>
    <xf numFmtId="9" fontId="7" fillId="18" borderId="27" xfId="4" applyNumberFormat="1" applyFont="1" applyFill="1" applyBorder="1" applyAlignment="1">
      <alignment horizontal="center" vertical="top"/>
    </xf>
    <xf numFmtId="0" fontId="7" fillId="18" borderId="69" xfId="4" applyFont="1" applyFill="1" applyBorder="1" applyAlignment="1">
      <alignment horizontal="center" vertical="center"/>
    </xf>
    <xf numFmtId="0" fontId="7" fillId="18" borderId="72" xfId="4" applyFont="1" applyFill="1" applyBorder="1" applyAlignment="1">
      <alignment horizontal="center" vertical="center"/>
    </xf>
    <xf numFmtId="0" fontId="7" fillId="18" borderId="70" xfId="4" applyFont="1" applyFill="1" applyBorder="1" applyAlignment="1">
      <alignment horizontal="left" vertical="top"/>
    </xf>
    <xf numFmtId="164" fontId="12" fillId="19" borderId="9" xfId="4" applyNumberFormat="1" applyFont="1" applyFill="1" applyBorder="1" applyAlignment="1">
      <alignment horizontal="center" vertical="top"/>
    </xf>
    <xf numFmtId="164" fontId="12" fillId="19" borderId="12" xfId="4" applyNumberFormat="1" applyFont="1" applyFill="1" applyBorder="1" applyAlignment="1">
      <alignment horizontal="center" vertical="top"/>
    </xf>
    <xf numFmtId="0" fontId="12" fillId="19" borderId="12" xfId="4" applyFont="1" applyFill="1" applyBorder="1" applyAlignment="1">
      <alignment horizontal="center" vertical="top"/>
    </xf>
    <xf numFmtId="49" fontId="7" fillId="4" borderId="2" xfId="4" applyNumberFormat="1" applyFont="1" applyFill="1" applyBorder="1" applyAlignment="1">
      <alignment horizontal="center" vertical="top"/>
    </xf>
    <xf numFmtId="0" fontId="7" fillId="9" borderId="2" xfId="4" applyFont="1" applyFill="1" applyBorder="1" applyAlignment="1">
      <alignment vertical="top" wrapText="1"/>
    </xf>
    <xf numFmtId="49" fontId="12" fillId="11" borderId="2" xfId="4" applyNumberFormat="1" applyFont="1" applyFill="1" applyBorder="1" applyAlignment="1">
      <alignment horizontal="center" vertical="top"/>
    </xf>
    <xf numFmtId="49" fontId="12" fillId="7" borderId="2" xfId="4" applyNumberFormat="1" applyFont="1" applyFill="1" applyBorder="1" applyAlignment="1">
      <alignment horizontal="center" vertical="top"/>
    </xf>
    <xf numFmtId="9" fontId="7" fillId="0" borderId="84" xfId="4" applyNumberFormat="1" applyFont="1" applyBorder="1" applyAlignment="1">
      <alignment horizontal="center" vertical="top"/>
    </xf>
    <xf numFmtId="0" fontId="7" fillId="0" borderId="48" xfId="4" applyFont="1" applyBorder="1" applyAlignment="1">
      <alignment horizontal="center" vertical="center"/>
    </xf>
    <xf numFmtId="0" fontId="7" fillId="0" borderId="36" xfId="4" applyFont="1" applyBorder="1" applyAlignment="1">
      <alignment horizontal="center" vertical="center"/>
    </xf>
    <xf numFmtId="0" fontId="7" fillId="0" borderId="37" xfId="4" applyFont="1" applyBorder="1" applyAlignment="1">
      <alignment horizontal="left" vertical="top"/>
    </xf>
    <xf numFmtId="164" fontId="7" fillId="0" borderId="2" xfId="4" applyNumberFormat="1" applyFont="1" applyBorder="1" applyAlignment="1">
      <alignment horizontal="center" vertical="top"/>
    </xf>
    <xf numFmtId="164" fontId="7" fillId="0" borderId="19" xfId="4" applyNumberFormat="1" applyFont="1" applyBorder="1" applyAlignment="1">
      <alignment horizontal="center" vertical="top"/>
    </xf>
    <xf numFmtId="0" fontId="12" fillId="0" borderId="19" xfId="4" applyFont="1" applyBorder="1" applyAlignment="1">
      <alignment horizontal="center" vertical="top"/>
    </xf>
    <xf numFmtId="49" fontId="7" fillId="4" borderId="38" xfId="4" applyNumberFormat="1" applyFont="1" applyFill="1" applyBorder="1" applyAlignment="1">
      <alignment horizontal="center" vertical="top"/>
    </xf>
    <xf numFmtId="49" fontId="16" fillId="4" borderId="38" xfId="4" applyNumberFormat="1" applyFont="1" applyFill="1" applyBorder="1" applyAlignment="1">
      <alignment horizontal="center" vertical="center" textRotation="90"/>
    </xf>
    <xf numFmtId="49" fontId="12" fillId="9" borderId="38" xfId="4" applyNumberFormat="1" applyFont="1" applyFill="1" applyBorder="1" applyAlignment="1">
      <alignment vertical="top" wrapText="1"/>
    </xf>
    <xf numFmtId="49" fontId="12" fillId="11" borderId="38" xfId="4" applyNumberFormat="1" applyFont="1" applyFill="1" applyBorder="1" applyAlignment="1">
      <alignment horizontal="center" vertical="top"/>
    </xf>
    <xf numFmtId="49" fontId="12" fillId="7" borderId="38" xfId="4" applyNumberFormat="1" applyFont="1" applyFill="1" applyBorder="1" applyAlignment="1">
      <alignment horizontal="center" vertical="top"/>
    </xf>
    <xf numFmtId="164" fontId="7" fillId="0" borderId="14" xfId="4" applyNumberFormat="1" applyFont="1" applyBorder="1" applyAlignment="1">
      <alignment horizontal="center" vertical="top"/>
    </xf>
    <xf numFmtId="164" fontId="7" fillId="0" borderId="15" xfId="4" applyNumberFormat="1" applyFont="1" applyBorder="1" applyAlignment="1">
      <alignment horizontal="center" vertical="top"/>
    </xf>
    <xf numFmtId="0" fontId="12" fillId="0" borderId="15" xfId="4" applyFont="1" applyBorder="1" applyAlignment="1">
      <alignment horizontal="center" vertical="top"/>
    </xf>
    <xf numFmtId="0" fontId="50" fillId="0" borderId="0" xfId="4" applyFont="1"/>
    <xf numFmtId="164" fontId="7" fillId="0" borderId="22" xfId="4" applyNumberFormat="1" applyFont="1" applyBorder="1" applyAlignment="1">
      <alignment horizontal="center" vertical="top"/>
    </xf>
    <xf numFmtId="0" fontId="7" fillId="0" borderId="22" xfId="4" applyFont="1" applyBorder="1" applyAlignment="1">
      <alignment horizontal="center" vertical="top"/>
    </xf>
    <xf numFmtId="0" fontId="12" fillId="0" borderId="22" xfId="4" applyFont="1" applyBorder="1" applyAlignment="1">
      <alignment horizontal="center" vertical="top"/>
    </xf>
    <xf numFmtId="164" fontId="7" fillId="0" borderId="23" xfId="4" applyNumberFormat="1" applyFont="1" applyBorder="1" applyAlignment="1">
      <alignment horizontal="center" vertical="top"/>
    </xf>
    <xf numFmtId="0" fontId="12" fillId="0" borderId="14" xfId="4" applyFont="1" applyBorder="1" applyAlignment="1">
      <alignment horizontal="center" vertical="top"/>
    </xf>
    <xf numFmtId="9" fontId="7" fillId="4" borderId="57" xfId="4" applyNumberFormat="1" applyFont="1" applyFill="1" applyBorder="1" applyAlignment="1">
      <alignment horizontal="center" vertical="top"/>
    </xf>
    <xf numFmtId="0" fontId="7" fillId="4" borderId="52" xfId="4" applyFont="1" applyFill="1" applyBorder="1" applyAlignment="1">
      <alignment horizontal="center" vertical="center"/>
    </xf>
    <xf numFmtId="0" fontId="7" fillId="0" borderId="68" xfId="4" applyFont="1" applyBorder="1" applyAlignment="1">
      <alignment horizontal="center" vertical="center"/>
    </xf>
    <xf numFmtId="0" fontId="7" fillId="0" borderId="53" xfId="4" applyFont="1" applyBorder="1" applyAlignment="1">
      <alignment horizontal="left" vertical="top"/>
    </xf>
    <xf numFmtId="164" fontId="7" fillId="0" borderId="6" xfId="4" applyNumberFormat="1" applyFont="1" applyBorder="1" applyAlignment="1">
      <alignment horizontal="center" vertical="top"/>
    </xf>
    <xf numFmtId="164" fontId="7" fillId="0" borderId="7" xfId="4" applyNumberFormat="1" applyFont="1" applyBorder="1" applyAlignment="1">
      <alignment horizontal="center" vertical="top"/>
    </xf>
    <xf numFmtId="0" fontId="12" fillId="0" borderId="6" xfId="4" applyFont="1" applyBorder="1" applyAlignment="1">
      <alignment horizontal="center" vertical="top"/>
    </xf>
    <xf numFmtId="49" fontId="7" fillId="4" borderId="24" xfId="4" applyNumberFormat="1" applyFont="1" applyFill="1" applyBorder="1" applyAlignment="1">
      <alignment horizontal="center" vertical="top"/>
    </xf>
    <xf numFmtId="49" fontId="12" fillId="9" borderId="24" xfId="4" applyNumberFormat="1" applyFont="1" applyFill="1" applyBorder="1" applyAlignment="1">
      <alignment vertical="top" wrapText="1"/>
    </xf>
    <xf numFmtId="49" fontId="12" fillId="11" borderId="24" xfId="4" applyNumberFormat="1" applyFont="1" applyFill="1" applyBorder="1" applyAlignment="1">
      <alignment horizontal="center" vertical="top"/>
    </xf>
    <xf numFmtId="49" fontId="12" fillId="7" borderId="24" xfId="4" applyNumberFormat="1" applyFont="1" applyFill="1" applyBorder="1" applyAlignment="1">
      <alignment horizontal="center" vertical="top"/>
    </xf>
    <xf numFmtId="0" fontId="7" fillId="0" borderId="27" xfId="4" applyFont="1" applyBorder="1"/>
    <xf numFmtId="0" fontId="7" fillId="0" borderId="28" xfId="4" applyFont="1" applyBorder="1"/>
    <xf numFmtId="9" fontId="7" fillId="0" borderId="76" xfId="4" applyNumberFormat="1" applyFont="1" applyBorder="1" applyAlignment="1">
      <alignment horizontal="center" vertical="top"/>
    </xf>
    <xf numFmtId="0" fontId="7" fillId="0" borderId="61" xfId="4" applyFont="1" applyBorder="1" applyAlignment="1">
      <alignment horizontal="center" vertical="center"/>
    </xf>
    <xf numFmtId="0" fontId="7" fillId="0" borderId="33" xfId="4" applyFont="1" applyBorder="1" applyAlignment="1">
      <alignment horizontal="center" vertical="center"/>
    </xf>
    <xf numFmtId="0" fontId="7" fillId="0" borderId="62" xfId="4" applyFont="1" applyBorder="1" applyAlignment="1">
      <alignment horizontal="left" vertical="top"/>
    </xf>
    <xf numFmtId="164" fontId="12" fillId="9" borderId="24" xfId="4" applyNumberFormat="1" applyFont="1" applyFill="1" applyBorder="1" applyAlignment="1">
      <alignment horizontal="center" vertical="top"/>
    </xf>
    <xf numFmtId="0" fontId="12" fillId="9" borderId="25" xfId="4" applyFont="1" applyFill="1" applyBorder="1" applyAlignment="1">
      <alignment horizontal="center" vertical="top"/>
    </xf>
    <xf numFmtId="0" fontId="7" fillId="9" borderId="1" xfId="4" applyFont="1" applyFill="1" applyBorder="1" applyAlignment="1">
      <alignment horizontal="left" vertical="top" wrapText="1"/>
    </xf>
    <xf numFmtId="0" fontId="7" fillId="9" borderId="3" xfId="4" applyFont="1" applyFill="1" applyBorder="1" applyAlignment="1">
      <alignment horizontal="center" vertical="top" wrapText="1"/>
    </xf>
    <xf numFmtId="0" fontId="7" fillId="9" borderId="4" xfId="4" applyFont="1" applyFill="1" applyBorder="1" applyAlignment="1">
      <alignment horizontal="center" vertical="top" wrapText="1"/>
    </xf>
    <xf numFmtId="0" fontId="7" fillId="0" borderId="84" xfId="4" applyFont="1" applyBorder="1"/>
    <xf numFmtId="0" fontId="7" fillId="0" borderId="51" xfId="4" applyFont="1" applyBorder="1"/>
    <xf numFmtId="0" fontId="7" fillId="0" borderId="51" xfId="4" applyFont="1" applyBorder="1" applyAlignment="1">
      <alignment horizontal="left" vertical="top"/>
    </xf>
    <xf numFmtId="164" fontId="12" fillId="9" borderId="6" xfId="4" applyNumberFormat="1" applyFont="1" applyFill="1" applyBorder="1" applyAlignment="1">
      <alignment horizontal="center" vertical="top"/>
    </xf>
    <xf numFmtId="0" fontId="12" fillId="9" borderId="19" xfId="4" applyFont="1" applyFill="1" applyBorder="1" applyAlignment="1">
      <alignment horizontal="center" vertical="top"/>
    </xf>
    <xf numFmtId="0" fontId="7" fillId="9" borderId="18" xfId="4" applyFont="1" applyFill="1" applyBorder="1" applyAlignment="1">
      <alignment horizontal="left" vertical="top" wrapText="1"/>
    </xf>
    <xf numFmtId="0" fontId="7" fillId="9" borderId="0" xfId="4" applyFont="1" applyFill="1" applyAlignment="1">
      <alignment horizontal="center" vertical="top" wrapText="1"/>
    </xf>
    <xf numFmtId="0" fontId="7" fillId="9" borderId="19" xfId="4" applyFont="1" applyFill="1" applyBorder="1" applyAlignment="1">
      <alignment horizontal="center" vertical="top" wrapText="1"/>
    </xf>
    <xf numFmtId="0" fontId="12" fillId="9" borderId="14" xfId="4" applyFont="1" applyFill="1" applyBorder="1" applyAlignment="1">
      <alignment horizontal="center" vertical="top"/>
    </xf>
    <xf numFmtId="0" fontId="12" fillId="9" borderId="18" xfId="4" applyFont="1" applyFill="1" applyBorder="1" applyAlignment="1">
      <alignment vertical="top" wrapText="1"/>
    </xf>
    <xf numFmtId="164" fontId="24" fillId="9" borderId="6" xfId="4" applyNumberFormat="1" applyFont="1" applyFill="1" applyBorder="1" applyAlignment="1">
      <alignment horizontal="center" vertical="top"/>
    </xf>
    <xf numFmtId="9" fontId="7" fillId="0" borderId="29" xfId="4" applyNumberFormat="1" applyFont="1" applyBorder="1" applyAlignment="1">
      <alignment horizontal="center" vertical="top"/>
    </xf>
    <xf numFmtId="0" fontId="7" fillId="4" borderId="21" xfId="4" applyFont="1" applyFill="1" applyBorder="1" applyAlignment="1">
      <alignment horizontal="center" vertical="top" wrapText="1"/>
    </xf>
    <xf numFmtId="0" fontId="7" fillId="4" borderId="53" xfId="4" applyFont="1" applyFill="1" applyBorder="1" applyAlignment="1">
      <alignment horizontal="center" vertical="top" wrapText="1"/>
    </xf>
    <xf numFmtId="0" fontId="7" fillId="4" borderId="54" xfId="4" applyFont="1" applyFill="1" applyBorder="1" applyAlignment="1">
      <alignment horizontal="left" vertical="top" wrapText="1"/>
    </xf>
    <xf numFmtId="0" fontId="12" fillId="9" borderId="23" xfId="4" applyFont="1" applyFill="1" applyBorder="1" applyAlignment="1">
      <alignment horizontal="center" vertical="top"/>
    </xf>
    <xf numFmtId="0" fontId="7" fillId="0" borderId="29" xfId="4" applyFont="1" applyBorder="1"/>
    <xf numFmtId="0" fontId="7" fillId="0" borderId="30" xfId="4" applyFont="1" applyBorder="1"/>
    <xf numFmtId="9" fontId="7" fillId="0" borderId="57" xfId="4" applyNumberFormat="1" applyFont="1" applyBorder="1" applyAlignment="1">
      <alignment horizontal="center" vertical="top"/>
    </xf>
    <xf numFmtId="0" fontId="7" fillId="0" borderId="52" xfId="4" applyFont="1" applyBorder="1" applyAlignment="1">
      <alignment horizontal="center" vertical="center"/>
    </xf>
    <xf numFmtId="0" fontId="7" fillId="0" borderId="54" xfId="4" applyFont="1" applyBorder="1" applyAlignment="1">
      <alignment horizontal="left" vertical="top"/>
    </xf>
    <xf numFmtId="0" fontId="12" fillId="9" borderId="6" xfId="4" applyFont="1" applyFill="1" applyBorder="1" applyAlignment="1">
      <alignment horizontal="center" vertical="top"/>
    </xf>
    <xf numFmtId="0" fontId="12" fillId="9" borderId="44" xfId="4" applyFont="1" applyFill="1" applyBorder="1" applyAlignment="1">
      <alignment vertical="top" wrapText="1"/>
    </xf>
    <xf numFmtId="0" fontId="7" fillId="9" borderId="26" xfId="4" applyFont="1" applyFill="1" applyBorder="1" applyAlignment="1">
      <alignment horizontal="center" vertical="top" wrapText="1"/>
    </xf>
    <xf numFmtId="0" fontId="7" fillId="9" borderId="25" xfId="4" applyFont="1" applyFill="1" applyBorder="1" applyAlignment="1">
      <alignment horizontal="center" vertical="top" wrapText="1"/>
    </xf>
    <xf numFmtId="0" fontId="7" fillId="0" borderId="31" xfId="4" applyFont="1" applyBorder="1"/>
    <xf numFmtId="0" fontId="7" fillId="0" borderId="32" xfId="4" applyFont="1" applyBorder="1"/>
    <xf numFmtId="9" fontId="7" fillId="0" borderId="31" xfId="4" applyNumberFormat="1" applyFont="1" applyBorder="1" applyAlignment="1">
      <alignment horizontal="center" vertical="top"/>
    </xf>
    <xf numFmtId="0" fontId="7" fillId="0" borderId="11" xfId="4" applyFont="1" applyBorder="1" applyAlignment="1">
      <alignment horizontal="center" vertical="center"/>
    </xf>
    <xf numFmtId="0" fontId="7" fillId="0" borderId="56" xfId="4" applyFont="1" applyBorder="1" applyAlignment="1">
      <alignment horizontal="center" vertical="center"/>
    </xf>
    <xf numFmtId="0" fontId="7" fillId="0" borderId="32" xfId="4" applyFont="1" applyBorder="1" applyAlignment="1">
      <alignment horizontal="left" vertical="top"/>
    </xf>
    <xf numFmtId="49" fontId="12" fillId="0" borderId="10" xfId="4" applyNumberFormat="1" applyFont="1" applyBorder="1" applyAlignment="1">
      <alignment horizontal="center" vertical="top" wrapText="1"/>
    </xf>
    <xf numFmtId="49" fontId="12" fillId="0" borderId="9" xfId="4" applyNumberFormat="1" applyFont="1" applyBorder="1" applyAlignment="1">
      <alignment horizontal="center" vertical="top"/>
    </xf>
    <xf numFmtId="0" fontId="7" fillId="6" borderId="31" xfId="4" applyFont="1" applyFill="1" applyBorder="1"/>
    <xf numFmtId="0" fontId="7" fillId="6" borderId="32" xfId="4" applyFont="1" applyFill="1" applyBorder="1"/>
    <xf numFmtId="49" fontId="12" fillId="6" borderId="12" xfId="4" applyNumberFormat="1" applyFont="1" applyFill="1" applyBorder="1" applyAlignment="1">
      <alignment vertical="top" wrapText="1"/>
    </xf>
    <xf numFmtId="9" fontId="7" fillId="6" borderId="1" xfId="4" applyNumberFormat="1" applyFont="1" applyFill="1" applyBorder="1" applyAlignment="1">
      <alignment horizontal="center" vertical="top"/>
    </xf>
    <xf numFmtId="0" fontId="7" fillId="6" borderId="3" xfId="4" applyFont="1" applyFill="1" applyBorder="1" applyAlignment="1">
      <alignment horizontal="center" vertical="center"/>
    </xf>
    <xf numFmtId="0" fontId="7" fillId="6" borderId="3" xfId="4" applyFont="1" applyFill="1" applyBorder="1" applyAlignment="1">
      <alignment horizontal="left" vertical="top"/>
    </xf>
    <xf numFmtId="164" fontId="12" fillId="6" borderId="9" xfId="4" applyNumberFormat="1" applyFont="1" applyFill="1" applyBorder="1" applyAlignment="1">
      <alignment horizontal="center" vertical="top"/>
    </xf>
    <xf numFmtId="0" fontId="12" fillId="6" borderId="9" xfId="4" applyFont="1" applyFill="1" applyBorder="1" applyAlignment="1">
      <alignment horizontal="center" vertical="top"/>
    </xf>
    <xf numFmtId="0" fontId="7" fillId="18" borderId="32" xfId="4" applyFont="1" applyFill="1" applyBorder="1"/>
    <xf numFmtId="9" fontId="7" fillId="18" borderId="10" xfId="4" applyNumberFormat="1" applyFont="1" applyFill="1" applyBorder="1" applyAlignment="1">
      <alignment horizontal="center" vertical="top"/>
    </xf>
    <xf numFmtId="0" fontId="7" fillId="18" borderId="11" xfId="4" applyFont="1" applyFill="1" applyBorder="1" applyAlignment="1">
      <alignment horizontal="center" vertical="center"/>
    </xf>
    <xf numFmtId="0" fontId="7" fillId="18" borderId="65" xfId="4" applyFont="1" applyFill="1" applyBorder="1" applyAlignment="1">
      <alignment horizontal="center" vertical="center"/>
    </xf>
    <xf numFmtId="0" fontId="7" fillId="18" borderId="56" xfId="4" applyFont="1" applyFill="1" applyBorder="1" applyAlignment="1">
      <alignment horizontal="left" vertical="top"/>
    </xf>
    <xf numFmtId="164" fontId="12" fillId="18" borderId="2" xfId="4" applyNumberFormat="1" applyFont="1" applyFill="1" applyBorder="1" applyAlignment="1">
      <alignment horizontal="center" vertical="top"/>
    </xf>
    <xf numFmtId="0" fontId="12" fillId="18" borderId="12" xfId="4" applyFont="1" applyFill="1" applyBorder="1" applyAlignment="1">
      <alignment horizontal="center" vertical="top"/>
    </xf>
    <xf numFmtId="0" fontId="7" fillId="10" borderId="2" xfId="10" applyFont="1" applyFill="1" applyBorder="1" applyAlignment="1">
      <alignment horizontal="left" vertical="top" wrapText="1"/>
    </xf>
    <xf numFmtId="0" fontId="7" fillId="4" borderId="2" xfId="4" applyFont="1" applyFill="1" applyBorder="1" applyAlignment="1">
      <alignment horizontal="center" vertical="top" wrapText="1"/>
    </xf>
    <xf numFmtId="49" fontId="12" fillId="10" borderId="2" xfId="4" applyNumberFormat="1" applyFont="1" applyFill="1" applyBorder="1" applyAlignment="1">
      <alignment horizontal="center" vertical="top" wrapText="1"/>
    </xf>
    <xf numFmtId="49" fontId="12" fillId="9" borderId="2" xfId="4" applyNumberFormat="1" applyFont="1" applyFill="1" applyBorder="1" applyAlignment="1">
      <alignment horizontal="center" vertical="top" wrapText="1"/>
    </xf>
    <xf numFmtId="9" fontId="7" fillId="4" borderId="76" xfId="4" applyNumberFormat="1" applyFont="1" applyFill="1" applyBorder="1" applyAlignment="1">
      <alignment horizontal="center" vertical="top"/>
    </xf>
    <xf numFmtId="0" fontId="7" fillId="4" borderId="61" xfId="4" applyFont="1" applyFill="1" applyBorder="1" applyAlignment="1">
      <alignment horizontal="center" vertical="center"/>
    </xf>
    <xf numFmtId="0" fontId="7" fillId="4" borderId="33" xfId="4" applyFont="1" applyFill="1" applyBorder="1" applyAlignment="1">
      <alignment horizontal="center" vertical="center"/>
    </xf>
    <xf numFmtId="0" fontId="7" fillId="4" borderId="3" xfId="4" applyFont="1" applyFill="1" applyBorder="1" applyAlignment="1">
      <alignment horizontal="left" vertical="top"/>
    </xf>
    <xf numFmtId="164" fontId="12" fillId="4" borderId="1" xfId="4" applyNumberFormat="1" applyFont="1" applyFill="1" applyBorder="1" applyAlignment="1">
      <alignment horizontal="center" vertical="top"/>
    </xf>
    <xf numFmtId="164" fontId="12" fillId="4" borderId="2" xfId="4" applyNumberFormat="1" applyFont="1" applyFill="1" applyBorder="1" applyAlignment="1">
      <alignment horizontal="center" vertical="top"/>
    </xf>
    <xf numFmtId="0" fontId="12" fillId="4" borderId="2" xfId="4" applyFont="1" applyFill="1" applyBorder="1" applyAlignment="1">
      <alignment horizontal="center" vertical="top"/>
    </xf>
    <xf numFmtId="0" fontId="7" fillId="4" borderId="38" xfId="4" applyFont="1" applyFill="1" applyBorder="1" applyAlignment="1">
      <alignment horizontal="center" vertical="top" wrapText="1"/>
    </xf>
    <xf numFmtId="49" fontId="12" fillId="10" borderId="38" xfId="4" applyNumberFormat="1" applyFont="1" applyFill="1" applyBorder="1" applyAlignment="1">
      <alignment horizontal="center" vertical="top" wrapText="1"/>
    </xf>
    <xf numFmtId="49" fontId="12" fillId="9" borderId="38" xfId="4" applyNumberFormat="1" applyFont="1" applyFill="1" applyBorder="1" applyAlignment="1">
      <alignment horizontal="center" vertical="top" wrapText="1"/>
    </xf>
    <xf numFmtId="9" fontId="7" fillId="4" borderId="84" xfId="4" applyNumberFormat="1" applyFont="1" applyFill="1" applyBorder="1" applyAlignment="1">
      <alignment horizontal="center" vertical="top"/>
    </xf>
    <xf numFmtId="0" fontId="7" fillId="4" borderId="48" xfId="4" applyFont="1" applyFill="1" applyBorder="1" applyAlignment="1">
      <alignment horizontal="center" vertical="center"/>
    </xf>
    <xf numFmtId="0" fontId="7" fillId="4" borderId="36" xfId="4" applyFont="1" applyFill="1" applyBorder="1" applyAlignment="1">
      <alignment horizontal="center" vertical="center"/>
    </xf>
    <xf numFmtId="0" fontId="7" fillId="4" borderId="37" xfId="4" applyFont="1" applyFill="1" applyBorder="1" applyAlignment="1">
      <alignment horizontal="left" vertical="top"/>
    </xf>
    <xf numFmtId="164" fontId="7" fillId="4" borderId="16" xfId="4" applyNumberFormat="1" applyFont="1" applyFill="1" applyBorder="1" applyAlignment="1">
      <alignment horizontal="center" vertical="top"/>
    </xf>
    <xf numFmtId="164" fontId="7" fillId="4" borderId="14" xfId="4" applyNumberFormat="1" applyFont="1" applyFill="1" applyBorder="1" applyAlignment="1">
      <alignment horizontal="center" vertical="top"/>
    </xf>
    <xf numFmtId="0" fontId="12" fillId="4" borderId="14" xfId="4" applyFont="1" applyFill="1" applyBorder="1" applyAlignment="1">
      <alignment horizontal="center" vertical="top"/>
    </xf>
    <xf numFmtId="0" fontId="7" fillId="4" borderId="14" xfId="4" applyFont="1" applyFill="1" applyBorder="1" applyAlignment="1">
      <alignment horizontal="center" vertical="top"/>
    </xf>
    <xf numFmtId="0" fontId="7" fillId="0" borderId="23" xfId="4" applyFont="1" applyBorder="1" applyAlignment="1">
      <alignment horizontal="center" vertical="top"/>
    </xf>
    <xf numFmtId="0" fontId="7" fillId="4" borderId="68" xfId="4" applyFont="1" applyFill="1" applyBorder="1" applyAlignment="1">
      <alignment horizontal="center" vertical="center"/>
    </xf>
    <xf numFmtId="0" fontId="7" fillId="4" borderId="26" xfId="4" applyFont="1" applyFill="1" applyBorder="1" applyAlignment="1">
      <alignment horizontal="left" vertical="top"/>
    </xf>
    <xf numFmtId="164" fontId="12" fillId="4" borderId="44" xfId="4" applyNumberFormat="1" applyFont="1" applyFill="1" applyBorder="1" applyAlignment="1">
      <alignment horizontal="center" vertical="top"/>
    </xf>
    <xf numFmtId="164" fontId="12" fillId="4" borderId="24" xfId="4" applyNumberFormat="1" applyFont="1" applyFill="1" applyBorder="1" applyAlignment="1">
      <alignment horizontal="center" vertical="top"/>
    </xf>
    <xf numFmtId="0" fontId="12" fillId="4" borderId="6" xfId="4" applyFont="1" applyFill="1" applyBorder="1" applyAlignment="1">
      <alignment horizontal="center" vertical="top"/>
    </xf>
    <xf numFmtId="0" fontId="7" fillId="4" borderId="24" xfId="4" applyFont="1" applyFill="1" applyBorder="1" applyAlignment="1">
      <alignment horizontal="center" vertical="top" wrapText="1"/>
    </xf>
    <xf numFmtId="49" fontId="12" fillId="10" borderId="24" xfId="4" applyNumberFormat="1" applyFont="1" applyFill="1" applyBorder="1" applyAlignment="1">
      <alignment horizontal="center" vertical="top" wrapText="1"/>
    </xf>
    <xf numFmtId="0" fontId="7" fillId="18" borderId="11" xfId="4" applyFont="1" applyFill="1" applyBorder="1" applyAlignment="1">
      <alignment horizontal="left" vertical="top"/>
    </xf>
    <xf numFmtId="164" fontId="12" fillId="18" borderId="9" xfId="4" applyNumberFormat="1" applyFont="1" applyFill="1" applyBorder="1" applyAlignment="1">
      <alignment horizontal="center" vertical="top"/>
    </xf>
    <xf numFmtId="0" fontId="12" fillId="18" borderId="25" xfId="4" applyFont="1" applyFill="1" applyBorder="1" applyAlignment="1">
      <alignment horizontal="center" vertical="top"/>
    </xf>
    <xf numFmtId="0" fontId="7" fillId="10" borderId="2" xfId="4" applyFont="1" applyFill="1" applyBorder="1" applyAlignment="1">
      <alignment horizontal="center" vertical="top" wrapText="1"/>
    </xf>
    <xf numFmtId="49" fontId="12" fillId="11" borderId="2" xfId="4" applyNumberFormat="1" applyFont="1" applyFill="1" applyBorder="1" applyAlignment="1">
      <alignment vertical="top"/>
    </xf>
    <xf numFmtId="49" fontId="12" fillId="7" borderId="2" xfId="4" applyNumberFormat="1" applyFont="1" applyFill="1" applyBorder="1" applyAlignment="1">
      <alignment vertical="top"/>
    </xf>
    <xf numFmtId="9" fontId="7" fillId="0" borderId="27" xfId="4" applyNumberFormat="1" applyFont="1" applyBorder="1" applyAlignment="1">
      <alignment horizontal="center" vertical="top"/>
    </xf>
    <xf numFmtId="0" fontId="7" fillId="0" borderId="69" xfId="4" applyFont="1" applyBorder="1" applyAlignment="1">
      <alignment horizontal="center" vertical="center"/>
    </xf>
    <xf numFmtId="0" fontId="7" fillId="0" borderId="72" xfId="4" applyFont="1" applyBorder="1" applyAlignment="1">
      <alignment horizontal="center" vertical="center"/>
    </xf>
    <xf numFmtId="0" fontId="7" fillId="0" borderId="70" xfId="4" applyFont="1" applyBorder="1" applyAlignment="1">
      <alignment horizontal="left" vertical="top"/>
    </xf>
    <xf numFmtId="164" fontId="7" fillId="0" borderId="77" xfId="4" applyNumberFormat="1" applyFont="1" applyBorder="1" applyAlignment="1">
      <alignment horizontal="center" vertical="top"/>
    </xf>
    <xf numFmtId="164" fontId="7" fillId="0" borderId="13" xfId="4" applyNumberFormat="1" applyFont="1" applyBorder="1" applyAlignment="1">
      <alignment horizontal="center" vertical="top"/>
    </xf>
    <xf numFmtId="0" fontId="7" fillId="10" borderId="38" xfId="4" applyFont="1" applyFill="1" applyBorder="1" applyAlignment="1">
      <alignment horizontal="center" vertical="top" wrapText="1"/>
    </xf>
    <xf numFmtId="49" fontId="12" fillId="11" borderId="38" xfId="4" applyNumberFormat="1" applyFont="1" applyFill="1" applyBorder="1" applyAlignment="1">
      <alignment vertical="top"/>
    </xf>
    <xf numFmtId="49" fontId="12" fillId="7" borderId="38" xfId="4" applyNumberFormat="1" applyFont="1" applyFill="1" applyBorder="1" applyAlignment="1">
      <alignment vertical="top"/>
    </xf>
    <xf numFmtId="164" fontId="7" fillId="0" borderId="16" xfId="4" applyNumberFormat="1" applyFont="1" applyBorder="1" applyAlignment="1">
      <alignment horizontal="center" vertical="top"/>
    </xf>
    <xf numFmtId="0" fontId="7" fillId="0" borderId="42" xfId="4" applyFont="1" applyBorder="1" applyAlignment="1">
      <alignment vertical="top" wrapText="1"/>
    </xf>
    <xf numFmtId="0" fontId="15" fillId="0" borderId="84" xfId="4" applyFont="1" applyBorder="1" applyAlignment="1">
      <alignment horizontal="center" vertical="top"/>
    </xf>
    <xf numFmtId="0" fontId="7" fillId="0" borderId="37" xfId="5" applyFont="1" applyBorder="1" applyAlignment="1">
      <alignment horizontal="left" vertical="top" wrapText="1"/>
    </xf>
    <xf numFmtId="0" fontId="7" fillId="4" borderId="50" xfId="4" applyFont="1" applyFill="1" applyBorder="1" applyAlignment="1">
      <alignment horizontal="center" vertical="top" wrapText="1"/>
    </xf>
    <xf numFmtId="0" fontId="7" fillId="4" borderId="43" xfId="4" applyFont="1" applyFill="1" applyBorder="1" applyAlignment="1">
      <alignment horizontal="center" vertical="top" wrapText="1"/>
    </xf>
    <xf numFmtId="0" fontId="7" fillId="4" borderId="37" xfId="4" applyFont="1" applyFill="1" applyBorder="1" applyAlignment="1">
      <alignment horizontal="left" vertical="top" wrapText="1"/>
    </xf>
    <xf numFmtId="49" fontId="12" fillId="10" borderId="38" xfId="4" applyNumberFormat="1" applyFont="1" applyFill="1" applyBorder="1" applyAlignment="1">
      <alignment vertical="top" wrapText="1"/>
    </xf>
    <xf numFmtId="0" fontId="7" fillId="4" borderId="52" xfId="4" applyFont="1" applyFill="1" applyBorder="1" applyAlignment="1">
      <alignment horizontal="center" vertical="top" wrapText="1"/>
    </xf>
    <xf numFmtId="0" fontId="7" fillId="4" borderId="68" xfId="4" applyFont="1" applyFill="1" applyBorder="1" applyAlignment="1">
      <alignment horizontal="center" vertical="top" wrapText="1"/>
    </xf>
    <xf numFmtId="0" fontId="7" fillId="4" borderId="53" xfId="4" applyFont="1" applyFill="1" applyBorder="1" applyAlignment="1">
      <alignment horizontal="left" vertical="top" wrapText="1"/>
    </xf>
    <xf numFmtId="164" fontId="7" fillId="0" borderId="5" xfId="4" applyNumberFormat="1" applyFont="1" applyBorder="1" applyAlignment="1">
      <alignment horizontal="center" vertical="top"/>
    </xf>
    <xf numFmtId="0" fontId="12" fillId="0" borderId="7" xfId="4" applyFont="1" applyBorder="1" applyAlignment="1">
      <alignment horizontal="center" vertical="top"/>
    </xf>
    <xf numFmtId="49" fontId="12" fillId="10" borderId="24" xfId="4" applyNumberFormat="1" applyFont="1" applyFill="1" applyBorder="1" applyAlignment="1">
      <alignment vertical="top" wrapText="1"/>
    </xf>
    <xf numFmtId="49" fontId="12" fillId="11" borderId="24" xfId="4" applyNumberFormat="1" applyFont="1" applyFill="1" applyBorder="1" applyAlignment="1">
      <alignment vertical="top"/>
    </xf>
    <xf numFmtId="49" fontId="12" fillId="7" borderId="24" xfId="4" applyNumberFormat="1" applyFont="1" applyFill="1" applyBorder="1" applyAlignment="1">
      <alignment vertical="top"/>
    </xf>
    <xf numFmtId="0" fontId="7" fillId="0" borderId="28" xfId="4" applyFont="1" applyBorder="1" applyAlignment="1">
      <alignment horizontal="left" vertical="top"/>
    </xf>
    <xf numFmtId="164" fontId="12" fillId="9" borderId="9" xfId="4" applyNumberFormat="1" applyFont="1" applyFill="1" applyBorder="1" applyAlignment="1">
      <alignment horizontal="center" vertical="top"/>
    </xf>
    <xf numFmtId="0" fontId="12" fillId="9" borderId="12" xfId="4" applyFont="1" applyFill="1" applyBorder="1" applyAlignment="1">
      <alignment horizontal="center" vertical="top"/>
    </xf>
    <xf numFmtId="0" fontId="7" fillId="0" borderId="79" xfId="4" applyFont="1" applyBorder="1"/>
    <xf numFmtId="0" fontId="7" fillId="0" borderId="67" xfId="4" applyFont="1" applyBorder="1"/>
    <xf numFmtId="49" fontId="12" fillId="0" borderId="10" xfId="4" applyNumberFormat="1" applyFont="1" applyBorder="1" applyAlignment="1">
      <alignment vertical="top"/>
    </xf>
    <xf numFmtId="49" fontId="12" fillId="0" borderId="11" xfId="4" applyNumberFormat="1" applyFont="1" applyBorder="1" applyAlignment="1">
      <alignment vertical="top"/>
    </xf>
    <xf numFmtId="49" fontId="12" fillId="8" borderId="9" xfId="4" applyNumberFormat="1" applyFont="1" applyFill="1" applyBorder="1" applyAlignment="1">
      <alignment vertical="top"/>
    </xf>
    <xf numFmtId="9" fontId="15" fillId="8" borderId="44" xfId="4" applyNumberFormat="1" applyFont="1" applyFill="1" applyBorder="1" applyAlignment="1">
      <alignment horizontal="center" vertical="top"/>
    </xf>
    <xf numFmtId="0" fontId="15" fillId="8" borderId="26" xfId="4" applyFont="1" applyFill="1" applyBorder="1" applyAlignment="1">
      <alignment horizontal="center" vertical="center"/>
    </xf>
    <xf numFmtId="0" fontId="15" fillId="8" borderId="65" xfId="4" applyFont="1" applyFill="1" applyBorder="1" applyAlignment="1">
      <alignment horizontal="center" vertical="center"/>
    </xf>
    <xf numFmtId="0" fontId="15" fillId="8" borderId="26" xfId="4" applyFont="1" applyFill="1" applyBorder="1" applyAlignment="1">
      <alignment horizontal="left" vertical="top"/>
    </xf>
    <xf numFmtId="164" fontId="12" fillId="8" borderId="9" xfId="4" applyNumberFormat="1" applyFont="1" applyFill="1" applyBorder="1" applyAlignment="1">
      <alignment horizontal="center" vertical="top"/>
    </xf>
    <xf numFmtId="0" fontId="12" fillId="8" borderId="4" xfId="4" applyFont="1" applyFill="1" applyBorder="1" applyAlignment="1">
      <alignment horizontal="center" vertical="top"/>
    </xf>
    <xf numFmtId="49" fontId="12" fillId="8" borderId="12" xfId="4" applyNumberFormat="1" applyFont="1" applyFill="1" applyBorder="1" applyAlignment="1">
      <alignment horizontal="center" vertical="top"/>
    </xf>
    <xf numFmtId="9" fontId="15" fillId="6" borderId="44" xfId="4" applyNumberFormat="1" applyFont="1" applyFill="1" applyBorder="1" applyAlignment="1">
      <alignment horizontal="center" vertical="top"/>
    </xf>
    <xf numFmtId="0" fontId="15" fillId="6" borderId="26" xfId="4" applyFont="1" applyFill="1" applyBorder="1" applyAlignment="1">
      <alignment horizontal="center" vertical="center"/>
    </xf>
    <xf numFmtId="0" fontId="15" fillId="6" borderId="65" xfId="4" applyFont="1" applyFill="1" applyBorder="1" applyAlignment="1">
      <alignment horizontal="center" vertical="center"/>
    </xf>
    <xf numFmtId="0" fontId="15" fillId="6" borderId="26" xfId="4" applyFont="1" applyFill="1" applyBorder="1" applyAlignment="1">
      <alignment horizontal="left" vertical="top"/>
    </xf>
    <xf numFmtId="0" fontId="12" fillId="6" borderId="12" xfId="4" applyFont="1" applyFill="1" applyBorder="1" applyAlignment="1">
      <alignment horizontal="center" vertical="top"/>
    </xf>
    <xf numFmtId="49" fontId="12" fillId="11" borderId="9" xfId="4" applyNumberFormat="1" applyFont="1" applyFill="1" applyBorder="1" applyAlignment="1">
      <alignment horizontal="center" vertical="top"/>
    </xf>
    <xf numFmtId="9" fontId="15" fillId="18" borderId="10" xfId="4" applyNumberFormat="1" applyFont="1" applyFill="1" applyBorder="1" applyAlignment="1">
      <alignment horizontal="center" vertical="top"/>
    </xf>
    <xf numFmtId="0" fontId="15" fillId="18" borderId="11" xfId="4" applyFont="1" applyFill="1" applyBorder="1" applyAlignment="1">
      <alignment horizontal="center" vertical="center"/>
    </xf>
    <xf numFmtId="0" fontId="15" fillId="18" borderId="56" xfId="4" applyFont="1" applyFill="1" applyBorder="1" applyAlignment="1">
      <alignment horizontal="center" vertical="center"/>
    </xf>
    <xf numFmtId="0" fontId="15" fillId="18" borderId="56" xfId="4" applyFont="1" applyFill="1" applyBorder="1" applyAlignment="1">
      <alignment horizontal="left" vertical="top"/>
    </xf>
    <xf numFmtId="0" fontId="12" fillId="18" borderId="9" xfId="4" applyFont="1" applyFill="1" applyBorder="1" applyAlignment="1">
      <alignment horizontal="center" vertical="top"/>
    </xf>
    <xf numFmtId="49" fontId="7" fillId="4" borderId="1" xfId="4" applyNumberFormat="1" applyFont="1" applyFill="1" applyBorder="1" applyAlignment="1">
      <alignment horizontal="center" vertical="top"/>
    </xf>
    <xf numFmtId="0" fontId="7" fillId="10" borderId="3" xfId="4" applyFont="1" applyFill="1" applyBorder="1" applyAlignment="1">
      <alignment horizontal="left" vertical="top" wrapText="1"/>
    </xf>
    <xf numFmtId="9" fontId="15" fillId="0" borderId="76" xfId="4" applyNumberFormat="1" applyFont="1" applyBorder="1" applyAlignment="1">
      <alignment horizontal="center" vertical="top"/>
    </xf>
    <xf numFmtId="0" fontId="15" fillId="0" borderId="61" xfId="4" applyFont="1" applyBorder="1" applyAlignment="1">
      <alignment horizontal="center" vertical="center"/>
    </xf>
    <xf numFmtId="0" fontId="15" fillId="0" borderId="33" xfId="4" applyFont="1" applyBorder="1" applyAlignment="1">
      <alignment horizontal="center" vertical="center"/>
    </xf>
    <xf numFmtId="0" fontId="15" fillId="0" borderId="63" xfId="4" applyFont="1" applyBorder="1" applyAlignment="1">
      <alignment horizontal="left" vertical="top"/>
    </xf>
    <xf numFmtId="164" fontId="12" fillId="0" borderId="41" xfId="4" applyNumberFormat="1" applyFont="1" applyBorder="1" applyAlignment="1">
      <alignment horizontal="center" vertical="top"/>
    </xf>
    <xf numFmtId="0" fontId="7" fillId="0" borderId="41" xfId="4" applyFont="1" applyBorder="1" applyAlignment="1">
      <alignment horizontal="center" vertical="top"/>
    </xf>
    <xf numFmtId="49" fontId="7" fillId="4" borderId="18" xfId="4" applyNumberFormat="1" applyFont="1" applyFill="1" applyBorder="1" applyAlignment="1">
      <alignment horizontal="center" vertical="top"/>
    </xf>
    <xf numFmtId="49" fontId="12" fillId="10" borderId="0" xfId="4" applyNumberFormat="1" applyFont="1" applyFill="1" applyAlignment="1">
      <alignment horizontal="left" vertical="top" wrapText="1"/>
    </xf>
    <xf numFmtId="9" fontId="15" fillId="0" borderId="84" xfId="4" applyNumberFormat="1" applyFont="1" applyBorder="1" applyAlignment="1">
      <alignment horizontal="center" vertical="top"/>
    </xf>
    <xf numFmtId="0" fontId="15" fillId="0" borderId="48" xfId="4" applyFont="1" applyBorder="1" applyAlignment="1">
      <alignment horizontal="center" vertical="center"/>
    </xf>
    <xf numFmtId="0" fontId="15" fillId="0" borderId="36" xfId="4" applyFont="1" applyBorder="1" applyAlignment="1">
      <alignment horizontal="center" vertical="center"/>
    </xf>
    <xf numFmtId="0" fontId="15" fillId="0" borderId="37" xfId="4" applyFont="1" applyBorder="1" applyAlignment="1">
      <alignment horizontal="left" vertical="top"/>
    </xf>
    <xf numFmtId="164" fontId="12" fillId="0" borderId="14" xfId="4" applyNumberFormat="1" applyFont="1" applyBorder="1" applyAlignment="1">
      <alignment horizontal="center" vertical="top"/>
    </xf>
    <xf numFmtId="0" fontId="7" fillId="0" borderId="14" xfId="4" applyFont="1" applyBorder="1" applyAlignment="1">
      <alignment horizontal="center" vertical="top"/>
    </xf>
    <xf numFmtId="0" fontId="16" fillId="4" borderId="0" xfId="4" applyFont="1" applyFill="1"/>
    <xf numFmtId="49" fontId="12" fillId="10" borderId="0" xfId="4" applyNumberFormat="1" applyFont="1" applyFill="1" applyAlignment="1">
      <alignment horizontal="center" vertical="top" wrapText="1"/>
    </xf>
    <xf numFmtId="9" fontId="15" fillId="4" borderId="84" xfId="4" applyNumberFormat="1" applyFont="1" applyFill="1" applyBorder="1" applyAlignment="1">
      <alignment horizontal="center" vertical="top"/>
    </xf>
    <xf numFmtId="0" fontId="7" fillId="4" borderId="6" xfId="4" applyFont="1" applyFill="1" applyBorder="1" applyAlignment="1">
      <alignment horizontal="center" vertical="top"/>
    </xf>
    <xf numFmtId="49" fontId="7" fillId="4" borderId="44" xfId="4" applyNumberFormat="1" applyFont="1" applyFill="1" applyBorder="1" applyAlignment="1">
      <alignment horizontal="center" vertical="top"/>
    </xf>
    <xf numFmtId="0" fontId="12" fillId="0" borderId="24" xfId="4" applyFont="1" applyBorder="1" applyAlignment="1">
      <alignment horizontal="center" vertical="top" wrapText="1"/>
    </xf>
    <xf numFmtId="49" fontId="12" fillId="10" borderId="26" xfId="4" applyNumberFormat="1" applyFont="1" applyFill="1" applyBorder="1" applyAlignment="1">
      <alignment horizontal="center" vertical="top" wrapText="1"/>
    </xf>
    <xf numFmtId="9" fontId="15" fillId="18" borderId="44" xfId="4" applyNumberFormat="1" applyFont="1" applyFill="1" applyBorder="1" applyAlignment="1">
      <alignment horizontal="center" vertical="top"/>
    </xf>
    <xf numFmtId="0" fontId="15" fillId="18" borderId="26" xfId="4" applyFont="1" applyFill="1" applyBorder="1" applyAlignment="1">
      <alignment horizontal="center" vertical="center"/>
    </xf>
    <xf numFmtId="0" fontId="15" fillId="18" borderId="74" xfId="4" applyFont="1" applyFill="1" applyBorder="1" applyAlignment="1">
      <alignment horizontal="center" vertical="center"/>
    </xf>
    <xf numFmtId="0" fontId="15" fillId="18" borderId="53" xfId="4" applyFont="1" applyFill="1" applyBorder="1" applyAlignment="1">
      <alignment horizontal="left" vertical="top"/>
    </xf>
    <xf numFmtId="164" fontId="12" fillId="18" borderId="24" xfId="4" applyNumberFormat="1" applyFont="1" applyFill="1" applyBorder="1" applyAlignment="1">
      <alignment horizontal="center" vertical="top"/>
    </xf>
    <xf numFmtId="9" fontId="15" fillId="0" borderId="18" xfId="4" applyNumberFormat="1" applyFont="1" applyBorder="1" applyAlignment="1">
      <alignment horizontal="center" vertical="top"/>
    </xf>
    <xf numFmtId="0" fontId="15" fillId="0" borderId="0" xfId="4" applyFont="1" applyAlignment="1">
      <alignment horizontal="center" vertical="center"/>
    </xf>
    <xf numFmtId="0" fontId="15" fillId="0" borderId="59" xfId="4" applyFont="1" applyBorder="1" applyAlignment="1">
      <alignment horizontal="center" vertical="center"/>
    </xf>
    <xf numFmtId="164" fontId="12" fillId="0" borderId="38" xfId="4" applyNumberFormat="1" applyFont="1" applyBorder="1" applyAlignment="1">
      <alignment horizontal="center" vertical="top"/>
    </xf>
    <xf numFmtId="0" fontId="7" fillId="4" borderId="19" xfId="4" applyFont="1" applyFill="1" applyBorder="1" applyAlignment="1">
      <alignment horizontal="center" vertical="top"/>
    </xf>
    <xf numFmtId="9" fontId="15" fillId="0" borderId="16" xfId="4" applyNumberFormat="1" applyFont="1" applyBorder="1" applyAlignment="1">
      <alignment horizontal="center" vertical="top"/>
    </xf>
    <xf numFmtId="0" fontId="15" fillId="0" borderId="17" xfId="4" applyFont="1" applyBorder="1" applyAlignment="1">
      <alignment horizontal="center" vertical="center"/>
    </xf>
    <xf numFmtId="0" fontId="15" fillId="0" borderId="37" xfId="4" applyFont="1" applyBorder="1" applyAlignment="1">
      <alignment horizontal="center" vertical="center"/>
    </xf>
    <xf numFmtId="9" fontId="15" fillId="0" borderId="20" xfId="4" applyNumberFormat="1" applyFont="1" applyBorder="1" applyAlignment="1">
      <alignment horizontal="center" vertical="top"/>
    </xf>
    <xf numFmtId="0" fontId="15" fillId="0" borderId="21" xfId="4" applyFont="1" applyBorder="1" applyAlignment="1">
      <alignment horizontal="center" vertical="center"/>
    </xf>
    <xf numFmtId="0" fontId="15" fillId="0" borderId="42" xfId="4" applyFont="1" applyBorder="1" applyAlignment="1">
      <alignment horizontal="center" vertical="center"/>
    </xf>
    <xf numFmtId="0" fontId="15" fillId="0" borderId="42" xfId="4" applyFont="1" applyBorder="1" applyAlignment="1">
      <alignment horizontal="left" vertical="top"/>
    </xf>
    <xf numFmtId="164" fontId="12" fillId="0" borderId="23" xfId="4" applyNumberFormat="1" applyFont="1" applyBorder="1" applyAlignment="1">
      <alignment horizontal="center" vertical="top"/>
    </xf>
    <xf numFmtId="0" fontId="51" fillId="0" borderId="23" xfId="4" applyFont="1" applyBorder="1" applyAlignment="1">
      <alignment horizontal="center" vertical="top"/>
    </xf>
    <xf numFmtId="9" fontId="15" fillId="0" borderId="5" xfId="4" applyNumberFormat="1" applyFont="1" applyBorder="1" applyAlignment="1">
      <alignment horizontal="center" vertical="top"/>
    </xf>
    <xf numFmtId="0" fontId="15" fillId="0" borderId="8" xfId="4" applyFont="1" applyBorder="1" applyAlignment="1">
      <alignment horizontal="center" vertical="center"/>
    </xf>
    <xf numFmtId="0" fontId="15" fillId="0" borderId="53" xfId="4" applyFont="1" applyBorder="1" applyAlignment="1">
      <alignment horizontal="center" vertical="center"/>
    </xf>
    <xf numFmtId="0" fontId="15" fillId="0" borderId="53" xfId="4" applyFont="1" applyBorder="1" applyAlignment="1">
      <alignment horizontal="left" vertical="top"/>
    </xf>
    <xf numFmtId="164" fontId="12" fillId="0" borderId="6" xfId="4" applyNumberFormat="1" applyFont="1" applyBorder="1" applyAlignment="1">
      <alignment horizontal="center" vertical="top"/>
    </xf>
    <xf numFmtId="0" fontId="15" fillId="18" borderId="26" xfId="4" applyFont="1" applyFill="1" applyBorder="1" applyAlignment="1">
      <alignment horizontal="left" vertical="top"/>
    </xf>
    <xf numFmtId="0" fontId="15" fillId="0" borderId="0" xfId="4" applyFont="1" applyAlignment="1">
      <alignment horizontal="left" vertical="top"/>
    </xf>
    <xf numFmtId="0" fontId="7" fillId="4" borderId="41" xfId="4" applyFont="1" applyFill="1" applyBorder="1" applyAlignment="1">
      <alignment horizontal="center" vertical="top"/>
    </xf>
    <xf numFmtId="9" fontId="15" fillId="18" borderId="31" xfId="4" applyNumberFormat="1" applyFont="1" applyFill="1" applyBorder="1" applyAlignment="1">
      <alignment horizontal="center" vertical="top"/>
    </xf>
    <xf numFmtId="0" fontId="7" fillId="10" borderId="3" xfId="4" applyFont="1" applyFill="1" applyBorder="1" applyAlignment="1">
      <alignment horizontal="center" vertical="top" wrapText="1"/>
    </xf>
    <xf numFmtId="0" fontId="15" fillId="4" borderId="81" xfId="4" applyFont="1" applyFill="1" applyBorder="1" applyAlignment="1">
      <alignment horizontal="center" vertical="top"/>
    </xf>
    <xf numFmtId="0" fontId="7" fillId="4" borderId="0" xfId="4" applyFont="1" applyFill="1" applyAlignment="1">
      <alignment horizontal="center" vertical="center" wrapText="1"/>
    </xf>
    <xf numFmtId="0" fontId="7" fillId="4" borderId="59" xfId="4" applyFont="1" applyFill="1" applyBorder="1" applyAlignment="1">
      <alignment horizontal="center" vertical="center" wrapText="1"/>
    </xf>
    <xf numFmtId="0" fontId="7" fillId="4" borderId="60" xfId="4" applyFont="1" applyFill="1" applyBorder="1" applyAlignment="1">
      <alignment horizontal="left" vertical="top" wrapText="1"/>
    </xf>
    <xf numFmtId="164" fontId="7" fillId="0" borderId="38" xfId="4" applyNumberFormat="1" applyFont="1" applyBorder="1" applyAlignment="1">
      <alignment horizontal="center" vertical="top"/>
    </xf>
    <xf numFmtId="0" fontId="7" fillId="4" borderId="38" xfId="4" applyFont="1" applyFill="1" applyBorder="1" applyAlignment="1">
      <alignment horizontal="center" vertical="top"/>
    </xf>
    <xf numFmtId="0" fontId="40" fillId="10" borderId="18" xfId="4" applyFont="1" applyFill="1" applyBorder="1" applyAlignment="1">
      <alignment horizontal="left" vertical="top" wrapText="1"/>
    </xf>
    <xf numFmtId="49" fontId="12" fillId="4" borderId="38" xfId="4" applyNumberFormat="1" applyFont="1" applyFill="1" applyBorder="1" applyAlignment="1">
      <alignment horizontal="center" vertical="top" wrapText="1"/>
    </xf>
    <xf numFmtId="0" fontId="16" fillId="0" borderId="0" xfId="4" applyFont="1" applyAlignment="1">
      <alignment horizontal="left"/>
    </xf>
    <xf numFmtId="0" fontId="23" fillId="0" borderId="0" xfId="4" applyFont="1" applyAlignment="1">
      <alignment horizontal="center"/>
    </xf>
    <xf numFmtId="0" fontId="15" fillId="4" borderId="29" xfId="4" applyFont="1" applyFill="1" applyBorder="1" applyAlignment="1">
      <alignment horizontal="center" vertical="top"/>
    </xf>
    <xf numFmtId="0" fontId="7" fillId="4" borderId="50" xfId="4" applyFont="1" applyFill="1" applyBorder="1" applyAlignment="1">
      <alignment horizontal="center" vertical="center" wrapText="1"/>
    </xf>
    <xf numFmtId="0" fontId="7" fillId="4" borderId="36" xfId="4" applyFont="1" applyFill="1" applyBorder="1" applyAlignment="1">
      <alignment horizontal="center" vertical="center" wrapText="1"/>
    </xf>
    <xf numFmtId="0" fontId="7" fillId="4" borderId="15" xfId="4" applyFont="1" applyFill="1" applyBorder="1" applyAlignment="1">
      <alignment wrapText="1"/>
    </xf>
    <xf numFmtId="0" fontId="7" fillId="4" borderId="23" xfId="4" applyFont="1" applyFill="1" applyBorder="1" applyAlignment="1">
      <alignment horizontal="center" vertical="top"/>
    </xf>
    <xf numFmtId="0" fontId="46" fillId="4" borderId="29" xfId="4" applyFont="1" applyFill="1" applyBorder="1" applyAlignment="1">
      <alignment horizontal="center" vertical="top"/>
    </xf>
    <xf numFmtId="0" fontId="7" fillId="4" borderId="36" xfId="4" applyFont="1" applyFill="1" applyBorder="1" applyAlignment="1">
      <alignment horizontal="center" vertical="top" wrapText="1"/>
    </xf>
    <xf numFmtId="0" fontId="7" fillId="4" borderId="22" xfId="4" applyFont="1" applyFill="1" applyBorder="1" applyAlignment="1">
      <alignment horizontal="left" vertical="top" wrapText="1"/>
    </xf>
    <xf numFmtId="164" fontId="7" fillId="4" borderId="22" xfId="4" applyNumberFormat="1" applyFont="1" applyFill="1" applyBorder="1" applyAlignment="1">
      <alignment horizontal="center" vertical="top"/>
    </xf>
    <xf numFmtId="164" fontId="7" fillId="4" borderId="23" xfId="4" applyNumberFormat="1" applyFont="1" applyFill="1" applyBorder="1" applyAlignment="1">
      <alignment horizontal="center" vertical="top"/>
    </xf>
    <xf numFmtId="0" fontId="46" fillId="4" borderId="57" xfId="4" applyFont="1" applyFill="1" applyBorder="1" applyAlignment="1">
      <alignment horizontal="center" vertical="top"/>
    </xf>
    <xf numFmtId="0" fontId="7" fillId="4" borderId="8" xfId="4" applyFont="1" applyFill="1" applyBorder="1" applyAlignment="1">
      <alignment horizontal="center" vertical="top" wrapText="1"/>
    </xf>
    <xf numFmtId="164" fontId="7" fillId="4" borderId="7" xfId="4" applyNumberFormat="1" applyFont="1" applyFill="1" applyBorder="1" applyAlignment="1">
      <alignment horizontal="center" vertical="top"/>
    </xf>
    <xf numFmtId="164" fontId="7" fillId="4" borderId="6" xfId="4" applyNumberFormat="1" applyFont="1" applyFill="1" applyBorder="1" applyAlignment="1">
      <alignment horizontal="center" vertical="top"/>
    </xf>
    <xf numFmtId="49" fontId="12" fillId="4" borderId="24" xfId="4" applyNumberFormat="1" applyFont="1" applyFill="1" applyBorder="1" applyAlignment="1">
      <alignment horizontal="center" vertical="top" wrapText="1"/>
    </xf>
    <xf numFmtId="49" fontId="12" fillId="10" borderId="26" xfId="4" applyNumberFormat="1" applyFont="1" applyFill="1" applyBorder="1" applyAlignment="1">
      <alignment horizontal="left" vertical="top" wrapText="1"/>
    </xf>
    <xf numFmtId="0" fontId="15" fillId="18" borderId="32" xfId="4" applyFont="1" applyFill="1" applyBorder="1" applyAlignment="1">
      <alignment horizontal="left" vertical="top"/>
    </xf>
    <xf numFmtId="0" fontId="51" fillId="10" borderId="1" xfId="4" applyFont="1" applyFill="1" applyBorder="1" applyAlignment="1">
      <alignment vertical="top" wrapText="1"/>
    </xf>
    <xf numFmtId="0" fontId="7" fillId="4" borderId="67" xfId="4" applyFont="1" applyFill="1" applyBorder="1" applyAlignment="1">
      <alignment wrapText="1"/>
    </xf>
    <xf numFmtId="164" fontId="7" fillId="4" borderId="19" xfId="4" applyNumberFormat="1" applyFont="1" applyFill="1" applyBorder="1" applyAlignment="1">
      <alignment horizontal="center" vertical="top"/>
    </xf>
    <xf numFmtId="164" fontId="7" fillId="4" borderId="38" xfId="4" applyNumberFormat="1" applyFont="1" applyFill="1" applyBorder="1" applyAlignment="1">
      <alignment horizontal="center" vertical="top"/>
    </xf>
    <xf numFmtId="0" fontId="7" fillId="4" borderId="21" xfId="4" applyFont="1" applyFill="1" applyBorder="1" applyAlignment="1">
      <alignment horizontal="center" vertical="center" wrapText="1"/>
    </xf>
    <xf numFmtId="0" fontId="7" fillId="4" borderId="37" xfId="4" applyFont="1" applyFill="1" applyBorder="1" applyAlignment="1">
      <alignment horizontal="center" vertical="center" wrapText="1"/>
    </xf>
    <xf numFmtId="0" fontId="7" fillId="4" borderId="51" xfId="4" applyFont="1" applyFill="1" applyBorder="1" applyAlignment="1">
      <alignment wrapText="1"/>
    </xf>
    <xf numFmtId="0" fontId="7" fillId="4" borderId="42" xfId="4" applyFont="1" applyFill="1" applyBorder="1" applyAlignment="1">
      <alignment horizontal="center" vertical="top" wrapText="1"/>
    </xf>
    <xf numFmtId="0" fontId="7" fillId="4" borderId="30" xfId="4" applyFont="1" applyFill="1" applyBorder="1" applyAlignment="1">
      <alignment horizontal="left" vertical="top" wrapText="1"/>
    </xf>
    <xf numFmtId="9" fontId="7" fillId="18" borderId="31" xfId="4" applyNumberFormat="1" applyFont="1" applyFill="1" applyBorder="1" applyAlignment="1">
      <alignment horizontal="center" vertical="top"/>
    </xf>
    <xf numFmtId="0" fontId="7" fillId="18" borderId="56" xfId="4" applyFont="1" applyFill="1" applyBorder="1" applyAlignment="1">
      <alignment horizontal="center" vertical="center"/>
    </xf>
    <xf numFmtId="0" fontId="7" fillId="18" borderId="32" xfId="4" applyFont="1" applyFill="1" applyBorder="1" applyAlignment="1">
      <alignment horizontal="left" vertical="top"/>
    </xf>
    <xf numFmtId="164" fontId="12" fillId="18" borderId="12" xfId="4" applyNumberFormat="1" applyFont="1" applyFill="1" applyBorder="1" applyAlignment="1">
      <alignment horizontal="center" vertical="top"/>
    </xf>
    <xf numFmtId="0" fontId="7" fillId="10" borderId="18" xfId="4" applyFont="1" applyFill="1" applyBorder="1" applyAlignment="1">
      <alignment horizontal="left" vertical="top" wrapText="1"/>
    </xf>
    <xf numFmtId="49" fontId="12" fillId="0" borderId="2" xfId="4" applyNumberFormat="1" applyFont="1" applyBorder="1" applyAlignment="1">
      <alignment horizontal="center" vertical="top" wrapText="1"/>
    </xf>
    <xf numFmtId="0" fontId="40" fillId="10" borderId="0" xfId="4" applyFont="1" applyFill="1" applyAlignment="1">
      <alignment horizontal="left" vertical="top" wrapText="1"/>
    </xf>
    <xf numFmtId="0" fontId="7" fillId="0" borderId="82" xfId="4" applyFont="1" applyBorder="1" applyAlignment="1">
      <alignment horizontal="center" vertical="center"/>
    </xf>
    <xf numFmtId="0" fontId="7" fillId="0" borderId="63" xfId="4" applyFont="1" applyBorder="1" applyAlignment="1">
      <alignment horizontal="center" vertical="center"/>
    </xf>
    <xf numFmtId="164" fontId="12" fillId="0" borderId="46" xfId="4" applyNumberFormat="1" applyFont="1" applyBorder="1" applyAlignment="1">
      <alignment horizontal="center" vertical="top"/>
    </xf>
    <xf numFmtId="49" fontId="12" fillId="0" borderId="38" xfId="4" applyNumberFormat="1" applyFont="1" applyBorder="1" applyAlignment="1">
      <alignment horizontal="center" vertical="top" wrapText="1"/>
    </xf>
    <xf numFmtId="0" fontId="7" fillId="0" borderId="17" xfId="4" applyFont="1" applyBorder="1" applyAlignment="1">
      <alignment horizontal="center" vertical="center"/>
    </xf>
    <xf numFmtId="0" fontId="7" fillId="0" borderId="37" xfId="4" applyFont="1" applyBorder="1" applyAlignment="1">
      <alignment horizontal="center" vertical="center"/>
    </xf>
    <xf numFmtId="164" fontId="12" fillId="0" borderId="15" xfId="4" applyNumberFormat="1" applyFont="1" applyBorder="1" applyAlignment="1">
      <alignment horizontal="center" vertical="top"/>
    </xf>
    <xf numFmtId="0" fontId="15" fillId="0" borderId="57" xfId="4" applyFont="1" applyBorder="1" applyAlignment="1">
      <alignment horizontal="center" vertical="top"/>
    </xf>
    <xf numFmtId="0" fontId="15" fillId="0" borderId="8" xfId="4" applyFont="1" applyBorder="1" applyAlignment="1">
      <alignment horizontal="center" vertical="top" wrapText="1"/>
    </xf>
    <xf numFmtId="0" fontId="15" fillId="0" borderId="53" xfId="4" applyFont="1" applyBorder="1" applyAlignment="1">
      <alignment horizontal="center" vertical="top" wrapText="1"/>
    </xf>
    <xf numFmtId="0" fontId="15" fillId="0" borderId="54" xfId="4" applyFont="1" applyBorder="1" applyAlignment="1">
      <alignment horizontal="left" vertical="top" wrapText="1"/>
    </xf>
    <xf numFmtId="164" fontId="12" fillId="0" borderId="7" xfId="4" applyNumberFormat="1" applyFont="1" applyBorder="1" applyAlignment="1">
      <alignment horizontal="center" vertical="top"/>
    </xf>
    <xf numFmtId="49" fontId="15" fillId="4" borderId="38" xfId="4" applyNumberFormat="1" applyFont="1" applyFill="1" applyBorder="1" applyAlignment="1">
      <alignment horizontal="center" vertical="top"/>
    </xf>
    <xf numFmtId="0" fontId="23" fillId="10" borderId="0" xfId="5" applyFont="1" applyFill="1" applyAlignment="1">
      <alignment wrapText="1"/>
    </xf>
    <xf numFmtId="49" fontId="12" fillId="10" borderId="38" xfId="4" applyNumberFormat="1" applyFont="1" applyFill="1" applyBorder="1" applyAlignment="1">
      <alignment horizontal="left" vertical="top" wrapText="1"/>
    </xf>
    <xf numFmtId="0" fontId="7" fillId="0" borderId="2" xfId="4" applyFont="1" applyBorder="1" applyAlignment="1">
      <alignment horizontal="center" vertical="top" wrapText="1"/>
    </xf>
    <xf numFmtId="0" fontId="40" fillId="10" borderId="4" xfId="4" applyFont="1" applyFill="1" applyBorder="1" applyAlignment="1">
      <alignment horizontal="left" vertical="top" wrapText="1"/>
    </xf>
    <xf numFmtId="0" fontId="7" fillId="4" borderId="76" xfId="4" applyFont="1" applyFill="1" applyBorder="1" applyAlignment="1">
      <alignment horizontal="center" vertical="top"/>
    </xf>
    <xf numFmtId="0" fontId="7" fillId="4" borderId="82" xfId="4" applyFont="1" applyFill="1" applyBorder="1" applyAlignment="1">
      <alignment horizontal="center" vertical="center" wrapText="1"/>
    </xf>
    <xf numFmtId="0" fontId="7" fillId="4" borderId="63" xfId="4" applyFont="1" applyFill="1" applyBorder="1" applyAlignment="1">
      <alignment horizontal="center" vertical="center" wrapText="1"/>
    </xf>
    <xf numFmtId="0" fontId="7" fillId="4" borderId="62" xfId="4" applyFont="1" applyFill="1" applyBorder="1" applyAlignment="1">
      <alignment horizontal="left" vertical="top" wrapText="1"/>
    </xf>
    <xf numFmtId="164" fontId="7" fillId="0" borderId="46" xfId="4" applyNumberFormat="1" applyFont="1" applyBorder="1" applyAlignment="1">
      <alignment horizontal="center" vertical="top"/>
    </xf>
    <xf numFmtId="164" fontId="7" fillId="0" borderId="41" xfId="4" applyNumberFormat="1" applyFont="1" applyBorder="1" applyAlignment="1">
      <alignment horizontal="center" vertical="top"/>
    </xf>
    <xf numFmtId="0" fontId="40" fillId="10" borderId="19" xfId="4" applyFont="1" applyFill="1" applyBorder="1" applyAlignment="1">
      <alignment horizontal="left" vertical="top" wrapText="1"/>
    </xf>
    <xf numFmtId="0" fontId="7" fillId="4" borderId="29" xfId="4" applyFont="1" applyFill="1" applyBorder="1" applyAlignment="1">
      <alignment horizontal="center" vertical="top"/>
    </xf>
    <xf numFmtId="0" fontId="7" fillId="4" borderId="42" xfId="4" applyFont="1" applyFill="1" applyBorder="1" applyAlignment="1">
      <alignment horizontal="center" vertical="center" wrapText="1"/>
    </xf>
    <xf numFmtId="0" fontId="7" fillId="0" borderId="29" xfId="4" applyFont="1" applyBorder="1" applyAlignment="1">
      <alignment horizontal="center" vertical="top"/>
    </xf>
    <xf numFmtId="0" fontId="7" fillId="0" borderId="21" xfId="4" applyFont="1" applyBorder="1" applyAlignment="1">
      <alignment horizontal="center" vertical="top" wrapText="1"/>
    </xf>
    <xf numFmtId="0" fontId="7" fillId="0" borderId="42" xfId="4" applyFont="1" applyBorder="1" applyAlignment="1">
      <alignment horizontal="center" vertical="top" wrapText="1"/>
    </xf>
    <xf numFmtId="0" fontId="7" fillId="0" borderId="22" xfId="4" applyFont="1" applyBorder="1" applyAlignment="1">
      <alignment horizontal="left" vertical="top" wrapText="1"/>
    </xf>
    <xf numFmtId="49" fontId="12" fillId="10" borderId="19" xfId="4" applyNumberFormat="1" applyFont="1" applyFill="1" applyBorder="1" applyAlignment="1">
      <alignment horizontal="left" vertical="top" wrapText="1"/>
    </xf>
    <xf numFmtId="0" fontId="7" fillId="0" borderId="57" xfId="4" applyFont="1" applyBorder="1" applyAlignment="1">
      <alignment horizontal="center" vertical="top"/>
    </xf>
    <xf numFmtId="0" fontId="7" fillId="0" borderId="8" xfId="4" applyFont="1" applyBorder="1" applyAlignment="1">
      <alignment horizontal="center" vertical="top" wrapText="1"/>
    </xf>
    <xf numFmtId="0" fontId="7" fillId="0" borderId="53" xfId="4" applyFont="1" applyBorder="1" applyAlignment="1">
      <alignment horizontal="center" vertical="top" wrapText="1"/>
    </xf>
    <xf numFmtId="0" fontId="7" fillId="0" borderId="54" xfId="4" applyFont="1" applyBorder="1" applyAlignment="1">
      <alignment horizontal="left" vertical="top" wrapText="1"/>
    </xf>
    <xf numFmtId="0" fontId="7" fillId="0" borderId="6" xfId="4" applyFont="1" applyBorder="1" applyAlignment="1">
      <alignment horizontal="center" vertical="top"/>
    </xf>
    <xf numFmtId="49" fontId="12" fillId="10" borderId="24" xfId="4" applyNumberFormat="1" applyFont="1" applyFill="1" applyBorder="1" applyAlignment="1">
      <alignment horizontal="left" vertical="top" wrapText="1"/>
    </xf>
    <xf numFmtId="0" fontId="16" fillId="0" borderId="0" xfId="4" applyFont="1" applyAlignment="1">
      <alignment horizontal="center"/>
    </xf>
    <xf numFmtId="0" fontId="7" fillId="4" borderId="81" xfId="4" applyFont="1" applyFill="1" applyBorder="1" applyAlignment="1">
      <alignment horizontal="center" vertical="top"/>
    </xf>
    <xf numFmtId="0" fontId="7" fillId="4" borderId="84" xfId="4" applyFont="1" applyFill="1" applyBorder="1" applyAlignment="1">
      <alignment horizontal="center" vertical="top"/>
    </xf>
    <xf numFmtId="0" fontId="7" fillId="4" borderId="17" xfId="4" applyFont="1" applyFill="1" applyBorder="1" applyAlignment="1">
      <alignment horizontal="center" vertical="center" wrapText="1"/>
    </xf>
    <xf numFmtId="0" fontId="7" fillId="4" borderId="51" xfId="4" applyFont="1" applyFill="1" applyBorder="1" applyAlignment="1">
      <alignment horizontal="left" vertical="top" wrapText="1"/>
    </xf>
    <xf numFmtId="164" fontId="7" fillId="4" borderId="15" xfId="4" applyNumberFormat="1" applyFont="1" applyFill="1" applyBorder="1" applyAlignment="1">
      <alignment horizontal="center" vertical="top"/>
    </xf>
    <xf numFmtId="0" fontId="23" fillId="4" borderId="0" xfId="4" applyFont="1" applyFill="1"/>
    <xf numFmtId="0" fontId="7" fillId="4" borderId="57" xfId="4" applyFont="1" applyFill="1" applyBorder="1" applyAlignment="1">
      <alignment horizontal="center" vertical="top"/>
    </xf>
    <xf numFmtId="49" fontId="7" fillId="0" borderId="24" xfId="4" applyNumberFormat="1" applyFont="1" applyBorder="1" applyAlignment="1">
      <alignment horizontal="center" vertical="top"/>
    </xf>
    <xf numFmtId="0" fontId="12" fillId="0" borderId="23" xfId="4" applyFont="1" applyBorder="1" applyAlignment="1">
      <alignment horizontal="center" vertical="top"/>
    </xf>
    <xf numFmtId="0" fontId="15" fillId="4" borderId="57" xfId="4" applyFont="1" applyFill="1" applyBorder="1" applyAlignment="1">
      <alignment horizontal="center" vertical="top"/>
    </xf>
    <xf numFmtId="0" fontId="15" fillId="4" borderId="54" xfId="4" applyFont="1" applyFill="1" applyBorder="1" applyAlignment="1">
      <alignment horizontal="left" vertical="top" wrapText="1"/>
    </xf>
    <xf numFmtId="0" fontId="16" fillId="18" borderId="0" xfId="4" applyFont="1" applyFill="1"/>
    <xf numFmtId="164" fontId="12" fillId="18" borderId="9" xfId="7" applyNumberFormat="1" applyFont="1" applyFill="1" applyBorder="1" applyAlignment="1">
      <alignment horizontal="center" vertical="top"/>
    </xf>
    <xf numFmtId="0" fontId="7" fillId="0" borderId="76" xfId="4" applyFont="1" applyBorder="1"/>
    <xf numFmtId="0" fontId="7" fillId="0" borderId="62" xfId="4" applyFont="1" applyBorder="1"/>
    <xf numFmtId="0" fontId="12" fillId="9" borderId="13" xfId="4" applyFont="1" applyFill="1" applyBorder="1" applyAlignment="1">
      <alignment horizontal="center" vertical="top"/>
    </xf>
    <xf numFmtId="0" fontId="12" fillId="9" borderId="9" xfId="4" applyFont="1" applyFill="1" applyBorder="1" applyAlignment="1">
      <alignment horizontal="center" vertical="top"/>
    </xf>
    <xf numFmtId="0" fontId="15" fillId="4" borderId="30" xfId="4" applyFont="1" applyFill="1" applyBorder="1" applyAlignment="1">
      <alignment horizontal="left" vertical="top" wrapText="1"/>
    </xf>
    <xf numFmtId="0" fontId="7" fillId="0" borderId="31" xfId="4" applyFont="1" applyBorder="1" applyAlignment="1">
      <alignment horizontal="center" vertical="center"/>
    </xf>
    <xf numFmtId="0" fontId="7" fillId="0" borderId="55" xfId="4" applyFont="1" applyBorder="1" applyAlignment="1">
      <alignment horizontal="center" vertical="center" wrapText="1"/>
    </xf>
    <xf numFmtId="0" fontId="7" fillId="0" borderId="65" xfId="4" applyFont="1" applyBorder="1" applyAlignment="1">
      <alignment horizontal="center" vertical="center" wrapText="1"/>
    </xf>
    <xf numFmtId="0" fontId="7" fillId="0" borderId="56" xfId="4" applyFont="1" applyBorder="1" applyAlignment="1">
      <alignment vertical="center" wrapText="1"/>
    </xf>
    <xf numFmtId="0" fontId="12" fillId="4" borderId="10" xfId="4" applyFont="1" applyFill="1" applyBorder="1" applyAlignment="1">
      <alignment horizontal="left" vertical="top"/>
    </xf>
    <xf numFmtId="0" fontId="12" fillId="4" borderId="11" xfId="4" applyFont="1" applyFill="1" applyBorder="1" applyAlignment="1">
      <alignment horizontal="left" vertical="top"/>
    </xf>
    <xf numFmtId="0" fontId="12" fillId="4" borderId="12" xfId="4" applyFont="1" applyFill="1" applyBorder="1" applyAlignment="1">
      <alignment horizontal="left" vertical="top"/>
    </xf>
    <xf numFmtId="49" fontId="12" fillId="7" borderId="12" xfId="4" applyNumberFormat="1" applyFont="1" applyFill="1" applyBorder="1" applyAlignment="1">
      <alignment horizontal="center" vertical="top"/>
    </xf>
    <xf numFmtId="0" fontId="12" fillId="6" borderId="10" xfId="4" applyFont="1" applyFill="1" applyBorder="1" applyAlignment="1">
      <alignment vertical="top"/>
    </xf>
    <xf numFmtId="0" fontId="12" fillId="6" borderId="11" xfId="4" applyFont="1" applyFill="1" applyBorder="1" applyAlignment="1">
      <alignment vertical="top"/>
    </xf>
    <xf numFmtId="0" fontId="12" fillId="6" borderId="12" xfId="4" applyFont="1" applyFill="1" applyBorder="1" applyAlignment="1">
      <alignment vertical="top"/>
    </xf>
    <xf numFmtId="0" fontId="7" fillId="4" borderId="56" xfId="4" applyFont="1" applyFill="1" applyBorder="1" applyAlignment="1">
      <alignment vertical="center" wrapText="1"/>
    </xf>
    <xf numFmtId="0" fontId="17" fillId="0" borderId="10" xfId="4" applyFont="1" applyBorder="1" applyAlignment="1">
      <alignment horizontal="left" vertical="top"/>
    </xf>
    <xf numFmtId="0" fontId="17" fillId="0" borderId="11" xfId="4" applyFont="1" applyBorder="1" applyAlignment="1">
      <alignment horizontal="left" vertical="top"/>
    </xf>
    <xf numFmtId="0" fontId="12" fillId="0" borderId="11" xfId="4" applyFont="1" applyBorder="1" applyAlignment="1">
      <alignment horizontal="left" vertical="top"/>
    </xf>
    <xf numFmtId="0" fontId="7" fillId="0" borderId="11" xfId="4" applyFont="1" applyBorder="1" applyAlignment="1">
      <alignment horizontal="left" vertical="top"/>
    </xf>
    <xf numFmtId="0" fontId="12" fillId="0" borderId="12" xfId="4" applyFont="1" applyBorder="1" applyAlignment="1">
      <alignment vertical="top"/>
    </xf>
    <xf numFmtId="49" fontId="17" fillId="8" borderId="12" xfId="4" applyNumberFormat="1" applyFont="1" applyFill="1" applyBorder="1" applyAlignment="1">
      <alignment horizontal="center" vertical="top" wrapText="1"/>
    </xf>
    <xf numFmtId="0" fontId="7" fillId="17" borderId="81" xfId="4" applyFont="1" applyFill="1" applyBorder="1"/>
    <xf numFmtId="0" fontId="7" fillId="17" borderId="60" xfId="4" applyFont="1" applyFill="1" applyBorder="1"/>
    <xf numFmtId="0" fontId="12" fillId="8" borderId="44" xfId="4" applyFont="1" applyFill="1" applyBorder="1" applyAlignment="1">
      <alignment horizontal="left" vertical="top"/>
    </xf>
    <xf numFmtId="0" fontId="7" fillId="8" borderId="26" xfId="4" applyFont="1" applyFill="1" applyBorder="1"/>
    <xf numFmtId="0" fontId="12" fillId="8" borderId="26" xfId="4" applyFont="1" applyFill="1" applyBorder="1" applyAlignment="1">
      <alignment horizontal="left" vertical="top"/>
    </xf>
    <xf numFmtId="0" fontId="7" fillId="8" borderId="26" xfId="4" applyFont="1" applyFill="1" applyBorder="1" applyAlignment="1">
      <alignment horizontal="left" vertical="top"/>
    </xf>
    <xf numFmtId="0" fontId="12" fillId="8" borderId="0" xfId="4" applyFont="1" applyFill="1" applyAlignment="1">
      <alignment vertical="top"/>
    </xf>
    <xf numFmtId="49" fontId="12" fillId="8" borderId="9" xfId="4" applyNumberFormat="1" applyFont="1" applyFill="1" applyBorder="1" applyAlignment="1">
      <alignment horizontal="center" vertical="top" wrapText="1"/>
    </xf>
    <xf numFmtId="0" fontId="12" fillId="8" borderId="79" xfId="4" applyFont="1" applyFill="1" applyBorder="1" applyAlignment="1">
      <alignment horizontal="left" vertical="top" wrapText="1"/>
    </xf>
    <xf numFmtId="0" fontId="12" fillId="8" borderId="34" xfId="4" applyFont="1" applyFill="1" applyBorder="1" applyAlignment="1">
      <alignment horizontal="left" vertical="top" wrapText="1"/>
    </xf>
    <xf numFmtId="0" fontId="12" fillId="8" borderId="4" xfId="4" applyFont="1" applyFill="1" applyBorder="1" applyAlignment="1">
      <alignment horizontal="left" vertical="top" wrapText="1"/>
    </xf>
    <xf numFmtId="0" fontId="12" fillId="8" borderId="3" xfId="4" applyFont="1" applyFill="1" applyBorder="1" applyAlignment="1">
      <alignment horizontal="left" vertical="top" wrapText="1"/>
    </xf>
    <xf numFmtId="164" fontId="12" fillId="8" borderId="2" xfId="4" applyNumberFormat="1" applyFont="1" applyFill="1" applyBorder="1" applyAlignment="1">
      <alignment horizontal="center" vertical="top" wrapText="1"/>
    </xf>
    <xf numFmtId="49" fontId="12" fillId="8" borderId="2" xfId="4" applyNumberFormat="1" applyFont="1" applyFill="1" applyBorder="1" applyAlignment="1">
      <alignment horizontal="center" vertical="top"/>
    </xf>
    <xf numFmtId="0" fontId="12" fillId="6" borderId="31" xfId="4" applyFont="1" applyFill="1" applyBorder="1" applyAlignment="1">
      <alignment horizontal="left" vertical="top" wrapText="1"/>
    </xf>
    <xf numFmtId="0" fontId="12" fillId="6" borderId="56" xfId="4" applyFont="1" applyFill="1" applyBorder="1" applyAlignment="1">
      <alignment horizontal="left" vertical="top" wrapText="1"/>
    </xf>
    <xf numFmtId="0" fontId="12" fillId="6" borderId="32" xfId="4" applyFont="1" applyFill="1" applyBorder="1" applyAlignment="1">
      <alignment horizontal="left" vertical="top" wrapText="1"/>
    </xf>
    <xf numFmtId="0" fontId="12" fillId="6" borderId="11" xfId="4" applyFont="1" applyFill="1" applyBorder="1" applyAlignment="1">
      <alignment horizontal="left" vertical="top" wrapText="1"/>
    </xf>
    <xf numFmtId="9" fontId="15" fillId="18" borderId="79" xfId="4" applyNumberFormat="1" applyFont="1" applyFill="1" applyBorder="1" applyAlignment="1">
      <alignment horizontal="center" vertical="top"/>
    </xf>
    <xf numFmtId="0" fontId="15" fillId="18" borderId="3" xfId="4" applyFont="1" applyFill="1" applyBorder="1" applyAlignment="1">
      <alignment horizontal="center" vertical="center"/>
    </xf>
    <xf numFmtId="0" fontId="15" fillId="18" borderId="67" xfId="4" applyFont="1" applyFill="1" applyBorder="1" applyAlignment="1">
      <alignment horizontal="center" vertical="center"/>
    </xf>
    <xf numFmtId="0" fontId="7" fillId="18" borderId="3" xfId="4" applyFont="1" applyFill="1" applyBorder="1" applyAlignment="1">
      <alignment horizontal="left" vertical="top"/>
    </xf>
    <xf numFmtId="0" fontId="12" fillId="18" borderId="11" xfId="4" applyFont="1" applyFill="1" applyBorder="1" applyAlignment="1">
      <alignment horizontal="center" vertical="top"/>
    </xf>
    <xf numFmtId="9" fontId="15" fillId="0" borderId="1" xfId="4" applyNumberFormat="1" applyFont="1" applyBorder="1" applyAlignment="1">
      <alignment horizontal="center" vertical="top"/>
    </xf>
    <xf numFmtId="0" fontId="15" fillId="0" borderId="2" xfId="4" applyFont="1" applyBorder="1" applyAlignment="1">
      <alignment horizontal="center" vertical="center"/>
    </xf>
    <xf numFmtId="0" fontId="15" fillId="0" borderId="3" xfId="4" applyFont="1" applyBorder="1" applyAlignment="1">
      <alignment horizontal="center" vertical="center"/>
    </xf>
    <xf numFmtId="0" fontId="7" fillId="0" borderId="2" xfId="4" applyFont="1" applyBorder="1" applyAlignment="1">
      <alignment horizontal="left" vertical="top"/>
    </xf>
    <xf numFmtId="164" fontId="12" fillId="0" borderId="3" xfId="4" applyNumberFormat="1" applyFont="1" applyBorder="1" applyAlignment="1">
      <alignment horizontal="center" vertical="top"/>
    </xf>
    <xf numFmtId="164" fontId="12" fillId="0" borderId="2" xfId="4" applyNumberFormat="1" applyFont="1" applyBorder="1" applyAlignment="1">
      <alignment horizontal="center" vertical="top"/>
    </xf>
    <xf numFmtId="0" fontId="7" fillId="4" borderId="2" xfId="4" applyFont="1" applyFill="1" applyBorder="1" applyAlignment="1">
      <alignment horizontal="center" vertical="top"/>
    </xf>
    <xf numFmtId="9" fontId="15" fillId="0" borderId="37" xfId="4" applyNumberFormat="1" applyFont="1" applyBorder="1" applyAlignment="1">
      <alignment horizontal="center" vertical="top"/>
    </xf>
    <xf numFmtId="0" fontId="15" fillId="0" borderId="14" xfId="4" applyFont="1" applyBorder="1" applyAlignment="1">
      <alignment horizontal="center" vertical="center"/>
    </xf>
    <xf numFmtId="0" fontId="7" fillId="0" borderId="14" xfId="4" applyFont="1" applyBorder="1" applyAlignment="1">
      <alignment horizontal="left" vertical="top"/>
    </xf>
    <xf numFmtId="164" fontId="12" fillId="0" borderId="17" xfId="4" applyNumberFormat="1" applyFont="1" applyBorder="1" applyAlignment="1">
      <alignment horizontal="center" vertical="top"/>
    </xf>
    <xf numFmtId="164" fontId="7" fillId="0" borderId="17" xfId="4" applyNumberFormat="1" applyFont="1" applyBorder="1" applyAlignment="1">
      <alignment horizontal="center" vertical="top"/>
    </xf>
    <xf numFmtId="0" fontId="15" fillId="0" borderId="24" xfId="4" applyFont="1" applyBorder="1" applyAlignment="1">
      <alignment horizontal="center" vertical="center"/>
    </xf>
    <xf numFmtId="0" fontId="7" fillId="0" borderId="24" xfId="4" applyFont="1" applyBorder="1" applyAlignment="1">
      <alignment horizontal="left" vertical="top"/>
    </xf>
    <xf numFmtId="164" fontId="12" fillId="0" borderId="0" xfId="4" applyNumberFormat="1" applyFont="1" applyAlignment="1">
      <alignment horizontal="center" vertical="top"/>
    </xf>
    <xf numFmtId="164" fontId="12" fillId="0" borderId="24" xfId="4" applyNumberFormat="1" applyFont="1" applyBorder="1" applyAlignment="1">
      <alignment horizontal="center" vertical="top"/>
    </xf>
    <xf numFmtId="0" fontId="7" fillId="18" borderId="9" xfId="4" applyFont="1" applyFill="1" applyBorder="1" applyAlignment="1">
      <alignment horizontal="left" vertical="top"/>
    </xf>
    <xf numFmtId="0" fontId="7" fillId="0" borderId="60" xfId="4" applyFont="1" applyBorder="1" applyAlignment="1">
      <alignment horizontal="left" vertical="top"/>
    </xf>
    <xf numFmtId="0" fontId="15" fillId="0" borderId="63" xfId="4" applyFont="1" applyBorder="1" applyAlignment="1">
      <alignment horizontal="center" vertical="center"/>
    </xf>
    <xf numFmtId="0" fontId="7" fillId="0" borderId="41" xfId="4" applyFont="1" applyBorder="1" applyAlignment="1">
      <alignment horizontal="left" vertical="top"/>
    </xf>
    <xf numFmtId="164" fontId="12" fillId="0" borderId="13" xfId="4" applyNumberFormat="1" applyFont="1" applyBorder="1" applyAlignment="1">
      <alignment horizontal="center" vertical="top"/>
    </xf>
    <xf numFmtId="0" fontId="7" fillId="4" borderId="3" xfId="4" applyFont="1" applyFill="1" applyBorder="1" applyAlignment="1">
      <alignment horizontal="center" vertical="top"/>
    </xf>
    <xf numFmtId="0" fontId="7" fillId="4" borderId="17" xfId="4" applyFont="1" applyFill="1" applyBorder="1" applyAlignment="1">
      <alignment horizontal="center" vertical="top"/>
    </xf>
    <xf numFmtId="0" fontId="7" fillId="0" borderId="21" xfId="4" applyFont="1" applyBorder="1" applyAlignment="1">
      <alignment horizontal="center" vertical="top"/>
    </xf>
    <xf numFmtId="0" fontId="7" fillId="4" borderId="8" xfId="4" applyFont="1" applyFill="1" applyBorder="1" applyAlignment="1">
      <alignment horizontal="center" vertical="top"/>
    </xf>
    <xf numFmtId="9" fontId="15" fillId="18" borderId="18" xfId="4" applyNumberFormat="1" applyFont="1" applyFill="1" applyBorder="1" applyAlignment="1">
      <alignment horizontal="center" vertical="top"/>
    </xf>
    <xf numFmtId="0" fontId="15" fillId="18" borderId="43" xfId="4" applyFont="1" applyFill="1" applyBorder="1" applyAlignment="1">
      <alignment horizontal="center" vertical="center"/>
    </xf>
    <xf numFmtId="0" fontId="15" fillId="18" borderId="0" xfId="4" applyFont="1" applyFill="1" applyAlignment="1">
      <alignment horizontal="center" vertical="center"/>
    </xf>
    <xf numFmtId="0" fontId="7" fillId="18" borderId="24" xfId="4" applyFont="1" applyFill="1" applyBorder="1" applyAlignment="1">
      <alignment horizontal="left" vertical="top"/>
    </xf>
    <xf numFmtId="9" fontId="15" fillId="4" borderId="77" xfId="4" applyNumberFormat="1" applyFont="1" applyFill="1" applyBorder="1" applyAlignment="1">
      <alignment horizontal="center" vertical="top"/>
    </xf>
    <xf numFmtId="0" fontId="15" fillId="4" borderId="72" xfId="4" applyFont="1" applyFill="1" applyBorder="1" applyAlignment="1">
      <alignment horizontal="center" vertical="center"/>
    </xf>
    <xf numFmtId="0" fontId="15" fillId="4" borderId="39" xfId="4" applyFont="1" applyFill="1" applyBorder="1" applyAlignment="1">
      <alignment horizontal="center" vertical="center"/>
    </xf>
    <xf numFmtId="9" fontId="15" fillId="4" borderId="16" xfId="4" applyNumberFormat="1" applyFont="1" applyFill="1" applyBorder="1" applyAlignment="1">
      <alignment horizontal="center" vertical="top"/>
    </xf>
    <xf numFmtId="0" fontId="15" fillId="4" borderId="36" xfId="4" applyFont="1" applyFill="1" applyBorder="1" applyAlignment="1">
      <alignment horizontal="center" vertical="center"/>
    </xf>
    <xf numFmtId="0" fontId="15" fillId="4" borderId="15" xfId="4" applyFont="1" applyFill="1" applyBorder="1" applyAlignment="1">
      <alignment horizontal="center" vertical="center"/>
    </xf>
    <xf numFmtId="0" fontId="7" fillId="4" borderId="17" xfId="4" applyFont="1" applyFill="1" applyBorder="1" applyAlignment="1">
      <alignment horizontal="left" vertical="top"/>
    </xf>
    <xf numFmtId="164" fontId="12" fillId="4" borderId="14" xfId="4" applyNumberFormat="1" applyFont="1" applyFill="1" applyBorder="1" applyAlignment="1">
      <alignment horizontal="center" vertical="top"/>
    </xf>
    <xf numFmtId="9" fontId="15" fillId="4" borderId="18" xfId="4" applyNumberFormat="1" applyFont="1" applyFill="1" applyBorder="1" applyAlignment="1">
      <alignment horizontal="center" vertical="top"/>
    </xf>
    <xf numFmtId="0" fontId="7" fillId="4" borderId="66" xfId="4" applyFont="1" applyFill="1" applyBorder="1" applyAlignment="1">
      <alignment horizontal="center" vertical="center"/>
    </xf>
    <xf numFmtId="0" fontId="7" fillId="4" borderId="19" xfId="4" applyFont="1" applyFill="1" applyBorder="1" applyAlignment="1">
      <alignment horizontal="center" vertical="center"/>
    </xf>
    <xf numFmtId="164" fontId="7" fillId="4" borderId="24" xfId="4" applyNumberFormat="1" applyFont="1" applyFill="1" applyBorder="1" applyAlignment="1">
      <alignment horizontal="center" vertical="top"/>
    </xf>
    <xf numFmtId="0" fontId="7" fillId="18" borderId="12" xfId="4" applyFont="1" applyFill="1" applyBorder="1" applyAlignment="1">
      <alignment horizontal="center" vertical="center"/>
    </xf>
    <xf numFmtId="9" fontId="15" fillId="4" borderId="1" xfId="4" applyNumberFormat="1" applyFont="1" applyFill="1" applyBorder="1" applyAlignment="1">
      <alignment horizontal="center" vertical="top"/>
    </xf>
    <xf numFmtId="0" fontId="7" fillId="4" borderId="35" xfId="4" applyFont="1" applyFill="1" applyBorder="1" applyAlignment="1">
      <alignment horizontal="center" vertical="center"/>
    </xf>
    <xf numFmtId="0" fontId="7" fillId="4" borderId="3" xfId="4" applyFont="1" applyFill="1" applyBorder="1" applyAlignment="1">
      <alignment horizontal="center" vertical="center"/>
    </xf>
    <xf numFmtId="0" fontId="7" fillId="4" borderId="2" xfId="4" applyFont="1" applyFill="1" applyBorder="1" applyAlignment="1">
      <alignment horizontal="left" vertical="top"/>
    </xf>
    <xf numFmtId="164" fontId="12" fillId="4" borderId="3" xfId="4" applyNumberFormat="1" applyFont="1" applyFill="1" applyBorder="1" applyAlignment="1">
      <alignment horizontal="center" vertical="top"/>
    </xf>
    <xf numFmtId="0" fontId="7" fillId="4" borderId="17" xfId="4" applyFont="1" applyFill="1" applyBorder="1" applyAlignment="1">
      <alignment horizontal="center" vertical="center"/>
    </xf>
    <xf numFmtId="0" fontId="7" fillId="4" borderId="14" xfId="4" applyFont="1" applyFill="1" applyBorder="1" applyAlignment="1">
      <alignment horizontal="left" vertical="top"/>
    </xf>
    <xf numFmtId="164" fontId="12" fillId="4" borderId="17" xfId="4" applyNumberFormat="1" applyFont="1" applyFill="1" applyBorder="1" applyAlignment="1">
      <alignment horizontal="center" vertical="top"/>
    </xf>
    <xf numFmtId="164" fontId="7" fillId="4" borderId="17" xfId="4" applyNumberFormat="1" applyFont="1" applyFill="1" applyBorder="1" applyAlignment="1">
      <alignment horizontal="center" vertical="top"/>
    </xf>
    <xf numFmtId="9" fontId="15" fillId="4" borderId="44" xfId="4" applyNumberFormat="1" applyFont="1" applyFill="1" applyBorder="1" applyAlignment="1">
      <alignment horizontal="center" vertical="top"/>
    </xf>
    <xf numFmtId="0" fontId="7" fillId="4" borderId="75" xfId="4" applyFont="1" applyFill="1" applyBorder="1" applyAlignment="1">
      <alignment horizontal="center" vertical="center"/>
    </xf>
    <xf numFmtId="0" fontId="7" fillId="4" borderId="26" xfId="4" applyFont="1" applyFill="1" applyBorder="1" applyAlignment="1">
      <alignment horizontal="center" vertical="center"/>
    </xf>
    <xf numFmtId="0" fontId="7" fillId="4" borderId="24" xfId="4" applyFont="1" applyFill="1" applyBorder="1" applyAlignment="1">
      <alignment horizontal="left" vertical="top"/>
    </xf>
    <xf numFmtId="164" fontId="12" fillId="4" borderId="0" xfId="4" applyNumberFormat="1" applyFont="1" applyFill="1" applyAlignment="1">
      <alignment horizontal="center" vertical="top"/>
    </xf>
    <xf numFmtId="164" fontId="12" fillId="4" borderId="38" xfId="4" applyNumberFormat="1" applyFont="1" applyFill="1" applyBorder="1" applyAlignment="1">
      <alignment horizontal="center" vertical="top"/>
    </xf>
    <xf numFmtId="0" fontId="7" fillId="4" borderId="5" xfId="4" applyFont="1" applyFill="1" applyBorder="1" applyAlignment="1">
      <alignment horizontal="center" vertical="top"/>
    </xf>
    <xf numFmtId="0" fontId="15" fillId="18" borderId="65" xfId="4" applyFont="1" applyFill="1" applyBorder="1" applyAlignment="1">
      <alignment horizontal="center" vertical="center"/>
    </xf>
    <xf numFmtId="0" fontId="15" fillId="18" borderId="12" xfId="4" applyFont="1" applyFill="1" applyBorder="1" applyAlignment="1">
      <alignment horizontal="center" vertical="center"/>
    </xf>
    <xf numFmtId="0" fontId="7" fillId="18" borderId="12" xfId="4" applyFont="1" applyFill="1" applyBorder="1" applyAlignment="1">
      <alignment horizontal="left" vertical="top"/>
    </xf>
    <xf numFmtId="0" fontId="15" fillId="0" borderId="35" xfId="4" applyFont="1" applyBorder="1" applyAlignment="1">
      <alignment horizontal="center" vertical="center"/>
    </xf>
    <xf numFmtId="0" fontId="15" fillId="0" borderId="4" xfId="4" applyFont="1" applyBorder="1" applyAlignment="1">
      <alignment horizontal="center" vertical="center"/>
    </xf>
    <xf numFmtId="0" fontId="7" fillId="0" borderId="4" xfId="4" applyFont="1" applyBorder="1" applyAlignment="1">
      <alignment horizontal="left" vertical="top"/>
    </xf>
    <xf numFmtId="164" fontId="12" fillId="0" borderId="4" xfId="4" applyNumberFormat="1" applyFont="1" applyBorder="1" applyAlignment="1">
      <alignment horizontal="center" vertical="top"/>
    </xf>
    <xf numFmtId="0" fontId="12" fillId="0" borderId="2" xfId="4" applyFont="1" applyBorder="1" applyAlignment="1">
      <alignment horizontal="center" vertical="top"/>
    </xf>
    <xf numFmtId="0" fontId="15" fillId="0" borderId="15" xfId="4" applyFont="1" applyBorder="1" applyAlignment="1">
      <alignment horizontal="center" vertical="center"/>
    </xf>
    <xf numFmtId="0" fontId="7" fillId="0" borderId="15" xfId="4" applyFont="1" applyBorder="1" applyAlignment="1">
      <alignment horizontal="left" vertical="top"/>
    </xf>
    <xf numFmtId="0" fontId="7" fillId="0" borderId="7" xfId="4" applyFont="1" applyBorder="1" applyAlignment="1">
      <alignment horizontal="center" vertical="center"/>
    </xf>
    <xf numFmtId="0" fontId="7" fillId="0" borderId="7" xfId="4" applyFont="1" applyBorder="1" applyAlignment="1">
      <alignment horizontal="left" vertical="top"/>
    </xf>
    <xf numFmtId="0" fontId="7" fillId="18" borderId="84" xfId="4" applyFont="1" applyFill="1" applyBorder="1"/>
    <xf numFmtId="0" fontId="7" fillId="18" borderId="51" xfId="4" applyFont="1" applyFill="1" applyBorder="1"/>
    <xf numFmtId="0" fontId="15" fillId="18" borderId="12" xfId="4" applyFont="1" applyFill="1" applyBorder="1" applyAlignment="1">
      <alignment horizontal="left" vertical="top"/>
    </xf>
    <xf numFmtId="0" fontId="7" fillId="0" borderId="30" xfId="4" applyFont="1" applyBorder="1" applyAlignment="1">
      <alignment horizontal="left" vertical="top" wrapText="1"/>
    </xf>
    <xf numFmtId="0" fontId="7" fillId="0" borderId="35" xfId="4" applyFont="1" applyBorder="1" applyAlignment="1">
      <alignment horizontal="center" vertical="center"/>
    </xf>
    <xf numFmtId="0" fontId="7" fillId="0" borderId="4" xfId="4" applyFont="1" applyBorder="1" applyAlignment="1">
      <alignment horizontal="center" vertical="center"/>
    </xf>
    <xf numFmtId="0" fontId="15" fillId="0" borderId="4" xfId="4" applyFont="1" applyBorder="1" applyAlignment="1">
      <alignment horizontal="left" vertical="top"/>
    </xf>
    <xf numFmtId="0" fontId="7" fillId="0" borderId="2" xfId="4" applyFont="1" applyBorder="1" applyAlignment="1">
      <alignment horizontal="center" vertical="top"/>
    </xf>
    <xf numFmtId="0" fontId="7" fillId="0" borderId="15" xfId="4" applyFont="1" applyBorder="1" applyAlignment="1">
      <alignment horizontal="center" vertical="center"/>
    </xf>
    <xf numFmtId="0" fontId="15" fillId="0" borderId="15" xfId="4" applyFont="1" applyBorder="1" applyAlignment="1">
      <alignment horizontal="left" vertical="top"/>
    </xf>
    <xf numFmtId="164" fontId="12" fillId="0" borderId="22" xfId="4" applyNumberFormat="1" applyFont="1" applyBorder="1" applyAlignment="1">
      <alignment horizontal="center" vertical="top"/>
    </xf>
    <xf numFmtId="0" fontId="7" fillId="4" borderId="16" xfId="4" applyFont="1" applyFill="1" applyBorder="1" applyAlignment="1">
      <alignment horizontal="center" vertical="top"/>
    </xf>
    <xf numFmtId="0" fontId="15" fillId="18" borderId="75" xfId="4" applyFont="1" applyFill="1" applyBorder="1" applyAlignment="1">
      <alignment horizontal="center" vertical="center"/>
    </xf>
    <xf numFmtId="0" fontId="15" fillId="18" borderId="78" xfId="4" applyFont="1" applyFill="1" applyBorder="1" applyAlignment="1">
      <alignment horizontal="left" vertical="top"/>
    </xf>
    <xf numFmtId="164" fontId="12" fillId="18" borderId="38" xfId="4" applyNumberFormat="1" applyFont="1" applyFill="1" applyBorder="1" applyAlignment="1">
      <alignment horizontal="center" vertical="top"/>
    </xf>
    <xf numFmtId="0" fontId="15" fillId="0" borderId="34" xfId="4" applyFont="1" applyBorder="1" applyAlignment="1">
      <alignment horizontal="center" vertical="center"/>
    </xf>
    <xf numFmtId="0" fontId="15" fillId="0" borderId="67" xfId="4" applyFont="1" applyBorder="1" applyAlignment="1">
      <alignment horizontal="left" vertical="top"/>
    </xf>
    <xf numFmtId="0" fontId="15" fillId="0" borderId="51" xfId="4" applyFont="1" applyBorder="1" applyAlignment="1">
      <alignment horizontal="left" vertical="top"/>
    </xf>
    <xf numFmtId="0" fontId="52" fillId="0" borderId="0" xfId="4" applyFont="1"/>
    <xf numFmtId="0" fontId="7" fillId="4" borderId="37" xfId="4" applyFont="1" applyFill="1" applyBorder="1" applyAlignment="1">
      <alignment horizontal="center" vertical="top" wrapText="1"/>
    </xf>
    <xf numFmtId="0" fontId="15" fillId="0" borderId="66" xfId="4" applyFont="1" applyBorder="1" applyAlignment="1">
      <alignment horizontal="center" vertical="center"/>
    </xf>
    <xf numFmtId="0" fontId="15" fillId="0" borderId="60" xfId="4" applyFont="1" applyBorder="1" applyAlignment="1">
      <alignment horizontal="left" vertical="top"/>
    </xf>
    <xf numFmtId="0" fontId="7" fillId="0" borderId="3" xfId="4" applyFont="1" applyBorder="1" applyAlignment="1">
      <alignment horizontal="center" vertical="top"/>
    </xf>
    <xf numFmtId="0" fontId="7" fillId="0" borderId="16" xfId="4" applyFont="1" applyBorder="1" applyAlignment="1">
      <alignment horizontal="center" vertical="top"/>
    </xf>
    <xf numFmtId="0" fontId="7" fillId="0" borderId="17" xfId="4" applyFont="1" applyBorder="1" applyAlignment="1">
      <alignment horizontal="center" vertical="top"/>
    </xf>
    <xf numFmtId="0" fontId="7" fillId="0" borderId="20" xfId="4" applyFont="1" applyBorder="1" applyAlignment="1">
      <alignment horizontal="center" vertical="top"/>
    </xf>
    <xf numFmtId="0" fontId="7" fillId="0" borderId="8" xfId="4" applyFont="1" applyBorder="1" applyAlignment="1">
      <alignment horizontal="center" vertical="top"/>
    </xf>
    <xf numFmtId="0" fontId="15" fillId="18" borderId="10" xfId="4" applyFont="1" applyFill="1" applyBorder="1" applyAlignment="1">
      <alignment horizontal="center" vertical="center"/>
    </xf>
    <xf numFmtId="0" fontId="15" fillId="18" borderId="9" xfId="4" applyFont="1" applyFill="1" applyBorder="1" applyAlignment="1">
      <alignment horizontal="center" vertical="center"/>
    </xf>
    <xf numFmtId="0" fontId="15" fillId="0" borderId="76" xfId="4" applyFont="1" applyBorder="1" applyAlignment="1">
      <alignment horizontal="left" vertical="top"/>
    </xf>
    <xf numFmtId="0" fontId="15" fillId="0" borderId="61" xfId="4" applyFont="1" applyBorder="1" applyAlignment="1">
      <alignment horizontal="left" vertical="top"/>
    </xf>
    <xf numFmtId="0" fontId="15" fillId="0" borderId="33" xfId="4" applyFont="1" applyBorder="1" applyAlignment="1">
      <alignment horizontal="left" vertical="top"/>
    </xf>
    <xf numFmtId="0" fontId="7" fillId="4" borderId="46" xfId="4" applyFont="1" applyFill="1" applyBorder="1" applyAlignment="1">
      <alignment horizontal="center" vertical="top"/>
    </xf>
    <xf numFmtId="0" fontId="15" fillId="0" borderId="84" xfId="4" applyFont="1" applyBorder="1" applyAlignment="1">
      <alignment horizontal="left" vertical="top"/>
    </xf>
    <xf numFmtId="0" fontId="15" fillId="0" borderId="48" xfId="4" applyFont="1" applyBorder="1" applyAlignment="1">
      <alignment horizontal="left" vertical="top"/>
    </xf>
    <xf numFmtId="0" fontId="15" fillId="0" borderId="36" xfId="4" applyFont="1" applyBorder="1" applyAlignment="1">
      <alignment horizontal="left" vertical="top"/>
    </xf>
    <xf numFmtId="164" fontId="12" fillId="0" borderId="21" xfId="4" applyNumberFormat="1" applyFont="1" applyBorder="1" applyAlignment="1">
      <alignment horizontal="center" vertical="top"/>
    </xf>
    <xf numFmtId="0" fontId="7" fillId="4" borderId="15" xfId="4" applyFont="1" applyFill="1" applyBorder="1" applyAlignment="1">
      <alignment horizontal="center" vertical="top"/>
    </xf>
    <xf numFmtId="0" fontId="15" fillId="0" borderId="29" xfId="4" applyFont="1" applyBorder="1" applyAlignment="1">
      <alignment horizontal="left" vertical="top"/>
    </xf>
    <xf numFmtId="0" fontId="15" fillId="0" borderId="50" xfId="4" applyFont="1" applyBorder="1" applyAlignment="1">
      <alignment horizontal="left" vertical="top"/>
    </xf>
    <xf numFmtId="9" fontId="15" fillId="0" borderId="29" xfId="4" applyNumberFormat="1" applyFont="1" applyBorder="1" applyAlignment="1">
      <alignment horizontal="center" vertical="top"/>
    </xf>
    <xf numFmtId="164" fontId="7" fillId="4" borderId="82" xfId="4" applyNumberFormat="1" applyFont="1" applyFill="1" applyBorder="1" applyAlignment="1">
      <alignment horizontal="center" vertical="top"/>
    </xf>
    <xf numFmtId="9" fontId="15" fillId="0" borderId="57" xfId="4" applyNumberFormat="1" applyFont="1" applyBorder="1" applyAlignment="1">
      <alignment horizontal="center" vertical="top"/>
    </xf>
    <xf numFmtId="164" fontId="7" fillId="4" borderId="21" xfId="4" applyNumberFormat="1" applyFont="1" applyFill="1" applyBorder="1" applyAlignment="1">
      <alignment horizontal="left" vertical="top"/>
    </xf>
    <xf numFmtId="0" fontId="7" fillId="4" borderId="7" xfId="4" applyFont="1" applyFill="1" applyBorder="1" applyAlignment="1">
      <alignment horizontal="center" vertical="top"/>
    </xf>
    <xf numFmtId="0" fontId="15" fillId="18" borderId="10" xfId="4" applyFont="1" applyFill="1" applyBorder="1" applyAlignment="1">
      <alignment horizontal="left" vertical="top"/>
    </xf>
    <xf numFmtId="0" fontId="15" fillId="18" borderId="11" xfId="4" applyFont="1" applyFill="1" applyBorder="1" applyAlignment="1">
      <alignment horizontal="left" vertical="top"/>
    </xf>
    <xf numFmtId="0" fontId="15" fillId="18" borderId="65" xfId="4" applyFont="1" applyFill="1" applyBorder="1" applyAlignment="1">
      <alignment horizontal="left" vertical="top"/>
    </xf>
    <xf numFmtId="164" fontId="7" fillId="18" borderId="11" xfId="4" applyNumberFormat="1" applyFont="1" applyFill="1" applyBorder="1" applyAlignment="1">
      <alignment horizontal="center" vertical="top"/>
    </xf>
    <xf numFmtId="0" fontId="15" fillId="0" borderId="82" xfId="4" applyFont="1" applyBorder="1" applyAlignment="1">
      <alignment horizontal="left" vertical="top"/>
    </xf>
    <xf numFmtId="0" fontId="15" fillId="0" borderId="28" xfId="4" applyFont="1" applyBorder="1" applyAlignment="1">
      <alignment horizontal="left" vertical="top"/>
    </xf>
    <xf numFmtId="164" fontId="7" fillId="4" borderId="18" xfId="4" applyNumberFormat="1" applyFont="1" applyFill="1" applyBorder="1" applyAlignment="1">
      <alignment horizontal="center" vertical="top"/>
    </xf>
    <xf numFmtId="0" fontId="15" fillId="0" borderId="37" xfId="4" applyFont="1" applyBorder="1" applyAlignment="1">
      <alignment horizontal="center" vertical="top"/>
    </xf>
    <xf numFmtId="0" fontId="7" fillId="0" borderId="84" xfId="4" applyFont="1" applyBorder="1" applyAlignment="1">
      <alignment horizontal="center" vertical="top"/>
    </xf>
    <xf numFmtId="0" fontId="15" fillId="4" borderId="21" xfId="4" applyFont="1" applyFill="1" applyBorder="1" applyAlignment="1">
      <alignment horizontal="center" vertical="top" wrapText="1"/>
    </xf>
    <xf numFmtId="0" fontId="15" fillId="4" borderId="53" xfId="4" applyFont="1" applyFill="1" applyBorder="1" applyAlignment="1">
      <alignment horizontal="center" vertical="top" wrapText="1"/>
    </xf>
    <xf numFmtId="0" fontId="15" fillId="4" borderId="53" xfId="4" applyFont="1" applyFill="1" applyBorder="1" applyAlignment="1">
      <alignment horizontal="left" vertical="top" wrapText="1"/>
    </xf>
    <xf numFmtId="0" fontId="7" fillId="10" borderId="2" xfId="4" applyFont="1" applyFill="1" applyBorder="1" applyAlignment="1">
      <alignment horizontal="left" vertical="top" wrapText="1"/>
    </xf>
    <xf numFmtId="49" fontId="12" fillId="9" borderId="4" xfId="4" applyNumberFormat="1" applyFont="1" applyFill="1" applyBorder="1" applyAlignment="1">
      <alignment horizontal="center" vertical="top" wrapText="1"/>
    </xf>
    <xf numFmtId="49" fontId="51" fillId="11" borderId="2" xfId="4" applyNumberFormat="1" applyFont="1" applyFill="1" applyBorder="1" applyAlignment="1">
      <alignment horizontal="center" vertical="top"/>
    </xf>
    <xf numFmtId="49" fontId="51" fillId="7" borderId="2" xfId="4" applyNumberFormat="1" applyFont="1" applyFill="1" applyBorder="1" applyAlignment="1">
      <alignment horizontal="center" vertical="top"/>
    </xf>
    <xf numFmtId="0" fontId="7" fillId="4" borderId="63" xfId="4" applyFont="1" applyFill="1" applyBorder="1" applyAlignment="1">
      <alignment horizontal="left" vertical="top" wrapText="1"/>
    </xf>
    <xf numFmtId="164" fontId="7" fillId="4" borderId="41" xfId="4" applyNumberFormat="1" applyFont="1" applyFill="1" applyBorder="1" applyAlignment="1">
      <alignment horizontal="center" vertical="top"/>
    </xf>
    <xf numFmtId="0" fontId="7" fillId="10" borderId="38" xfId="4" applyFont="1" applyFill="1" applyBorder="1" applyAlignment="1">
      <alignment horizontal="left" vertical="top" wrapText="1"/>
    </xf>
    <xf numFmtId="49" fontId="12" fillId="9" borderId="19" xfId="4" applyNumberFormat="1" applyFont="1" applyFill="1" applyBorder="1" applyAlignment="1">
      <alignment horizontal="center" vertical="top" wrapText="1"/>
    </xf>
    <xf numFmtId="49" fontId="51" fillId="11" borderId="38" xfId="4" applyNumberFormat="1" applyFont="1" applyFill="1" applyBorder="1" applyAlignment="1">
      <alignment horizontal="center" vertical="top"/>
    </xf>
    <xf numFmtId="49" fontId="51" fillId="7" borderId="38" xfId="4" applyNumberFormat="1" applyFont="1" applyFill="1" applyBorder="1" applyAlignment="1">
      <alignment horizontal="center" vertical="top"/>
    </xf>
    <xf numFmtId="0" fontId="7" fillId="4" borderId="42" xfId="4" applyFont="1" applyFill="1" applyBorder="1" applyAlignment="1">
      <alignment horizontal="left" vertical="top" wrapText="1"/>
    </xf>
    <xf numFmtId="0" fontId="7" fillId="4" borderId="42" xfId="4" applyFont="1" applyFill="1" applyBorder="1" applyAlignment="1">
      <alignment vertical="top" wrapText="1"/>
    </xf>
    <xf numFmtId="0" fontId="7" fillId="4" borderId="29" xfId="4" applyFont="1" applyFill="1" applyBorder="1" applyAlignment="1">
      <alignment horizontal="center" vertical="center"/>
    </xf>
    <xf numFmtId="0" fontId="7" fillId="4" borderId="37" xfId="4" applyFont="1" applyFill="1" applyBorder="1" applyAlignment="1">
      <alignment vertical="top" wrapText="1"/>
    </xf>
    <xf numFmtId="49" fontId="12" fillId="9" borderId="0" xfId="4" applyNumberFormat="1" applyFont="1" applyFill="1" applyAlignment="1">
      <alignment vertical="top" wrapText="1"/>
    </xf>
    <xf numFmtId="0" fontId="7" fillId="10" borderId="24" xfId="4" applyFont="1" applyFill="1" applyBorder="1" applyAlignment="1">
      <alignment horizontal="left" vertical="top" wrapText="1"/>
    </xf>
    <xf numFmtId="49" fontId="12" fillId="9" borderId="26" xfId="4" applyNumberFormat="1" applyFont="1" applyFill="1" applyBorder="1" applyAlignment="1">
      <alignment vertical="top" wrapText="1"/>
    </xf>
    <xf numFmtId="0" fontId="15" fillId="4" borderId="21" xfId="4" applyFont="1" applyFill="1" applyBorder="1" applyAlignment="1">
      <alignment horizontal="center" vertical="center" wrapText="1"/>
    </xf>
    <xf numFmtId="0" fontId="15" fillId="4" borderId="42" xfId="4" applyFont="1" applyFill="1" applyBorder="1" applyAlignment="1">
      <alignment horizontal="center" vertical="center" wrapText="1"/>
    </xf>
    <xf numFmtId="0" fontId="15" fillId="4" borderId="42" xfId="4" applyFont="1" applyFill="1" applyBorder="1" applyAlignment="1">
      <alignment horizontal="left" vertical="top" wrapText="1"/>
    </xf>
    <xf numFmtId="0" fontId="23" fillId="0" borderId="0" xfId="4" applyFont="1" applyAlignment="1">
      <alignment horizontal="left"/>
    </xf>
    <xf numFmtId="0" fontId="15" fillId="4" borderId="50" xfId="4" applyFont="1" applyFill="1" applyBorder="1" applyAlignment="1">
      <alignment horizontal="center" vertical="center" wrapText="1"/>
    </xf>
    <xf numFmtId="0" fontId="15" fillId="4" borderId="36" xfId="4" applyFont="1" applyFill="1" applyBorder="1" applyAlignment="1">
      <alignment horizontal="center" vertical="center" wrapText="1"/>
    </xf>
    <xf numFmtId="0" fontId="15" fillId="4" borderId="17" xfId="4" applyFont="1" applyFill="1" applyBorder="1" applyAlignment="1">
      <alignment wrapText="1"/>
    </xf>
    <xf numFmtId="0" fontId="15" fillId="4" borderId="8" xfId="4" applyFont="1" applyFill="1" applyBorder="1" applyAlignment="1">
      <alignment horizontal="center" vertical="top" wrapText="1"/>
    </xf>
    <xf numFmtId="0" fontId="51" fillId="9" borderId="2" xfId="4" applyFont="1" applyFill="1" applyBorder="1" applyAlignment="1">
      <alignment horizontal="left" vertical="top" textRotation="90" wrapText="1"/>
    </xf>
    <xf numFmtId="0" fontId="15" fillId="10" borderId="3" xfId="4" applyFont="1" applyFill="1" applyBorder="1" applyAlignment="1">
      <alignment horizontal="center" vertical="top" wrapText="1"/>
    </xf>
    <xf numFmtId="49" fontId="51" fillId="9" borderId="2" xfId="4" applyNumberFormat="1" applyFont="1" applyFill="1" applyBorder="1" applyAlignment="1">
      <alignment horizontal="center" vertical="top" wrapText="1"/>
    </xf>
    <xf numFmtId="0" fontId="15" fillId="4" borderId="76" xfId="4" applyFont="1" applyFill="1" applyBorder="1" applyAlignment="1">
      <alignment horizontal="center" vertical="top"/>
    </xf>
    <xf numFmtId="0" fontId="15" fillId="4" borderId="82" xfId="4" applyFont="1" applyFill="1" applyBorder="1" applyAlignment="1">
      <alignment horizontal="center" vertical="center" wrapText="1"/>
    </xf>
    <xf numFmtId="0" fontId="15" fillId="4" borderId="63" xfId="4" applyFont="1" applyFill="1" applyBorder="1" applyAlignment="1">
      <alignment horizontal="center" vertical="center" wrapText="1"/>
    </xf>
    <xf numFmtId="0" fontId="15" fillId="4" borderId="63" xfId="4" applyFont="1" applyFill="1" applyBorder="1" applyAlignment="1">
      <alignment horizontal="left" vertical="top" wrapText="1"/>
    </xf>
    <xf numFmtId="0" fontId="51" fillId="9" borderId="38" xfId="4" applyFont="1" applyFill="1" applyBorder="1" applyAlignment="1">
      <alignment horizontal="left" vertical="top" textRotation="90" wrapText="1"/>
    </xf>
    <xf numFmtId="49" fontId="51" fillId="10" borderId="0" xfId="4" applyNumberFormat="1" applyFont="1" applyFill="1" applyAlignment="1">
      <alignment horizontal="center" vertical="top" wrapText="1"/>
    </xf>
    <xf numFmtId="49" fontId="51" fillId="9" borderId="38" xfId="4" applyNumberFormat="1" applyFont="1" applyFill="1" applyBorder="1" applyAlignment="1">
      <alignment horizontal="center" vertical="top" wrapText="1"/>
    </xf>
    <xf numFmtId="49" fontId="15" fillId="4" borderId="38" xfId="4" applyNumberFormat="1" applyFont="1" applyFill="1" applyBorder="1" applyAlignment="1">
      <alignment vertical="top"/>
    </xf>
    <xf numFmtId="0" fontId="51" fillId="9" borderId="24" xfId="4" applyFont="1" applyFill="1" applyBorder="1" applyAlignment="1">
      <alignment horizontal="left" vertical="top" textRotation="90" wrapText="1"/>
    </xf>
    <xf numFmtId="49" fontId="51" fillId="10" borderId="26" xfId="4" applyNumberFormat="1" applyFont="1" applyFill="1" applyBorder="1" applyAlignment="1">
      <alignment horizontal="center" vertical="top" wrapText="1"/>
    </xf>
    <xf numFmtId="49" fontId="51" fillId="9" borderId="24" xfId="4" applyNumberFormat="1" applyFont="1" applyFill="1" applyBorder="1" applyAlignment="1">
      <alignment vertical="top" wrapText="1"/>
    </xf>
    <xf numFmtId="49" fontId="51" fillId="11" borderId="24" xfId="4" applyNumberFormat="1" applyFont="1" applyFill="1" applyBorder="1" applyAlignment="1">
      <alignment vertical="top"/>
    </xf>
    <xf numFmtId="0" fontId="7" fillId="9" borderId="2" xfId="4" applyFont="1" applyFill="1" applyBorder="1" applyAlignment="1">
      <alignment horizontal="center" vertical="top" wrapText="1"/>
    </xf>
    <xf numFmtId="0" fontId="7" fillId="4" borderId="59" xfId="4" applyFont="1" applyFill="1" applyBorder="1" applyAlignment="1">
      <alignment horizontal="left" vertical="top" wrapText="1"/>
    </xf>
    <xf numFmtId="0" fontId="15" fillId="4" borderId="50" xfId="10" applyFont="1" applyFill="1" applyBorder="1" applyAlignment="1">
      <alignment horizontal="center" vertical="center" wrapText="1"/>
    </xf>
    <xf numFmtId="0" fontId="15" fillId="4" borderId="36" xfId="10" applyFont="1" applyFill="1" applyBorder="1" applyAlignment="1">
      <alignment horizontal="center" vertical="center" wrapText="1"/>
    </xf>
    <xf numFmtId="0" fontId="15" fillId="4" borderId="17" xfId="10" applyFont="1" applyFill="1" applyBorder="1" applyAlignment="1">
      <alignment wrapText="1"/>
    </xf>
    <xf numFmtId="0" fontId="15" fillId="4" borderId="42" xfId="4" applyFont="1" applyFill="1" applyBorder="1" applyAlignment="1">
      <alignment horizontal="center" vertical="top" wrapText="1"/>
    </xf>
    <xf numFmtId="0" fontId="15" fillId="4" borderId="21" xfId="4" applyFont="1" applyFill="1" applyBorder="1" applyAlignment="1">
      <alignment horizontal="left" vertical="top" wrapText="1"/>
    </xf>
    <xf numFmtId="164" fontId="12" fillId="9" borderId="23" xfId="4" applyNumberFormat="1" applyFont="1" applyFill="1" applyBorder="1" applyAlignment="1">
      <alignment horizontal="center" vertical="top"/>
    </xf>
    <xf numFmtId="0" fontId="7" fillId="4" borderId="51" xfId="5" applyFont="1" applyFill="1" applyBorder="1" applyAlignment="1">
      <alignment vertical="top" wrapText="1"/>
    </xf>
    <xf numFmtId="0" fontId="23" fillId="0" borderId="0" xfId="4" applyFont="1" applyAlignment="1">
      <alignment vertical="top"/>
    </xf>
    <xf numFmtId="0" fontId="7" fillId="0" borderId="11" xfId="4" applyFont="1" applyBorder="1" applyAlignment="1">
      <alignment horizontal="center" vertical="center" wrapText="1"/>
    </xf>
    <xf numFmtId="0" fontId="7" fillId="0" borderId="56" xfId="4" applyFont="1" applyBorder="1" applyAlignment="1">
      <alignment horizontal="center" vertical="center" wrapText="1"/>
    </xf>
    <xf numFmtId="0" fontId="7" fillId="0" borderId="32" xfId="4" applyFont="1" applyBorder="1" applyAlignment="1">
      <alignment vertical="center" wrapText="1"/>
    </xf>
    <xf numFmtId="0" fontId="12" fillId="4" borderId="3" xfId="4" applyFont="1" applyFill="1" applyBorder="1" applyAlignment="1">
      <alignment horizontal="left" vertical="top"/>
    </xf>
    <xf numFmtId="49" fontId="12" fillId="7" borderId="25" xfId="4" applyNumberFormat="1" applyFont="1" applyFill="1" applyBorder="1" applyAlignment="1">
      <alignment horizontal="center" vertical="top"/>
    </xf>
    <xf numFmtId="0" fontId="24" fillId="6" borderId="11" xfId="4" applyFont="1" applyFill="1" applyBorder="1" applyAlignment="1">
      <alignment vertical="top"/>
    </xf>
    <xf numFmtId="0" fontId="24" fillId="6" borderId="12" xfId="4" applyFont="1" applyFill="1" applyBorder="1" applyAlignment="1">
      <alignment vertical="top"/>
    </xf>
    <xf numFmtId="49" fontId="12" fillId="6" borderId="12" xfId="4" applyNumberFormat="1" applyFont="1" applyFill="1" applyBorder="1" applyAlignment="1">
      <alignment horizontal="center" vertical="top"/>
    </xf>
    <xf numFmtId="0" fontId="7" fillId="4" borderId="32" xfId="4" applyFont="1" applyFill="1" applyBorder="1" applyAlignment="1">
      <alignment vertical="center" wrapText="1"/>
    </xf>
    <xf numFmtId="49" fontId="12" fillId="8" borderId="12" xfId="4" applyNumberFormat="1" applyFont="1" applyFill="1" applyBorder="1" applyAlignment="1">
      <alignment horizontal="center" vertical="top" wrapText="1"/>
    </xf>
    <xf numFmtId="0" fontId="12" fillId="8" borderId="10" xfId="4" applyFont="1" applyFill="1" applyBorder="1" applyAlignment="1">
      <alignment horizontal="left" vertical="top"/>
    </xf>
    <xf numFmtId="0" fontId="7" fillId="8" borderId="11" xfId="4" applyFont="1" applyFill="1" applyBorder="1"/>
    <xf numFmtId="0" fontId="12" fillId="8" borderId="11" xfId="4" applyFont="1" applyFill="1" applyBorder="1" applyAlignment="1">
      <alignment horizontal="left" vertical="top"/>
    </xf>
    <xf numFmtId="0" fontId="46" fillId="8" borderId="11" xfId="4" applyFont="1" applyFill="1" applyBorder="1" applyAlignment="1">
      <alignment horizontal="left" vertical="top"/>
    </xf>
    <xf numFmtId="0" fontId="24" fillId="8" borderId="11" xfId="4" applyFont="1" applyFill="1" applyBorder="1" applyAlignment="1">
      <alignment horizontal="left" vertical="top"/>
    </xf>
    <xf numFmtId="0" fontId="12" fillId="8" borderId="11" xfId="4" applyFont="1" applyFill="1" applyBorder="1" applyAlignment="1">
      <alignment vertical="top"/>
    </xf>
    <xf numFmtId="164" fontId="17" fillId="8" borderId="9" xfId="4" applyNumberFormat="1" applyFont="1" applyFill="1" applyBorder="1" applyAlignment="1">
      <alignment horizontal="center" vertical="top" wrapText="1"/>
    </xf>
    <xf numFmtId="0" fontId="17" fillId="8" borderId="12" xfId="4" applyFont="1" applyFill="1" applyBorder="1" applyAlignment="1">
      <alignment horizontal="center" vertical="top"/>
    </xf>
    <xf numFmtId="49" fontId="21" fillId="8" borderId="9" xfId="4" applyNumberFormat="1" applyFont="1" applyFill="1" applyBorder="1" applyAlignment="1">
      <alignment horizontal="center" vertical="top"/>
    </xf>
    <xf numFmtId="0" fontId="7" fillId="6" borderId="76" xfId="4" applyFont="1" applyFill="1" applyBorder="1"/>
    <xf numFmtId="0" fontId="7" fillId="6" borderId="62" xfId="4" applyFont="1" applyFill="1" applyBorder="1"/>
    <xf numFmtId="0" fontId="12" fillId="6" borderId="10" xfId="4" applyFont="1" applyFill="1" applyBorder="1" applyAlignment="1">
      <alignment horizontal="left" vertical="top" wrapText="1"/>
    </xf>
    <xf numFmtId="164" fontId="17" fillId="6" borderId="9" xfId="4" applyNumberFormat="1" applyFont="1" applyFill="1" applyBorder="1" applyAlignment="1">
      <alignment horizontal="center" vertical="top" wrapText="1"/>
    </xf>
    <xf numFmtId="0" fontId="17" fillId="6" borderId="12" xfId="4" applyFont="1" applyFill="1" applyBorder="1" applyAlignment="1">
      <alignment horizontal="center" vertical="top"/>
    </xf>
    <xf numFmtId="49" fontId="21" fillId="6" borderId="9" xfId="4" applyNumberFormat="1" applyFont="1" applyFill="1" applyBorder="1" applyAlignment="1">
      <alignment horizontal="center" vertical="top"/>
    </xf>
    <xf numFmtId="164" fontId="17" fillId="18" borderId="9" xfId="4" applyNumberFormat="1" applyFont="1" applyFill="1" applyBorder="1" applyAlignment="1">
      <alignment horizontal="center" vertical="top"/>
    </xf>
    <xf numFmtId="0" fontId="17" fillId="18" borderId="12" xfId="4" applyFont="1" applyFill="1" applyBorder="1" applyAlignment="1">
      <alignment horizontal="center" vertical="top"/>
    </xf>
    <xf numFmtId="0" fontId="16" fillId="4" borderId="2" xfId="4" applyFont="1" applyFill="1" applyBorder="1" applyAlignment="1">
      <alignment horizontal="center" vertical="top" wrapText="1"/>
    </xf>
    <xf numFmtId="0" fontId="16" fillId="10" borderId="2" xfId="4" applyFont="1" applyFill="1" applyBorder="1" applyAlignment="1">
      <alignment horizontal="center" vertical="top" wrapText="1"/>
    </xf>
    <xf numFmtId="0" fontId="16" fillId="9" borderId="4" xfId="4" applyFont="1" applyFill="1" applyBorder="1" applyAlignment="1">
      <alignment horizontal="center" vertical="top" wrapText="1"/>
    </xf>
    <xf numFmtId="49" fontId="21" fillId="7" borderId="2" xfId="4" applyNumberFormat="1" applyFont="1" applyFill="1" applyBorder="1" applyAlignment="1">
      <alignment horizontal="center" vertical="top"/>
    </xf>
    <xf numFmtId="164" fontId="16" fillId="4" borderId="41" xfId="4" applyNumberFormat="1" applyFont="1" applyFill="1" applyBorder="1" applyAlignment="1">
      <alignment horizontal="center" vertical="top"/>
    </xf>
    <xf numFmtId="0" fontId="16" fillId="4" borderId="41" xfId="4" applyFont="1" applyFill="1" applyBorder="1" applyAlignment="1">
      <alignment horizontal="center" vertical="top"/>
    </xf>
    <xf numFmtId="49" fontId="17" fillId="4" borderId="38" xfId="4" applyNumberFormat="1" applyFont="1" applyFill="1" applyBorder="1" applyAlignment="1">
      <alignment horizontal="center" vertical="top" wrapText="1"/>
    </xf>
    <xf numFmtId="49" fontId="17" fillId="10" borderId="38" xfId="4" applyNumberFormat="1" applyFont="1" applyFill="1" applyBorder="1" applyAlignment="1">
      <alignment horizontal="center" vertical="top" wrapText="1"/>
    </xf>
    <xf numFmtId="49" fontId="17" fillId="9" borderId="0" xfId="4" applyNumberFormat="1" applyFont="1" applyFill="1" applyAlignment="1">
      <alignment vertical="top" wrapText="1"/>
    </xf>
    <xf numFmtId="49" fontId="21" fillId="7" borderId="38" xfId="4" applyNumberFormat="1" applyFont="1" applyFill="1" applyBorder="1" applyAlignment="1">
      <alignment vertical="top"/>
    </xf>
    <xf numFmtId="164" fontId="16" fillId="4" borderId="23" xfId="4" applyNumberFormat="1" applyFont="1" applyFill="1" applyBorder="1" applyAlignment="1">
      <alignment horizontal="center" vertical="top"/>
    </xf>
    <xf numFmtId="0" fontId="16" fillId="4" borderId="14" xfId="4" applyFont="1" applyFill="1" applyBorder="1" applyAlignment="1">
      <alignment horizontal="center" vertical="top"/>
    </xf>
    <xf numFmtId="0" fontId="7" fillId="4" borderId="17" xfId="4" applyFont="1" applyFill="1" applyBorder="1" applyAlignment="1">
      <alignment wrapText="1"/>
    </xf>
    <xf numFmtId="164" fontId="16" fillId="4" borderId="6" xfId="4" applyNumberFormat="1" applyFont="1" applyFill="1" applyBorder="1" applyAlignment="1">
      <alignment horizontal="center" vertical="top"/>
    </xf>
    <xf numFmtId="0" fontId="16" fillId="4" borderId="6" xfId="4" applyFont="1" applyFill="1" applyBorder="1" applyAlignment="1">
      <alignment horizontal="center" vertical="top"/>
    </xf>
    <xf numFmtId="49" fontId="17" fillId="4" borderId="24" xfId="4" applyNumberFormat="1" applyFont="1" applyFill="1" applyBorder="1" applyAlignment="1">
      <alignment horizontal="center" vertical="top" wrapText="1"/>
    </xf>
    <xf numFmtId="0" fontId="16" fillId="9" borderId="3" xfId="4" applyFont="1" applyFill="1" applyBorder="1" applyAlignment="1">
      <alignment horizontal="center" vertical="top" wrapText="1"/>
    </xf>
    <xf numFmtId="164" fontId="16" fillId="9" borderId="41" xfId="4" applyNumberFormat="1" applyFont="1" applyFill="1" applyBorder="1" applyAlignment="1">
      <alignment horizontal="center" vertical="top"/>
    </xf>
    <xf numFmtId="0" fontId="17" fillId="9" borderId="41" xfId="4" applyFont="1" applyFill="1" applyBorder="1" applyAlignment="1">
      <alignment horizontal="center" vertical="top"/>
    </xf>
    <xf numFmtId="0" fontId="16" fillId="9" borderId="0" xfId="4" applyFont="1" applyFill="1" applyAlignment="1">
      <alignment horizontal="center" vertical="top" wrapText="1"/>
    </xf>
    <xf numFmtId="164" fontId="16" fillId="9" borderId="23" xfId="4" applyNumberFormat="1" applyFont="1" applyFill="1" applyBorder="1" applyAlignment="1">
      <alignment horizontal="center" vertical="top"/>
    </xf>
    <xf numFmtId="0" fontId="17" fillId="9" borderId="14" xfId="4" applyFont="1" applyFill="1" applyBorder="1" applyAlignment="1">
      <alignment horizontal="center" vertical="top"/>
    </xf>
    <xf numFmtId="0" fontId="17" fillId="9" borderId="23" xfId="4" applyFont="1" applyFill="1" applyBorder="1" applyAlignment="1">
      <alignment horizontal="center" vertical="top"/>
    </xf>
    <xf numFmtId="164" fontId="16" fillId="9" borderId="6" xfId="4" applyNumberFormat="1" applyFont="1" applyFill="1" applyBorder="1" applyAlignment="1">
      <alignment horizontal="center" vertical="top"/>
    </xf>
    <xf numFmtId="0" fontId="17" fillId="9" borderId="6" xfId="4" applyFont="1" applyFill="1" applyBorder="1" applyAlignment="1">
      <alignment horizontal="center" vertical="top"/>
    </xf>
    <xf numFmtId="0" fontId="7" fillId="4" borderId="28" xfId="4" applyFont="1" applyFill="1" applyBorder="1" applyAlignment="1">
      <alignment horizontal="left" vertical="top" wrapText="1"/>
    </xf>
    <xf numFmtId="164" fontId="7" fillId="4" borderId="46" xfId="4" applyNumberFormat="1" applyFont="1" applyFill="1" applyBorder="1" applyAlignment="1">
      <alignment horizontal="center" vertical="top"/>
    </xf>
    <xf numFmtId="164" fontId="12" fillId="9" borderId="41" xfId="4" applyNumberFormat="1" applyFont="1" applyFill="1" applyBorder="1" applyAlignment="1">
      <alignment horizontal="center" vertical="top"/>
    </xf>
    <xf numFmtId="0" fontId="12" fillId="9" borderId="41" xfId="4" applyFont="1" applyFill="1" applyBorder="1" applyAlignment="1">
      <alignment horizontal="center" vertical="top"/>
    </xf>
    <xf numFmtId="0" fontId="12" fillId="4" borderId="10" xfId="4" applyFont="1" applyFill="1" applyBorder="1" applyAlignment="1">
      <alignment horizontal="center" vertical="top"/>
    </xf>
    <xf numFmtId="0" fontId="24" fillId="6" borderId="10" xfId="4" applyFont="1" applyFill="1" applyBorder="1" applyAlignment="1">
      <alignment vertical="top"/>
    </xf>
    <xf numFmtId="0" fontId="7" fillId="0" borderId="31" xfId="4" applyFont="1" applyBorder="1" applyAlignment="1">
      <alignment horizontal="center" vertical="top"/>
    </xf>
    <xf numFmtId="0" fontId="12" fillId="0" borderId="10" xfId="4" applyFont="1" applyBorder="1" applyAlignment="1">
      <alignment horizontal="left" vertical="top"/>
    </xf>
    <xf numFmtId="0" fontId="12" fillId="8" borderId="1" xfId="4" applyFont="1" applyFill="1" applyBorder="1" applyAlignment="1">
      <alignment horizontal="left" vertical="top" wrapText="1"/>
    </xf>
    <xf numFmtId="164" fontId="12" fillId="8" borderId="4" xfId="4" applyNumberFormat="1" applyFont="1" applyFill="1" applyBorder="1" applyAlignment="1">
      <alignment horizontal="center" vertical="top" wrapText="1"/>
    </xf>
    <xf numFmtId="164" fontId="12" fillId="8" borderId="3" xfId="4" applyNumberFormat="1" applyFont="1" applyFill="1" applyBorder="1" applyAlignment="1">
      <alignment horizontal="center" vertical="top" wrapText="1"/>
    </xf>
    <xf numFmtId="0" fontId="12" fillId="8" borderId="2" xfId="4" applyFont="1" applyFill="1" applyBorder="1" applyAlignment="1">
      <alignment horizontal="center" vertical="top"/>
    </xf>
    <xf numFmtId="164" fontId="12" fillId="6" borderId="3" xfId="4" applyNumberFormat="1" applyFont="1" applyFill="1" applyBorder="1" applyAlignment="1">
      <alignment horizontal="center" vertical="top" wrapText="1"/>
    </xf>
    <xf numFmtId="0" fontId="12" fillId="6" borderId="2" xfId="4" applyFont="1" applyFill="1" applyBorder="1" applyAlignment="1">
      <alignment horizontal="center" vertical="top"/>
    </xf>
    <xf numFmtId="0" fontId="15" fillId="18" borderId="55" xfId="4" applyFont="1" applyFill="1" applyBorder="1" applyAlignment="1">
      <alignment horizontal="center" vertical="center"/>
    </xf>
    <xf numFmtId="164" fontId="12" fillId="18" borderId="11" xfId="4" applyNumberFormat="1" applyFont="1" applyFill="1" applyBorder="1" applyAlignment="1">
      <alignment horizontal="center" vertical="top"/>
    </xf>
    <xf numFmtId="0" fontId="7" fillId="0" borderId="50" xfId="4" applyFont="1" applyBorder="1" applyAlignment="1">
      <alignment horizontal="center" vertical="center"/>
    </xf>
    <xf numFmtId="0" fontId="7" fillId="0" borderId="43" xfId="4" applyFont="1" applyBorder="1" applyAlignment="1">
      <alignment horizontal="center" vertical="center"/>
    </xf>
    <xf numFmtId="0" fontId="7" fillId="0" borderId="42" xfId="4" applyFont="1" applyBorder="1" applyAlignment="1">
      <alignment horizontal="left" vertical="top"/>
    </xf>
    <xf numFmtId="0" fontId="7" fillId="18" borderId="55" xfId="4" applyFont="1" applyFill="1" applyBorder="1" applyAlignment="1">
      <alignment horizontal="center" vertical="center"/>
    </xf>
    <xf numFmtId="0" fontId="12" fillId="10" borderId="2" xfId="4" applyFont="1" applyFill="1" applyBorder="1" applyAlignment="1">
      <alignment vertical="top" wrapText="1"/>
    </xf>
    <xf numFmtId="0" fontId="51" fillId="9" borderId="4" xfId="4" applyFont="1" applyFill="1" applyBorder="1" applyAlignment="1">
      <alignment vertical="top" wrapText="1"/>
    </xf>
    <xf numFmtId="0" fontId="7" fillId="0" borderId="63" xfId="4" applyFont="1" applyBorder="1" applyAlignment="1">
      <alignment horizontal="left" vertical="top"/>
    </xf>
    <xf numFmtId="0" fontId="12" fillId="10" borderId="38" xfId="4" applyFont="1" applyFill="1" applyBorder="1" applyAlignment="1">
      <alignment vertical="top" wrapText="1"/>
    </xf>
    <xf numFmtId="0" fontId="51" fillId="9" borderId="19" xfId="4" applyFont="1" applyFill="1" applyBorder="1" applyAlignment="1">
      <alignment vertical="top" wrapText="1"/>
    </xf>
    <xf numFmtId="0" fontId="53" fillId="0" borderId="0" xfId="4" applyFont="1"/>
    <xf numFmtId="0" fontId="12" fillId="10" borderId="24" xfId="4" applyFont="1" applyFill="1" applyBorder="1" applyAlignment="1">
      <alignment vertical="top" wrapText="1"/>
    </xf>
    <xf numFmtId="164" fontId="12" fillId="18" borderId="56" xfId="4" applyNumberFormat="1" applyFont="1" applyFill="1" applyBorder="1" applyAlignment="1">
      <alignment horizontal="center" vertical="top"/>
    </xf>
    <xf numFmtId="164" fontId="12" fillId="0" borderId="39" xfId="4" applyNumberFormat="1" applyFont="1" applyBorder="1" applyAlignment="1">
      <alignment horizontal="center" vertical="top"/>
    </xf>
    <xf numFmtId="0" fontId="7" fillId="0" borderId="13" xfId="4" applyFont="1" applyBorder="1" applyAlignment="1">
      <alignment horizontal="center" vertical="top"/>
    </xf>
    <xf numFmtId="0" fontId="50" fillId="0" borderId="0" xfId="5" applyFont="1"/>
    <xf numFmtId="0" fontId="7" fillId="0" borderId="61" xfId="4" applyFont="1" applyBorder="1" applyAlignment="1">
      <alignment horizontal="center" vertical="top"/>
    </xf>
    <xf numFmtId="0" fontId="7" fillId="0" borderId="48" xfId="4" applyFont="1" applyBorder="1" applyAlignment="1">
      <alignment horizontal="center" vertical="top"/>
    </xf>
    <xf numFmtId="0" fontId="7" fillId="4" borderId="48" xfId="4" applyFont="1" applyFill="1" applyBorder="1" applyAlignment="1">
      <alignment horizontal="center" vertical="top"/>
    </xf>
    <xf numFmtId="0" fontId="7" fillId="4" borderId="50" xfId="4" applyFont="1" applyFill="1" applyBorder="1" applyAlignment="1">
      <alignment horizontal="center" vertical="top"/>
    </xf>
    <xf numFmtId="164" fontId="12" fillId="18" borderId="13" xfId="4" applyNumberFormat="1" applyFont="1" applyFill="1" applyBorder="1" applyAlignment="1">
      <alignment horizontal="center" vertical="top"/>
    </xf>
    <xf numFmtId="9" fontId="15" fillId="18" borderId="84" xfId="4" applyNumberFormat="1" applyFont="1" applyFill="1" applyBorder="1" applyAlignment="1">
      <alignment horizontal="center" vertical="top"/>
    </xf>
    <xf numFmtId="0" fontId="7" fillId="18" borderId="48" xfId="4" applyFont="1" applyFill="1" applyBorder="1" applyAlignment="1">
      <alignment horizontal="center" vertical="center"/>
    </xf>
    <xf numFmtId="0" fontId="7" fillId="18" borderId="36" xfId="4" applyFont="1" applyFill="1" applyBorder="1" applyAlignment="1">
      <alignment horizontal="center" vertical="center"/>
    </xf>
    <xf numFmtId="0" fontId="7" fillId="18" borderId="37" xfId="4" applyFont="1" applyFill="1" applyBorder="1" applyAlignment="1">
      <alignment horizontal="left" vertical="top"/>
    </xf>
    <xf numFmtId="0" fontId="12" fillId="18" borderId="13" xfId="4" applyFont="1" applyFill="1" applyBorder="1" applyAlignment="1">
      <alignment horizontal="center" vertical="top"/>
    </xf>
    <xf numFmtId="0" fontId="15" fillId="18" borderId="66" xfId="4" applyFont="1" applyFill="1" applyBorder="1" applyAlignment="1">
      <alignment horizontal="center" vertical="center"/>
    </xf>
    <xf numFmtId="0" fontId="15" fillId="18" borderId="59" xfId="4" applyFont="1" applyFill="1" applyBorder="1" applyAlignment="1">
      <alignment horizontal="left" vertical="top"/>
    </xf>
    <xf numFmtId="0" fontId="15" fillId="0" borderId="34" xfId="4" applyFont="1" applyBorder="1" applyAlignment="1">
      <alignment horizontal="left" vertical="top"/>
    </xf>
    <xf numFmtId="0" fontId="15" fillId="0" borderId="43" xfId="4" applyFont="1" applyBorder="1" applyAlignment="1">
      <alignment horizontal="center" vertical="center"/>
    </xf>
    <xf numFmtId="0" fontId="15" fillId="0" borderId="68" xfId="4" applyFont="1" applyBorder="1" applyAlignment="1">
      <alignment horizontal="center" vertical="center"/>
    </xf>
    <xf numFmtId="0" fontId="15" fillId="10" borderId="38" xfId="4" applyFont="1" applyFill="1" applyBorder="1" applyAlignment="1">
      <alignment vertical="top" wrapText="1"/>
    </xf>
    <xf numFmtId="0" fontId="54" fillId="0" borderId="0" xfId="4" applyFont="1"/>
    <xf numFmtId="49" fontId="7" fillId="4" borderId="38" xfId="4" applyNumberFormat="1" applyFont="1" applyFill="1" applyBorder="1" applyAlignment="1">
      <alignment vertical="top"/>
    </xf>
    <xf numFmtId="0" fontId="51" fillId="10" borderId="38" xfId="4" applyFont="1" applyFill="1" applyBorder="1" applyAlignment="1">
      <alignment vertical="top" wrapText="1"/>
    </xf>
    <xf numFmtId="2" fontId="7" fillId="0" borderId="23" xfId="4" applyNumberFormat="1" applyFont="1" applyBorder="1" applyAlignment="1">
      <alignment horizontal="center" vertical="top"/>
    </xf>
    <xf numFmtId="0" fontId="15" fillId="4" borderId="8" xfId="4" applyFont="1" applyFill="1" applyBorder="1" applyAlignment="1">
      <alignment horizontal="center" vertical="center" wrapText="1"/>
    </xf>
    <xf numFmtId="0" fontId="15" fillId="4" borderId="53" xfId="4" applyFont="1" applyFill="1" applyBorder="1" applyAlignment="1">
      <alignment horizontal="center" vertical="center" wrapText="1"/>
    </xf>
    <xf numFmtId="0" fontId="15" fillId="4" borderId="15" xfId="4" applyFont="1" applyFill="1" applyBorder="1" applyAlignment="1">
      <alignment wrapText="1"/>
    </xf>
    <xf numFmtId="0" fontId="15" fillId="4" borderId="50" xfId="4" applyFont="1" applyFill="1" applyBorder="1" applyAlignment="1">
      <alignment horizontal="center" vertical="top" wrapText="1"/>
    </xf>
    <xf numFmtId="0" fontId="15" fillId="4" borderId="36" xfId="4" applyFont="1" applyFill="1" applyBorder="1" applyAlignment="1">
      <alignment horizontal="center" vertical="top" wrapText="1"/>
    </xf>
    <xf numFmtId="0" fontId="15" fillId="4" borderId="22" xfId="4" applyFont="1" applyFill="1" applyBorder="1" applyAlignment="1">
      <alignment horizontal="left" vertical="top" wrapText="1"/>
    </xf>
    <xf numFmtId="0" fontId="7" fillId="10" borderId="38" xfId="4" applyFont="1" applyFill="1" applyBorder="1" applyAlignment="1">
      <alignment vertical="top" wrapText="1"/>
    </xf>
    <xf numFmtId="0" fontId="15" fillId="4" borderId="0" xfId="4" applyFont="1" applyFill="1" applyAlignment="1">
      <alignment horizontal="center" vertical="center" wrapText="1"/>
    </xf>
    <xf numFmtId="0" fontId="15" fillId="4" borderId="59" xfId="4" applyFont="1" applyFill="1" applyBorder="1" applyAlignment="1">
      <alignment horizontal="center" vertical="center" wrapText="1"/>
    </xf>
    <xf numFmtId="0" fontId="15" fillId="4" borderId="84" xfId="4" applyFont="1" applyFill="1" applyBorder="1" applyAlignment="1">
      <alignment horizontal="center" vertical="top"/>
    </xf>
    <xf numFmtId="0" fontId="15" fillId="4" borderId="17" xfId="4" applyFont="1" applyFill="1" applyBorder="1" applyAlignment="1">
      <alignment horizontal="center" vertical="center" wrapText="1"/>
    </xf>
    <xf numFmtId="0" fontId="15" fillId="4" borderId="37" xfId="4" applyFont="1" applyFill="1" applyBorder="1" applyAlignment="1">
      <alignment horizontal="center" vertical="center" wrapText="1"/>
    </xf>
    <xf numFmtId="49" fontId="12" fillId="6" borderId="25" xfId="4" applyNumberFormat="1" applyFont="1" applyFill="1" applyBorder="1" applyAlignment="1">
      <alignment horizontal="center" vertical="top"/>
    </xf>
    <xf numFmtId="49" fontId="12" fillId="6" borderId="2" xfId="4" applyNumberFormat="1" applyFont="1" applyFill="1" applyBorder="1" applyAlignment="1">
      <alignment horizontal="center" vertical="top"/>
    </xf>
    <xf numFmtId="9" fontId="15" fillId="18" borderId="1" xfId="4" applyNumberFormat="1" applyFont="1" applyFill="1" applyBorder="1" applyAlignment="1">
      <alignment horizontal="center" vertical="top"/>
    </xf>
    <xf numFmtId="0" fontId="15" fillId="18" borderId="3" xfId="4" applyFont="1" applyFill="1" applyBorder="1" applyAlignment="1">
      <alignment horizontal="left" vertical="top"/>
    </xf>
    <xf numFmtId="0" fontId="12" fillId="18" borderId="19" xfId="4" applyFont="1" applyFill="1" applyBorder="1" applyAlignment="1">
      <alignment horizontal="center" vertical="top"/>
    </xf>
    <xf numFmtId="164" fontId="7" fillId="0" borderId="76" xfId="4" applyNumberFormat="1" applyFont="1" applyBorder="1" applyAlignment="1">
      <alignment horizontal="center" vertical="top"/>
    </xf>
    <xf numFmtId="164" fontId="7" fillId="0" borderId="84" xfId="4" applyNumberFormat="1" applyFont="1" applyBorder="1" applyAlignment="1">
      <alignment horizontal="center" vertical="top"/>
    </xf>
    <xf numFmtId="9" fontId="15" fillId="18" borderId="80" xfId="4" applyNumberFormat="1" applyFont="1" applyFill="1" applyBorder="1" applyAlignment="1">
      <alignment horizontal="center" vertical="top"/>
    </xf>
    <xf numFmtId="0" fontId="15" fillId="18" borderId="74" xfId="4" applyFont="1" applyFill="1" applyBorder="1" applyAlignment="1">
      <alignment horizontal="left" vertical="top"/>
    </xf>
    <xf numFmtId="0" fontId="7" fillId="4" borderId="48" xfId="4" applyFont="1" applyFill="1" applyBorder="1" applyAlignment="1">
      <alignment horizontal="center" vertical="center" wrapText="1"/>
    </xf>
    <xf numFmtId="9" fontId="7" fillId="20" borderId="31" xfId="4" applyNumberFormat="1" applyFont="1" applyFill="1" applyBorder="1" applyAlignment="1">
      <alignment horizontal="center" vertical="top"/>
    </xf>
    <xf numFmtId="0" fontId="7" fillId="20" borderId="11" xfId="4" applyFont="1" applyFill="1" applyBorder="1" applyAlignment="1">
      <alignment horizontal="center" vertical="center"/>
    </xf>
    <xf numFmtId="0" fontId="7" fillId="20" borderId="56" xfId="4" applyFont="1" applyFill="1" applyBorder="1" applyAlignment="1">
      <alignment horizontal="center" vertical="center"/>
    </xf>
    <xf numFmtId="0" fontId="7" fillId="20" borderId="56" xfId="4" applyFont="1" applyFill="1" applyBorder="1" applyAlignment="1">
      <alignment horizontal="left" vertical="top"/>
    </xf>
    <xf numFmtId="164" fontId="12" fillId="20" borderId="9" xfId="4" applyNumberFormat="1" applyFont="1" applyFill="1" applyBorder="1" applyAlignment="1">
      <alignment horizontal="center" vertical="top"/>
    </xf>
    <xf numFmtId="0" fontId="12" fillId="20" borderId="12" xfId="4" applyFont="1" applyFill="1" applyBorder="1" applyAlignment="1">
      <alignment horizontal="center" vertical="top"/>
    </xf>
    <xf numFmtId="0" fontId="15" fillId="4" borderId="29" xfId="4" applyFont="1" applyFill="1" applyBorder="1" applyAlignment="1">
      <alignment horizontal="center" vertical="center"/>
    </xf>
    <xf numFmtId="0" fontId="7" fillId="6" borderId="79" xfId="4" applyFont="1" applyFill="1" applyBorder="1"/>
    <xf numFmtId="0" fontId="7" fillId="6" borderId="67" xfId="4" applyFont="1" applyFill="1" applyBorder="1"/>
    <xf numFmtId="0" fontId="12" fillId="6" borderId="4" xfId="4" applyFont="1" applyFill="1" applyBorder="1" applyAlignment="1">
      <alignment horizontal="center" vertical="top"/>
    </xf>
    <xf numFmtId="0" fontId="15" fillId="18" borderId="1" xfId="4" applyFont="1" applyFill="1" applyBorder="1" applyAlignment="1">
      <alignment horizontal="center" vertical="center"/>
    </xf>
    <xf numFmtId="0" fontId="7" fillId="18" borderId="4" xfId="4" applyFont="1" applyFill="1" applyBorder="1" applyAlignment="1">
      <alignment horizontal="left" vertical="top"/>
    </xf>
    <xf numFmtId="0" fontId="7" fillId="0" borderId="67" xfId="4" applyFont="1" applyBorder="1" applyAlignment="1">
      <alignment horizontal="left" vertical="top"/>
    </xf>
    <xf numFmtId="0" fontId="7" fillId="4" borderId="13" xfId="4" applyFont="1" applyFill="1" applyBorder="1" applyAlignment="1">
      <alignment horizontal="center" vertical="top"/>
    </xf>
    <xf numFmtId="0" fontId="7" fillId="4" borderId="27" xfId="4" applyFont="1" applyFill="1" applyBorder="1" applyAlignment="1">
      <alignment horizontal="center" vertical="top"/>
    </xf>
    <xf numFmtId="0" fontId="7" fillId="4" borderId="71" xfId="4" applyFont="1" applyFill="1" applyBorder="1" applyAlignment="1">
      <alignment horizontal="center" vertical="center" wrapText="1"/>
    </xf>
    <xf numFmtId="0" fontId="7" fillId="4" borderId="70" xfId="4" applyFont="1" applyFill="1" applyBorder="1" applyAlignment="1">
      <alignment horizontal="center" vertical="center" wrapText="1"/>
    </xf>
    <xf numFmtId="164" fontId="7" fillId="4" borderId="39" xfId="4" applyNumberFormat="1" applyFont="1" applyFill="1" applyBorder="1" applyAlignment="1">
      <alignment horizontal="center" vertical="top"/>
    </xf>
    <xf numFmtId="164" fontId="7" fillId="4" borderId="13" xfId="4" applyNumberFormat="1" applyFont="1" applyFill="1" applyBorder="1" applyAlignment="1">
      <alignment horizontal="center" vertical="top"/>
    </xf>
    <xf numFmtId="0" fontId="7" fillId="4" borderId="51" xfId="4" applyFont="1" applyFill="1" applyBorder="1" applyAlignment="1">
      <alignment vertical="top" wrapText="1"/>
    </xf>
    <xf numFmtId="0" fontId="55" fillId="0" borderId="0" xfId="4" applyFont="1"/>
    <xf numFmtId="0" fontId="7" fillId="4" borderId="58" xfId="4" applyFont="1" applyFill="1" applyBorder="1" applyAlignment="1">
      <alignment horizontal="center" vertical="center" wrapText="1"/>
    </xf>
    <xf numFmtId="0" fontId="7" fillId="4" borderId="33" xfId="4" applyFont="1" applyFill="1" applyBorder="1" applyAlignment="1">
      <alignment horizontal="center" vertical="center" wrapText="1"/>
    </xf>
    <xf numFmtId="0" fontId="7" fillId="4" borderId="62" xfId="4" applyFont="1" applyFill="1" applyBorder="1" applyAlignment="1">
      <alignment vertical="top" wrapText="1"/>
    </xf>
    <xf numFmtId="164" fontId="12" fillId="9" borderId="38" xfId="4" applyNumberFormat="1" applyFont="1" applyFill="1" applyBorder="1" applyAlignment="1">
      <alignment horizontal="center" vertical="top"/>
    </xf>
    <xf numFmtId="0" fontId="7" fillId="4" borderId="43" xfId="4" applyFont="1" applyFill="1" applyBorder="1" applyAlignment="1">
      <alignment horizontal="center" vertical="center" wrapText="1"/>
    </xf>
    <xf numFmtId="0" fontId="7" fillId="4" borderId="61" xfId="4" applyFont="1" applyFill="1" applyBorder="1" applyAlignment="1">
      <alignment horizontal="center" vertical="center" wrapText="1"/>
    </xf>
    <xf numFmtId="0" fontId="7" fillId="4" borderId="0" xfId="4" applyFont="1" applyFill="1" applyAlignment="1">
      <alignment horizontal="center" vertical="top" wrapText="1"/>
    </xf>
    <xf numFmtId="0" fontId="7" fillId="4" borderId="59" xfId="4" applyFont="1" applyFill="1" applyBorder="1" applyAlignment="1">
      <alignment horizontal="center" vertical="top" wrapText="1"/>
    </xf>
    <xf numFmtId="0" fontId="15" fillId="0" borderId="31" xfId="4" applyFont="1" applyBorder="1" applyAlignment="1">
      <alignment horizontal="center" vertical="center"/>
    </xf>
    <xf numFmtId="0" fontId="15" fillId="4" borderId="31" xfId="4" applyFont="1" applyFill="1" applyBorder="1" applyAlignment="1">
      <alignment horizontal="center" vertical="center"/>
    </xf>
    <xf numFmtId="0" fontId="46" fillId="8" borderId="26" xfId="4" applyFont="1" applyFill="1" applyBorder="1" applyAlignment="1">
      <alignment horizontal="left" vertical="top"/>
    </xf>
    <xf numFmtId="0" fontId="24" fillId="8" borderId="26" xfId="4" applyFont="1" applyFill="1" applyBorder="1" applyAlignment="1">
      <alignment horizontal="left" vertical="top"/>
    </xf>
    <xf numFmtId="0" fontId="12" fillId="8" borderId="12" xfId="4" applyFont="1" applyFill="1" applyBorder="1" applyAlignment="1">
      <alignment horizontal="center" vertical="top"/>
    </xf>
    <xf numFmtId="164" fontId="12" fillId="6" borderId="9" xfId="4" applyNumberFormat="1" applyFont="1" applyFill="1" applyBorder="1" applyAlignment="1">
      <alignment horizontal="center" vertical="top" wrapText="1"/>
    </xf>
    <xf numFmtId="0" fontId="16" fillId="4" borderId="3" xfId="4" applyFont="1" applyFill="1" applyBorder="1" applyAlignment="1">
      <alignment horizontal="center" vertical="top" wrapText="1"/>
    </xf>
    <xf numFmtId="0" fontId="16" fillId="9" borderId="2" xfId="4" applyFont="1" applyFill="1" applyBorder="1" applyAlignment="1">
      <alignment horizontal="center" vertical="top" wrapText="1"/>
    </xf>
    <xf numFmtId="49" fontId="17" fillId="11" borderId="2" xfId="4" applyNumberFormat="1" applyFont="1" applyFill="1" applyBorder="1" applyAlignment="1">
      <alignment horizontal="center" vertical="top"/>
    </xf>
    <xf numFmtId="49" fontId="17" fillId="4" borderId="0" xfId="4" applyNumberFormat="1" applyFont="1" applyFill="1" applyAlignment="1">
      <alignment horizontal="center" vertical="top" wrapText="1"/>
    </xf>
    <xf numFmtId="49" fontId="17" fillId="9" borderId="38" xfId="4" applyNumberFormat="1" applyFont="1" applyFill="1" applyBorder="1" applyAlignment="1">
      <alignment vertical="top" wrapText="1"/>
    </xf>
    <xf numFmtId="49" fontId="17" fillId="11" borderId="38" xfId="4" applyNumberFormat="1" applyFont="1" applyFill="1" applyBorder="1" applyAlignment="1">
      <alignment horizontal="center" vertical="top"/>
    </xf>
    <xf numFmtId="49" fontId="16" fillId="4" borderId="23" xfId="11" applyNumberFormat="1" applyFont="1" applyFill="1" applyBorder="1" applyAlignment="1">
      <alignment horizontal="center" vertical="top"/>
    </xf>
    <xf numFmtId="0" fontId="16" fillId="0" borderId="0" xfId="4" applyFont="1" applyAlignment="1">
      <alignment horizontal="right"/>
    </xf>
    <xf numFmtId="164" fontId="16" fillId="0" borderId="23" xfId="4" applyNumberFormat="1" applyFont="1" applyBorder="1" applyAlignment="1">
      <alignment horizontal="center" vertical="top"/>
    </xf>
    <xf numFmtId="49" fontId="17" fillId="4" borderId="26" xfId="4" applyNumberFormat="1" applyFont="1" applyFill="1" applyBorder="1" applyAlignment="1">
      <alignment horizontal="center" vertical="top" wrapText="1"/>
    </xf>
    <xf numFmtId="49" fontId="17" fillId="10" borderId="24" xfId="4" applyNumberFormat="1" applyFont="1" applyFill="1" applyBorder="1" applyAlignment="1">
      <alignment horizontal="center" vertical="top" wrapText="1"/>
    </xf>
    <xf numFmtId="49" fontId="17" fillId="9" borderId="24" xfId="4" applyNumberFormat="1" applyFont="1" applyFill="1" applyBorder="1" applyAlignment="1">
      <alignment vertical="top" wrapText="1"/>
    </xf>
    <xf numFmtId="49" fontId="17" fillId="11" borderId="24" xfId="4" applyNumberFormat="1" applyFont="1" applyFill="1" applyBorder="1" applyAlignment="1">
      <alignment horizontal="center" vertical="top"/>
    </xf>
    <xf numFmtId="49" fontId="21" fillId="7" borderId="24" xfId="4" applyNumberFormat="1" applyFont="1" applyFill="1" applyBorder="1" applyAlignment="1">
      <alignment vertical="top"/>
    </xf>
    <xf numFmtId="164" fontId="17" fillId="9" borderId="6" xfId="4" applyNumberFormat="1" applyFont="1" applyFill="1" applyBorder="1" applyAlignment="1">
      <alignment horizontal="center" vertical="top"/>
    </xf>
    <xf numFmtId="0" fontId="17" fillId="9" borderId="13" xfId="4" applyFont="1" applyFill="1" applyBorder="1" applyAlignment="1">
      <alignment horizontal="center" vertical="top"/>
    </xf>
    <xf numFmtId="0" fontId="7" fillId="4" borderId="36" xfId="4" applyFont="1" applyFill="1" applyBorder="1" applyAlignment="1">
      <alignment horizontal="left" vertical="top" wrapText="1"/>
    </xf>
    <xf numFmtId="164" fontId="17" fillId="9" borderId="7" xfId="4" applyNumberFormat="1" applyFont="1" applyFill="1" applyBorder="1" applyAlignment="1">
      <alignment horizontal="center" vertical="top"/>
    </xf>
    <xf numFmtId="0" fontId="7" fillId="4" borderId="74" xfId="4" applyFont="1" applyFill="1" applyBorder="1" applyAlignment="1">
      <alignment horizontal="center" vertical="top" wrapText="1"/>
    </xf>
    <xf numFmtId="0" fontId="7" fillId="4" borderId="78" xfId="4" applyFont="1" applyFill="1" applyBorder="1" applyAlignment="1">
      <alignment horizontal="left" vertical="top" wrapText="1"/>
    </xf>
    <xf numFmtId="0" fontId="17" fillId="4" borderId="10" xfId="4" applyFont="1" applyFill="1" applyBorder="1" applyAlignment="1">
      <alignment vertical="top"/>
    </xf>
    <xf numFmtId="0" fontId="17" fillId="4" borderId="11" xfId="4" applyFont="1" applyFill="1" applyBorder="1" applyAlignment="1">
      <alignment vertical="top"/>
    </xf>
    <xf numFmtId="0" fontId="17" fillId="4" borderId="12" xfId="4" applyFont="1" applyFill="1" applyBorder="1" applyAlignment="1">
      <alignment vertical="top"/>
    </xf>
    <xf numFmtId="0" fontId="17" fillId="6" borderId="11" xfId="4" applyFont="1" applyFill="1" applyBorder="1" applyAlignment="1">
      <alignment vertical="top"/>
    </xf>
    <xf numFmtId="0" fontId="56" fillId="6" borderId="11" xfId="4" applyFont="1" applyFill="1" applyBorder="1" applyAlignment="1">
      <alignment vertical="top"/>
    </xf>
    <xf numFmtId="0" fontId="56" fillId="6" borderId="12" xfId="4" applyFont="1" applyFill="1" applyBorder="1" applyAlignment="1">
      <alignment vertical="top"/>
    </xf>
    <xf numFmtId="164" fontId="17" fillId="6" borderId="2" xfId="4" applyNumberFormat="1" applyFont="1" applyFill="1" applyBorder="1" applyAlignment="1">
      <alignment horizontal="center" vertical="top" wrapText="1"/>
    </xf>
    <xf numFmtId="0" fontId="17" fillId="6" borderId="4" xfId="4" applyFont="1" applyFill="1" applyBorder="1" applyAlignment="1">
      <alignment horizontal="center" vertical="top"/>
    </xf>
    <xf numFmtId="0" fontId="7" fillId="0" borderId="46" xfId="4" applyFont="1" applyBorder="1" applyAlignment="1">
      <alignment horizontal="center" vertical="top"/>
    </xf>
    <xf numFmtId="0" fontId="7" fillId="0" borderId="39" xfId="4" applyFont="1" applyBorder="1" applyAlignment="1">
      <alignment horizontal="center" vertical="top"/>
    </xf>
    <xf numFmtId="0" fontId="7" fillId="0" borderId="15" xfId="4" applyFont="1" applyBorder="1" applyAlignment="1">
      <alignment horizontal="center" vertical="top"/>
    </xf>
    <xf numFmtId="0" fontId="7" fillId="4" borderId="22" xfId="4" applyFont="1" applyFill="1" applyBorder="1" applyAlignment="1">
      <alignment horizontal="center" vertical="top"/>
    </xf>
    <xf numFmtId="0" fontId="51" fillId="18" borderId="25" xfId="4" applyFont="1" applyFill="1" applyBorder="1" applyAlignment="1">
      <alignment horizontal="center" vertical="top"/>
    </xf>
    <xf numFmtId="0" fontId="15" fillId="10" borderId="2" xfId="4" applyFont="1" applyFill="1" applyBorder="1" applyAlignment="1">
      <alignment horizontal="center" vertical="top" wrapText="1"/>
    </xf>
    <xf numFmtId="0" fontId="15" fillId="9" borderId="4" xfId="4" applyFont="1" applyFill="1" applyBorder="1" applyAlignment="1">
      <alignment horizontal="center" vertical="top" wrapText="1"/>
    </xf>
    <xf numFmtId="0" fontId="15" fillId="4" borderId="41" xfId="4" applyFont="1" applyFill="1" applyBorder="1" applyAlignment="1">
      <alignment horizontal="center" vertical="top"/>
    </xf>
    <xf numFmtId="49" fontId="51" fillId="10" borderId="38" xfId="4" applyNumberFormat="1" applyFont="1" applyFill="1" applyBorder="1" applyAlignment="1">
      <alignment horizontal="center" vertical="top" wrapText="1"/>
    </xf>
    <xf numFmtId="49" fontId="51" fillId="9" borderId="0" xfId="4" applyNumberFormat="1" applyFont="1" applyFill="1" applyAlignment="1">
      <alignment vertical="top" wrapText="1"/>
    </xf>
    <xf numFmtId="0" fontId="15" fillId="4" borderId="23" xfId="4" applyFont="1" applyFill="1" applyBorder="1" applyAlignment="1">
      <alignment horizontal="center" vertical="top"/>
    </xf>
    <xf numFmtId="0" fontId="15" fillId="4" borderId="14" xfId="4" applyFont="1" applyFill="1" applyBorder="1" applyAlignment="1">
      <alignment horizontal="center" vertical="top"/>
    </xf>
    <xf numFmtId="0" fontId="15" fillId="4" borderId="6" xfId="4" applyFont="1" applyFill="1" applyBorder="1" applyAlignment="1">
      <alignment horizontal="center" vertical="top"/>
    </xf>
    <xf numFmtId="49" fontId="51" fillId="10" borderId="24" xfId="4" applyNumberFormat="1" applyFont="1" applyFill="1" applyBorder="1" applyAlignment="1">
      <alignment horizontal="center" vertical="top" wrapText="1"/>
    </xf>
    <xf numFmtId="49" fontId="51" fillId="9" borderId="26" xfId="4" applyNumberFormat="1" applyFont="1" applyFill="1" applyBorder="1" applyAlignment="1">
      <alignment vertical="top" wrapText="1"/>
    </xf>
    <xf numFmtId="0" fontId="15" fillId="4" borderId="30" xfId="4" applyFont="1" applyFill="1" applyBorder="1" applyAlignment="1">
      <alignment vertical="top" wrapText="1"/>
    </xf>
    <xf numFmtId="0" fontId="15" fillId="4" borderId="43" xfId="4" applyFont="1" applyFill="1" applyBorder="1" applyAlignment="1">
      <alignment horizontal="center" vertical="top" wrapText="1"/>
    </xf>
    <xf numFmtId="0" fontId="15" fillId="4" borderId="43" xfId="4" applyFont="1" applyFill="1" applyBorder="1" applyAlignment="1">
      <alignment horizontal="left" vertical="top" wrapText="1"/>
    </xf>
    <xf numFmtId="164" fontId="12" fillId="9" borderId="7" xfId="4" applyNumberFormat="1" applyFont="1" applyFill="1" applyBorder="1" applyAlignment="1">
      <alignment horizontal="center" vertical="top"/>
    </xf>
    <xf numFmtId="0" fontId="16" fillId="0" borderId="11" xfId="4" applyFont="1" applyBorder="1"/>
    <xf numFmtId="0" fontId="15" fillId="0" borderId="31" xfId="4" applyFont="1" applyBorder="1" applyAlignment="1">
      <alignment horizontal="center" vertical="top"/>
    </xf>
    <xf numFmtId="0" fontId="12" fillId="4" borderId="10" xfId="4" applyFont="1" applyFill="1" applyBorder="1" applyAlignment="1">
      <alignment vertical="top"/>
    </xf>
    <xf numFmtId="0" fontId="12" fillId="4" borderId="11" xfId="4" applyFont="1" applyFill="1" applyBorder="1" applyAlignment="1">
      <alignment vertical="top"/>
    </xf>
    <xf numFmtId="0" fontId="12" fillId="4" borderId="12" xfId="4" applyFont="1" applyFill="1" applyBorder="1" applyAlignment="1">
      <alignment vertical="top"/>
    </xf>
    <xf numFmtId="0" fontId="24" fillId="6" borderId="44" xfId="4" applyFont="1" applyFill="1" applyBorder="1" applyAlignment="1">
      <alignment vertical="top"/>
    </xf>
    <xf numFmtId="0" fontId="24" fillId="6" borderId="26" xfId="4" applyFont="1" applyFill="1" applyBorder="1" applyAlignment="1">
      <alignment vertical="top"/>
    </xf>
    <xf numFmtId="0" fontId="7" fillId="18" borderId="34" xfId="4" applyFont="1" applyFill="1" applyBorder="1" applyAlignment="1">
      <alignment horizontal="center" vertical="center"/>
    </xf>
    <xf numFmtId="0" fontId="7" fillId="18" borderId="3" xfId="4" applyFont="1" applyFill="1" applyBorder="1" applyAlignment="1">
      <alignment horizontal="center" vertical="center"/>
    </xf>
    <xf numFmtId="0" fontId="7" fillId="0" borderId="34" xfId="4" applyFont="1" applyBorder="1" applyAlignment="1">
      <alignment horizontal="center" vertical="center"/>
    </xf>
    <xf numFmtId="0" fontId="7" fillId="0" borderId="34" xfId="4" applyFont="1" applyBorder="1" applyAlignment="1">
      <alignment horizontal="left" vertical="top"/>
    </xf>
    <xf numFmtId="0" fontId="7" fillId="0" borderId="59" xfId="4" applyFont="1" applyBorder="1" applyAlignment="1">
      <alignment horizontal="center" vertical="center"/>
    </xf>
    <xf numFmtId="164" fontId="12" fillId="0" borderId="19" xfId="4" applyNumberFormat="1" applyFont="1" applyBorder="1" applyAlignment="1">
      <alignment horizontal="center" vertical="top"/>
    </xf>
    <xf numFmtId="0" fontId="7" fillId="0" borderId="38" xfId="4" applyFont="1" applyBorder="1" applyAlignment="1">
      <alignment horizontal="center" vertical="top"/>
    </xf>
    <xf numFmtId="0" fontId="50" fillId="4" borderId="0" xfId="4" applyFont="1" applyFill="1"/>
    <xf numFmtId="0" fontId="7" fillId="0" borderId="42" xfId="4" applyFont="1" applyBorder="1" applyAlignment="1">
      <alignment horizontal="center" vertical="center"/>
    </xf>
    <xf numFmtId="0" fontId="7" fillId="0" borderId="30" xfId="4" applyFont="1" applyBorder="1" applyAlignment="1">
      <alignment horizontal="left" vertical="top"/>
    </xf>
    <xf numFmtId="0" fontId="15" fillId="0" borderId="17" xfId="4" applyFont="1" applyBorder="1" applyAlignment="1">
      <alignment horizontal="left" vertical="top"/>
    </xf>
    <xf numFmtId="0" fontId="7" fillId="4" borderId="21" xfId="4" applyFont="1" applyFill="1" applyBorder="1" applyAlignment="1">
      <alignment horizontal="left" vertical="top" wrapText="1"/>
    </xf>
    <xf numFmtId="0" fontId="15" fillId="0" borderId="30" xfId="4" applyFont="1" applyBorder="1" applyAlignment="1">
      <alignment horizontal="left" vertical="top"/>
    </xf>
    <xf numFmtId="1" fontId="7" fillId="0" borderId="20" xfId="4" applyNumberFormat="1" applyFont="1" applyBorder="1" applyAlignment="1">
      <alignment horizontal="center" vertical="top"/>
    </xf>
    <xf numFmtId="1" fontId="7" fillId="0" borderId="42" xfId="4" applyNumberFormat="1" applyFont="1" applyBorder="1" applyAlignment="1">
      <alignment horizontal="center" vertical="top"/>
    </xf>
    <xf numFmtId="0" fontId="7" fillId="4" borderId="20" xfId="4" applyFont="1" applyFill="1" applyBorder="1" applyAlignment="1">
      <alignment horizontal="center" vertical="top"/>
    </xf>
    <xf numFmtId="49" fontId="12" fillId="9" borderId="0" xfId="4" applyNumberFormat="1" applyFont="1" applyFill="1" applyAlignment="1">
      <alignment horizontal="center" vertical="top" wrapText="1"/>
    </xf>
    <xf numFmtId="0" fontId="7" fillId="4" borderId="30" xfId="10" applyFont="1" applyFill="1" applyBorder="1" applyAlignment="1">
      <alignment horizontal="left" vertical="top" wrapText="1"/>
    </xf>
    <xf numFmtId="0" fontId="7" fillId="4" borderId="42" xfId="10" applyFont="1" applyFill="1" applyBorder="1" applyAlignment="1">
      <alignment horizontal="center" vertical="center" wrapText="1"/>
    </xf>
    <xf numFmtId="49" fontId="12" fillId="9" borderId="26" xfId="4" applyNumberFormat="1" applyFont="1" applyFill="1" applyBorder="1" applyAlignment="1">
      <alignment horizontal="center" vertical="top" wrapText="1"/>
    </xf>
    <xf numFmtId="0" fontId="12" fillId="6" borderId="26" xfId="4" applyFont="1" applyFill="1" applyBorder="1" applyAlignment="1">
      <alignment vertical="top"/>
    </xf>
    <xf numFmtId="0" fontId="24" fillId="6" borderId="25" xfId="4" applyFont="1" applyFill="1" applyBorder="1" applyAlignment="1">
      <alignment vertical="top"/>
    </xf>
    <xf numFmtId="0" fontId="12" fillId="0" borderId="10" xfId="4" applyFont="1" applyBorder="1" applyAlignment="1">
      <alignment vertical="top"/>
    </xf>
    <xf numFmtId="0" fontId="12" fillId="0" borderId="11" xfId="4" applyFont="1" applyBorder="1" applyAlignment="1">
      <alignment vertical="top"/>
    </xf>
    <xf numFmtId="0" fontId="7" fillId="17" borderId="80" xfId="4" applyFont="1" applyFill="1" applyBorder="1"/>
    <xf numFmtId="0" fontId="7" fillId="17" borderId="78" xfId="4" applyFont="1" applyFill="1" applyBorder="1"/>
    <xf numFmtId="0" fontId="7" fillId="18" borderId="10" xfId="4" applyFont="1" applyFill="1" applyBorder="1" applyAlignment="1">
      <alignment horizontal="center" vertical="center"/>
    </xf>
    <xf numFmtId="0" fontId="7" fillId="18" borderId="9" xfId="4" applyFont="1" applyFill="1" applyBorder="1" applyAlignment="1">
      <alignment horizontal="center" vertical="center"/>
    </xf>
    <xf numFmtId="0" fontId="12" fillId="18" borderId="24" xfId="4" applyFont="1" applyFill="1" applyBorder="1" applyAlignment="1">
      <alignment horizontal="center" vertical="top"/>
    </xf>
    <xf numFmtId="9" fontId="7" fillId="0" borderId="33" xfId="4" applyNumberFormat="1" applyFont="1" applyBorder="1" applyAlignment="1">
      <alignment horizontal="center" vertical="top"/>
    </xf>
    <xf numFmtId="9" fontId="7" fillId="0" borderId="36" xfId="4" applyNumberFormat="1" applyFont="1" applyBorder="1" applyAlignment="1">
      <alignment horizontal="center" vertical="top"/>
    </xf>
    <xf numFmtId="9" fontId="7" fillId="18" borderId="18" xfId="4" applyNumberFormat="1" applyFont="1" applyFill="1" applyBorder="1" applyAlignment="1">
      <alignment horizontal="center" vertical="top"/>
    </xf>
    <xf numFmtId="0" fontId="7" fillId="18" borderId="42" xfId="4" applyFont="1" applyFill="1" applyBorder="1" applyAlignment="1">
      <alignment horizontal="center" vertical="center"/>
    </xf>
    <xf numFmtId="0" fontId="7" fillId="18" borderId="59" xfId="4" applyFont="1" applyFill="1" applyBorder="1" applyAlignment="1">
      <alignment horizontal="center" vertical="center"/>
    </xf>
    <xf numFmtId="0" fontId="7" fillId="18" borderId="59" xfId="4" applyFont="1" applyFill="1" applyBorder="1" applyAlignment="1">
      <alignment horizontal="left" vertical="top"/>
    </xf>
    <xf numFmtId="9" fontId="7" fillId="0" borderId="1" xfId="4" applyNumberFormat="1" applyFont="1" applyBorder="1" applyAlignment="1">
      <alignment horizontal="center" vertical="top"/>
    </xf>
    <xf numFmtId="164" fontId="7" fillId="0" borderId="4" xfId="4" applyNumberFormat="1" applyFont="1" applyBorder="1" applyAlignment="1">
      <alignment horizontal="center" vertical="top"/>
    </xf>
    <xf numFmtId="9" fontId="7" fillId="0" borderId="16" xfId="4" applyNumberFormat="1" applyFont="1" applyBorder="1" applyAlignment="1">
      <alignment horizontal="center" vertical="top"/>
    </xf>
    <xf numFmtId="9" fontId="7" fillId="0" borderId="20" xfId="4" applyNumberFormat="1" applyFont="1" applyBorder="1" applyAlignment="1">
      <alignment horizontal="center" vertical="top"/>
    </xf>
    <xf numFmtId="9" fontId="7" fillId="0" borderId="5" xfId="4" applyNumberFormat="1" applyFont="1" applyBorder="1" applyAlignment="1">
      <alignment horizontal="center" vertical="top"/>
    </xf>
    <xf numFmtId="0" fontId="7" fillId="0" borderId="53" xfId="4" applyFont="1" applyBorder="1" applyAlignment="1">
      <alignment horizontal="center" vertical="center"/>
    </xf>
    <xf numFmtId="9" fontId="7" fillId="18" borderId="1" xfId="4" applyNumberFormat="1" applyFont="1" applyFill="1" applyBorder="1" applyAlignment="1">
      <alignment horizontal="center" vertical="top"/>
    </xf>
    <xf numFmtId="0" fontId="7" fillId="0" borderId="43" xfId="4" applyFont="1" applyBorder="1" applyAlignment="1">
      <alignment horizontal="center" vertical="top"/>
    </xf>
    <xf numFmtId="0" fontId="7" fillId="0" borderId="5" xfId="4" applyFont="1" applyBorder="1" applyAlignment="1">
      <alignment horizontal="center" vertical="top"/>
    </xf>
    <xf numFmtId="0" fontId="7" fillId="0" borderId="68" xfId="4" applyFont="1" applyBorder="1" applyAlignment="1">
      <alignment horizontal="center" vertical="top"/>
    </xf>
    <xf numFmtId="9" fontId="7" fillId="18" borderId="35" xfId="4" applyNumberFormat="1" applyFont="1" applyFill="1" applyBorder="1" applyAlignment="1">
      <alignment horizontal="center" vertical="top"/>
    </xf>
    <xf numFmtId="9" fontId="7" fillId="0" borderId="35" xfId="4" applyNumberFormat="1" applyFont="1" applyBorder="1" applyAlignment="1">
      <alignment horizontal="center" vertical="top"/>
    </xf>
    <xf numFmtId="0" fontId="7" fillId="4" borderId="43" xfId="4" applyFont="1" applyFill="1" applyBorder="1" applyAlignment="1">
      <alignment horizontal="center" vertical="top"/>
    </xf>
    <xf numFmtId="0" fontId="7" fillId="4" borderId="68" xfId="4" applyFont="1" applyFill="1" applyBorder="1" applyAlignment="1">
      <alignment horizontal="center" vertical="top"/>
    </xf>
    <xf numFmtId="9" fontId="7" fillId="0" borderId="43" xfId="4" applyNumberFormat="1" applyFont="1" applyBorder="1" applyAlignment="1">
      <alignment horizontal="center" vertical="top"/>
    </xf>
    <xf numFmtId="164" fontId="12" fillId="18" borderId="10" xfId="4" applyNumberFormat="1" applyFont="1" applyFill="1" applyBorder="1" applyAlignment="1">
      <alignment horizontal="center" vertical="top"/>
    </xf>
    <xf numFmtId="164" fontId="12" fillId="0" borderId="83" xfId="4" applyNumberFormat="1" applyFont="1" applyBorder="1" applyAlignment="1">
      <alignment horizontal="center" vertical="top"/>
    </xf>
    <xf numFmtId="164" fontId="12" fillId="0" borderId="16" xfId="4" applyNumberFormat="1" applyFont="1" applyBorder="1" applyAlignment="1">
      <alignment horizontal="center" vertical="top"/>
    </xf>
    <xf numFmtId="0" fontId="7" fillId="4" borderId="29" xfId="10" applyFont="1" applyFill="1" applyBorder="1" applyAlignment="1">
      <alignment horizontal="center" vertical="top"/>
    </xf>
    <xf numFmtId="0" fontId="15" fillId="4" borderId="43" xfId="10" applyFont="1" applyFill="1" applyBorder="1" applyAlignment="1">
      <alignment horizontal="center" vertical="center" wrapText="1"/>
    </xf>
    <xf numFmtId="0" fontId="15" fillId="4" borderId="21" xfId="10" applyFont="1" applyFill="1" applyBorder="1" applyAlignment="1">
      <alignment wrapText="1"/>
    </xf>
    <xf numFmtId="164" fontId="12" fillId="0" borderId="20" xfId="4" applyNumberFormat="1" applyFont="1" applyBorder="1" applyAlignment="1">
      <alignment horizontal="center" vertical="top"/>
    </xf>
    <xf numFmtId="0" fontId="7" fillId="4" borderId="57" xfId="10" applyFont="1" applyFill="1" applyBorder="1" applyAlignment="1">
      <alignment horizontal="center" vertical="top"/>
    </xf>
    <xf numFmtId="0" fontId="15" fillId="4" borderId="52" xfId="10" applyFont="1" applyFill="1" applyBorder="1" applyAlignment="1">
      <alignment horizontal="center" vertical="center" wrapText="1"/>
    </xf>
    <xf numFmtId="0" fontId="15" fillId="4" borderId="68" xfId="10" applyFont="1" applyFill="1" applyBorder="1" applyAlignment="1">
      <alignment horizontal="center" vertical="center" wrapText="1"/>
    </xf>
    <xf numFmtId="0" fontId="7" fillId="4" borderId="8" xfId="10" applyFont="1" applyFill="1" applyBorder="1" applyAlignment="1">
      <alignment wrapText="1"/>
    </xf>
    <xf numFmtId="0" fontId="7" fillId="4" borderId="3" xfId="4" applyFont="1" applyFill="1" applyBorder="1" applyAlignment="1">
      <alignment horizontal="center" vertical="top" wrapText="1"/>
    </xf>
    <xf numFmtId="49" fontId="12" fillId="4" borderId="0" xfId="4" applyNumberFormat="1" applyFont="1" applyFill="1" applyAlignment="1">
      <alignment horizontal="center" vertical="top" wrapText="1"/>
    </xf>
    <xf numFmtId="0" fontId="15" fillId="4" borderId="51" xfId="4" applyFont="1" applyFill="1" applyBorder="1" applyAlignment="1">
      <alignment wrapText="1"/>
    </xf>
    <xf numFmtId="49" fontId="12" fillId="4" borderId="26" xfId="4" applyNumberFormat="1" applyFont="1" applyFill="1" applyBorder="1" applyAlignment="1">
      <alignment horizontal="center" vertical="top" wrapText="1"/>
    </xf>
    <xf numFmtId="2" fontId="16" fillId="0" borderId="0" xfId="4" applyNumberFormat="1" applyFont="1"/>
    <xf numFmtId="0" fontId="7" fillId="4" borderId="1" xfId="4" applyFont="1" applyFill="1" applyBorder="1" applyAlignment="1">
      <alignment horizontal="center" vertical="top" wrapText="1"/>
    </xf>
    <xf numFmtId="49" fontId="12" fillId="4" borderId="18" xfId="4" applyNumberFormat="1" applyFont="1" applyFill="1" applyBorder="1" applyAlignment="1">
      <alignment horizontal="center" vertical="top" wrapText="1"/>
    </xf>
    <xf numFmtId="49" fontId="12" fillId="4" borderId="44" xfId="4" applyNumberFormat="1" applyFont="1" applyFill="1" applyBorder="1" applyAlignment="1">
      <alignment horizontal="center" vertical="top" wrapText="1"/>
    </xf>
    <xf numFmtId="49" fontId="7" fillId="4" borderId="24" xfId="4" applyNumberFormat="1" applyFont="1" applyFill="1" applyBorder="1" applyAlignment="1">
      <alignment vertical="top"/>
    </xf>
    <xf numFmtId="0" fontId="15" fillId="4" borderId="62" xfId="4" applyFont="1" applyFill="1" applyBorder="1" applyAlignment="1">
      <alignment horizontal="left" vertical="top" wrapText="1"/>
    </xf>
    <xf numFmtId="49" fontId="12" fillId="9" borderId="25" xfId="4" applyNumberFormat="1" applyFont="1" applyFill="1" applyBorder="1" applyAlignment="1">
      <alignment horizontal="center" vertical="top" wrapText="1"/>
    </xf>
    <xf numFmtId="0" fontId="7" fillId="0" borderId="9" xfId="4" applyFont="1" applyBorder="1" applyAlignment="1">
      <alignment horizontal="center" vertical="top"/>
    </xf>
    <xf numFmtId="0" fontId="12" fillId="6" borderId="44" xfId="4" applyFont="1" applyFill="1" applyBorder="1" applyAlignment="1">
      <alignment vertical="top"/>
    </xf>
    <xf numFmtId="0" fontId="57" fillId="4" borderId="31" xfId="4" applyFont="1" applyFill="1" applyBorder="1" applyAlignment="1">
      <alignment horizontal="center" vertical="center"/>
    </xf>
    <xf numFmtId="0" fontId="17" fillId="8" borderId="26" xfId="4" applyFont="1" applyFill="1" applyBorder="1" applyAlignment="1">
      <alignment horizontal="left" vertical="top"/>
    </xf>
    <xf numFmtId="0" fontId="56" fillId="8" borderId="26" xfId="4" applyFont="1" applyFill="1" applyBorder="1" applyAlignment="1">
      <alignment horizontal="left" vertical="top"/>
    </xf>
    <xf numFmtId="0" fontId="17" fillId="8" borderId="0" xfId="4" applyFont="1" applyFill="1" applyAlignment="1">
      <alignment vertical="top"/>
    </xf>
    <xf numFmtId="49" fontId="17" fillId="8" borderId="9" xfId="4" applyNumberFormat="1" applyFont="1" applyFill="1" applyBorder="1" applyAlignment="1">
      <alignment horizontal="center" vertical="top" wrapText="1"/>
    </xf>
    <xf numFmtId="164" fontId="17" fillId="8" borderId="2" xfId="4" applyNumberFormat="1" applyFont="1" applyFill="1" applyBorder="1" applyAlignment="1">
      <alignment horizontal="center" vertical="top" wrapText="1"/>
    </xf>
    <xf numFmtId="0" fontId="17" fillId="8" borderId="4" xfId="4" applyFont="1" applyFill="1" applyBorder="1" applyAlignment="1">
      <alignment horizontal="center" vertical="top"/>
    </xf>
    <xf numFmtId="49" fontId="21" fillId="8" borderId="2" xfId="4" applyNumberFormat="1" applyFont="1" applyFill="1" applyBorder="1" applyAlignment="1">
      <alignment horizontal="center" vertical="top"/>
    </xf>
    <xf numFmtId="49" fontId="21" fillId="7" borderId="9" xfId="4" applyNumberFormat="1" applyFont="1" applyFill="1" applyBorder="1" applyAlignment="1">
      <alignment horizontal="center" vertical="top"/>
    </xf>
    <xf numFmtId="0" fontId="16" fillId="0" borderId="0" xfId="5" applyFont="1" applyAlignment="1">
      <alignment vertical="top" wrapText="1"/>
    </xf>
    <xf numFmtId="0" fontId="7" fillId="18" borderId="83" xfId="4" applyFont="1" applyFill="1" applyBorder="1"/>
    <xf numFmtId="0" fontId="7" fillId="18" borderId="9" xfId="4" applyFont="1" applyFill="1" applyBorder="1"/>
    <xf numFmtId="2" fontId="17" fillId="18" borderId="9" xfId="4" applyNumberFormat="1" applyFont="1" applyFill="1" applyBorder="1" applyAlignment="1">
      <alignment horizontal="center" vertical="top"/>
    </xf>
    <xf numFmtId="0" fontId="16" fillId="0" borderId="2" xfId="4" applyFont="1" applyBorder="1" applyAlignment="1">
      <alignment horizontal="center" vertical="top" wrapText="1"/>
    </xf>
    <xf numFmtId="49" fontId="17" fillId="11" borderId="2" xfId="4" applyNumberFormat="1" applyFont="1" applyFill="1" applyBorder="1" applyAlignment="1">
      <alignment vertical="top"/>
    </xf>
    <xf numFmtId="164" fontId="16" fillId="0" borderId="46" xfId="4" applyNumberFormat="1" applyFont="1" applyBorder="1" applyAlignment="1">
      <alignment horizontal="center" vertical="top"/>
    </xf>
    <xf numFmtId="164" fontId="16" fillId="0" borderId="41" xfId="4" applyNumberFormat="1" applyFont="1" applyBorder="1" applyAlignment="1">
      <alignment horizontal="center" vertical="top"/>
    </xf>
    <xf numFmtId="0" fontId="16" fillId="0" borderId="41" xfId="4" applyFont="1" applyBorder="1" applyAlignment="1">
      <alignment horizontal="center" vertical="top"/>
    </xf>
    <xf numFmtId="49" fontId="17" fillId="0" borderId="38" xfId="4" applyNumberFormat="1" applyFont="1" applyBorder="1" applyAlignment="1">
      <alignment horizontal="center" vertical="top" wrapText="1"/>
    </xf>
    <xf numFmtId="49" fontId="17" fillId="11" borderId="38" xfId="4" applyNumberFormat="1" applyFont="1" applyFill="1" applyBorder="1" applyAlignment="1">
      <alignment vertical="top"/>
    </xf>
    <xf numFmtId="0" fontId="50" fillId="0" borderId="0" xfId="5" applyFont="1" applyAlignment="1">
      <alignment vertical="top" wrapText="1"/>
    </xf>
    <xf numFmtId="164" fontId="16" fillId="0" borderId="22" xfId="4" applyNumberFormat="1" applyFont="1" applyBorder="1" applyAlignment="1">
      <alignment horizontal="center" vertical="top"/>
    </xf>
    <xf numFmtId="0" fontId="16" fillId="0" borderId="14" xfId="4" applyFont="1" applyBorder="1" applyAlignment="1">
      <alignment horizontal="center" vertical="top"/>
    </xf>
    <xf numFmtId="164" fontId="16" fillId="4" borderId="22" xfId="4" applyNumberFormat="1" applyFont="1" applyFill="1" applyBorder="1" applyAlignment="1">
      <alignment horizontal="center" vertical="top"/>
    </xf>
    <xf numFmtId="2" fontId="16" fillId="4" borderId="22" xfId="4" applyNumberFormat="1" applyFont="1" applyFill="1" applyBorder="1" applyAlignment="1">
      <alignment horizontal="center" vertical="top"/>
    </xf>
    <xf numFmtId="49" fontId="17" fillId="11" borderId="24" xfId="4" applyNumberFormat="1" applyFont="1" applyFill="1" applyBorder="1" applyAlignment="1">
      <alignment vertical="top"/>
    </xf>
    <xf numFmtId="164" fontId="17" fillId="18" borderId="24" xfId="4" applyNumberFormat="1" applyFont="1" applyFill="1" applyBorder="1" applyAlignment="1">
      <alignment horizontal="center" vertical="top"/>
    </xf>
    <xf numFmtId="0" fontId="16" fillId="0" borderId="0" xfId="4" applyFont="1" applyAlignment="1">
      <alignment horizontal="center" vertical="top" wrapText="1"/>
    </xf>
    <xf numFmtId="49" fontId="21" fillId="7" borderId="38" xfId="4" applyNumberFormat="1" applyFont="1" applyFill="1" applyBorder="1" applyAlignment="1">
      <alignment horizontal="center" vertical="top"/>
    </xf>
    <xf numFmtId="9" fontId="15" fillId="0" borderId="81" xfId="4" applyNumberFormat="1" applyFont="1" applyBorder="1" applyAlignment="1">
      <alignment horizontal="center" vertical="top"/>
    </xf>
    <xf numFmtId="164" fontId="17" fillId="0" borderId="19" xfId="4" applyNumberFormat="1" applyFont="1" applyBorder="1" applyAlignment="1">
      <alignment horizontal="center" vertical="top"/>
    </xf>
    <xf numFmtId="164" fontId="17" fillId="0" borderId="38" xfId="4" applyNumberFormat="1" applyFont="1" applyBorder="1" applyAlignment="1">
      <alignment horizontal="center" vertical="top"/>
    </xf>
    <xf numFmtId="0" fontId="16" fillId="4" borderId="38" xfId="4" applyFont="1" applyFill="1" applyBorder="1" applyAlignment="1">
      <alignment horizontal="center" vertical="top"/>
    </xf>
    <xf numFmtId="0" fontId="16" fillId="10" borderId="38" xfId="4" applyFont="1" applyFill="1" applyBorder="1" applyAlignment="1">
      <alignment horizontal="center" vertical="top" wrapText="1"/>
    </xf>
    <xf numFmtId="164" fontId="17" fillId="0" borderId="15" xfId="4" applyNumberFormat="1" applyFont="1" applyBorder="1" applyAlignment="1">
      <alignment horizontal="center" vertical="top"/>
    </xf>
    <xf numFmtId="164" fontId="17" fillId="0" borderId="14" xfId="4" applyNumberFormat="1" applyFont="1" applyBorder="1" applyAlignment="1">
      <alignment horizontal="center" vertical="top"/>
    </xf>
    <xf numFmtId="164" fontId="16" fillId="0" borderId="15" xfId="4" applyNumberFormat="1" applyFont="1" applyBorder="1" applyAlignment="1">
      <alignment horizontal="center" vertical="top"/>
    </xf>
    <xf numFmtId="164" fontId="16" fillId="0" borderId="14" xfId="4" applyNumberFormat="1" applyFont="1" applyBorder="1" applyAlignment="1">
      <alignment horizontal="center" vertical="top"/>
    </xf>
    <xf numFmtId="164" fontId="17" fillId="0" borderId="22" xfId="4" applyNumberFormat="1" applyFont="1" applyBorder="1" applyAlignment="1">
      <alignment horizontal="center" vertical="top"/>
    </xf>
    <xf numFmtId="164" fontId="17" fillId="0" borderId="23" xfId="4" applyNumberFormat="1" applyFont="1" applyBorder="1" applyAlignment="1">
      <alignment horizontal="center" vertical="top"/>
    </xf>
    <xf numFmtId="164" fontId="17" fillId="0" borderId="7" xfId="4" applyNumberFormat="1" applyFont="1" applyBorder="1" applyAlignment="1">
      <alignment horizontal="center" vertical="top"/>
    </xf>
    <xf numFmtId="164" fontId="17" fillId="0" borderId="6" xfId="4" applyNumberFormat="1" applyFont="1" applyBorder="1" applyAlignment="1">
      <alignment horizontal="center" vertical="top"/>
    </xf>
    <xf numFmtId="49" fontId="17" fillId="7" borderId="2" xfId="4" applyNumberFormat="1" applyFont="1" applyFill="1" applyBorder="1" applyAlignment="1">
      <alignment horizontal="center" vertical="top"/>
    </xf>
    <xf numFmtId="164" fontId="17" fillId="9" borderId="41" xfId="4" applyNumberFormat="1" applyFont="1" applyFill="1" applyBorder="1" applyAlignment="1">
      <alignment horizontal="center" vertical="top"/>
    </xf>
    <xf numFmtId="49" fontId="17" fillId="9" borderId="0" xfId="4" applyNumberFormat="1" applyFont="1" applyFill="1" applyAlignment="1">
      <alignment horizontal="center" vertical="top" wrapText="1"/>
    </xf>
    <xf numFmtId="49" fontId="17" fillId="9" borderId="19" xfId="4" applyNumberFormat="1" applyFont="1" applyFill="1" applyBorder="1" applyAlignment="1">
      <alignment horizontal="center" vertical="top" wrapText="1"/>
    </xf>
    <xf numFmtId="49" fontId="17" fillId="7" borderId="38" xfId="4" applyNumberFormat="1" applyFont="1" applyFill="1" applyBorder="1" applyAlignment="1">
      <alignment vertical="top"/>
    </xf>
    <xf numFmtId="164" fontId="17" fillId="9" borderId="23" xfId="4" applyNumberFormat="1" applyFont="1" applyFill="1" applyBorder="1" applyAlignment="1">
      <alignment horizontal="center" vertical="top"/>
    </xf>
    <xf numFmtId="0" fontId="40" fillId="4" borderId="8" xfId="4" applyFont="1" applyFill="1" applyBorder="1" applyAlignment="1">
      <alignment horizontal="center" vertical="top" wrapText="1"/>
    </xf>
    <xf numFmtId="0" fontId="40" fillId="4" borderId="53" xfId="4" applyFont="1" applyFill="1" applyBorder="1" applyAlignment="1">
      <alignment horizontal="center" vertical="top" wrapText="1"/>
    </xf>
    <xf numFmtId="0" fontId="40" fillId="4" borderId="54" xfId="4" applyFont="1" applyFill="1" applyBorder="1" applyAlignment="1">
      <alignment horizontal="left" vertical="top" wrapText="1"/>
    </xf>
    <xf numFmtId="49" fontId="17" fillId="9" borderId="26" xfId="4" applyNumberFormat="1" applyFont="1" applyFill="1" applyBorder="1" applyAlignment="1">
      <alignment horizontal="center" vertical="top" wrapText="1"/>
    </xf>
    <xf numFmtId="49" fontId="17" fillId="9" borderId="25" xfId="4" applyNumberFormat="1" applyFont="1" applyFill="1" applyBorder="1" applyAlignment="1">
      <alignment horizontal="center" vertical="top" wrapText="1"/>
    </xf>
    <xf numFmtId="49" fontId="17" fillId="7" borderId="24" xfId="4" applyNumberFormat="1" applyFont="1" applyFill="1" applyBorder="1" applyAlignment="1">
      <alignment vertical="top"/>
    </xf>
    <xf numFmtId="0" fontId="17" fillId="4" borderId="10" xfId="4" applyFont="1" applyFill="1" applyBorder="1" applyAlignment="1">
      <alignment horizontal="left" vertical="top"/>
    </xf>
    <xf numFmtId="0" fontId="17" fillId="4" borderId="11" xfId="4" applyFont="1" applyFill="1" applyBorder="1" applyAlignment="1">
      <alignment horizontal="left" vertical="top"/>
    </xf>
    <xf numFmtId="0" fontId="17" fillId="4" borderId="12" xfId="4" applyFont="1" applyFill="1" applyBorder="1" applyAlignment="1">
      <alignment horizontal="left" vertical="top"/>
    </xf>
    <xf numFmtId="49" fontId="21" fillId="7" borderId="25" xfId="4" applyNumberFormat="1" applyFont="1" applyFill="1" applyBorder="1" applyAlignment="1">
      <alignment horizontal="center" vertical="top"/>
    </xf>
    <xf numFmtId="49" fontId="21" fillId="6" borderId="12" xfId="4" applyNumberFormat="1" applyFont="1" applyFill="1" applyBorder="1" applyAlignment="1">
      <alignment horizontal="center" vertical="top"/>
    </xf>
    <xf numFmtId="49" fontId="21" fillId="7" borderId="12" xfId="4" applyNumberFormat="1" applyFont="1" applyFill="1" applyBorder="1" applyAlignment="1">
      <alignment horizontal="center" vertical="top"/>
    </xf>
    <xf numFmtId="49" fontId="21" fillId="6" borderId="2" xfId="4" applyNumberFormat="1" applyFont="1" applyFill="1" applyBorder="1" applyAlignment="1">
      <alignment horizontal="center" vertical="top"/>
    </xf>
    <xf numFmtId="9" fontId="15" fillId="0" borderId="33" xfId="4" applyNumberFormat="1" applyFont="1" applyBorder="1" applyAlignment="1">
      <alignment horizontal="center" vertical="top"/>
    </xf>
    <xf numFmtId="0" fontId="16" fillId="10" borderId="38" xfId="5" applyFont="1" applyFill="1" applyBorder="1" applyAlignment="1">
      <alignment horizontal="left" vertical="top" wrapText="1"/>
    </xf>
    <xf numFmtId="9" fontId="15" fillId="0" borderId="36" xfId="4" applyNumberFormat="1" applyFont="1" applyBorder="1" applyAlignment="1">
      <alignment horizontal="center" vertical="top"/>
    </xf>
    <xf numFmtId="9" fontId="15" fillId="0" borderId="43" xfId="4" applyNumberFormat="1" applyFont="1" applyBorder="1" applyAlignment="1">
      <alignment horizontal="center" vertical="top"/>
    </xf>
    <xf numFmtId="0" fontId="15" fillId="0" borderId="54" xfId="4" applyFont="1" applyBorder="1" applyAlignment="1">
      <alignment horizontal="left" vertical="top"/>
    </xf>
    <xf numFmtId="0" fontId="15" fillId="18" borderId="35" xfId="4" applyFont="1" applyFill="1" applyBorder="1" applyAlignment="1">
      <alignment horizontal="center" vertical="center"/>
    </xf>
    <xf numFmtId="0" fontId="15" fillId="18" borderId="67" xfId="4" applyFont="1" applyFill="1" applyBorder="1" applyAlignment="1">
      <alignment horizontal="left" vertical="top"/>
    </xf>
    <xf numFmtId="0" fontId="40" fillId="0" borderId="68" xfId="4" applyFont="1" applyBorder="1" applyAlignment="1">
      <alignment horizontal="center" vertical="center"/>
    </xf>
    <xf numFmtId="0" fontId="40" fillId="0" borderId="53" xfId="4" applyFont="1" applyBorder="1" applyAlignment="1">
      <alignment horizontal="center" vertical="center"/>
    </xf>
    <xf numFmtId="0" fontId="40" fillId="0" borderId="54" xfId="4" applyFont="1" applyBorder="1" applyAlignment="1">
      <alignment horizontal="left" vertical="top"/>
    </xf>
    <xf numFmtId="164" fontId="12" fillId="21" borderId="9" xfId="4" applyNumberFormat="1" applyFont="1" applyFill="1" applyBorder="1" applyAlignment="1">
      <alignment horizontal="center" vertical="top"/>
    </xf>
    <xf numFmtId="0" fontId="7" fillId="0" borderId="19" xfId="4" applyFont="1" applyBorder="1" applyAlignment="1">
      <alignment horizontal="center" vertical="top"/>
    </xf>
    <xf numFmtId="0" fontId="7" fillId="0" borderId="14" xfId="4" applyFont="1" applyBorder="1" applyAlignment="1">
      <alignment horizontal="center" vertical="center"/>
    </xf>
    <xf numFmtId="0" fontId="7" fillId="18" borderId="38" xfId="4" applyFont="1" applyFill="1" applyBorder="1" applyAlignment="1">
      <alignment horizontal="center" vertical="center"/>
    </xf>
    <xf numFmtId="0" fontId="7" fillId="18" borderId="0" xfId="4" applyFont="1" applyFill="1" applyAlignment="1">
      <alignment horizontal="center" vertical="center"/>
    </xf>
    <xf numFmtId="0" fontId="7" fillId="18" borderId="0" xfId="4" applyFont="1" applyFill="1" applyAlignment="1">
      <alignment horizontal="left" vertical="top"/>
    </xf>
    <xf numFmtId="164" fontId="12" fillId="21" borderId="24" xfId="4" applyNumberFormat="1" applyFont="1" applyFill="1" applyBorder="1" applyAlignment="1">
      <alignment horizontal="center" vertical="top"/>
    </xf>
    <xf numFmtId="0" fontId="7" fillId="0" borderId="2" xfId="4" applyFont="1" applyBorder="1" applyAlignment="1">
      <alignment horizontal="center" vertical="center"/>
    </xf>
    <xf numFmtId="0" fontId="7" fillId="0" borderId="3" xfId="4" applyFont="1" applyBorder="1" applyAlignment="1">
      <alignment horizontal="center" vertical="center"/>
    </xf>
    <xf numFmtId="164" fontId="7" fillId="0" borderId="3" xfId="4" applyNumberFormat="1" applyFont="1" applyBorder="1" applyAlignment="1">
      <alignment horizontal="center" vertical="top"/>
    </xf>
    <xf numFmtId="0" fontId="7" fillId="0" borderId="23" xfId="4" applyFont="1" applyBorder="1" applyAlignment="1">
      <alignment horizontal="center" vertical="center"/>
    </xf>
    <xf numFmtId="0" fontId="7" fillId="0" borderId="21" xfId="4" applyFont="1" applyBorder="1" applyAlignment="1">
      <alignment horizontal="center" vertical="center"/>
    </xf>
    <xf numFmtId="164" fontId="7" fillId="0" borderId="21" xfId="4" applyNumberFormat="1" applyFont="1" applyBorder="1" applyAlignment="1">
      <alignment horizontal="center" vertical="top"/>
    </xf>
    <xf numFmtId="0" fontId="7" fillId="4" borderId="21" xfId="4" applyFont="1" applyFill="1" applyBorder="1" applyAlignment="1">
      <alignment horizontal="center" vertical="top"/>
    </xf>
    <xf numFmtId="0" fontId="7" fillId="18" borderId="26" xfId="4" applyFont="1" applyFill="1" applyBorder="1" applyAlignment="1">
      <alignment horizontal="left" vertical="top"/>
    </xf>
    <xf numFmtId="0" fontId="12" fillId="18" borderId="10" xfId="4" applyFont="1" applyFill="1" applyBorder="1" applyAlignment="1">
      <alignment horizontal="center" vertical="top"/>
    </xf>
    <xf numFmtId="0" fontId="7" fillId="0" borderId="66" xfId="4" applyFont="1" applyBorder="1" applyAlignment="1">
      <alignment horizontal="center" vertical="center"/>
    </xf>
    <xf numFmtId="0" fontId="7" fillId="0" borderId="83" xfId="4" applyFont="1" applyBorder="1" applyAlignment="1">
      <alignment horizontal="center" vertical="top"/>
    </xf>
    <xf numFmtId="164" fontId="12" fillId="21" borderId="2" xfId="4" applyNumberFormat="1" applyFont="1" applyFill="1" applyBorder="1" applyAlignment="1">
      <alignment horizontal="center" vertical="top"/>
    </xf>
    <xf numFmtId="0" fontId="7" fillId="4" borderId="83" xfId="4" applyFont="1" applyFill="1" applyBorder="1" applyAlignment="1">
      <alignment horizontal="center" vertical="top"/>
    </xf>
    <xf numFmtId="0" fontId="15" fillId="0" borderId="70" xfId="4" applyFont="1" applyBorder="1" applyAlignment="1">
      <alignment horizontal="center" vertical="center"/>
    </xf>
    <xf numFmtId="0" fontId="15" fillId="0" borderId="72" xfId="4" applyFont="1" applyBorder="1" applyAlignment="1">
      <alignment horizontal="center" vertical="center"/>
    </xf>
    <xf numFmtId="0" fontId="15" fillId="0" borderId="3" xfId="4" applyFont="1" applyBorder="1" applyAlignment="1">
      <alignment horizontal="left" vertical="top"/>
    </xf>
    <xf numFmtId="9" fontId="7" fillId="18" borderId="44" xfId="4" applyNumberFormat="1" applyFont="1" applyFill="1" applyBorder="1" applyAlignment="1">
      <alignment horizontal="center" vertical="top"/>
    </xf>
    <xf numFmtId="0" fontId="7" fillId="18" borderId="26" xfId="4" applyFont="1" applyFill="1" applyBorder="1" applyAlignment="1">
      <alignment horizontal="center" vertical="center"/>
    </xf>
    <xf numFmtId="0" fontId="12" fillId="18" borderId="26" xfId="4" applyFont="1" applyFill="1" applyBorder="1" applyAlignment="1">
      <alignment horizontal="center" vertical="top"/>
    </xf>
    <xf numFmtId="0" fontId="7" fillId="4" borderId="82" xfId="4" applyFont="1" applyFill="1" applyBorder="1" applyAlignment="1">
      <alignment horizontal="center" vertical="top"/>
    </xf>
    <xf numFmtId="1" fontId="7" fillId="0" borderId="84" xfId="4" applyNumberFormat="1" applyFont="1" applyBorder="1" applyAlignment="1">
      <alignment horizontal="center" vertical="top"/>
    </xf>
    <xf numFmtId="1" fontId="57" fillId="0" borderId="84" xfId="4" applyNumberFormat="1" applyFont="1" applyBorder="1" applyAlignment="1">
      <alignment horizontal="center" vertical="top"/>
    </xf>
    <xf numFmtId="0" fontId="12" fillId="9" borderId="38" xfId="4" applyFont="1" applyFill="1" applyBorder="1" applyAlignment="1">
      <alignment horizontal="center" vertical="top"/>
    </xf>
    <xf numFmtId="0" fontId="23" fillId="0" borderId="0" xfId="4" applyFont="1" applyAlignment="1">
      <alignment vertical="center"/>
    </xf>
    <xf numFmtId="9" fontId="15" fillId="18" borderId="27" xfId="4" applyNumberFormat="1" applyFont="1" applyFill="1" applyBorder="1" applyAlignment="1">
      <alignment horizontal="center" vertical="top"/>
    </xf>
    <xf numFmtId="0" fontId="15" fillId="18" borderId="71" xfId="4" applyFont="1" applyFill="1" applyBorder="1" applyAlignment="1">
      <alignment horizontal="center" vertical="center"/>
    </xf>
    <xf numFmtId="0" fontId="15" fillId="18" borderId="70" xfId="4" applyFont="1" applyFill="1" applyBorder="1" applyAlignment="1">
      <alignment horizontal="center" vertical="center"/>
    </xf>
    <xf numFmtId="0" fontId="15" fillId="18" borderId="28" xfId="4" applyFont="1" applyFill="1" applyBorder="1" applyAlignment="1">
      <alignment horizontal="left" vertical="top"/>
    </xf>
    <xf numFmtId="164" fontId="12" fillId="18" borderId="39" xfId="4" applyNumberFormat="1" applyFont="1" applyFill="1" applyBorder="1" applyAlignment="1">
      <alignment horizontal="center" vertical="top"/>
    </xf>
    <xf numFmtId="0" fontId="12" fillId="18" borderId="71" xfId="4" applyFont="1" applyFill="1" applyBorder="1" applyAlignment="1">
      <alignment horizontal="center" vertical="top"/>
    </xf>
    <xf numFmtId="0" fontId="46" fillId="6" borderId="11" xfId="4" applyFont="1" applyFill="1" applyBorder="1" applyAlignment="1">
      <alignment vertical="top"/>
    </xf>
    <xf numFmtId="0" fontId="7" fillId="0" borderId="10" xfId="4" applyFont="1" applyBorder="1" applyAlignment="1">
      <alignment horizontal="center" vertical="center"/>
    </xf>
    <xf numFmtId="0" fontId="7" fillId="0" borderId="10" xfId="4" applyFont="1" applyBorder="1" applyAlignment="1">
      <alignment vertical="top"/>
    </xf>
    <xf numFmtId="0" fontId="12" fillId="0" borderId="1" xfId="4" applyFont="1" applyBorder="1" applyAlignment="1">
      <alignment horizontal="left" vertical="top"/>
    </xf>
    <xf numFmtId="0" fontId="12" fillId="0" borderId="3" xfId="4" applyFont="1" applyBorder="1" applyAlignment="1">
      <alignment horizontal="left" vertical="top"/>
    </xf>
    <xf numFmtId="0" fontId="7" fillId="0" borderId="3" xfId="4" applyFont="1" applyBorder="1" applyAlignment="1">
      <alignment horizontal="left" vertical="top"/>
    </xf>
    <xf numFmtId="0" fontId="12" fillId="0" borderId="4" xfId="4" applyFont="1" applyBorder="1" applyAlignment="1">
      <alignment vertical="top"/>
    </xf>
    <xf numFmtId="0" fontId="12" fillId="0" borderId="44" xfId="4" applyFont="1" applyBorder="1" applyAlignment="1">
      <alignment horizontal="left" vertical="top"/>
    </xf>
    <xf numFmtId="0" fontId="12" fillId="0" borderId="26" xfId="4" applyFont="1" applyBorder="1" applyAlignment="1">
      <alignment horizontal="left" vertical="top"/>
    </xf>
    <xf numFmtId="0" fontId="7" fillId="0" borderId="26" xfId="4" applyFont="1" applyBorder="1" applyAlignment="1">
      <alignment horizontal="left" vertical="top"/>
    </xf>
    <xf numFmtId="0" fontId="12" fillId="0" borderId="25" xfId="4" applyFont="1" applyBorder="1" applyAlignment="1">
      <alignment vertical="top"/>
    </xf>
    <xf numFmtId="0" fontId="16" fillId="17" borderId="0" xfId="4" applyFont="1" applyFill="1"/>
    <xf numFmtId="0" fontId="12" fillId="17" borderId="44" xfId="4" applyFont="1" applyFill="1" applyBorder="1" applyAlignment="1">
      <alignment horizontal="left" vertical="top"/>
    </xf>
    <xf numFmtId="0" fontId="12" fillId="7" borderId="26" xfId="4" applyFont="1" applyFill="1" applyBorder="1" applyAlignment="1">
      <alignment horizontal="left" vertical="top"/>
    </xf>
    <xf numFmtId="0" fontId="46" fillId="7" borderId="26" xfId="4" applyFont="1" applyFill="1" applyBorder="1" applyAlignment="1">
      <alignment horizontal="left" vertical="top"/>
    </xf>
    <xf numFmtId="0" fontId="7" fillId="18" borderId="35" xfId="4" applyFont="1" applyFill="1" applyBorder="1" applyAlignment="1">
      <alignment horizontal="center" vertical="center"/>
    </xf>
    <xf numFmtId="0" fontId="7" fillId="18" borderId="67" xfId="4" applyFont="1" applyFill="1" applyBorder="1" applyAlignment="1">
      <alignment horizontal="left" vertical="top"/>
    </xf>
    <xf numFmtId="0" fontId="12" fillId="18" borderId="9" xfId="10" applyFont="1" applyFill="1" applyBorder="1" applyAlignment="1">
      <alignment horizontal="center" vertical="top"/>
    </xf>
    <xf numFmtId="0" fontId="7" fillId="4" borderId="38" xfId="10" applyFont="1" applyFill="1" applyBorder="1" applyAlignment="1">
      <alignment horizontal="center" vertical="top"/>
    </xf>
    <xf numFmtId="0" fontId="7" fillId="4" borderId="41" xfId="10" applyFont="1" applyFill="1" applyBorder="1" applyAlignment="1">
      <alignment horizontal="center" vertical="top"/>
    </xf>
    <xf numFmtId="0" fontId="7" fillId="4" borderId="14" xfId="10" applyFont="1" applyFill="1" applyBorder="1" applyAlignment="1">
      <alignment horizontal="center" vertical="top"/>
    </xf>
    <xf numFmtId="0" fontId="7" fillId="4" borderId="6" xfId="10" applyFont="1" applyFill="1" applyBorder="1" applyAlignment="1">
      <alignment horizontal="center" vertical="top"/>
    </xf>
    <xf numFmtId="49" fontId="12" fillId="0" borderId="24" xfId="4" applyNumberFormat="1" applyFont="1" applyBorder="1" applyAlignment="1">
      <alignment horizontal="center" vertical="top" wrapText="1"/>
    </xf>
    <xf numFmtId="0" fontId="57" fillId="0" borderId="20" xfId="4" applyFont="1" applyBorder="1" applyAlignment="1">
      <alignment horizontal="center" vertical="top"/>
    </xf>
    <xf numFmtId="0" fontId="7" fillId="4" borderId="23" xfId="10" applyFont="1" applyFill="1" applyBorder="1" applyAlignment="1">
      <alignment horizontal="center" vertical="top"/>
    </xf>
    <xf numFmtId="1" fontId="57" fillId="0" borderId="5" xfId="4" applyNumberFormat="1" applyFont="1" applyBorder="1" applyAlignment="1">
      <alignment horizontal="center" vertical="top"/>
    </xf>
    <xf numFmtId="0" fontId="7" fillId="4" borderId="0" xfId="10" applyFont="1" applyFill="1" applyAlignment="1">
      <alignment horizontal="center" vertical="top"/>
    </xf>
    <xf numFmtId="0" fontId="7" fillId="4" borderId="16" xfId="10" applyFont="1" applyFill="1" applyBorder="1" applyAlignment="1">
      <alignment horizontal="center" vertical="top"/>
    </xf>
    <xf numFmtId="0" fontId="7" fillId="4" borderId="17" xfId="10" applyFont="1" applyFill="1" applyBorder="1" applyAlignment="1">
      <alignment horizontal="center" vertical="top"/>
    </xf>
    <xf numFmtId="1" fontId="7" fillId="0" borderId="16" xfId="4" applyNumberFormat="1" applyFont="1" applyBorder="1" applyAlignment="1">
      <alignment horizontal="center" vertical="top"/>
    </xf>
    <xf numFmtId="1" fontId="40" fillId="0" borderId="16" xfId="4" applyNumberFormat="1" applyFont="1" applyBorder="1" applyAlignment="1">
      <alignment horizontal="center" vertical="top"/>
    </xf>
    <xf numFmtId="9" fontId="7" fillId="0" borderId="18" xfId="4" applyNumberFormat="1" applyFont="1" applyBorder="1" applyAlignment="1">
      <alignment horizontal="center" vertical="top"/>
    </xf>
    <xf numFmtId="9" fontId="40" fillId="0" borderId="18" xfId="4" applyNumberFormat="1" applyFont="1" applyBorder="1" applyAlignment="1">
      <alignment horizontal="center" vertical="top"/>
    </xf>
    <xf numFmtId="0" fontId="7" fillId="0" borderId="18" xfId="4" applyFont="1" applyBorder="1" applyAlignment="1">
      <alignment horizontal="center" vertical="top"/>
    </xf>
    <xf numFmtId="1" fontId="7" fillId="0" borderId="5" xfId="4" applyNumberFormat="1" applyFont="1" applyBorder="1" applyAlignment="1">
      <alignment horizontal="center" vertical="top"/>
    </xf>
    <xf numFmtId="1" fontId="40" fillId="0" borderId="5" xfId="4" applyNumberFormat="1" applyFont="1" applyBorder="1" applyAlignment="1">
      <alignment horizontal="center" vertical="top"/>
    </xf>
    <xf numFmtId="0" fontId="7" fillId="4" borderId="8" xfId="10" applyFont="1" applyFill="1" applyBorder="1" applyAlignment="1">
      <alignment horizontal="center" vertical="top"/>
    </xf>
    <xf numFmtId="9" fontId="57" fillId="18" borderId="1" xfId="4" applyNumberFormat="1" applyFont="1" applyFill="1" applyBorder="1" applyAlignment="1">
      <alignment horizontal="center" vertical="top"/>
    </xf>
    <xf numFmtId="0" fontId="7" fillId="18" borderId="34" xfId="4" applyFont="1" applyFill="1" applyBorder="1" applyAlignment="1">
      <alignment horizontal="left" vertical="top"/>
    </xf>
    <xf numFmtId="164" fontId="12" fillId="18" borderId="3" xfId="4" applyNumberFormat="1" applyFont="1" applyFill="1" applyBorder="1" applyAlignment="1">
      <alignment horizontal="center" vertical="top"/>
    </xf>
    <xf numFmtId="0" fontId="12" fillId="18" borderId="4" xfId="10" applyFont="1" applyFill="1" applyBorder="1" applyAlignment="1">
      <alignment horizontal="center" vertical="top"/>
    </xf>
    <xf numFmtId="0" fontId="12" fillId="18" borderId="12" xfId="10" applyFont="1" applyFill="1" applyBorder="1" applyAlignment="1">
      <alignment horizontal="center" vertical="top"/>
    </xf>
    <xf numFmtId="9" fontId="57" fillId="0" borderId="10" xfId="4" applyNumberFormat="1" applyFont="1" applyBorder="1" applyAlignment="1">
      <alignment horizontal="center" vertical="top"/>
    </xf>
    <xf numFmtId="0" fontId="7" fillId="0" borderId="65" xfId="4" applyFont="1" applyBorder="1" applyAlignment="1">
      <alignment horizontal="center" vertical="center"/>
    </xf>
    <xf numFmtId="0" fontId="7" fillId="0" borderId="56" xfId="4" applyFont="1" applyBorder="1" applyAlignment="1">
      <alignment horizontal="left" vertical="top"/>
    </xf>
    <xf numFmtId="164" fontId="7" fillId="0" borderId="11" xfId="4" applyNumberFormat="1" applyFont="1" applyBorder="1" applyAlignment="1">
      <alignment horizontal="center" vertical="top"/>
    </xf>
    <xf numFmtId="164" fontId="7" fillId="0" borderId="9" xfId="4" applyNumberFormat="1" applyFont="1" applyBorder="1" applyAlignment="1">
      <alignment horizontal="center" vertical="top"/>
    </xf>
    <xf numFmtId="0" fontId="7" fillId="4" borderId="24" xfId="10" applyFont="1" applyFill="1" applyBorder="1" applyAlignment="1">
      <alignment horizontal="center" vertical="top"/>
    </xf>
    <xf numFmtId="9" fontId="57" fillId="0" borderId="83" xfId="4" applyNumberFormat="1" applyFont="1" applyBorder="1" applyAlignment="1">
      <alignment horizontal="center" vertical="top"/>
    </xf>
    <xf numFmtId="164" fontId="12" fillId="0" borderId="82" xfId="4" applyNumberFormat="1" applyFont="1" applyBorder="1" applyAlignment="1">
      <alignment horizontal="center" vertical="top"/>
    </xf>
    <xf numFmtId="9" fontId="57" fillId="0" borderId="20" xfId="4" applyNumberFormat="1" applyFont="1" applyBorder="1" applyAlignment="1">
      <alignment horizontal="center" vertical="top"/>
    </xf>
    <xf numFmtId="9" fontId="57" fillId="0" borderId="16" xfId="4" applyNumberFormat="1" applyFont="1" applyBorder="1" applyAlignment="1">
      <alignment horizontal="center" vertical="top"/>
    </xf>
    <xf numFmtId="0" fontId="15" fillId="0" borderId="36" xfId="10" applyFont="1" applyBorder="1" applyAlignment="1">
      <alignment horizontal="center" vertical="center"/>
    </xf>
    <xf numFmtId="0" fontId="15" fillId="0" borderId="51" xfId="10" applyFont="1" applyBorder="1" applyAlignment="1">
      <alignment horizontal="left" vertical="top"/>
    </xf>
    <xf numFmtId="0" fontId="15" fillId="4" borderId="43" xfId="10" applyFont="1" applyFill="1" applyBorder="1" applyAlignment="1">
      <alignment horizontal="center" vertical="top" wrapText="1"/>
    </xf>
    <xf numFmtId="9" fontId="57" fillId="0" borderId="5" xfId="4" applyNumberFormat="1" applyFont="1" applyBorder="1" applyAlignment="1">
      <alignment horizontal="center" vertical="top"/>
    </xf>
    <xf numFmtId="0" fontId="15" fillId="4" borderId="68" xfId="10" applyFont="1" applyFill="1" applyBorder="1" applyAlignment="1">
      <alignment horizontal="center" vertical="top" wrapText="1"/>
    </xf>
    <xf numFmtId="0" fontId="15" fillId="4" borderId="54" xfId="10" applyFont="1" applyFill="1" applyBorder="1" applyAlignment="1">
      <alignment horizontal="left" vertical="top" wrapText="1"/>
    </xf>
    <xf numFmtId="9" fontId="57" fillId="18" borderId="10" xfId="4" applyNumberFormat="1" applyFont="1" applyFill="1" applyBorder="1" applyAlignment="1">
      <alignment horizontal="center" vertical="top"/>
    </xf>
    <xf numFmtId="0" fontId="57" fillId="4" borderId="76" xfId="4" applyFont="1" applyFill="1" applyBorder="1" applyAlignment="1">
      <alignment horizontal="center" vertical="top"/>
    </xf>
    <xf numFmtId="0" fontId="58" fillId="0" borderId="0" xfId="4" applyFont="1"/>
    <xf numFmtId="0" fontId="57" fillId="4" borderId="29" xfId="4" applyFont="1" applyFill="1" applyBorder="1" applyAlignment="1">
      <alignment horizontal="center" vertical="top"/>
    </xf>
    <xf numFmtId="0" fontId="17" fillId="0" borderId="0" xfId="4" applyFont="1"/>
    <xf numFmtId="0" fontId="57" fillId="4" borderId="57" xfId="4" applyFont="1" applyFill="1" applyBorder="1" applyAlignment="1">
      <alignment horizontal="center" vertical="top"/>
    </xf>
    <xf numFmtId="9" fontId="57" fillId="18" borderId="31" xfId="4" applyNumberFormat="1" applyFont="1" applyFill="1" applyBorder="1" applyAlignment="1">
      <alignment horizontal="center" vertical="top"/>
    </xf>
    <xf numFmtId="0" fontId="57" fillId="4" borderId="81" xfId="4" applyFont="1" applyFill="1" applyBorder="1" applyAlignment="1">
      <alignment horizontal="center" vertical="top"/>
    </xf>
    <xf numFmtId="164" fontId="12" fillId="9" borderId="14" xfId="4" applyNumberFormat="1" applyFont="1" applyFill="1" applyBorder="1" applyAlignment="1">
      <alignment horizontal="center" vertical="top"/>
    </xf>
    <xf numFmtId="164" fontId="24" fillId="9" borderId="14" xfId="4" applyNumberFormat="1" applyFont="1" applyFill="1" applyBorder="1" applyAlignment="1">
      <alignment horizontal="center" vertical="top"/>
    </xf>
    <xf numFmtId="164" fontId="7" fillId="9" borderId="23" xfId="4" applyNumberFormat="1" applyFont="1" applyFill="1" applyBorder="1" applyAlignment="1">
      <alignment horizontal="center" vertical="top"/>
    </xf>
    <xf numFmtId="164" fontId="40" fillId="9" borderId="23" xfId="4" applyNumberFormat="1" applyFont="1" applyFill="1" applyBorder="1" applyAlignment="1">
      <alignment horizontal="center" vertical="top"/>
    </xf>
    <xf numFmtId="9" fontId="15" fillId="18" borderId="81" xfId="4" applyNumberFormat="1" applyFont="1" applyFill="1" applyBorder="1" applyAlignment="1">
      <alignment horizontal="center" vertical="top"/>
    </xf>
    <xf numFmtId="0" fontId="15" fillId="18" borderId="59" xfId="4" applyFont="1" applyFill="1" applyBorder="1" applyAlignment="1">
      <alignment horizontal="center" vertical="center"/>
    </xf>
    <xf numFmtId="0" fontId="15" fillId="18" borderId="60" xfId="4" applyFont="1" applyFill="1" applyBorder="1" applyAlignment="1">
      <alignment horizontal="left" vertical="top"/>
    </xf>
    <xf numFmtId="49" fontId="12" fillId="0" borderId="0" xfId="4" applyNumberFormat="1" applyFont="1" applyAlignment="1">
      <alignment horizontal="center" vertical="top" wrapText="1"/>
    </xf>
    <xf numFmtId="49" fontId="7" fillId="9" borderId="2" xfId="4" applyNumberFormat="1" applyFont="1" applyFill="1" applyBorder="1" applyAlignment="1">
      <alignment horizontal="center" vertical="top" wrapText="1"/>
    </xf>
    <xf numFmtId="9" fontId="15" fillId="0" borderId="27" xfId="4" applyNumberFormat="1" applyFont="1" applyBorder="1" applyAlignment="1">
      <alignment horizontal="center" vertical="top"/>
    </xf>
    <xf numFmtId="0" fontId="15" fillId="0" borderId="69" xfId="4" applyFont="1" applyBorder="1" applyAlignment="1">
      <alignment horizontal="center" vertical="center"/>
    </xf>
    <xf numFmtId="0" fontId="12" fillId="0" borderId="4" xfId="4" applyFont="1" applyBorder="1" applyAlignment="1">
      <alignment horizontal="center" vertical="top"/>
    </xf>
    <xf numFmtId="49" fontId="12" fillId="8" borderId="38" xfId="4" applyNumberFormat="1" applyFont="1" applyFill="1" applyBorder="1" applyAlignment="1">
      <alignment vertical="top"/>
    </xf>
    <xf numFmtId="0" fontId="12" fillId="4" borderId="15" xfId="4" applyFont="1" applyFill="1" applyBorder="1" applyAlignment="1">
      <alignment horizontal="center" vertical="top"/>
    </xf>
    <xf numFmtId="0" fontId="15" fillId="0" borderId="50" xfId="4" applyFont="1" applyBorder="1" applyAlignment="1">
      <alignment horizontal="center" vertical="center"/>
    </xf>
    <xf numFmtId="0" fontId="12" fillId="4" borderId="22" xfId="4" applyFont="1" applyFill="1" applyBorder="1" applyAlignment="1">
      <alignment horizontal="center" vertical="top"/>
    </xf>
    <xf numFmtId="0" fontId="12" fillId="4" borderId="7" xfId="4" applyFont="1" applyFill="1" applyBorder="1" applyAlignment="1">
      <alignment horizontal="center" vertical="top"/>
    </xf>
    <xf numFmtId="49" fontId="12" fillId="6" borderId="24" xfId="4" applyNumberFormat="1" applyFont="1" applyFill="1" applyBorder="1" applyAlignment="1">
      <alignment horizontal="center" vertical="top"/>
    </xf>
    <xf numFmtId="49" fontId="12" fillId="8" borderId="24" xfId="4" applyNumberFormat="1" applyFont="1" applyFill="1" applyBorder="1" applyAlignment="1">
      <alignment vertical="top"/>
    </xf>
    <xf numFmtId="0" fontId="15" fillId="0" borderId="62" xfId="4" applyFont="1" applyBorder="1" applyAlignment="1">
      <alignment horizontal="left" vertical="top"/>
    </xf>
    <xf numFmtId="0" fontId="15" fillId="0" borderId="52" xfId="4" applyFont="1" applyBorder="1" applyAlignment="1">
      <alignment horizontal="center" vertical="center"/>
    </xf>
    <xf numFmtId="9" fontId="15" fillId="4" borderId="81" xfId="4" applyNumberFormat="1" applyFont="1" applyFill="1" applyBorder="1" applyAlignment="1">
      <alignment horizontal="center" vertical="top"/>
    </xf>
    <xf numFmtId="0" fontId="15" fillId="4" borderId="0" xfId="4" applyFont="1" applyFill="1" applyAlignment="1">
      <alignment horizontal="center" vertical="center"/>
    </xf>
    <xf numFmtId="0" fontId="15" fillId="4" borderId="59" xfId="4" applyFont="1" applyFill="1" applyBorder="1" applyAlignment="1">
      <alignment horizontal="center" vertical="center"/>
    </xf>
    <xf numFmtId="0" fontId="15" fillId="4" borderId="59" xfId="4" applyFont="1" applyFill="1" applyBorder="1" applyAlignment="1">
      <alignment horizontal="left" vertical="top"/>
    </xf>
    <xf numFmtId="0" fontId="15" fillId="4" borderId="48" xfId="4" applyFont="1" applyFill="1" applyBorder="1" applyAlignment="1">
      <alignment horizontal="center" vertical="center"/>
    </xf>
    <xf numFmtId="0" fontId="15" fillId="4" borderId="37" xfId="4" applyFont="1" applyFill="1" applyBorder="1" applyAlignment="1">
      <alignment horizontal="left" vertical="top"/>
    </xf>
    <xf numFmtId="9" fontId="15" fillId="4" borderId="57" xfId="4" applyNumberFormat="1" applyFont="1" applyFill="1" applyBorder="1" applyAlignment="1">
      <alignment horizontal="center" vertical="top"/>
    </xf>
    <xf numFmtId="0" fontId="40" fillId="4" borderId="52" xfId="4" applyFont="1" applyFill="1" applyBorder="1" applyAlignment="1">
      <alignment horizontal="center" vertical="center"/>
    </xf>
    <xf numFmtId="0" fontId="40" fillId="4" borderId="68" xfId="4" applyFont="1" applyFill="1" applyBorder="1" applyAlignment="1">
      <alignment horizontal="center" vertical="center"/>
    </xf>
    <xf numFmtId="0" fontId="40" fillId="4" borderId="53" xfId="4" applyFont="1" applyFill="1" applyBorder="1" applyAlignment="1">
      <alignment horizontal="left" vertical="top"/>
    </xf>
    <xf numFmtId="164" fontId="12" fillId="4" borderId="6" xfId="4" applyNumberFormat="1" applyFont="1" applyFill="1" applyBorder="1" applyAlignment="1">
      <alignment horizontal="center" vertical="top"/>
    </xf>
    <xf numFmtId="0" fontId="40" fillId="0" borderId="8" xfId="4" applyFont="1" applyBorder="1" applyAlignment="1">
      <alignment horizontal="center" vertical="center"/>
    </xf>
    <xf numFmtId="0" fontId="54" fillId="4" borderId="0" xfId="4" applyFont="1" applyFill="1"/>
    <xf numFmtId="0" fontId="40" fillId="4" borderId="43" xfId="5" applyFont="1" applyFill="1" applyBorder="1" applyAlignment="1">
      <alignment vertical="top" wrapText="1"/>
    </xf>
    <xf numFmtId="0" fontId="40" fillId="4" borderId="36" xfId="5" applyFont="1" applyFill="1" applyBorder="1" applyAlignment="1">
      <alignment vertical="top" wrapText="1"/>
    </xf>
    <xf numFmtId="0" fontId="40" fillId="4" borderId="51" xfId="5" applyFont="1" applyFill="1" applyBorder="1" applyAlignment="1">
      <alignment vertical="top" wrapText="1"/>
    </xf>
    <xf numFmtId="1" fontId="7" fillId="4" borderId="5" xfId="4" applyNumberFormat="1" applyFont="1" applyFill="1" applyBorder="1" applyAlignment="1">
      <alignment horizontal="center" vertical="top"/>
    </xf>
    <xf numFmtId="0" fontId="15" fillId="4" borderId="20" xfId="4" applyFont="1" applyFill="1" applyBorder="1" applyAlignment="1">
      <alignment horizontal="center" vertical="top"/>
    </xf>
    <xf numFmtId="0" fontId="7" fillId="0" borderId="0" xfId="4" applyFont="1" applyAlignment="1">
      <alignment horizontal="center" vertical="top" wrapText="1"/>
    </xf>
    <xf numFmtId="0" fontId="7" fillId="0" borderId="31" xfId="4" applyFont="1" applyBorder="1" applyAlignment="1">
      <alignment horizontal="center" vertical="center" wrapText="1"/>
    </xf>
    <xf numFmtId="0" fontId="7" fillId="0" borderId="65" xfId="4" applyFont="1" applyBorder="1" applyAlignment="1">
      <alignment horizontal="center" vertical="top" wrapText="1"/>
    </xf>
    <xf numFmtId="0" fontId="7" fillId="0" borderId="0" xfId="4" applyFont="1" applyAlignment="1">
      <alignment vertical="top"/>
    </xf>
    <xf numFmtId="0" fontId="12" fillId="7" borderId="10" xfId="4" applyFont="1" applyFill="1" applyBorder="1" applyAlignment="1">
      <alignment horizontal="left" vertical="top"/>
    </xf>
    <xf numFmtId="0" fontId="12" fillId="7" borderId="11" xfId="4" applyFont="1" applyFill="1" applyBorder="1" applyAlignment="1">
      <alignment horizontal="left" vertical="top"/>
    </xf>
    <xf numFmtId="0" fontId="7" fillId="7" borderId="11" xfId="4" applyFont="1" applyFill="1" applyBorder="1" applyAlignment="1">
      <alignment horizontal="left" vertical="top"/>
    </xf>
    <xf numFmtId="0" fontId="12" fillId="8" borderId="3" xfId="4" applyFont="1" applyFill="1" applyBorder="1" applyAlignment="1">
      <alignment vertical="top"/>
    </xf>
    <xf numFmtId="0" fontId="15" fillId="18" borderId="34" xfId="4" applyFont="1" applyFill="1" applyBorder="1" applyAlignment="1">
      <alignment horizontal="center" vertical="center"/>
    </xf>
    <xf numFmtId="0" fontId="15" fillId="0" borderId="67" xfId="4" applyFont="1" applyBorder="1" applyAlignment="1">
      <alignment horizontal="center" vertical="center"/>
    </xf>
    <xf numFmtId="0" fontId="15" fillId="0" borderId="51" xfId="4" applyFont="1" applyBorder="1" applyAlignment="1">
      <alignment horizontal="center" vertical="center"/>
    </xf>
    <xf numFmtId="0" fontId="15" fillId="0" borderId="30" xfId="4" applyFont="1" applyBorder="1" applyAlignment="1">
      <alignment horizontal="center" vertical="center"/>
    </xf>
    <xf numFmtId="0" fontId="15" fillId="0" borderId="22" xfId="4" applyFont="1" applyBorder="1" applyAlignment="1">
      <alignment horizontal="left" vertical="top"/>
    </xf>
    <xf numFmtId="1" fontId="7" fillId="4" borderId="5" xfId="4" applyNumberFormat="1" applyFont="1" applyFill="1" applyBorder="1" applyAlignment="1">
      <alignment horizontal="center" vertical="center"/>
    </xf>
    <xf numFmtId="0" fontId="7" fillId="0" borderId="54" xfId="4" applyFont="1" applyBorder="1" applyAlignment="1">
      <alignment horizontal="center" vertical="center"/>
    </xf>
    <xf numFmtId="0" fontId="7" fillId="4" borderId="30" xfId="4" applyFont="1" applyFill="1" applyBorder="1" applyAlignment="1">
      <alignment horizontal="left" vertical="center" wrapText="1"/>
    </xf>
    <xf numFmtId="0" fontId="7" fillId="0" borderId="43" xfId="4" applyFont="1" applyBorder="1" applyAlignment="1">
      <alignment horizontal="center" vertical="center" wrapText="1"/>
    </xf>
    <xf numFmtId="0" fontId="7" fillId="0" borderId="36" xfId="4" applyFont="1" applyBorder="1" applyAlignment="1">
      <alignment horizontal="center" vertical="center" wrapText="1"/>
    </xf>
    <xf numFmtId="0" fontId="7" fillId="0" borderId="51" xfId="4" applyFont="1" applyBorder="1" applyAlignment="1">
      <alignment horizontal="left" vertical="center" wrapText="1"/>
    </xf>
    <xf numFmtId="0" fontId="7" fillId="4" borderId="30" xfId="4" applyFont="1" applyFill="1" applyBorder="1" applyAlignment="1">
      <alignment vertical="top" wrapText="1"/>
    </xf>
    <xf numFmtId="0" fontId="15" fillId="4" borderId="43" xfId="4" applyFont="1" applyFill="1" applyBorder="1" applyAlignment="1">
      <alignment horizontal="center" vertical="center" wrapText="1"/>
    </xf>
    <xf numFmtId="0" fontId="15" fillId="4" borderId="51" xfId="4" applyFont="1" applyFill="1" applyBorder="1" applyAlignment="1">
      <alignment vertical="top" wrapText="1"/>
    </xf>
    <xf numFmtId="9" fontId="15" fillId="18" borderId="77" xfId="4" applyNumberFormat="1" applyFont="1" applyFill="1" applyBorder="1" applyAlignment="1">
      <alignment horizontal="center" vertical="top"/>
    </xf>
    <xf numFmtId="164" fontId="12" fillId="9" borderId="13" xfId="4" applyNumberFormat="1" applyFont="1" applyFill="1" applyBorder="1" applyAlignment="1">
      <alignment horizontal="center" vertical="top"/>
    </xf>
    <xf numFmtId="0" fontId="12" fillId="9" borderId="46" xfId="4" applyFont="1" applyFill="1" applyBorder="1" applyAlignment="1">
      <alignment horizontal="center" vertical="top"/>
    </xf>
    <xf numFmtId="0" fontId="12" fillId="9" borderId="15" xfId="4" applyFont="1" applyFill="1" applyBorder="1" applyAlignment="1">
      <alignment horizontal="center" vertical="top"/>
    </xf>
    <xf numFmtId="0" fontId="12" fillId="9" borderId="22" xfId="4" applyFont="1" applyFill="1" applyBorder="1" applyAlignment="1">
      <alignment horizontal="center" vertical="top"/>
    </xf>
    <xf numFmtId="0" fontId="40" fillId="4" borderId="53" xfId="4" applyFont="1" applyFill="1" applyBorder="1" applyAlignment="1">
      <alignment vertical="top" wrapText="1"/>
    </xf>
    <xf numFmtId="0" fontId="12" fillId="9" borderId="7" xfId="4" applyFont="1" applyFill="1" applyBorder="1" applyAlignment="1">
      <alignment horizontal="center" vertical="top"/>
    </xf>
    <xf numFmtId="49" fontId="12" fillId="10" borderId="2" xfId="4" applyNumberFormat="1" applyFont="1" applyFill="1" applyBorder="1" applyAlignment="1">
      <alignment vertical="top" wrapText="1"/>
    </xf>
    <xf numFmtId="0" fontId="15" fillId="0" borderId="59" xfId="4" applyFont="1" applyBorder="1" applyAlignment="1">
      <alignment horizontal="left" vertical="top"/>
    </xf>
    <xf numFmtId="49" fontId="12" fillId="9" borderId="3" xfId="4" applyNumberFormat="1" applyFont="1" applyFill="1" applyBorder="1" applyAlignment="1">
      <alignment horizontal="center" vertical="top" wrapText="1"/>
    </xf>
    <xf numFmtId="0" fontId="7" fillId="0" borderId="8" xfId="4" applyFont="1" applyBorder="1" applyAlignment="1">
      <alignment horizontal="center" vertical="center"/>
    </xf>
    <xf numFmtId="0" fontId="44" fillId="22" borderId="31" xfId="4" applyFont="1" applyFill="1" applyBorder="1"/>
    <xf numFmtId="0" fontId="44" fillId="22" borderId="32" xfId="4" applyFont="1" applyFill="1" applyBorder="1"/>
    <xf numFmtId="9" fontId="44" fillId="22" borderId="31" xfId="4" applyNumberFormat="1" applyFont="1" applyFill="1" applyBorder="1" applyAlignment="1">
      <alignment horizontal="center" vertical="top"/>
    </xf>
    <xf numFmtId="0" fontId="44" fillId="18" borderId="11" xfId="4" applyFont="1" applyFill="1" applyBorder="1" applyAlignment="1">
      <alignment horizontal="center" vertical="center"/>
    </xf>
    <xf numFmtId="0" fontId="44" fillId="18" borderId="56" xfId="4" applyFont="1" applyFill="1" applyBorder="1" applyAlignment="1">
      <alignment horizontal="center" vertical="center"/>
    </xf>
    <xf numFmtId="0" fontId="7" fillId="4" borderId="67" xfId="4" applyFont="1" applyFill="1" applyBorder="1" applyAlignment="1">
      <alignment horizontal="left" vertical="top" wrapText="1"/>
    </xf>
    <xf numFmtId="0" fontId="15" fillId="0" borderId="29" xfId="4" applyFont="1" applyBorder="1" applyAlignment="1">
      <alignment horizontal="center" vertical="top"/>
    </xf>
    <xf numFmtId="0" fontId="7" fillId="0" borderId="21" xfId="4" applyFont="1" applyBorder="1" applyAlignment="1">
      <alignment horizontal="center" vertical="center" wrapText="1"/>
    </xf>
    <xf numFmtId="0" fontId="7" fillId="0" borderId="42" xfId="4" applyFont="1" applyBorder="1" applyAlignment="1">
      <alignment horizontal="center" vertical="center" wrapText="1"/>
    </xf>
    <xf numFmtId="0" fontId="7" fillId="4" borderId="29" xfId="4" applyFont="1" applyFill="1" applyBorder="1" applyAlignment="1">
      <alignment vertical="top"/>
    </xf>
    <xf numFmtId="0" fontId="7" fillId="4" borderId="50" xfId="4" applyFont="1" applyFill="1" applyBorder="1" applyAlignment="1">
      <alignment vertical="center" wrapText="1"/>
    </xf>
    <xf numFmtId="0" fontId="7" fillId="4" borderId="43" xfId="4" applyFont="1" applyFill="1" applyBorder="1" applyAlignment="1">
      <alignment vertical="center" wrapText="1"/>
    </xf>
    <xf numFmtId="0" fontId="57" fillId="4" borderId="30" xfId="4" applyFont="1" applyFill="1" applyBorder="1" applyAlignment="1">
      <alignment wrapText="1"/>
    </xf>
    <xf numFmtId="0" fontId="57" fillId="4" borderId="84" xfId="4" applyFont="1" applyFill="1" applyBorder="1" applyAlignment="1">
      <alignment horizontal="center" vertical="top"/>
    </xf>
    <xf numFmtId="0" fontId="57" fillId="4" borderId="30" xfId="4" applyFont="1" applyFill="1" applyBorder="1" applyAlignment="1">
      <alignment horizontal="left" vertical="top" wrapText="1"/>
    </xf>
    <xf numFmtId="0" fontId="7" fillId="4" borderId="18" xfId="4" applyFont="1" applyFill="1" applyBorder="1" applyAlignment="1">
      <alignment horizontal="center" vertical="top"/>
    </xf>
    <xf numFmtId="0" fontId="7" fillId="4" borderId="35" xfId="4" applyFont="1" applyFill="1" applyBorder="1" applyAlignment="1">
      <alignment horizontal="center" vertical="top"/>
    </xf>
    <xf numFmtId="0" fontId="7" fillId="4" borderId="36" xfId="4" applyFont="1" applyFill="1" applyBorder="1" applyAlignment="1">
      <alignment horizontal="center" vertical="top"/>
    </xf>
    <xf numFmtId="0" fontId="7" fillId="4" borderId="54" xfId="4" applyFont="1" applyFill="1" applyBorder="1" applyAlignment="1">
      <alignment vertical="top" wrapText="1"/>
    </xf>
    <xf numFmtId="0" fontId="7" fillId="0" borderId="9" xfId="4" applyFont="1" applyBorder="1"/>
    <xf numFmtId="0" fontId="7" fillId="0" borderId="12" xfId="4" applyFont="1" applyBorder="1"/>
    <xf numFmtId="0" fontId="7" fillId="6" borderId="9" xfId="4" applyFont="1" applyFill="1" applyBorder="1"/>
    <xf numFmtId="0" fontId="7" fillId="6" borderId="12" xfId="4" applyFont="1" applyFill="1" applyBorder="1"/>
    <xf numFmtId="0" fontId="7" fillId="0" borderId="19" xfId="4" applyFont="1" applyBorder="1"/>
    <xf numFmtId="0" fontId="12" fillId="7" borderId="44" xfId="4" applyFont="1" applyFill="1" applyBorder="1" applyAlignment="1">
      <alignment horizontal="left" vertical="top"/>
    </xf>
    <xf numFmtId="0" fontId="12" fillId="8" borderId="26" xfId="4" applyFont="1" applyFill="1" applyBorder="1" applyAlignment="1">
      <alignment vertical="top"/>
    </xf>
    <xf numFmtId="49" fontId="12" fillId="17" borderId="9" xfId="4" applyNumberFormat="1" applyFont="1" applyFill="1" applyBorder="1" applyAlignment="1">
      <alignment horizontal="center" vertical="top" wrapText="1"/>
    </xf>
    <xf numFmtId="0" fontId="33" fillId="4" borderId="0" xfId="4" applyFont="1" applyFill="1"/>
    <xf numFmtId="0" fontId="59" fillId="4" borderId="0" xfId="4" applyFont="1" applyFill="1"/>
    <xf numFmtId="0" fontId="7" fillId="0" borderId="67" xfId="4" applyFont="1" applyBorder="1" applyAlignment="1">
      <alignment horizontal="center" vertical="center" wrapText="1"/>
    </xf>
    <xf numFmtId="0" fontId="33" fillId="0" borderId="0" xfId="4" applyFont="1"/>
    <xf numFmtId="0" fontId="60" fillId="0" borderId="0" xfId="4" applyFont="1"/>
    <xf numFmtId="0" fontId="12" fillId="0" borderId="3" xfId="4" applyFont="1" applyBorder="1" applyAlignment="1">
      <alignment horizontal="center" vertical="center"/>
    </xf>
    <xf numFmtId="0" fontId="32" fillId="0" borderId="0" xfId="4" applyFont="1" applyAlignment="1">
      <alignment horizontal="center" vertical="center"/>
    </xf>
    <xf numFmtId="0" fontId="33" fillId="0" borderId="0" xfId="8" applyFont="1" applyAlignment="1">
      <alignment vertical="top" wrapText="1"/>
    </xf>
    <xf numFmtId="0" fontId="7" fillId="0" borderId="0" xfId="8" applyFont="1" applyAlignment="1">
      <alignment vertical="top" wrapText="1"/>
    </xf>
    <xf numFmtId="0" fontId="5" fillId="0" borderId="0" xfId="12"/>
    <xf numFmtId="0" fontId="5" fillId="0" borderId="0" xfId="12" applyAlignment="1">
      <alignment horizontal="left"/>
    </xf>
    <xf numFmtId="0" fontId="26" fillId="0" borderId="0" xfId="12" applyFont="1"/>
    <xf numFmtId="2" fontId="5" fillId="0" borderId="0" xfId="12" applyNumberFormat="1"/>
    <xf numFmtId="0" fontId="16" fillId="0" borderId="5" xfId="12" applyFont="1" applyBorder="1" applyAlignment="1">
      <alignment horizontal="left" vertical="center" wrapText="1"/>
    </xf>
    <xf numFmtId="164" fontId="17" fillId="3" borderId="2" xfId="2" applyNumberFormat="1" applyFont="1" applyFill="1" applyBorder="1" applyAlignment="1">
      <alignment horizontal="center" vertical="top" wrapText="1"/>
    </xf>
    <xf numFmtId="164" fontId="16" fillId="0" borderId="2" xfId="2" applyNumberFormat="1" applyFont="1" applyBorder="1" applyAlignment="1">
      <alignment horizontal="center" vertical="top" wrapText="1"/>
    </xf>
    <xf numFmtId="0" fontId="16" fillId="4" borderId="1" xfId="5" applyFont="1" applyFill="1" applyBorder="1" applyAlignment="1">
      <alignment horizontal="left" vertical="top" wrapText="1"/>
    </xf>
    <xf numFmtId="164" fontId="16" fillId="0" borderId="14" xfId="2" applyNumberFormat="1" applyFont="1" applyBorder="1" applyAlignment="1">
      <alignment horizontal="center" vertical="top" wrapText="1"/>
    </xf>
    <xf numFmtId="0" fontId="16" fillId="4" borderId="16" xfId="5" applyFont="1" applyFill="1" applyBorder="1" applyAlignment="1">
      <alignment horizontal="left" vertical="top" wrapText="1"/>
    </xf>
    <xf numFmtId="0" fontId="16" fillId="4" borderId="16" xfId="5" applyFont="1" applyFill="1" applyBorder="1" applyAlignment="1">
      <alignment horizontal="left" vertical="center" wrapText="1"/>
    </xf>
    <xf numFmtId="0" fontId="16" fillId="4" borderId="18" xfId="12" applyFont="1" applyFill="1" applyBorder="1" applyAlignment="1">
      <alignment horizontal="left" vertical="center" wrapText="1"/>
    </xf>
    <xf numFmtId="0" fontId="16" fillId="0" borderId="18" xfId="12" applyFont="1" applyBorder="1" applyAlignment="1">
      <alignment horizontal="left" vertical="center" wrapText="1"/>
    </xf>
    <xf numFmtId="0" fontId="16" fillId="0" borderId="16" xfId="12" applyFont="1" applyBorder="1" applyAlignment="1">
      <alignment horizontal="left" vertical="center" wrapText="1"/>
    </xf>
    <xf numFmtId="164" fontId="17" fillId="5" borderId="6" xfId="2" applyNumberFormat="1" applyFont="1" applyFill="1" applyBorder="1" applyAlignment="1">
      <alignment horizontal="center" vertical="top" wrapText="1"/>
    </xf>
    <xf numFmtId="49" fontId="12" fillId="0" borderId="0" xfId="2" applyNumberFormat="1" applyFont="1" applyAlignment="1">
      <alignment horizontal="center" vertical="top" wrapText="1"/>
    </xf>
    <xf numFmtId="0" fontId="23" fillId="0" borderId="0" xfId="12" applyFont="1" applyAlignment="1">
      <alignment horizontal="center" vertical="top"/>
    </xf>
    <xf numFmtId="49" fontId="16" fillId="0" borderId="0" xfId="12" applyNumberFormat="1" applyFont="1" applyAlignment="1">
      <alignment vertical="top"/>
    </xf>
    <xf numFmtId="49" fontId="16" fillId="0" borderId="26" xfId="12" applyNumberFormat="1" applyFont="1" applyBorder="1" applyAlignment="1">
      <alignment vertical="top"/>
    </xf>
    <xf numFmtId="49" fontId="16" fillId="0" borderId="26" xfId="12" applyNumberFormat="1" applyFont="1" applyBorder="1" applyAlignment="1">
      <alignment vertical="top" textRotation="90"/>
    </xf>
    <xf numFmtId="0" fontId="5" fillId="5" borderId="27" xfId="12" applyFill="1" applyBorder="1" applyAlignment="1">
      <alignment horizontal="left"/>
    </xf>
    <xf numFmtId="0" fontId="26" fillId="5" borderId="28" xfId="12" applyFont="1" applyFill="1" applyBorder="1" applyAlignment="1">
      <alignment horizontal="left"/>
    </xf>
    <xf numFmtId="0" fontId="16" fillId="5" borderId="11" xfId="12" applyFont="1" applyFill="1" applyBorder="1" applyAlignment="1">
      <alignment horizontal="center" vertical="top"/>
    </xf>
    <xf numFmtId="0" fontId="16" fillId="5" borderId="12" xfId="12" applyFont="1" applyFill="1" applyBorder="1" applyAlignment="1">
      <alignment horizontal="center" vertical="top"/>
    </xf>
    <xf numFmtId="164" fontId="17" fillId="5" borderId="9" xfId="12" applyNumberFormat="1" applyFont="1" applyFill="1" applyBorder="1" applyAlignment="1">
      <alignment horizontal="center" vertical="top"/>
    </xf>
    <xf numFmtId="0" fontId="5" fillId="0" borderId="84" xfId="12" applyBorder="1" applyAlignment="1">
      <alignment horizontal="left"/>
    </xf>
    <xf numFmtId="0" fontId="5" fillId="0" borderId="51" xfId="12" applyBorder="1" applyAlignment="1">
      <alignment horizontal="left"/>
    </xf>
    <xf numFmtId="0" fontId="23" fillId="0" borderId="3" xfId="12" applyFont="1" applyBorder="1" applyAlignment="1">
      <alignment horizontal="center" vertical="top"/>
    </xf>
    <xf numFmtId="0" fontId="23" fillId="23" borderId="3" xfId="12" applyFont="1" applyFill="1" applyBorder="1" applyAlignment="1">
      <alignment horizontal="center" vertical="top"/>
    </xf>
    <xf numFmtId="0" fontId="23" fillId="23" borderId="4" xfId="12" applyFont="1" applyFill="1" applyBorder="1" applyAlignment="1">
      <alignment horizontal="center" vertical="top"/>
    </xf>
    <xf numFmtId="164" fontId="17" fillId="23" borderId="2" xfId="12" applyNumberFormat="1" applyFont="1" applyFill="1" applyBorder="1" applyAlignment="1">
      <alignment horizontal="center" vertical="top"/>
    </xf>
    <xf numFmtId="0" fontId="5" fillId="0" borderId="29" xfId="12" applyBorder="1" applyAlignment="1">
      <alignment horizontal="left"/>
    </xf>
    <xf numFmtId="0" fontId="5" fillId="0" borderId="30" xfId="12" applyBorder="1" applyAlignment="1">
      <alignment horizontal="left"/>
    </xf>
    <xf numFmtId="0" fontId="23" fillId="4" borderId="3" xfId="12" applyFont="1" applyFill="1" applyBorder="1" applyAlignment="1">
      <alignment horizontal="center" vertical="top"/>
    </xf>
    <xf numFmtId="0" fontId="23" fillId="4" borderId="4" xfId="12" applyFont="1" applyFill="1" applyBorder="1" applyAlignment="1">
      <alignment horizontal="center" vertical="top"/>
    </xf>
    <xf numFmtId="164" fontId="17" fillId="4" borderId="2" xfId="12" applyNumberFormat="1" applyFont="1" applyFill="1" applyBorder="1" applyAlignment="1">
      <alignment horizontal="center" vertical="top"/>
    </xf>
    <xf numFmtId="0" fontId="5" fillId="8" borderId="31" xfId="12" applyFill="1" applyBorder="1" applyAlignment="1">
      <alignment horizontal="left"/>
    </xf>
    <xf numFmtId="0" fontId="5" fillId="8" borderId="32" xfId="12" applyFill="1" applyBorder="1" applyAlignment="1">
      <alignment horizontal="left"/>
    </xf>
    <xf numFmtId="0" fontId="23" fillId="8" borderId="11" xfId="12" applyFont="1" applyFill="1" applyBorder="1" applyAlignment="1">
      <alignment horizontal="center" vertical="top"/>
    </xf>
    <xf numFmtId="0" fontId="23" fillId="8" borderId="12" xfId="12" applyFont="1" applyFill="1" applyBorder="1" applyAlignment="1">
      <alignment horizontal="center" vertical="top"/>
    </xf>
    <xf numFmtId="164" fontId="17" fillId="8" borderId="9" xfId="12" applyNumberFormat="1" applyFont="1" applyFill="1" applyBorder="1" applyAlignment="1">
      <alignment horizontal="center" vertical="top"/>
    </xf>
    <xf numFmtId="49" fontId="17" fillId="7" borderId="2" xfId="12" applyNumberFormat="1" applyFont="1" applyFill="1" applyBorder="1" applyAlignment="1">
      <alignment horizontal="center" vertical="top"/>
    </xf>
    <xf numFmtId="0" fontId="5" fillId="6" borderId="80" xfId="12" applyFill="1" applyBorder="1" applyAlignment="1">
      <alignment horizontal="left"/>
    </xf>
    <xf numFmtId="0" fontId="5" fillId="6" borderId="78" xfId="12" applyFill="1" applyBorder="1" applyAlignment="1">
      <alignment horizontal="left"/>
    </xf>
    <xf numFmtId="0" fontId="17" fillId="6" borderId="11" xfId="12" applyFont="1" applyFill="1" applyBorder="1" applyAlignment="1">
      <alignment horizontal="left" vertical="top" wrapText="1"/>
    </xf>
    <xf numFmtId="0" fontId="17" fillId="6" borderId="12" xfId="12" applyFont="1" applyFill="1" applyBorder="1" applyAlignment="1">
      <alignment horizontal="left" vertical="top" wrapText="1"/>
    </xf>
    <xf numFmtId="164" fontId="17" fillId="6" borderId="2" xfId="12" applyNumberFormat="1" applyFont="1" applyFill="1" applyBorder="1" applyAlignment="1">
      <alignment horizontal="center" vertical="top" wrapText="1"/>
    </xf>
    <xf numFmtId="49" fontId="17" fillId="6" borderId="2" xfId="12" applyNumberFormat="1" applyFont="1" applyFill="1" applyBorder="1" applyAlignment="1">
      <alignment horizontal="center" vertical="top"/>
    </xf>
    <xf numFmtId="0" fontId="16" fillId="0" borderId="64" xfId="12" applyFont="1" applyBorder="1" applyAlignment="1">
      <alignment horizontal="center" vertical="top"/>
    </xf>
    <xf numFmtId="0" fontId="16" fillId="4" borderId="79" xfId="12" applyFont="1" applyFill="1" applyBorder="1" applyAlignment="1">
      <alignment horizontal="center" vertical="top"/>
    </xf>
    <xf numFmtId="0" fontId="16" fillId="4" borderId="35" xfId="12" applyFont="1" applyFill="1" applyBorder="1" applyAlignment="1">
      <alignment horizontal="center" vertical="top" wrapText="1"/>
    </xf>
    <xf numFmtId="0" fontId="16" fillId="4" borderId="67" xfId="12" applyFont="1" applyFill="1" applyBorder="1" applyAlignment="1">
      <alignment horizontal="left" vertical="top" wrapText="1"/>
    </xf>
    <xf numFmtId="164" fontId="16" fillId="12" borderId="9" xfId="12" applyNumberFormat="1" applyFont="1" applyFill="1" applyBorder="1" applyAlignment="1">
      <alignment horizontal="center" vertical="top"/>
    </xf>
    <xf numFmtId="0" fontId="16" fillId="12" borderId="9" xfId="12" applyFont="1" applyFill="1" applyBorder="1" applyAlignment="1">
      <alignment horizontal="center" vertical="top"/>
    </xf>
    <xf numFmtId="49" fontId="16" fillId="4" borderId="2" xfId="12" applyNumberFormat="1" applyFont="1" applyFill="1" applyBorder="1" applyAlignment="1">
      <alignment vertical="top"/>
    </xf>
    <xf numFmtId="0" fontId="5" fillId="4" borderId="2" xfId="12" applyFill="1" applyBorder="1" applyAlignment="1">
      <alignment horizontal="center" vertical="top" wrapText="1"/>
    </xf>
    <xf numFmtId="49" fontId="17" fillId="10" borderId="2" xfId="12" applyNumberFormat="1" applyFont="1" applyFill="1" applyBorder="1" applyAlignment="1">
      <alignment vertical="top" wrapText="1"/>
    </xf>
    <xf numFmtId="49" fontId="17" fillId="11" borderId="2" xfId="12" applyNumberFormat="1" applyFont="1" applyFill="1" applyBorder="1" applyAlignment="1">
      <alignment horizontal="center" vertical="top"/>
    </xf>
    <xf numFmtId="0" fontId="16" fillId="0" borderId="58" xfId="12" applyFont="1" applyBorder="1" applyAlignment="1">
      <alignment horizontal="center" vertical="top"/>
    </xf>
    <xf numFmtId="0" fontId="16" fillId="4" borderId="81" xfId="12" applyFont="1" applyFill="1" applyBorder="1" applyAlignment="1">
      <alignment horizontal="center" vertical="top"/>
    </xf>
    <xf numFmtId="0" fontId="16" fillId="4" borderId="66" xfId="12" applyFont="1" applyFill="1" applyBorder="1" applyAlignment="1">
      <alignment horizontal="center" vertical="top" wrapText="1"/>
    </xf>
    <xf numFmtId="0" fontId="16" fillId="4" borderId="60" xfId="12" applyFont="1" applyFill="1" applyBorder="1" applyAlignment="1">
      <alignment horizontal="left" vertical="top" wrapText="1"/>
    </xf>
    <xf numFmtId="164" fontId="16" fillId="0" borderId="18" xfId="12" applyNumberFormat="1" applyFont="1" applyBorder="1" applyAlignment="1">
      <alignment horizontal="center" vertical="top"/>
    </xf>
    <xf numFmtId="0" fontId="16" fillId="0" borderId="38" xfId="12" applyFont="1" applyBorder="1" applyAlignment="1">
      <alignment horizontal="center" vertical="top"/>
    </xf>
    <xf numFmtId="49" fontId="16" fillId="4" borderId="38" xfId="12" applyNumberFormat="1" applyFont="1" applyFill="1" applyBorder="1" applyAlignment="1">
      <alignment vertical="top"/>
    </xf>
    <xf numFmtId="0" fontId="16" fillId="10" borderId="38" xfId="12" applyFont="1" applyFill="1" applyBorder="1" applyAlignment="1">
      <alignment horizontal="left" vertical="top" wrapText="1"/>
    </xf>
    <xf numFmtId="0" fontId="5" fillId="4" borderId="38" xfId="12" applyFill="1" applyBorder="1" applyAlignment="1">
      <alignment horizontal="center" vertical="top" wrapText="1"/>
    </xf>
    <xf numFmtId="49" fontId="17" fillId="10" borderId="38" xfId="12" applyNumberFormat="1" applyFont="1" applyFill="1" applyBorder="1" applyAlignment="1">
      <alignment vertical="top" wrapText="1"/>
    </xf>
    <xf numFmtId="49" fontId="17" fillId="11" borderId="38" xfId="12" applyNumberFormat="1" applyFont="1" applyFill="1" applyBorder="1" applyAlignment="1">
      <alignment horizontal="center" vertical="top"/>
    </xf>
    <xf numFmtId="49" fontId="17" fillId="7" borderId="38" xfId="12" applyNumberFormat="1" applyFont="1" applyFill="1" applyBorder="1" applyAlignment="1">
      <alignment horizontal="center" vertical="top"/>
    </xf>
    <xf numFmtId="164" fontId="16" fillId="0" borderId="20" xfId="12" applyNumberFormat="1" applyFont="1" applyBorder="1" applyAlignment="1">
      <alignment horizontal="center" vertical="top"/>
    </xf>
    <xf numFmtId="0" fontId="16" fillId="4" borderId="14" xfId="12" applyFont="1" applyFill="1" applyBorder="1" applyAlignment="1">
      <alignment horizontal="center" vertical="top"/>
    </xf>
    <xf numFmtId="164" fontId="16" fillId="0" borderId="14" xfId="12" applyNumberFormat="1" applyFont="1" applyBorder="1" applyAlignment="1">
      <alignment horizontal="center" vertical="top"/>
    </xf>
    <xf numFmtId="0" fontId="16" fillId="0" borderId="73" xfId="12" applyFont="1" applyBorder="1" applyAlignment="1">
      <alignment horizontal="center" vertical="top"/>
    </xf>
    <xf numFmtId="0" fontId="16" fillId="4" borderId="80" xfId="12" applyFont="1" applyFill="1" applyBorder="1" applyAlignment="1">
      <alignment horizontal="center" vertical="top"/>
    </xf>
    <xf numFmtId="0" fontId="16" fillId="4" borderId="75" xfId="12" applyFont="1" applyFill="1" applyBorder="1" applyAlignment="1">
      <alignment horizontal="center" vertical="top" wrapText="1"/>
    </xf>
    <xf numFmtId="164" fontId="16" fillId="0" borderId="5" xfId="12" applyNumberFormat="1" applyFont="1" applyBorder="1" applyAlignment="1">
      <alignment horizontal="center" vertical="top"/>
    </xf>
    <xf numFmtId="164" fontId="18" fillId="0" borderId="5" xfId="12" applyNumberFormat="1" applyFont="1" applyBorder="1" applyAlignment="1">
      <alignment horizontal="center" vertical="top"/>
    </xf>
    <xf numFmtId="0" fontId="16" fillId="4" borderId="6" xfId="12" applyFont="1" applyFill="1" applyBorder="1" applyAlignment="1">
      <alignment horizontal="center" vertical="top"/>
    </xf>
    <xf numFmtId="49" fontId="16" fillId="4" borderId="24" xfId="12" applyNumberFormat="1" applyFont="1" applyFill="1" applyBorder="1" applyAlignment="1">
      <alignment vertical="top"/>
    </xf>
    <xf numFmtId="49" fontId="17" fillId="10" borderId="24" xfId="12" applyNumberFormat="1" applyFont="1" applyFill="1" applyBorder="1" applyAlignment="1">
      <alignment vertical="top" wrapText="1"/>
    </xf>
    <xf numFmtId="0" fontId="16" fillId="0" borderId="79" xfId="12" applyFont="1" applyBorder="1" applyAlignment="1">
      <alignment horizontal="center" vertical="top"/>
    </xf>
    <xf numFmtId="164" fontId="16" fillId="0" borderId="83" xfId="12" applyNumberFormat="1" applyFont="1" applyBorder="1" applyAlignment="1">
      <alignment horizontal="center" vertical="top"/>
    </xf>
    <xf numFmtId="49" fontId="16" fillId="4" borderId="24" xfId="12" applyNumberFormat="1" applyFont="1" applyFill="1" applyBorder="1" applyAlignment="1">
      <alignment horizontal="center" vertical="top"/>
    </xf>
    <xf numFmtId="164" fontId="16" fillId="0" borderId="16" xfId="12" applyNumberFormat="1" applyFont="1" applyBorder="1" applyAlignment="1">
      <alignment horizontal="center" vertical="top"/>
    </xf>
    <xf numFmtId="0" fontId="16" fillId="0" borderId="14" xfId="12" applyFont="1" applyBorder="1" applyAlignment="1">
      <alignment horizontal="center" vertical="top"/>
    </xf>
    <xf numFmtId="164" fontId="17" fillId="9" borderId="10" xfId="12" applyNumberFormat="1" applyFont="1" applyFill="1" applyBorder="1" applyAlignment="1">
      <alignment horizontal="center" vertical="top"/>
    </xf>
    <xf numFmtId="0" fontId="17" fillId="9" borderId="2" xfId="12" applyFont="1" applyFill="1" applyBorder="1" applyAlignment="1">
      <alignment horizontal="center" vertical="top"/>
    </xf>
    <xf numFmtId="164" fontId="16" fillId="9" borderId="77" xfId="12" applyNumberFormat="1" applyFont="1" applyFill="1" applyBorder="1" applyAlignment="1">
      <alignment horizontal="center" vertical="top"/>
    </xf>
    <xf numFmtId="0" fontId="16" fillId="9" borderId="13" xfId="12" applyFont="1" applyFill="1" applyBorder="1" applyAlignment="1">
      <alignment horizontal="center" vertical="top"/>
    </xf>
    <xf numFmtId="49" fontId="17" fillId="7" borderId="19" xfId="12" applyNumberFormat="1" applyFont="1" applyFill="1" applyBorder="1" applyAlignment="1">
      <alignment horizontal="center" vertical="top"/>
    </xf>
    <xf numFmtId="164" fontId="16" fillId="9" borderId="83" xfId="12" applyNumberFormat="1" applyFont="1" applyFill="1" applyBorder="1" applyAlignment="1">
      <alignment horizontal="center" vertical="top"/>
    </xf>
    <xf numFmtId="0" fontId="16" fillId="9" borderId="41" xfId="12" applyFont="1" applyFill="1" applyBorder="1" applyAlignment="1">
      <alignment horizontal="center" vertical="top"/>
    </xf>
    <xf numFmtId="164" fontId="16" fillId="9" borderId="5" xfId="12" applyNumberFormat="1" applyFont="1" applyFill="1" applyBorder="1" applyAlignment="1">
      <alignment horizontal="center" vertical="top"/>
    </xf>
    <xf numFmtId="0" fontId="16" fillId="9" borderId="6" xfId="12" applyFont="1" applyFill="1" applyBorder="1" applyAlignment="1">
      <alignment horizontal="center" vertical="top"/>
    </xf>
    <xf numFmtId="164" fontId="16" fillId="9" borderId="26" xfId="12" applyNumberFormat="1" applyFont="1" applyFill="1" applyBorder="1" applyAlignment="1">
      <alignment horizontal="center" vertical="top"/>
    </xf>
    <xf numFmtId="164" fontId="16" fillId="9" borderId="9" xfId="12" applyNumberFormat="1" applyFont="1" applyFill="1" applyBorder="1" applyAlignment="1">
      <alignment horizontal="center" vertical="top"/>
    </xf>
    <xf numFmtId="0" fontId="16" fillId="9" borderId="24" xfId="12" applyFont="1" applyFill="1" applyBorder="1" applyAlignment="1">
      <alignment horizontal="center" vertical="top"/>
    </xf>
    <xf numFmtId="164" fontId="18" fillId="12" borderId="9" xfId="12" applyNumberFormat="1" applyFont="1" applyFill="1" applyBorder="1" applyAlignment="1">
      <alignment horizontal="center" vertical="top"/>
    </xf>
    <xf numFmtId="164" fontId="18" fillId="0" borderId="18" xfId="12" applyNumberFormat="1" applyFont="1" applyBorder="1" applyAlignment="1">
      <alignment horizontal="center" vertical="top"/>
    </xf>
    <xf numFmtId="164" fontId="18" fillId="0" borderId="16" xfId="12" applyNumberFormat="1" applyFont="1" applyBorder="1" applyAlignment="1">
      <alignment horizontal="center" vertical="top"/>
    </xf>
    <xf numFmtId="0" fontId="18" fillId="0" borderId="64" xfId="12" applyFont="1" applyBorder="1" applyAlignment="1">
      <alignment horizontal="center" vertical="top"/>
    </xf>
    <xf numFmtId="0" fontId="18" fillId="4" borderId="79" xfId="12" applyFont="1" applyFill="1" applyBorder="1" applyAlignment="1">
      <alignment horizontal="center" vertical="top"/>
    </xf>
    <xf numFmtId="0" fontId="18" fillId="0" borderId="58" xfId="12" applyFont="1" applyBorder="1" applyAlignment="1">
      <alignment horizontal="center" vertical="top"/>
    </xf>
    <xf numFmtId="0" fontId="18" fillId="4" borderId="81" xfId="12" applyFont="1" applyFill="1" applyBorder="1" applyAlignment="1">
      <alignment horizontal="center" vertical="top"/>
    </xf>
    <xf numFmtId="0" fontId="18" fillId="0" borderId="73" xfId="12" applyFont="1" applyBorder="1" applyAlignment="1">
      <alignment horizontal="center" vertical="top"/>
    </xf>
    <xf numFmtId="0" fontId="18" fillId="4" borderId="80" xfId="12" applyFont="1" applyFill="1" applyBorder="1" applyAlignment="1">
      <alignment horizontal="center" vertical="top"/>
    </xf>
    <xf numFmtId="164" fontId="16" fillId="0" borderId="6" xfId="12" applyNumberFormat="1" applyFont="1" applyBorder="1" applyAlignment="1">
      <alignment horizontal="center" vertical="top"/>
    </xf>
    <xf numFmtId="0" fontId="5" fillId="4" borderId="24" xfId="12" applyFill="1" applyBorder="1" applyAlignment="1">
      <alignment horizontal="center" vertical="top" wrapText="1"/>
    </xf>
    <xf numFmtId="0" fontId="16" fillId="0" borderId="64" xfId="12" applyFont="1" applyBorder="1" applyAlignment="1">
      <alignment vertical="top"/>
    </xf>
    <xf numFmtId="0" fontId="16" fillId="4" borderId="79" xfId="12" applyFont="1" applyFill="1" applyBorder="1" applyAlignment="1">
      <alignment vertical="top"/>
    </xf>
    <xf numFmtId="0" fontId="16" fillId="4" borderId="35" xfId="12" applyFont="1" applyFill="1" applyBorder="1" applyAlignment="1">
      <alignment vertical="top" wrapText="1"/>
    </xf>
    <xf numFmtId="0" fontId="16" fillId="4" borderId="67" xfId="12" applyFont="1" applyFill="1" applyBorder="1" applyAlignment="1">
      <alignment vertical="top" wrapText="1"/>
    </xf>
    <xf numFmtId="0" fontId="5" fillId="10" borderId="0" xfId="12" applyFill="1" applyAlignment="1">
      <alignment horizontal="center" vertical="top" wrapText="1"/>
    </xf>
    <xf numFmtId="0" fontId="5" fillId="9" borderId="59" xfId="12" applyFill="1" applyBorder="1" applyAlignment="1">
      <alignment horizontal="center" vertical="top" wrapText="1"/>
    </xf>
    <xf numFmtId="0" fontId="16" fillId="0" borderId="58" xfId="12" applyFont="1" applyBorder="1" applyAlignment="1">
      <alignment vertical="top"/>
    </xf>
    <xf numFmtId="0" fontId="16" fillId="4" borderId="81" xfId="12" applyFont="1" applyFill="1" applyBorder="1" applyAlignment="1">
      <alignment vertical="top"/>
    </xf>
    <xf numFmtId="0" fontId="16" fillId="4" borderId="66" xfId="12" applyFont="1" applyFill="1" applyBorder="1" applyAlignment="1">
      <alignment vertical="top" wrapText="1"/>
    </xf>
    <xf numFmtId="0" fontId="16" fillId="4" borderId="60" xfId="12" applyFont="1" applyFill="1" applyBorder="1" applyAlignment="1">
      <alignment vertical="top" wrapText="1"/>
    </xf>
    <xf numFmtId="49" fontId="17" fillId="10" borderId="0" xfId="12" applyNumberFormat="1" applyFont="1" applyFill="1" applyAlignment="1">
      <alignment vertical="top" wrapText="1"/>
    </xf>
    <xf numFmtId="49" fontId="17" fillId="9" borderId="59" xfId="12" applyNumberFormat="1" applyFont="1" applyFill="1" applyBorder="1" applyAlignment="1">
      <alignment vertical="top" wrapText="1"/>
    </xf>
    <xf numFmtId="0" fontId="16" fillId="4" borderId="23" xfId="12" applyFont="1" applyFill="1" applyBorder="1" applyAlignment="1">
      <alignment horizontal="center" vertical="top"/>
    </xf>
    <xf numFmtId="49" fontId="17" fillId="10" borderId="59" xfId="12" applyNumberFormat="1" applyFont="1" applyFill="1" applyBorder="1" applyAlignment="1">
      <alignment vertical="top" wrapText="1"/>
    </xf>
    <xf numFmtId="0" fontId="5" fillId="10" borderId="2" xfId="12" applyFill="1" applyBorder="1" applyAlignment="1">
      <alignment vertical="top" wrapText="1"/>
    </xf>
    <xf numFmtId="0" fontId="5" fillId="10" borderId="3" xfId="12" applyFill="1" applyBorder="1" applyAlignment="1">
      <alignment horizontal="center" vertical="top" wrapText="1"/>
    </xf>
    <xf numFmtId="0" fontId="5" fillId="9" borderId="34" xfId="12" applyFill="1" applyBorder="1" applyAlignment="1">
      <alignment horizontal="center" vertical="top" wrapText="1"/>
    </xf>
    <xf numFmtId="0" fontId="5" fillId="10" borderId="0" xfId="12" applyFill="1"/>
    <xf numFmtId="49" fontId="17" fillId="10" borderId="74" xfId="12" applyNumberFormat="1" applyFont="1" applyFill="1" applyBorder="1" applyAlignment="1">
      <alignment vertical="top" wrapText="1"/>
    </xf>
    <xf numFmtId="49" fontId="17" fillId="9" borderId="74" xfId="12" applyNumberFormat="1" applyFont="1" applyFill="1" applyBorder="1" applyAlignment="1">
      <alignment vertical="top" wrapText="1"/>
    </xf>
    <xf numFmtId="164" fontId="17" fillId="9" borderId="1" xfId="12" applyNumberFormat="1" applyFont="1" applyFill="1" applyBorder="1" applyAlignment="1">
      <alignment horizontal="center" vertical="top"/>
    </xf>
    <xf numFmtId="0" fontId="17" fillId="9" borderId="9" xfId="12" applyFont="1" applyFill="1" applyBorder="1" applyAlignment="1">
      <alignment horizontal="center" vertical="top"/>
    </xf>
    <xf numFmtId="0" fontId="5" fillId="9" borderId="3" xfId="12" applyFill="1" applyBorder="1" applyAlignment="1">
      <alignment vertical="top" wrapText="1"/>
    </xf>
    <xf numFmtId="49" fontId="17" fillId="9" borderId="0" xfId="12" applyNumberFormat="1" applyFont="1" applyFill="1" applyAlignment="1">
      <alignment vertical="top" wrapText="1"/>
    </xf>
    <xf numFmtId="164" fontId="16" fillId="9" borderId="16" xfId="12" applyNumberFormat="1" applyFont="1" applyFill="1" applyBorder="1" applyAlignment="1">
      <alignment horizontal="center" vertical="top"/>
    </xf>
    <xf numFmtId="0" fontId="16" fillId="9" borderId="14" xfId="12" applyFont="1" applyFill="1" applyBorder="1" applyAlignment="1">
      <alignment horizontal="center" vertical="top"/>
    </xf>
    <xf numFmtId="49" fontId="17" fillId="9" borderId="26" xfId="12" applyNumberFormat="1" applyFont="1" applyFill="1" applyBorder="1" applyAlignment="1">
      <alignment vertical="top" wrapText="1"/>
    </xf>
    <xf numFmtId="0" fontId="7" fillId="0" borderId="76" xfId="12" applyFont="1" applyBorder="1" applyAlignment="1">
      <alignment horizontal="left"/>
    </xf>
    <xf numFmtId="0" fontId="7" fillId="0" borderId="62" xfId="12" applyFont="1" applyBorder="1" applyAlignment="1">
      <alignment horizontal="left" vertical="top"/>
    </xf>
    <xf numFmtId="0" fontId="16" fillId="0" borderId="35" xfId="12" applyFont="1" applyBorder="1" applyAlignment="1">
      <alignment horizontal="center" vertical="center" wrapText="1"/>
    </xf>
    <xf numFmtId="0" fontId="16" fillId="0" borderId="67" xfId="12" applyFont="1" applyBorder="1" applyAlignment="1">
      <alignment vertical="center" wrapText="1"/>
    </xf>
    <xf numFmtId="0" fontId="17" fillId="4" borderId="3" xfId="12" applyFont="1" applyFill="1" applyBorder="1" applyAlignment="1">
      <alignment vertical="top"/>
    </xf>
    <xf numFmtId="0" fontId="17" fillId="4" borderId="4" xfId="12" applyFont="1" applyFill="1" applyBorder="1" applyAlignment="1">
      <alignment vertical="top"/>
    </xf>
    <xf numFmtId="0" fontId="7" fillId="0" borderId="29" xfId="12" applyFont="1" applyBorder="1" applyAlignment="1">
      <alignment horizontal="left"/>
    </xf>
    <xf numFmtId="0" fontId="7" fillId="0" borderId="30" xfId="12" applyFont="1" applyBorder="1" applyAlignment="1">
      <alignment horizontal="left" vertical="top" wrapText="1"/>
    </xf>
    <xf numFmtId="0" fontId="16" fillId="0" borderId="55" xfId="12" applyFont="1" applyBorder="1" applyAlignment="1">
      <alignment horizontal="center" vertical="top"/>
    </xf>
    <xf numFmtId="0" fontId="16" fillId="4" borderId="31" xfId="12" applyFont="1" applyFill="1" applyBorder="1" applyAlignment="1">
      <alignment horizontal="center" vertical="top"/>
    </xf>
    <xf numFmtId="0" fontId="16" fillId="4" borderId="65" xfId="12" applyFont="1" applyFill="1" applyBorder="1" applyAlignment="1">
      <alignment horizontal="center" vertical="top"/>
    </xf>
    <xf numFmtId="0" fontId="16" fillId="4" borderId="32" xfId="12" applyFont="1" applyFill="1" applyBorder="1" applyAlignment="1">
      <alignment horizontal="left" vertical="top"/>
    </xf>
    <xf numFmtId="0" fontId="17" fillId="4" borderId="26" xfId="12" applyFont="1" applyFill="1" applyBorder="1" applyAlignment="1">
      <alignment vertical="top"/>
    </xf>
    <xf numFmtId="0" fontId="17" fillId="4" borderId="25" xfId="12" applyFont="1" applyFill="1" applyBorder="1" applyAlignment="1">
      <alignment vertical="top"/>
    </xf>
    <xf numFmtId="0" fontId="7" fillId="6" borderId="27" xfId="12" applyFont="1" applyFill="1" applyBorder="1" applyAlignment="1">
      <alignment horizontal="left"/>
    </xf>
    <xf numFmtId="0" fontId="7" fillId="6" borderId="28" xfId="12" applyFont="1" applyFill="1" applyBorder="1" applyAlignment="1">
      <alignment horizontal="left"/>
    </xf>
    <xf numFmtId="49" fontId="17" fillId="6" borderId="12" xfId="12" applyNumberFormat="1" applyFont="1" applyFill="1" applyBorder="1" applyAlignment="1">
      <alignment horizontal="center" vertical="top"/>
    </xf>
    <xf numFmtId="49" fontId="17" fillId="7" borderId="12" xfId="12" applyNumberFormat="1" applyFont="1" applyFill="1" applyBorder="1" applyAlignment="1">
      <alignment horizontal="center" vertical="top"/>
    </xf>
    <xf numFmtId="0" fontId="7" fillId="6" borderId="57" xfId="12" applyFont="1" applyFill="1" applyBorder="1" applyAlignment="1">
      <alignment horizontal="left"/>
    </xf>
    <xf numFmtId="0" fontId="7" fillId="6" borderId="54" xfId="12" applyFont="1" applyFill="1" applyBorder="1" applyAlignment="1">
      <alignment horizontal="left"/>
    </xf>
    <xf numFmtId="0" fontId="17" fillId="6" borderId="3" xfId="12" applyFont="1" applyFill="1" applyBorder="1" applyAlignment="1">
      <alignment horizontal="left" vertical="top" wrapText="1"/>
    </xf>
    <xf numFmtId="0" fontId="17" fillId="6" borderId="4" xfId="12" applyFont="1" applyFill="1" applyBorder="1" applyAlignment="1">
      <alignment horizontal="left" vertical="top" wrapText="1"/>
    </xf>
    <xf numFmtId="164" fontId="17" fillId="6" borderId="4" xfId="12" applyNumberFormat="1" applyFont="1" applyFill="1" applyBorder="1" applyAlignment="1">
      <alignment horizontal="center" vertical="top" wrapText="1"/>
    </xf>
    <xf numFmtId="0" fontId="17" fillId="6" borderId="4" xfId="12" applyFont="1" applyFill="1" applyBorder="1" applyAlignment="1">
      <alignment horizontal="center" vertical="top"/>
    </xf>
    <xf numFmtId="164" fontId="16" fillId="12" borderId="12" xfId="12" applyNumberFormat="1" applyFont="1" applyFill="1" applyBorder="1" applyAlignment="1">
      <alignment horizontal="center" vertical="top"/>
    </xf>
    <xf numFmtId="0" fontId="16" fillId="12" borderId="12" xfId="12" applyFont="1" applyFill="1" applyBorder="1" applyAlignment="1">
      <alignment horizontal="center" vertical="top"/>
    </xf>
    <xf numFmtId="164" fontId="16" fillId="0" borderId="19" xfId="12" applyNumberFormat="1" applyFont="1" applyBorder="1" applyAlignment="1">
      <alignment horizontal="center" vertical="top"/>
    </xf>
    <xf numFmtId="0" fontId="16" fillId="0" borderId="19" xfId="12" applyFont="1" applyBorder="1" applyAlignment="1">
      <alignment horizontal="center" vertical="top"/>
    </xf>
    <xf numFmtId="49" fontId="17" fillId="10" borderId="38" xfId="12" applyNumberFormat="1" applyFont="1" applyFill="1" applyBorder="1" applyAlignment="1">
      <alignment horizontal="center" vertical="top" wrapText="1"/>
    </xf>
    <xf numFmtId="0" fontId="16" fillId="4" borderId="25" xfId="12" applyFont="1" applyFill="1" applyBorder="1" applyAlignment="1">
      <alignment vertical="top" wrapText="1"/>
    </xf>
    <xf numFmtId="0" fontId="16" fillId="4" borderId="7" xfId="12" applyFont="1" applyFill="1" applyBorder="1" applyAlignment="1">
      <alignment horizontal="center" vertical="top"/>
    </xf>
    <xf numFmtId="49" fontId="17" fillId="10" borderId="24" xfId="12" applyNumberFormat="1" applyFont="1" applyFill="1" applyBorder="1" applyAlignment="1">
      <alignment horizontal="center" vertical="top" wrapText="1"/>
    </xf>
    <xf numFmtId="164" fontId="16" fillId="12" borderId="4" xfId="12" applyNumberFormat="1" applyFont="1" applyFill="1" applyBorder="1" applyAlignment="1">
      <alignment horizontal="center" vertical="top"/>
    </xf>
    <xf numFmtId="164" fontId="16" fillId="0" borderId="4" xfId="12" applyNumberFormat="1" applyFont="1" applyBorder="1" applyAlignment="1">
      <alignment horizontal="center" vertical="top"/>
    </xf>
    <xf numFmtId="0" fontId="16" fillId="4" borderId="34" xfId="12" applyFont="1" applyFill="1" applyBorder="1" applyAlignment="1">
      <alignment horizontal="center" vertical="top" wrapText="1"/>
    </xf>
    <xf numFmtId="0" fontId="16" fillId="4" borderId="15" xfId="12" applyFont="1" applyFill="1" applyBorder="1" applyAlignment="1">
      <alignment horizontal="center" vertical="top"/>
    </xf>
    <xf numFmtId="0" fontId="16" fillId="0" borderId="3" xfId="12" applyFont="1" applyBorder="1" applyAlignment="1">
      <alignment horizontal="center" vertical="top"/>
    </xf>
    <xf numFmtId="0" fontId="16" fillId="4" borderId="79" xfId="12" applyFont="1" applyFill="1" applyBorder="1" applyAlignment="1">
      <alignment horizontal="center" vertical="top" wrapText="1"/>
    </xf>
    <xf numFmtId="164" fontId="17" fillId="9" borderId="3" xfId="12" applyNumberFormat="1" applyFont="1" applyFill="1" applyBorder="1" applyAlignment="1">
      <alignment horizontal="center" vertical="top"/>
    </xf>
    <xf numFmtId="164" fontId="17" fillId="9" borderId="9" xfId="12" applyNumberFormat="1" applyFont="1" applyFill="1" applyBorder="1" applyAlignment="1">
      <alignment horizontal="center" vertical="top"/>
    </xf>
    <xf numFmtId="164" fontId="17" fillId="9" borderId="64" xfId="12" applyNumberFormat="1" applyFont="1" applyFill="1" applyBorder="1" applyAlignment="1">
      <alignment horizontal="center" vertical="top"/>
    </xf>
    <xf numFmtId="0" fontId="17" fillId="9" borderId="34" xfId="12" applyFont="1" applyFill="1" applyBorder="1" applyAlignment="1">
      <alignment horizontal="center" vertical="top"/>
    </xf>
    <xf numFmtId="0" fontId="16" fillId="0" borderId="0" xfId="12" applyFont="1" applyAlignment="1">
      <alignment horizontal="center" vertical="top"/>
    </xf>
    <xf numFmtId="0" fontId="16" fillId="4" borderId="81" xfId="12" applyFont="1" applyFill="1" applyBorder="1" applyAlignment="1">
      <alignment horizontal="center" vertical="top" wrapText="1"/>
    </xf>
    <xf numFmtId="164" fontId="16" fillId="9" borderId="71" xfId="12" applyNumberFormat="1" applyFont="1" applyFill="1" applyBorder="1" applyAlignment="1">
      <alignment horizontal="center" vertical="top"/>
    </xf>
    <xf numFmtId="164" fontId="16" fillId="9" borderId="13" xfId="12" applyNumberFormat="1" applyFont="1" applyFill="1" applyBorder="1" applyAlignment="1">
      <alignment horizontal="center" vertical="top"/>
    </xf>
    <xf numFmtId="164" fontId="16" fillId="9" borderId="69" xfId="12" applyNumberFormat="1" applyFont="1" applyFill="1" applyBorder="1" applyAlignment="1">
      <alignment horizontal="center" vertical="top"/>
    </xf>
    <xf numFmtId="0" fontId="16" fillId="9" borderId="70" xfId="12" applyFont="1" applyFill="1" applyBorder="1" applyAlignment="1">
      <alignment horizontal="center" vertical="top"/>
    </xf>
    <xf numFmtId="164" fontId="16" fillId="9" borderId="82" xfId="12" applyNumberFormat="1" applyFont="1" applyFill="1" applyBorder="1" applyAlignment="1">
      <alignment horizontal="center" vertical="top"/>
    </xf>
    <xf numFmtId="164" fontId="16" fillId="9" borderId="41" xfId="12" applyNumberFormat="1" applyFont="1" applyFill="1" applyBorder="1" applyAlignment="1">
      <alignment horizontal="center" vertical="top"/>
    </xf>
    <xf numFmtId="164" fontId="16" fillId="9" borderId="61" xfId="12" applyNumberFormat="1" applyFont="1" applyFill="1" applyBorder="1" applyAlignment="1">
      <alignment horizontal="center" vertical="top"/>
    </xf>
    <xf numFmtId="0" fontId="16" fillId="9" borderId="63" xfId="12" applyFont="1" applyFill="1" applyBorder="1" applyAlignment="1">
      <alignment horizontal="center" vertical="top"/>
    </xf>
    <xf numFmtId="164" fontId="16" fillId="9" borderId="17" xfId="12" applyNumberFormat="1" applyFont="1" applyFill="1" applyBorder="1" applyAlignment="1">
      <alignment horizontal="center" vertical="top"/>
    </xf>
    <xf numFmtId="164" fontId="16" fillId="9" borderId="14" xfId="12" applyNumberFormat="1" applyFont="1" applyFill="1" applyBorder="1" applyAlignment="1">
      <alignment horizontal="center" vertical="top"/>
    </xf>
    <xf numFmtId="164" fontId="16" fillId="9" borderId="48" xfId="12" applyNumberFormat="1" applyFont="1" applyFill="1" applyBorder="1" applyAlignment="1">
      <alignment horizontal="center" vertical="top"/>
    </xf>
    <xf numFmtId="0" fontId="16" fillId="9" borderId="37" xfId="12" applyFont="1" applyFill="1" applyBorder="1" applyAlignment="1">
      <alignment horizontal="center" vertical="top"/>
    </xf>
    <xf numFmtId="0" fontId="16" fillId="4" borderId="80" xfId="12" applyFont="1" applyFill="1" applyBorder="1" applyAlignment="1">
      <alignment horizontal="center" vertical="top" wrapText="1"/>
    </xf>
    <xf numFmtId="164" fontId="16" fillId="9" borderId="21" xfId="12" applyNumberFormat="1" applyFont="1" applyFill="1" applyBorder="1" applyAlignment="1">
      <alignment horizontal="center" vertical="top"/>
    </xf>
    <xf numFmtId="164" fontId="16" fillId="9" borderId="6" xfId="12" applyNumberFormat="1" applyFont="1" applyFill="1" applyBorder="1" applyAlignment="1">
      <alignment horizontal="center" vertical="top"/>
    </xf>
    <xf numFmtId="164" fontId="16" fillId="9" borderId="50" xfId="12" applyNumberFormat="1" applyFont="1" applyFill="1" applyBorder="1" applyAlignment="1">
      <alignment horizontal="center" vertical="top"/>
    </xf>
    <xf numFmtId="0" fontId="16" fillId="9" borderId="42" xfId="12" applyFont="1" applyFill="1" applyBorder="1" applyAlignment="1">
      <alignment horizontal="center" vertical="top"/>
    </xf>
    <xf numFmtId="0" fontId="16" fillId="4" borderId="1" xfId="12" applyFont="1" applyFill="1" applyBorder="1" applyAlignment="1">
      <alignment horizontal="center" vertical="top"/>
    </xf>
    <xf numFmtId="0" fontId="16" fillId="4" borderId="67" xfId="12" applyFont="1" applyFill="1" applyBorder="1" applyAlignment="1">
      <alignment horizontal="left" vertical="top"/>
    </xf>
    <xf numFmtId="49" fontId="17" fillId="10" borderId="3" xfId="12" applyNumberFormat="1" applyFont="1" applyFill="1" applyBorder="1" applyAlignment="1">
      <alignment horizontal="center" vertical="top" wrapText="1"/>
    </xf>
    <xf numFmtId="49" fontId="17" fillId="9" borderId="34" xfId="12" applyNumberFormat="1" applyFont="1" applyFill="1" applyBorder="1" applyAlignment="1">
      <alignment horizontal="center" vertical="top" wrapText="1"/>
    </xf>
    <xf numFmtId="0" fontId="16" fillId="4" borderId="18" xfId="12" applyFont="1" applyFill="1" applyBorder="1" applyAlignment="1">
      <alignment horizontal="center" vertical="top"/>
    </xf>
    <xf numFmtId="0" fontId="16" fillId="4" borderId="60" xfId="12" applyFont="1" applyFill="1" applyBorder="1" applyAlignment="1">
      <alignment horizontal="left" vertical="top"/>
    </xf>
    <xf numFmtId="164" fontId="16" fillId="0" borderId="2" xfId="12" applyNumberFormat="1" applyFont="1" applyBorder="1" applyAlignment="1">
      <alignment horizontal="center" vertical="top"/>
    </xf>
    <xf numFmtId="49" fontId="17" fillId="10" borderId="0" xfId="12" applyNumberFormat="1" applyFont="1" applyFill="1" applyAlignment="1">
      <alignment horizontal="center" vertical="top" wrapText="1"/>
    </xf>
    <xf numFmtId="49" fontId="17" fillId="9" borderId="59" xfId="12" applyNumberFormat="1" applyFont="1" applyFill="1" applyBorder="1" applyAlignment="1">
      <alignment horizontal="center" vertical="top" wrapText="1"/>
    </xf>
    <xf numFmtId="0" fontId="64" fillId="0" borderId="0" xfId="12" applyFont="1"/>
    <xf numFmtId="49" fontId="17" fillId="11" borderId="38" xfId="12" applyNumberFormat="1" applyFont="1" applyFill="1" applyBorder="1" applyAlignment="1">
      <alignment vertical="top"/>
    </xf>
    <xf numFmtId="49" fontId="17" fillId="7" borderId="38" xfId="12" applyNumberFormat="1" applyFont="1" applyFill="1" applyBorder="1" applyAlignment="1">
      <alignment vertical="top"/>
    </xf>
    <xf numFmtId="0" fontId="18" fillId="0" borderId="0" xfId="12" applyFont="1" applyAlignment="1">
      <alignment horizontal="center" vertical="top"/>
    </xf>
    <xf numFmtId="0" fontId="18" fillId="4" borderId="18" xfId="12" applyFont="1" applyFill="1" applyBorder="1" applyAlignment="1">
      <alignment horizontal="center" vertical="top"/>
    </xf>
    <xf numFmtId="0" fontId="18" fillId="0" borderId="8" xfId="12" applyFont="1" applyBorder="1" applyAlignment="1">
      <alignment horizontal="center" vertical="top"/>
    </xf>
    <xf numFmtId="0" fontId="18" fillId="4" borderId="5" xfId="12" applyFont="1" applyFill="1" applyBorder="1" applyAlignment="1">
      <alignment horizontal="center" vertical="top"/>
    </xf>
    <xf numFmtId="0" fontId="16" fillId="4" borderId="54" xfId="12" applyFont="1" applyFill="1" applyBorder="1" applyAlignment="1">
      <alignment horizontal="left" vertical="top"/>
    </xf>
    <xf numFmtId="49" fontId="17" fillId="10" borderId="26" xfId="12" applyNumberFormat="1" applyFont="1" applyFill="1" applyBorder="1" applyAlignment="1">
      <alignment horizontal="center" vertical="top" wrapText="1"/>
    </xf>
    <xf numFmtId="49" fontId="17" fillId="9" borderId="78" xfId="12" applyNumberFormat="1" applyFont="1" applyFill="1" applyBorder="1" applyAlignment="1">
      <alignment vertical="top" wrapText="1"/>
    </xf>
    <xf numFmtId="49" fontId="17" fillId="11" borderId="24" xfId="12" applyNumberFormat="1" applyFont="1" applyFill="1" applyBorder="1" applyAlignment="1">
      <alignment vertical="top"/>
    </xf>
    <xf numFmtId="49" fontId="17" fillId="7" borderId="24" xfId="12" applyNumberFormat="1" applyFont="1" applyFill="1" applyBorder="1" applyAlignment="1">
      <alignment vertical="top"/>
    </xf>
    <xf numFmtId="0" fontId="16" fillId="4" borderId="0" xfId="12" applyFont="1" applyFill="1" applyAlignment="1">
      <alignment horizontal="left" vertical="top"/>
    </xf>
    <xf numFmtId="164" fontId="16" fillId="0" borderId="13" xfId="12" applyNumberFormat="1" applyFont="1" applyBorder="1" applyAlignment="1">
      <alignment horizontal="center" vertical="top"/>
    </xf>
    <xf numFmtId="164" fontId="16" fillId="0" borderId="41" xfId="12" applyNumberFormat="1" applyFont="1" applyBorder="1" applyAlignment="1">
      <alignment horizontal="center" vertical="top"/>
    </xf>
    <xf numFmtId="0" fontId="16" fillId="4" borderId="4" xfId="12" applyFont="1" applyFill="1" applyBorder="1" applyAlignment="1">
      <alignment horizontal="left" vertical="top"/>
    </xf>
    <xf numFmtId="164" fontId="16" fillId="12" borderId="25" xfId="12" applyNumberFormat="1" applyFont="1" applyFill="1" applyBorder="1" applyAlignment="1">
      <alignment horizontal="center" vertical="top"/>
    </xf>
    <xf numFmtId="0" fontId="16" fillId="4" borderId="19" xfId="12" applyFont="1" applyFill="1" applyBorder="1" applyAlignment="1">
      <alignment horizontal="left" vertical="top"/>
    </xf>
    <xf numFmtId="0" fontId="16" fillId="4" borderId="25" xfId="12" applyFont="1" applyFill="1" applyBorder="1" applyAlignment="1">
      <alignment horizontal="left" vertical="top"/>
    </xf>
    <xf numFmtId="49" fontId="17" fillId="9" borderId="60" xfId="12" applyNumberFormat="1" applyFont="1" applyFill="1" applyBorder="1" applyAlignment="1">
      <alignment vertical="top" wrapText="1"/>
    </xf>
    <xf numFmtId="164" fontId="17" fillId="9" borderId="12" xfId="12" applyNumberFormat="1" applyFont="1" applyFill="1" applyBorder="1" applyAlignment="1">
      <alignment horizontal="center" vertical="top"/>
    </xf>
    <xf numFmtId="0" fontId="17" fillId="9" borderId="12" xfId="12" applyFont="1" applyFill="1" applyBorder="1" applyAlignment="1">
      <alignment horizontal="center" vertical="top"/>
    </xf>
    <xf numFmtId="164" fontId="16" fillId="9" borderId="39" xfId="12" applyNumberFormat="1" applyFont="1" applyFill="1" applyBorder="1" applyAlignment="1">
      <alignment horizontal="center" vertical="top"/>
    </xf>
    <xf numFmtId="0" fontId="16" fillId="9" borderId="39" xfId="12" applyFont="1" applyFill="1" applyBorder="1" applyAlignment="1">
      <alignment horizontal="center" vertical="top"/>
    </xf>
    <xf numFmtId="164" fontId="16" fillId="9" borderId="46" xfId="12" applyNumberFormat="1" applyFont="1" applyFill="1" applyBorder="1" applyAlignment="1">
      <alignment horizontal="center" vertical="top"/>
    </xf>
    <xf numFmtId="0" fontId="16" fillId="9" borderId="46" xfId="12" applyFont="1" applyFill="1" applyBorder="1" applyAlignment="1">
      <alignment horizontal="center" vertical="top"/>
    </xf>
    <xf numFmtId="164" fontId="16" fillId="9" borderId="15" xfId="12" applyNumberFormat="1" applyFont="1" applyFill="1" applyBorder="1" applyAlignment="1">
      <alignment horizontal="center" vertical="top"/>
    </xf>
    <xf numFmtId="0" fontId="16" fillId="9" borderId="15" xfId="12" applyFont="1" applyFill="1" applyBorder="1" applyAlignment="1">
      <alignment horizontal="center" vertical="top"/>
    </xf>
    <xf numFmtId="164" fontId="16" fillId="9" borderId="7" xfId="12" applyNumberFormat="1" applyFont="1" applyFill="1" applyBorder="1" applyAlignment="1">
      <alignment horizontal="center" vertical="top"/>
    </xf>
    <xf numFmtId="0" fontId="16" fillId="9" borderId="7" xfId="12" applyFont="1" applyFill="1" applyBorder="1" applyAlignment="1">
      <alignment horizontal="center" vertical="top"/>
    </xf>
    <xf numFmtId="0" fontId="17" fillId="10" borderId="2" xfId="12" applyFont="1" applyFill="1" applyBorder="1" applyAlignment="1">
      <alignment vertical="top" wrapText="1"/>
    </xf>
    <xf numFmtId="49" fontId="17" fillId="9" borderId="67" xfId="12" applyNumberFormat="1" applyFont="1" applyFill="1" applyBorder="1" applyAlignment="1">
      <alignment vertical="top" wrapText="1"/>
    </xf>
    <xf numFmtId="49" fontId="17" fillId="11" borderId="2" xfId="12" applyNumberFormat="1" applyFont="1" applyFill="1" applyBorder="1" applyAlignment="1">
      <alignment vertical="top"/>
    </xf>
    <xf numFmtId="49" fontId="17" fillId="7" borderId="2" xfId="12" applyNumberFormat="1" applyFont="1" applyFill="1" applyBorder="1" applyAlignment="1">
      <alignment vertical="top"/>
    </xf>
    <xf numFmtId="164" fontId="16" fillId="0" borderId="46" xfId="12" applyNumberFormat="1" applyFont="1" applyBorder="1" applyAlignment="1">
      <alignment horizontal="center" vertical="top"/>
    </xf>
    <xf numFmtId="164" fontId="16" fillId="0" borderId="15" xfId="12" applyNumberFormat="1" applyFont="1" applyBorder="1" applyAlignment="1">
      <alignment horizontal="center" vertical="top"/>
    </xf>
    <xf numFmtId="164" fontId="18" fillId="0" borderId="15" xfId="12" applyNumberFormat="1" applyFont="1" applyBorder="1" applyAlignment="1">
      <alignment horizontal="center" vertical="top"/>
    </xf>
    <xf numFmtId="0" fontId="16" fillId="0" borderId="52" xfId="12" applyFont="1" applyBorder="1" applyAlignment="1">
      <alignment horizontal="center" vertical="top"/>
    </xf>
    <xf numFmtId="0" fontId="16" fillId="4" borderId="57" xfId="12" applyFont="1" applyFill="1" applyBorder="1" applyAlignment="1">
      <alignment horizontal="center" vertical="top"/>
    </xf>
    <xf numFmtId="0" fontId="16" fillId="4" borderId="68" xfId="12" applyFont="1" applyFill="1" applyBorder="1" applyAlignment="1">
      <alignment horizontal="center" vertical="top" wrapText="1"/>
    </xf>
    <xf numFmtId="0" fontId="16" fillId="4" borderId="54" xfId="12" applyFont="1" applyFill="1" applyBorder="1" applyAlignment="1">
      <alignment vertical="top" wrapText="1"/>
    </xf>
    <xf numFmtId="164" fontId="16" fillId="0" borderId="7" xfId="12" applyNumberFormat="1" applyFont="1" applyBorder="1" applyAlignment="1">
      <alignment horizontal="center" vertical="top"/>
    </xf>
    <xf numFmtId="0" fontId="16" fillId="12" borderId="4" xfId="12" applyFont="1" applyFill="1" applyBorder="1" applyAlignment="1">
      <alignment horizontal="center" vertical="top"/>
    </xf>
    <xf numFmtId="0" fontId="16" fillId="0" borderId="13" xfId="12" applyFont="1" applyBorder="1" applyAlignment="1">
      <alignment horizontal="center" vertical="top"/>
    </xf>
    <xf numFmtId="0" fontId="16" fillId="4" borderId="41" xfId="12" applyFont="1" applyFill="1" applyBorder="1" applyAlignment="1">
      <alignment horizontal="center" vertical="top"/>
    </xf>
    <xf numFmtId="164" fontId="16" fillId="12" borderId="10" xfId="12" applyNumberFormat="1" applyFont="1" applyFill="1" applyBorder="1" applyAlignment="1">
      <alignment horizontal="center" vertical="top"/>
    </xf>
    <xf numFmtId="0" fontId="16" fillId="10" borderId="3" xfId="12" applyFont="1" applyFill="1" applyBorder="1" applyAlignment="1">
      <alignment vertical="top" wrapText="1"/>
    </xf>
    <xf numFmtId="164" fontId="16" fillId="12" borderId="24" xfId="12" applyNumberFormat="1" applyFont="1" applyFill="1" applyBorder="1" applyAlignment="1">
      <alignment horizontal="center" vertical="top"/>
    </xf>
    <xf numFmtId="0" fontId="16" fillId="12" borderId="25" xfId="12" applyFont="1" applyFill="1" applyBorder="1" applyAlignment="1">
      <alignment horizontal="center" vertical="top"/>
    </xf>
    <xf numFmtId="0" fontId="5" fillId="10" borderId="38" xfId="12" applyFill="1" applyBorder="1"/>
    <xf numFmtId="0" fontId="16" fillId="0" borderId="61" xfId="12" applyFont="1" applyBorder="1" applyAlignment="1">
      <alignment horizontal="center" vertical="top"/>
    </xf>
    <xf numFmtId="164" fontId="16" fillId="0" borderId="22" xfId="12" applyNumberFormat="1" applyFont="1" applyBorder="1" applyAlignment="1">
      <alignment horizontal="center" vertical="top"/>
    </xf>
    <xf numFmtId="0" fontId="16" fillId="0" borderId="50" xfId="12" applyFont="1" applyBorder="1" applyAlignment="1">
      <alignment horizontal="center" vertical="top"/>
    </xf>
    <xf numFmtId="0" fontId="16" fillId="4" borderId="30" xfId="12" applyFont="1" applyFill="1" applyBorder="1" applyAlignment="1">
      <alignment horizontal="left" vertical="top" wrapText="1"/>
    </xf>
    <xf numFmtId="0" fontId="5" fillId="10" borderId="1" xfId="12" applyFill="1" applyBorder="1"/>
    <xf numFmtId="0" fontId="16" fillId="4" borderId="22" xfId="12" applyFont="1" applyFill="1" applyBorder="1" applyAlignment="1">
      <alignment horizontal="center" vertical="top"/>
    </xf>
    <xf numFmtId="164" fontId="18" fillId="0" borderId="22" xfId="12" applyNumberFormat="1" applyFont="1" applyBorder="1" applyAlignment="1">
      <alignment horizontal="center" vertical="top"/>
    </xf>
    <xf numFmtId="0" fontId="16" fillId="10" borderId="2" xfId="4" applyFont="1" applyFill="1" applyBorder="1" applyAlignment="1">
      <alignment horizontal="left" vertical="top" wrapText="1"/>
    </xf>
    <xf numFmtId="164" fontId="16" fillId="9" borderId="23" xfId="12" applyNumberFormat="1" applyFont="1" applyFill="1" applyBorder="1" applyAlignment="1">
      <alignment horizontal="center" vertical="top"/>
    </xf>
    <xf numFmtId="0" fontId="16" fillId="9" borderId="22" xfId="12" applyFont="1" applyFill="1" applyBorder="1" applyAlignment="1">
      <alignment horizontal="center" vertical="top"/>
    </xf>
    <xf numFmtId="0" fontId="7" fillId="0" borderId="9" xfId="12" applyFont="1" applyBorder="1" applyAlignment="1">
      <alignment horizontal="left" vertical="top" wrapText="1"/>
    </xf>
    <xf numFmtId="0" fontId="40" fillId="0" borderId="9" xfId="5" applyFont="1" applyBorder="1" applyAlignment="1">
      <alignment horizontal="left" vertical="top" wrapText="1"/>
    </xf>
    <xf numFmtId="0" fontId="18" fillId="0" borderId="12" xfId="5" applyFont="1" applyBorder="1" applyAlignment="1">
      <alignment horizontal="center" vertical="top"/>
    </xf>
    <xf numFmtId="0" fontId="16" fillId="0" borderId="35" xfId="12" applyFont="1" applyBorder="1" applyAlignment="1">
      <alignment horizontal="center" vertical="top" wrapText="1"/>
    </xf>
    <xf numFmtId="0" fontId="16" fillId="0" borderId="34" xfId="12" applyFont="1" applyBorder="1" applyAlignment="1">
      <alignment vertical="top" wrapText="1"/>
    </xf>
    <xf numFmtId="0" fontId="17" fillId="4" borderId="10" xfId="12" applyFont="1" applyFill="1" applyBorder="1" applyAlignment="1">
      <alignment vertical="top"/>
    </xf>
    <xf numFmtId="0" fontId="17" fillId="4" borderId="11" xfId="12" applyFont="1" applyFill="1" applyBorder="1" applyAlignment="1">
      <alignment vertical="top"/>
    </xf>
    <xf numFmtId="0" fontId="17" fillId="4" borderId="12" xfId="12" applyFont="1" applyFill="1" applyBorder="1" applyAlignment="1">
      <alignment vertical="top"/>
    </xf>
    <xf numFmtId="49" fontId="17" fillId="6" borderId="9" xfId="12" applyNumberFormat="1" applyFont="1" applyFill="1" applyBorder="1" applyAlignment="1">
      <alignment horizontal="center" vertical="top"/>
    </xf>
    <xf numFmtId="49" fontId="17" fillId="7" borderId="25" xfId="12" applyNumberFormat="1" applyFont="1" applyFill="1" applyBorder="1" applyAlignment="1">
      <alignment horizontal="center" vertical="top"/>
    </xf>
    <xf numFmtId="0" fontId="6" fillId="6" borderId="76" xfId="12" applyFont="1" applyFill="1" applyBorder="1" applyAlignment="1">
      <alignment horizontal="left"/>
    </xf>
    <xf numFmtId="0" fontId="40" fillId="6" borderId="0" xfId="5" applyFont="1" applyFill="1" applyAlignment="1">
      <alignment horizontal="left" vertical="top" wrapText="1"/>
    </xf>
    <xf numFmtId="0" fontId="26" fillId="0" borderId="0" xfId="12" applyFont="1" applyAlignment="1">
      <alignment wrapText="1"/>
    </xf>
    <xf numFmtId="0" fontId="65" fillId="0" borderId="57" xfId="12" applyFont="1" applyBorder="1" applyAlignment="1">
      <alignment horizontal="left" wrapText="1"/>
    </xf>
    <xf numFmtId="0" fontId="16" fillId="0" borderId="31" xfId="12" applyFont="1" applyBorder="1" applyAlignment="1">
      <alignment horizontal="center" vertical="center"/>
    </xf>
    <xf numFmtId="0" fontId="16" fillId="0" borderId="56" xfId="12" applyFont="1" applyBorder="1" applyAlignment="1">
      <alignment horizontal="center" vertical="center" wrapText="1"/>
    </xf>
    <xf numFmtId="0" fontId="16" fillId="0" borderId="9" xfId="12" applyFont="1" applyBorder="1" applyAlignment="1">
      <alignment vertical="center" wrapText="1"/>
    </xf>
    <xf numFmtId="0" fontId="17" fillId="0" borderId="11" xfId="12" applyFont="1" applyBorder="1" applyAlignment="1">
      <alignment vertical="top"/>
    </xf>
    <xf numFmtId="0" fontId="17" fillId="0" borderId="12" xfId="12" applyFont="1" applyBorder="1" applyAlignment="1">
      <alignment vertical="top"/>
    </xf>
    <xf numFmtId="49" fontId="17" fillId="8" borderId="12" xfId="12" applyNumberFormat="1" applyFont="1" applyFill="1" applyBorder="1" applyAlignment="1">
      <alignment horizontal="center" vertical="top" wrapText="1"/>
    </xf>
    <xf numFmtId="0" fontId="6" fillId="8" borderId="10" xfId="12" applyFont="1" applyFill="1" applyBorder="1" applyAlignment="1">
      <alignment horizontal="left"/>
    </xf>
    <xf numFmtId="0" fontId="6" fillId="8" borderId="12" xfId="12" applyFont="1" applyFill="1" applyBorder="1" applyAlignment="1">
      <alignment horizontal="left"/>
    </xf>
    <xf numFmtId="49" fontId="17" fillId="8" borderId="9" xfId="12" applyNumberFormat="1" applyFont="1" applyFill="1" applyBorder="1" applyAlignment="1">
      <alignment horizontal="center" vertical="top" wrapText="1"/>
    </xf>
    <xf numFmtId="0" fontId="32" fillId="0" borderId="0" xfId="12" applyFont="1" applyAlignment="1">
      <alignment horizontal="center" vertical="center"/>
    </xf>
    <xf numFmtId="0" fontId="32" fillId="0" borderId="3" xfId="12" applyFont="1" applyBorder="1" applyAlignment="1">
      <alignment horizontal="center" vertical="center"/>
    </xf>
    <xf numFmtId="0" fontId="7" fillId="0" borderId="0" xfId="5" applyFont="1" applyAlignment="1">
      <alignment wrapText="1"/>
    </xf>
    <xf numFmtId="0" fontId="7" fillId="0" borderId="0" xfId="5" applyFont="1" applyAlignment="1">
      <alignment vertical="top" wrapText="1"/>
    </xf>
    <xf numFmtId="0" fontId="33" fillId="0" borderId="0" xfId="12" applyFont="1" applyAlignment="1">
      <alignment vertical="top" wrapText="1"/>
    </xf>
    <xf numFmtId="0" fontId="66" fillId="0" borderId="0" xfId="13"/>
    <xf numFmtId="0" fontId="6" fillId="0" borderId="0" xfId="13" applyFont="1"/>
    <xf numFmtId="0" fontId="5" fillId="0" borderId="0" xfId="13" applyFont="1" applyAlignment="1">
      <alignment horizontal="center" vertical="center"/>
    </xf>
    <xf numFmtId="0" fontId="5" fillId="0" borderId="0" xfId="13" applyFont="1"/>
    <xf numFmtId="0" fontId="66" fillId="0" borderId="0" xfId="13" applyAlignment="1">
      <alignment textRotation="90"/>
    </xf>
    <xf numFmtId="0" fontId="16" fillId="0" borderId="0" xfId="13" applyFont="1" applyAlignment="1">
      <alignment horizontal="center" vertical="center"/>
    </xf>
    <xf numFmtId="0" fontId="16" fillId="0" borderId="0" xfId="13" applyFont="1"/>
    <xf numFmtId="0" fontId="7" fillId="0" borderId="0" xfId="13" applyFont="1"/>
    <xf numFmtId="0" fontId="16" fillId="0" borderId="0" xfId="13" applyFont="1" applyAlignment="1">
      <alignment vertical="top"/>
    </xf>
    <xf numFmtId="0" fontId="23" fillId="0" borderId="0" xfId="13" applyFont="1" applyAlignment="1">
      <alignment horizontal="center" vertical="center"/>
    </xf>
    <xf numFmtId="0" fontId="15" fillId="0" borderId="0" xfId="13" applyFont="1" applyAlignment="1">
      <alignment vertical="top"/>
    </xf>
    <xf numFmtId="0" fontId="7" fillId="0" borderId="0" xfId="13" applyFont="1" applyAlignment="1">
      <alignment vertical="top"/>
    </xf>
    <xf numFmtId="0" fontId="17" fillId="0" borderId="0" xfId="13" applyFont="1" applyAlignment="1">
      <alignment horizontal="center" vertical="center" wrapText="1"/>
    </xf>
    <xf numFmtId="164" fontId="16" fillId="0" borderId="0" xfId="13" applyNumberFormat="1" applyFont="1" applyAlignment="1">
      <alignment vertical="top"/>
    </xf>
    <xf numFmtId="49" fontId="17" fillId="0" borderId="0" xfId="13" applyNumberFormat="1" applyFont="1" applyAlignment="1">
      <alignment vertical="top" wrapText="1"/>
    </xf>
    <xf numFmtId="49" fontId="16" fillId="0" borderId="0" xfId="13" applyNumberFormat="1" applyFont="1" applyAlignment="1">
      <alignment vertical="top"/>
    </xf>
    <xf numFmtId="164" fontId="17" fillId="0" borderId="6" xfId="2" applyNumberFormat="1" applyFont="1" applyBorder="1" applyAlignment="1">
      <alignment horizontal="center" vertical="top" wrapText="1"/>
    </xf>
    <xf numFmtId="0" fontId="16" fillId="0" borderId="5" xfId="13" applyFont="1" applyBorder="1" applyAlignment="1">
      <alignment horizontal="left" vertical="center" wrapText="1"/>
    </xf>
    <xf numFmtId="0" fontId="16" fillId="4" borderId="1" xfId="13" applyFont="1" applyFill="1" applyBorder="1" applyAlignment="1">
      <alignment horizontal="left" vertical="top" wrapText="1"/>
    </xf>
    <xf numFmtId="0" fontId="16" fillId="4" borderId="3" xfId="13" applyFont="1" applyFill="1" applyBorder="1" applyAlignment="1">
      <alignment horizontal="left" vertical="top" wrapText="1"/>
    </xf>
    <xf numFmtId="0" fontId="16" fillId="4" borderId="4" xfId="13" applyFont="1" applyFill="1" applyBorder="1" applyAlignment="1">
      <alignment horizontal="left" vertical="top" wrapText="1"/>
    </xf>
    <xf numFmtId="0" fontId="16" fillId="4" borderId="16" xfId="13" applyFont="1" applyFill="1" applyBorder="1" applyAlignment="1">
      <alignment horizontal="left" vertical="top" wrapText="1"/>
    </xf>
    <xf numFmtId="0" fontId="16" fillId="4" borderId="15" xfId="13" applyFont="1" applyFill="1" applyBorder="1" applyAlignment="1">
      <alignment horizontal="left" vertical="top" wrapText="1"/>
    </xf>
    <xf numFmtId="0" fontId="16" fillId="4" borderId="16" xfId="13" applyFont="1" applyFill="1" applyBorder="1" applyAlignment="1">
      <alignment horizontal="left" vertical="center" wrapText="1"/>
    </xf>
    <xf numFmtId="0" fontId="5" fillId="0" borderId="0" xfId="2" applyAlignment="1">
      <alignment horizontal="left" vertical="top" wrapText="1"/>
    </xf>
    <xf numFmtId="0" fontId="16" fillId="0" borderId="0" xfId="2" applyFont="1" applyAlignment="1">
      <alignment horizontal="left" vertical="top" wrapText="1"/>
    </xf>
    <xf numFmtId="0" fontId="16" fillId="4" borderId="18" xfId="13" applyFont="1" applyFill="1" applyBorder="1" applyAlignment="1">
      <alignment horizontal="left" vertical="center" wrapText="1"/>
    </xf>
    <xf numFmtId="0" fontId="6" fillId="0" borderId="0" xfId="2" applyFont="1" applyAlignment="1">
      <alignment horizontal="left" vertical="top" wrapText="1"/>
    </xf>
    <xf numFmtId="165" fontId="17" fillId="0" borderId="24" xfId="13" applyNumberFormat="1" applyFont="1" applyBorder="1" applyAlignment="1">
      <alignment horizontal="center" vertical="center" wrapText="1"/>
    </xf>
    <xf numFmtId="165" fontId="17" fillId="0" borderId="25" xfId="13" applyNumberFormat="1" applyFont="1" applyBorder="1" applyAlignment="1">
      <alignment horizontal="center" vertical="center" wrapText="1"/>
    </xf>
    <xf numFmtId="0" fontId="17" fillId="0" borderId="24" xfId="13" applyFont="1" applyBorder="1" applyAlignment="1">
      <alignment vertical="center" wrapText="1"/>
    </xf>
    <xf numFmtId="49" fontId="16" fillId="0" borderId="0" xfId="13" applyNumberFormat="1" applyFont="1" applyAlignment="1">
      <alignment vertical="top" textRotation="90"/>
    </xf>
    <xf numFmtId="0" fontId="23" fillId="0" borderId="0" xfId="13" applyFont="1" applyAlignment="1">
      <alignment horizontal="center" vertical="top"/>
    </xf>
    <xf numFmtId="49" fontId="16" fillId="0" borderId="26" xfId="13" applyNumberFormat="1" applyFont="1" applyBorder="1" applyAlignment="1">
      <alignment vertical="top"/>
    </xf>
    <xf numFmtId="49" fontId="16" fillId="0" borderId="26" xfId="13" applyNumberFormat="1" applyFont="1" applyBorder="1" applyAlignment="1">
      <alignment vertical="top" textRotation="90"/>
    </xf>
    <xf numFmtId="0" fontId="6" fillId="5" borderId="27" xfId="13" applyFont="1" applyFill="1" applyBorder="1"/>
    <xf numFmtId="0" fontId="6" fillId="5" borderId="28" xfId="13" applyFont="1" applyFill="1" applyBorder="1"/>
    <xf numFmtId="164" fontId="17" fillId="5" borderId="9" xfId="13" applyNumberFormat="1" applyFont="1" applyFill="1" applyBorder="1" applyAlignment="1">
      <alignment horizontal="center" vertical="top"/>
    </xf>
    <xf numFmtId="0" fontId="6" fillId="8" borderId="84" xfId="13" applyFont="1" applyFill="1" applyBorder="1"/>
    <xf numFmtId="0" fontId="6" fillId="8" borderId="51" xfId="13" applyFont="1" applyFill="1" applyBorder="1"/>
    <xf numFmtId="0" fontId="23" fillId="8" borderId="3" xfId="13" applyFont="1" applyFill="1" applyBorder="1" applyAlignment="1">
      <alignment horizontal="center" vertical="center"/>
    </xf>
    <xf numFmtId="0" fontId="23" fillId="8" borderId="3" xfId="13" applyFont="1" applyFill="1" applyBorder="1" applyAlignment="1">
      <alignment horizontal="center" vertical="top"/>
    </xf>
    <xf numFmtId="164" fontId="17" fillId="8" borderId="2" xfId="13" applyNumberFormat="1" applyFont="1" applyFill="1" applyBorder="1" applyAlignment="1">
      <alignment horizontal="center" vertical="top"/>
    </xf>
    <xf numFmtId="0" fontId="17" fillId="8" borderId="2" xfId="13" applyFont="1" applyFill="1" applyBorder="1" applyAlignment="1">
      <alignment horizontal="center" vertical="top"/>
    </xf>
    <xf numFmtId="49" fontId="17" fillId="8" borderId="2" xfId="13" applyNumberFormat="1" applyFont="1" applyFill="1" applyBorder="1" applyAlignment="1">
      <alignment horizontal="center" vertical="top"/>
    </xf>
    <xf numFmtId="49" fontId="17" fillId="7" borderId="2" xfId="13" applyNumberFormat="1" applyFont="1" applyFill="1" applyBorder="1" applyAlignment="1">
      <alignment horizontal="center" vertical="top"/>
    </xf>
    <xf numFmtId="0" fontId="6" fillId="6" borderId="84" xfId="13" applyFont="1" applyFill="1" applyBorder="1"/>
    <xf numFmtId="0" fontId="6" fillId="6" borderId="51" xfId="13" applyFont="1" applyFill="1" applyBorder="1"/>
    <xf numFmtId="0" fontId="17" fillId="6" borderId="11" xfId="13" applyFont="1" applyFill="1" applyBorder="1" applyAlignment="1">
      <alignment horizontal="center" vertical="center" wrapText="1"/>
    </xf>
    <xf numFmtId="0" fontId="17" fillId="6" borderId="11" xfId="13" applyFont="1" applyFill="1" applyBorder="1" applyAlignment="1">
      <alignment horizontal="left" vertical="top" wrapText="1"/>
    </xf>
    <xf numFmtId="164" fontId="17" fillId="6" borderId="9" xfId="13" applyNumberFormat="1" applyFont="1" applyFill="1" applyBorder="1" applyAlignment="1">
      <alignment horizontal="center" vertical="top" wrapText="1"/>
    </xf>
    <xf numFmtId="0" fontId="17" fillId="6" borderId="9" xfId="13" applyFont="1" applyFill="1" applyBorder="1" applyAlignment="1">
      <alignment horizontal="center" vertical="top"/>
    </xf>
    <xf numFmtId="49" fontId="17" fillId="6" borderId="9" xfId="13" applyNumberFormat="1" applyFont="1" applyFill="1" applyBorder="1" applyAlignment="1">
      <alignment horizontal="center" vertical="top"/>
    </xf>
    <xf numFmtId="49" fontId="17" fillId="7" borderId="9" xfId="13" applyNumberFormat="1" applyFont="1" applyFill="1" applyBorder="1" applyAlignment="1">
      <alignment horizontal="center" vertical="top"/>
    </xf>
    <xf numFmtId="0" fontId="6" fillId="0" borderId="84" xfId="13" applyFont="1" applyBorder="1"/>
    <xf numFmtId="0" fontId="6" fillId="0" borderId="51" xfId="13" applyFont="1" applyBorder="1"/>
    <xf numFmtId="0" fontId="16" fillId="0" borderId="3" xfId="13" applyFont="1" applyBorder="1" applyAlignment="1">
      <alignment horizontal="center" vertical="center"/>
    </xf>
    <xf numFmtId="0" fontId="16" fillId="4" borderId="79" xfId="13" applyFont="1" applyFill="1" applyBorder="1" applyAlignment="1">
      <alignment horizontal="center" vertical="center"/>
    </xf>
    <xf numFmtId="0" fontId="16" fillId="4" borderId="35" xfId="13" applyFont="1" applyFill="1" applyBorder="1" applyAlignment="1">
      <alignment horizontal="center" vertical="center"/>
    </xf>
    <xf numFmtId="0" fontId="16" fillId="0" borderId="4" xfId="13" applyFont="1" applyBorder="1" applyAlignment="1">
      <alignment wrapText="1"/>
    </xf>
    <xf numFmtId="164" fontId="17" fillId="4" borderId="2" xfId="13" applyNumberFormat="1" applyFont="1" applyFill="1" applyBorder="1" applyAlignment="1">
      <alignment horizontal="center" vertical="top"/>
    </xf>
    <xf numFmtId="0" fontId="17" fillId="12" borderId="2" xfId="13" applyFont="1" applyFill="1" applyBorder="1" applyAlignment="1">
      <alignment horizontal="center" vertical="top"/>
    </xf>
    <xf numFmtId="49" fontId="17" fillId="10" borderId="2" xfId="13" applyNumberFormat="1" applyFont="1" applyFill="1" applyBorder="1" applyAlignment="1">
      <alignment horizontal="center" vertical="top" wrapText="1"/>
    </xf>
    <xf numFmtId="49" fontId="17" fillId="9" borderId="4" xfId="13" applyNumberFormat="1" applyFont="1" applyFill="1" applyBorder="1" applyAlignment="1">
      <alignment horizontal="center" vertical="top" wrapText="1"/>
    </xf>
    <xf numFmtId="49" fontId="17" fillId="11" borderId="2" xfId="13" applyNumberFormat="1" applyFont="1" applyFill="1" applyBorder="1" applyAlignment="1">
      <alignment horizontal="center" vertical="top"/>
    </xf>
    <xf numFmtId="0" fontId="16" fillId="0" borderId="8" xfId="13" applyFont="1" applyBorder="1" applyAlignment="1">
      <alignment horizontal="center" vertical="center"/>
    </xf>
    <xf numFmtId="0" fontId="16" fillId="4" borderId="57" xfId="13" applyFont="1" applyFill="1" applyBorder="1" applyAlignment="1">
      <alignment horizontal="center" vertical="center"/>
    </xf>
    <xf numFmtId="0" fontId="16" fillId="4" borderId="68" xfId="13" applyFont="1" applyFill="1" applyBorder="1" applyAlignment="1">
      <alignment horizontal="center" vertical="center"/>
    </xf>
    <xf numFmtId="0" fontId="16" fillId="0" borderId="7" xfId="13" applyFont="1" applyBorder="1" applyAlignment="1">
      <alignment wrapText="1"/>
    </xf>
    <xf numFmtId="164" fontId="17" fillId="4" borderId="9" xfId="13" applyNumberFormat="1" applyFont="1" applyFill="1" applyBorder="1" applyAlignment="1">
      <alignment horizontal="center" vertical="top"/>
    </xf>
    <xf numFmtId="0" fontId="16" fillId="4" borderId="9" xfId="13" applyFont="1" applyFill="1" applyBorder="1" applyAlignment="1">
      <alignment horizontal="center" vertical="top"/>
    </xf>
    <xf numFmtId="0" fontId="17" fillId="9" borderId="38" xfId="13" applyFont="1" applyFill="1" applyBorder="1" applyAlignment="1">
      <alignment horizontal="center" vertical="center" textRotation="90" wrapText="1"/>
    </xf>
    <xf numFmtId="49" fontId="17" fillId="10" borderId="24" xfId="13" applyNumberFormat="1" applyFont="1" applyFill="1" applyBorder="1" applyAlignment="1">
      <alignment horizontal="center" vertical="top" wrapText="1"/>
    </xf>
    <xf numFmtId="49" fontId="17" fillId="9" borderId="25" xfId="13" applyNumberFormat="1" applyFont="1" applyFill="1" applyBorder="1" applyAlignment="1">
      <alignment horizontal="center" vertical="top" wrapText="1"/>
    </xf>
    <xf numFmtId="49" fontId="17" fillId="11" borderId="24" xfId="13" applyNumberFormat="1" applyFont="1" applyFill="1" applyBorder="1" applyAlignment="1">
      <alignment horizontal="center" vertical="top"/>
    </xf>
    <xf numFmtId="49" fontId="17" fillId="7" borderId="24" xfId="13" applyNumberFormat="1" applyFont="1" applyFill="1" applyBorder="1" applyAlignment="1">
      <alignment horizontal="center" vertical="top"/>
    </xf>
    <xf numFmtId="0" fontId="7" fillId="0" borderId="51" xfId="13" applyFont="1" applyBorder="1" applyAlignment="1">
      <alignment vertical="top" wrapText="1"/>
    </xf>
    <xf numFmtId="0" fontId="16" fillId="0" borderId="71" xfId="13" applyFont="1" applyBorder="1" applyAlignment="1">
      <alignment horizontal="center" vertical="center"/>
    </xf>
    <xf numFmtId="0" fontId="16" fillId="4" borderId="27" xfId="13" applyFont="1" applyFill="1" applyBorder="1" applyAlignment="1">
      <alignment horizontal="center" vertical="center"/>
    </xf>
    <xf numFmtId="0" fontId="16" fillId="4" borderId="72" xfId="13" applyFont="1" applyFill="1" applyBorder="1" applyAlignment="1">
      <alignment horizontal="center" vertical="center"/>
    </xf>
    <xf numFmtId="0" fontId="16" fillId="0" borderId="39" xfId="13" applyFont="1" applyBorder="1" applyAlignment="1">
      <alignment vertical="top" wrapText="1"/>
    </xf>
    <xf numFmtId="164" fontId="17" fillId="9" borderId="13" xfId="13" applyNumberFormat="1" applyFont="1" applyFill="1" applyBorder="1" applyAlignment="1">
      <alignment horizontal="center" vertical="top"/>
    </xf>
    <xf numFmtId="0" fontId="17" fillId="9" borderId="13" xfId="13" applyFont="1" applyFill="1" applyBorder="1" applyAlignment="1">
      <alignment horizontal="center" vertical="top"/>
    </xf>
    <xf numFmtId="0" fontId="16" fillId="4" borderId="3" xfId="13" applyFont="1" applyFill="1" applyBorder="1" applyAlignment="1">
      <alignment horizontal="center" vertical="top" wrapText="1"/>
    </xf>
    <xf numFmtId="0" fontId="16" fillId="4" borderId="57" xfId="13" applyFont="1" applyFill="1" applyBorder="1" applyAlignment="1">
      <alignment horizontal="center" vertical="center" wrapText="1"/>
    </xf>
    <xf numFmtId="0" fontId="16" fillId="4" borderId="68" xfId="13" applyFont="1" applyFill="1" applyBorder="1" applyAlignment="1">
      <alignment horizontal="center" vertical="center" wrapText="1"/>
    </xf>
    <xf numFmtId="0" fontId="16" fillId="0" borderId="54" xfId="13" applyFont="1" applyBorder="1" applyAlignment="1">
      <alignment vertical="top" wrapText="1"/>
    </xf>
    <xf numFmtId="164" fontId="16" fillId="9" borderId="6" xfId="13" applyNumberFormat="1" applyFont="1" applyFill="1" applyBorder="1" applyAlignment="1">
      <alignment horizontal="center" vertical="top"/>
    </xf>
    <xf numFmtId="0" fontId="16" fillId="9" borderId="6" xfId="13" applyFont="1" applyFill="1" applyBorder="1" applyAlignment="1">
      <alignment horizontal="center" vertical="top"/>
    </xf>
    <xf numFmtId="49" fontId="17" fillId="4" borderId="26" xfId="13" applyNumberFormat="1" applyFont="1" applyFill="1" applyBorder="1" applyAlignment="1">
      <alignment horizontal="center" vertical="top" wrapText="1"/>
    </xf>
    <xf numFmtId="1" fontId="16" fillId="0" borderId="11" xfId="13" applyNumberFormat="1" applyFont="1" applyBorder="1" applyAlignment="1">
      <alignment horizontal="center" vertical="center"/>
    </xf>
    <xf numFmtId="0" fontId="16" fillId="0" borderId="31" xfId="13" applyFont="1" applyBorder="1" applyAlignment="1">
      <alignment horizontal="center" vertical="center" wrapText="1"/>
    </xf>
    <xf numFmtId="0" fontId="16" fillId="0" borderId="65" xfId="13" applyFont="1" applyBorder="1" applyAlignment="1">
      <alignment horizontal="center" vertical="center" wrapText="1"/>
    </xf>
    <xf numFmtId="0" fontId="16" fillId="0" borderId="12" xfId="13" applyFont="1" applyBorder="1" applyAlignment="1">
      <alignment vertical="center" wrapText="1"/>
    </xf>
    <xf numFmtId="0" fontId="17" fillId="4" borderId="11" xfId="13" applyFont="1" applyFill="1" applyBorder="1" applyAlignment="1">
      <alignment horizontal="left" vertical="top"/>
    </xf>
    <xf numFmtId="0" fontId="17" fillId="4" borderId="11" xfId="13" applyFont="1" applyFill="1" applyBorder="1" applyAlignment="1">
      <alignment horizontal="left" vertical="top" textRotation="90"/>
    </xf>
    <xf numFmtId="0" fontId="17" fillId="6" borderId="11" xfId="13" applyFont="1" applyFill="1" applyBorder="1" applyAlignment="1">
      <alignment horizontal="center" vertical="center"/>
    </xf>
    <xf numFmtId="0" fontId="17" fillId="6" borderId="11" xfId="13" applyFont="1" applyFill="1" applyBorder="1" applyAlignment="1">
      <alignment vertical="top"/>
    </xf>
    <xf numFmtId="0" fontId="17" fillId="6" borderId="11" xfId="13" applyFont="1" applyFill="1" applyBorder="1" applyAlignment="1">
      <alignment vertical="top" textRotation="90"/>
    </xf>
    <xf numFmtId="0" fontId="17" fillId="6" borderId="12" xfId="13" applyFont="1" applyFill="1" applyBorder="1" applyAlignment="1">
      <alignment vertical="top"/>
    </xf>
    <xf numFmtId="49" fontId="17" fillId="6" borderId="12" xfId="13" applyNumberFormat="1" applyFont="1" applyFill="1" applyBorder="1" applyAlignment="1">
      <alignment horizontal="center" vertical="top"/>
    </xf>
    <xf numFmtId="0" fontId="17" fillId="6" borderId="3" xfId="13" applyFont="1" applyFill="1" applyBorder="1" applyAlignment="1">
      <alignment horizontal="center" vertical="center" wrapText="1"/>
    </xf>
    <xf numFmtId="0" fontId="17" fillId="6" borderId="3" xfId="13" applyFont="1" applyFill="1" applyBorder="1" applyAlignment="1">
      <alignment horizontal="left" vertical="top" wrapText="1"/>
    </xf>
    <xf numFmtId="164" fontId="17" fillId="6" borderId="2" xfId="13" applyNumberFormat="1" applyFont="1" applyFill="1" applyBorder="1" applyAlignment="1">
      <alignment horizontal="center" vertical="top" wrapText="1"/>
    </xf>
    <xf numFmtId="0" fontId="17" fillId="6" borderId="2" xfId="13" applyFont="1" applyFill="1" applyBorder="1" applyAlignment="1">
      <alignment horizontal="center" vertical="top"/>
    </xf>
    <xf numFmtId="49" fontId="17" fillId="6" borderId="2" xfId="13" applyNumberFormat="1" applyFont="1" applyFill="1" applyBorder="1" applyAlignment="1">
      <alignment horizontal="center" vertical="top"/>
    </xf>
    <xf numFmtId="0" fontId="16" fillId="4" borderId="1" xfId="13" applyFont="1" applyFill="1" applyBorder="1" applyAlignment="1">
      <alignment horizontal="center" vertical="center"/>
    </xf>
    <xf numFmtId="164" fontId="17" fillId="12" borderId="2" xfId="13" applyNumberFormat="1" applyFont="1" applyFill="1" applyBorder="1" applyAlignment="1">
      <alignment horizontal="center" vertical="top"/>
    </xf>
    <xf numFmtId="164" fontId="17" fillId="12" borderId="9" xfId="13" applyNumberFormat="1" applyFont="1" applyFill="1" applyBorder="1" applyAlignment="1">
      <alignment horizontal="center" vertical="top"/>
    </xf>
    <xf numFmtId="0" fontId="17" fillId="12" borderId="9" xfId="13" applyFont="1" applyFill="1" applyBorder="1" applyAlignment="1">
      <alignment horizontal="center" vertical="top"/>
    </xf>
    <xf numFmtId="164" fontId="16" fillId="0" borderId="2" xfId="13" applyNumberFormat="1" applyFont="1" applyBorder="1" applyAlignment="1">
      <alignment horizontal="center" vertical="top"/>
    </xf>
    <xf numFmtId="0" fontId="16" fillId="4" borderId="24" xfId="13" applyFont="1" applyFill="1" applyBorder="1" applyAlignment="1">
      <alignment horizontal="center" vertical="top"/>
    </xf>
    <xf numFmtId="0" fontId="16" fillId="9" borderId="2" xfId="13" applyFont="1" applyFill="1" applyBorder="1" applyAlignment="1">
      <alignment vertical="top" wrapText="1"/>
    </xf>
    <xf numFmtId="0" fontId="16" fillId="0" borderId="17" xfId="13" applyFont="1" applyBorder="1" applyAlignment="1">
      <alignment horizontal="center" vertical="center"/>
    </xf>
    <xf numFmtId="0" fontId="16" fillId="0" borderId="84" xfId="13" applyFont="1" applyBorder="1" applyAlignment="1">
      <alignment horizontal="center" vertical="center"/>
    </xf>
    <xf numFmtId="0" fontId="16" fillId="0" borderId="36" xfId="13" applyFont="1" applyBorder="1" applyAlignment="1">
      <alignment horizontal="center" vertical="center" wrapText="1"/>
    </xf>
    <xf numFmtId="0" fontId="16" fillId="0" borderId="15" xfId="13" applyFont="1" applyBorder="1" applyAlignment="1">
      <alignment vertical="center" wrapText="1"/>
    </xf>
    <xf numFmtId="164" fontId="16" fillId="9" borderId="38" xfId="13" applyNumberFormat="1" applyFont="1" applyFill="1" applyBorder="1" applyAlignment="1">
      <alignment horizontal="center" vertical="top"/>
    </xf>
    <xf numFmtId="0" fontId="16" fillId="9" borderId="38" xfId="13" applyFont="1" applyFill="1" applyBorder="1" applyAlignment="1">
      <alignment horizontal="center" vertical="top"/>
    </xf>
    <xf numFmtId="0" fontId="16" fillId="9" borderId="38" xfId="13" applyFont="1" applyFill="1" applyBorder="1" applyAlignment="1">
      <alignment vertical="top" wrapText="1"/>
    </xf>
    <xf numFmtId="49" fontId="17" fillId="4" borderId="0" xfId="13" applyNumberFormat="1" applyFont="1" applyFill="1" applyAlignment="1">
      <alignment horizontal="center" vertical="top" wrapText="1"/>
    </xf>
    <xf numFmtId="49" fontId="17" fillId="10" borderId="38" xfId="13" applyNumberFormat="1" applyFont="1" applyFill="1" applyBorder="1" applyAlignment="1">
      <alignment horizontal="center" vertical="top" wrapText="1"/>
    </xf>
    <xf numFmtId="49" fontId="17" fillId="9" borderId="19" xfId="13" applyNumberFormat="1" applyFont="1" applyFill="1" applyBorder="1" applyAlignment="1">
      <alignment horizontal="center" vertical="top" wrapText="1"/>
    </xf>
    <xf numFmtId="49" fontId="17" fillId="11" borderId="38" xfId="13" applyNumberFormat="1" applyFont="1" applyFill="1" applyBorder="1" applyAlignment="1">
      <alignment horizontal="center" vertical="top"/>
    </xf>
    <xf numFmtId="49" fontId="17" fillId="7" borderId="38" xfId="13" applyNumberFormat="1" applyFont="1" applyFill="1" applyBorder="1" applyAlignment="1">
      <alignment horizontal="center" vertical="top"/>
    </xf>
    <xf numFmtId="0" fontId="16" fillId="0" borderId="7" xfId="13" applyFont="1" applyBorder="1" applyAlignment="1">
      <alignment vertical="center" wrapText="1"/>
    </xf>
    <xf numFmtId="0" fontId="17" fillId="9" borderId="24" xfId="13" applyFont="1" applyFill="1" applyBorder="1" applyAlignment="1">
      <alignment vertical="top" wrapText="1"/>
    </xf>
    <xf numFmtId="0" fontId="16" fillId="0" borderId="64" xfId="13" applyFont="1" applyBorder="1" applyAlignment="1">
      <alignment horizontal="center" vertical="center"/>
    </xf>
    <xf numFmtId="0" fontId="16" fillId="0" borderId="79" xfId="13" applyFont="1" applyBorder="1" applyAlignment="1">
      <alignment horizontal="center" vertical="center"/>
    </xf>
    <xf numFmtId="49" fontId="16" fillId="4" borderId="2" xfId="13" applyNumberFormat="1" applyFont="1" applyFill="1" applyBorder="1" applyAlignment="1">
      <alignment vertical="top"/>
    </xf>
    <xf numFmtId="0" fontId="16" fillId="0" borderId="48" xfId="13" applyFont="1" applyBorder="1" applyAlignment="1">
      <alignment horizontal="center" vertical="center"/>
    </xf>
    <xf numFmtId="0" fontId="16" fillId="4" borderId="36" xfId="13" applyFont="1" applyFill="1" applyBorder="1" applyAlignment="1">
      <alignment horizontal="center" vertical="center"/>
    </xf>
    <xf numFmtId="0" fontId="16" fillId="4" borderId="51" xfId="13" applyFont="1" applyFill="1" applyBorder="1" applyAlignment="1">
      <alignment horizontal="left" vertical="top" wrapText="1"/>
    </xf>
    <xf numFmtId="164" fontId="16" fillId="0" borderId="38" xfId="13" applyNumberFormat="1" applyFont="1" applyBorder="1" applyAlignment="1">
      <alignment horizontal="center" vertical="top"/>
    </xf>
    <xf numFmtId="0" fontId="16" fillId="4" borderId="38" xfId="13" applyFont="1" applyFill="1" applyBorder="1" applyAlignment="1">
      <alignment horizontal="center" vertical="top"/>
    </xf>
    <xf numFmtId="49" fontId="16" fillId="4" borderId="38" xfId="13" applyNumberFormat="1" applyFont="1" applyFill="1" applyBorder="1" applyAlignment="1">
      <alignment vertical="top"/>
    </xf>
    <xf numFmtId="0" fontId="16" fillId="10" borderId="38" xfId="13" applyFont="1" applyFill="1" applyBorder="1" applyAlignment="1">
      <alignment horizontal="left" vertical="top" wrapText="1"/>
    </xf>
    <xf numFmtId="0" fontId="16" fillId="4" borderId="0" xfId="13" applyFont="1" applyFill="1" applyAlignment="1">
      <alignment horizontal="center" vertical="top" wrapText="1"/>
    </xf>
    <xf numFmtId="0" fontId="16" fillId="0" borderId="52" xfId="13" applyFont="1" applyBorder="1" applyAlignment="1">
      <alignment horizontal="center" vertical="center"/>
    </xf>
    <xf numFmtId="0" fontId="16" fillId="0" borderId="57" xfId="13" applyFont="1" applyBorder="1" applyAlignment="1">
      <alignment horizontal="center" vertical="center"/>
    </xf>
    <xf numFmtId="0" fontId="16" fillId="4" borderId="54" xfId="13" applyFont="1" applyFill="1" applyBorder="1" applyAlignment="1">
      <alignment horizontal="left" vertical="top" wrapText="1"/>
    </xf>
    <xf numFmtId="164" fontId="16" fillId="0" borderId="7" xfId="13" applyNumberFormat="1" applyFont="1" applyBorder="1" applyAlignment="1">
      <alignment horizontal="center" vertical="top"/>
    </xf>
    <xf numFmtId="164" fontId="16" fillId="0" borderId="6" xfId="13" applyNumberFormat="1" applyFont="1" applyBorder="1" applyAlignment="1">
      <alignment horizontal="center" vertical="top"/>
    </xf>
    <xf numFmtId="0" fontId="16" fillId="4" borderId="6" xfId="13" applyFont="1" applyFill="1" applyBorder="1" applyAlignment="1">
      <alignment horizontal="center" vertical="top"/>
    </xf>
    <xf numFmtId="0" fontId="16" fillId="4" borderId="26" xfId="13" applyFont="1" applyFill="1" applyBorder="1" applyAlignment="1">
      <alignment horizontal="center" vertical="top" wrapText="1"/>
    </xf>
    <xf numFmtId="0" fontId="16" fillId="0" borderId="1" xfId="13" applyFont="1" applyBorder="1" applyAlignment="1">
      <alignment horizontal="center" vertical="center"/>
    </xf>
    <xf numFmtId="0" fontId="16" fillId="0" borderId="34" xfId="13" applyFont="1" applyBorder="1" applyAlignment="1">
      <alignment horizontal="center" vertical="center" wrapText="1"/>
    </xf>
    <xf numFmtId="0" fontId="16" fillId="0" borderId="28" xfId="13" applyFont="1" applyBorder="1" applyAlignment="1">
      <alignment horizontal="left" vertical="top" wrapText="1"/>
    </xf>
    <xf numFmtId="164" fontId="17" fillId="9" borderId="9" xfId="13" applyNumberFormat="1" applyFont="1" applyFill="1" applyBorder="1" applyAlignment="1">
      <alignment horizontal="center" vertical="top"/>
    </xf>
    <xf numFmtId="0" fontId="17" fillId="9" borderId="9" xfId="13" applyFont="1" applyFill="1" applyBorder="1" applyAlignment="1">
      <alignment horizontal="center" vertical="top"/>
    </xf>
    <xf numFmtId="0" fontId="16" fillId="4" borderId="21" xfId="13" applyFont="1" applyFill="1" applyBorder="1" applyAlignment="1">
      <alignment horizontal="center" vertical="center"/>
    </xf>
    <xf numFmtId="0" fontId="16" fillId="4" borderId="20" xfId="13" applyFont="1" applyFill="1" applyBorder="1" applyAlignment="1">
      <alignment horizontal="center" vertical="center"/>
    </xf>
    <xf numFmtId="0" fontId="16" fillId="4" borderId="42" xfId="13" applyFont="1" applyFill="1" applyBorder="1" applyAlignment="1">
      <alignment horizontal="center" vertical="center" wrapText="1"/>
    </xf>
    <xf numFmtId="0" fontId="16" fillId="0" borderId="30" xfId="13" applyFont="1" applyBorder="1" applyAlignment="1">
      <alignment vertical="center" wrapText="1"/>
    </xf>
    <xf numFmtId="164" fontId="16" fillId="9" borderId="41" xfId="13" applyNumberFormat="1" applyFont="1" applyFill="1" applyBorder="1" applyAlignment="1">
      <alignment horizontal="center" vertical="top"/>
    </xf>
    <xf numFmtId="0" fontId="16" fillId="0" borderId="21" xfId="13" applyFont="1" applyBorder="1" applyAlignment="1">
      <alignment horizontal="center" vertical="center"/>
    </xf>
    <xf numFmtId="0" fontId="16" fillId="9" borderId="14" xfId="13" applyFont="1" applyFill="1" applyBorder="1" applyAlignment="1">
      <alignment horizontal="center" vertical="top"/>
    </xf>
    <xf numFmtId="0" fontId="6" fillId="0" borderId="51" xfId="13" applyFont="1" applyBorder="1" applyAlignment="1">
      <alignment wrapText="1"/>
    </xf>
    <xf numFmtId="1" fontId="16" fillId="0" borderId="14" xfId="13" applyNumberFormat="1" applyFont="1" applyBorder="1" applyAlignment="1">
      <alignment horizontal="center" vertical="center"/>
    </xf>
    <xf numFmtId="0" fontId="16" fillId="0" borderId="16" xfId="13" applyFont="1" applyBorder="1" applyAlignment="1">
      <alignment horizontal="center" vertical="center"/>
    </xf>
    <xf numFmtId="0" fontId="16" fillId="4" borderId="36" xfId="13" applyFont="1" applyFill="1" applyBorder="1" applyAlignment="1">
      <alignment horizontal="center" vertical="center" wrapText="1"/>
    </xf>
    <xf numFmtId="0" fontId="16" fillId="0" borderId="51" xfId="13" applyFont="1" applyBorder="1" applyAlignment="1">
      <alignment horizontal="left" vertical="top" wrapText="1"/>
    </xf>
    <xf numFmtId="164" fontId="16" fillId="9" borderId="14" xfId="13" applyNumberFormat="1" applyFont="1" applyFill="1" applyBorder="1" applyAlignment="1">
      <alignment horizontal="center" vertical="top"/>
    </xf>
    <xf numFmtId="0" fontId="16" fillId="9" borderId="23" xfId="13" applyFont="1" applyFill="1" applyBorder="1" applyAlignment="1">
      <alignment horizontal="center" vertical="top"/>
    </xf>
    <xf numFmtId="0" fontId="16" fillId="4" borderId="16" xfId="13" applyFont="1" applyFill="1" applyBorder="1" applyAlignment="1">
      <alignment horizontal="center" vertical="center"/>
    </xf>
    <xf numFmtId="0" fontId="18" fillId="0" borderId="36" xfId="13" applyFont="1" applyBorder="1" applyAlignment="1">
      <alignment horizontal="center" vertical="center" wrapText="1"/>
    </xf>
    <xf numFmtId="0" fontId="16" fillId="0" borderId="51" xfId="13" applyFont="1" applyBorder="1" applyAlignment="1">
      <alignment vertical="center" wrapText="1"/>
    </xf>
    <xf numFmtId="164" fontId="17" fillId="9" borderId="14" xfId="13" applyNumberFormat="1" applyFont="1" applyFill="1" applyBorder="1" applyAlignment="1">
      <alignment horizontal="center" vertical="top"/>
    </xf>
    <xf numFmtId="1" fontId="16" fillId="0" borderId="6" xfId="13" applyNumberFormat="1" applyFont="1" applyBorder="1" applyAlignment="1">
      <alignment horizontal="center" vertical="center"/>
    </xf>
    <xf numFmtId="0" fontId="16" fillId="4" borderId="5" xfId="13" applyFont="1" applyFill="1" applyBorder="1" applyAlignment="1">
      <alignment horizontal="center" vertical="center"/>
    </xf>
    <xf numFmtId="0" fontId="18" fillId="0" borderId="68" xfId="13" applyFont="1" applyBorder="1" applyAlignment="1">
      <alignment horizontal="center" vertical="center" wrapText="1"/>
    </xf>
    <xf numFmtId="0" fontId="16" fillId="0" borderId="54" xfId="13" applyFont="1" applyBorder="1" applyAlignment="1">
      <alignment vertical="center" wrapText="1"/>
    </xf>
    <xf numFmtId="164" fontId="16" fillId="9" borderId="7" xfId="13" applyNumberFormat="1" applyFont="1" applyFill="1" applyBorder="1" applyAlignment="1">
      <alignment horizontal="center" vertical="top"/>
    </xf>
    <xf numFmtId="49" fontId="16" fillId="4" borderId="24" xfId="13" applyNumberFormat="1" applyFont="1" applyFill="1" applyBorder="1" applyAlignment="1">
      <alignment vertical="top"/>
    </xf>
    <xf numFmtId="0" fontId="67" fillId="0" borderId="51" xfId="13" applyFont="1" applyBorder="1" applyAlignment="1">
      <alignment vertical="top" wrapText="1"/>
    </xf>
    <xf numFmtId="1" fontId="16" fillId="0" borderId="55" xfId="13" applyNumberFormat="1" applyFont="1" applyBorder="1" applyAlignment="1">
      <alignment horizontal="center" vertical="center"/>
    </xf>
    <xf numFmtId="1" fontId="16" fillId="0" borderId="31" xfId="13" applyNumberFormat="1" applyFont="1" applyBorder="1" applyAlignment="1">
      <alignment horizontal="center" vertical="center"/>
    </xf>
    <xf numFmtId="0" fontId="16" fillId="0" borderId="11" xfId="13" applyFont="1" applyBorder="1" applyAlignment="1">
      <alignment vertical="center" wrapText="1"/>
    </xf>
    <xf numFmtId="0" fontId="17" fillId="4" borderId="10" xfId="13" applyFont="1" applyFill="1" applyBorder="1" applyAlignment="1">
      <alignment horizontal="left" vertical="top"/>
    </xf>
    <xf numFmtId="0" fontId="17" fillId="4" borderId="12" xfId="13" applyFont="1" applyFill="1" applyBorder="1" applyAlignment="1">
      <alignment horizontal="left" vertical="top"/>
    </xf>
    <xf numFmtId="0" fontId="6" fillId="6" borderId="51" xfId="13" applyFont="1" applyFill="1" applyBorder="1" applyAlignment="1">
      <alignment wrapText="1"/>
    </xf>
    <xf numFmtId="0" fontId="42" fillId="6" borderId="11" xfId="13" applyFont="1" applyFill="1" applyBorder="1" applyAlignment="1">
      <alignment horizontal="center" vertical="center"/>
    </xf>
    <xf numFmtId="0" fontId="42" fillId="6" borderId="11" xfId="13" applyFont="1" applyFill="1" applyBorder="1" applyAlignment="1">
      <alignment horizontal="center" vertical="center" wrapText="1"/>
    </xf>
    <xf numFmtId="0" fontId="23" fillId="0" borderId="3" xfId="13" applyFont="1" applyBorder="1" applyAlignment="1">
      <alignment horizontal="center" vertical="center"/>
    </xf>
    <xf numFmtId="0" fontId="17" fillId="12" borderId="13" xfId="13" applyFont="1" applyFill="1" applyBorder="1" applyAlignment="1">
      <alignment horizontal="center" vertical="top"/>
    </xf>
    <xf numFmtId="0" fontId="23" fillId="0" borderId="17" xfId="13" applyFont="1" applyBorder="1" applyAlignment="1">
      <alignment horizontal="center" vertical="center"/>
    </xf>
    <xf numFmtId="0" fontId="16" fillId="4" borderId="84" xfId="13" applyFont="1" applyFill="1" applyBorder="1" applyAlignment="1">
      <alignment horizontal="center" vertical="center"/>
    </xf>
    <xf numFmtId="164" fontId="17" fillId="0" borderId="19" xfId="13" applyNumberFormat="1" applyFont="1" applyBorder="1" applyAlignment="1">
      <alignment horizontal="center" vertical="top"/>
    </xf>
    <xf numFmtId="164" fontId="17" fillId="0" borderId="38" xfId="13" applyNumberFormat="1" applyFont="1" applyBorder="1" applyAlignment="1">
      <alignment horizontal="center" vertical="top"/>
    </xf>
    <xf numFmtId="49" fontId="17" fillId="10" borderId="24" xfId="13" applyNumberFormat="1" applyFont="1" applyFill="1" applyBorder="1" applyAlignment="1">
      <alignment vertical="top"/>
    </xf>
    <xf numFmtId="0" fontId="23" fillId="0" borderId="21" xfId="13" applyFont="1" applyBorder="1" applyAlignment="1">
      <alignment horizontal="center" vertical="center"/>
    </xf>
    <xf numFmtId="0" fontId="16" fillId="4" borderId="29" xfId="13" applyFont="1" applyFill="1" applyBorder="1" applyAlignment="1">
      <alignment horizontal="center" vertical="center"/>
    </xf>
    <xf numFmtId="0" fontId="16" fillId="4" borderId="43" xfId="13" applyFont="1" applyFill="1" applyBorder="1" applyAlignment="1">
      <alignment horizontal="center" vertical="center"/>
    </xf>
    <xf numFmtId="0" fontId="16" fillId="4" borderId="22" xfId="13" applyFont="1" applyFill="1" applyBorder="1" applyAlignment="1">
      <alignment horizontal="left" vertical="top" wrapText="1"/>
    </xf>
    <xf numFmtId="0" fontId="16" fillId="9" borderId="4" xfId="13" applyFont="1" applyFill="1" applyBorder="1" applyAlignment="1">
      <alignment vertical="top" wrapText="1"/>
    </xf>
    <xf numFmtId="0" fontId="23" fillId="4" borderId="0" xfId="13" applyFont="1" applyFill="1" applyAlignment="1">
      <alignment horizontal="center" vertical="center"/>
    </xf>
    <xf numFmtId="0" fontId="23" fillId="4" borderId="81" xfId="13" applyFont="1" applyFill="1" applyBorder="1" applyAlignment="1">
      <alignment horizontal="center" vertical="center"/>
    </xf>
    <xf numFmtId="0" fontId="16" fillId="4" borderId="66" xfId="13" applyFont="1" applyFill="1" applyBorder="1" applyAlignment="1">
      <alignment horizontal="center" vertical="center" wrapText="1"/>
    </xf>
    <xf numFmtId="0" fontId="16" fillId="0" borderId="19" xfId="13" applyFont="1" applyBorder="1" applyAlignment="1">
      <alignment vertical="center" wrapText="1"/>
    </xf>
    <xf numFmtId="0" fontId="16" fillId="9" borderId="19" xfId="13" applyFont="1" applyFill="1" applyBorder="1" applyAlignment="1">
      <alignment vertical="top" wrapText="1"/>
    </xf>
    <xf numFmtId="0" fontId="7" fillId="0" borderId="51" xfId="13" applyFont="1" applyBorder="1"/>
    <xf numFmtId="0" fontId="23" fillId="0" borderId="8" xfId="13" applyFont="1" applyBorder="1" applyAlignment="1">
      <alignment horizontal="center" vertical="center"/>
    </xf>
    <xf numFmtId="0" fontId="23" fillId="0" borderId="57" xfId="13" applyFont="1" applyBorder="1" applyAlignment="1">
      <alignment horizontal="center" vertical="center"/>
    </xf>
    <xf numFmtId="0" fontId="23" fillId="0" borderId="68" xfId="13" applyFont="1" applyBorder="1" applyAlignment="1">
      <alignment horizontal="center" vertical="center" wrapText="1"/>
    </xf>
    <xf numFmtId="0" fontId="23" fillId="0" borderId="7" xfId="13" applyFont="1" applyBorder="1" applyAlignment="1">
      <alignment vertical="center" wrapText="1"/>
    </xf>
    <xf numFmtId="0" fontId="17" fillId="9" borderId="25" xfId="13" applyFont="1" applyFill="1" applyBorder="1" applyAlignment="1">
      <alignment vertical="top" wrapText="1"/>
    </xf>
    <xf numFmtId="0" fontId="16" fillId="4" borderId="7" xfId="13" applyFont="1" applyFill="1" applyBorder="1" applyAlignment="1">
      <alignment horizontal="left" vertical="top" wrapText="1"/>
    </xf>
    <xf numFmtId="0" fontId="16" fillId="0" borderId="61" xfId="13" applyFont="1" applyBorder="1" applyAlignment="1">
      <alignment horizontal="center" vertical="center"/>
    </xf>
    <xf numFmtId="0" fontId="16" fillId="0" borderId="76" xfId="13" applyFont="1" applyBorder="1" applyAlignment="1">
      <alignment horizontal="center" vertical="center"/>
    </xf>
    <xf numFmtId="0" fontId="16" fillId="4" borderId="66" xfId="13" applyFont="1" applyFill="1" applyBorder="1" applyAlignment="1">
      <alignment horizontal="center" vertical="center"/>
    </xf>
    <xf numFmtId="0" fontId="16" fillId="4" borderId="46" xfId="13" applyFont="1" applyFill="1" applyBorder="1" applyAlignment="1">
      <alignment horizontal="left" vertical="top" wrapText="1"/>
    </xf>
    <xf numFmtId="164" fontId="17" fillId="9" borderId="41" xfId="13" applyNumberFormat="1" applyFont="1" applyFill="1" applyBorder="1" applyAlignment="1">
      <alignment horizontal="center" vertical="top"/>
    </xf>
    <xf numFmtId="0" fontId="17" fillId="9" borderId="41" xfId="13" applyFont="1" applyFill="1" applyBorder="1" applyAlignment="1">
      <alignment horizontal="center" vertical="top"/>
    </xf>
    <xf numFmtId="0" fontId="16" fillId="0" borderId="43" xfId="13" applyFont="1" applyBorder="1" applyAlignment="1">
      <alignment horizontal="center" vertical="center" wrapText="1"/>
    </xf>
    <xf numFmtId="0" fontId="16" fillId="0" borderId="15" xfId="13" applyFont="1" applyBorder="1" applyAlignment="1">
      <alignment horizontal="left" vertical="top" wrapText="1"/>
    </xf>
    <xf numFmtId="0" fontId="16" fillId="4" borderId="50" xfId="13" applyFont="1" applyFill="1" applyBorder="1" applyAlignment="1">
      <alignment horizontal="center" vertical="center"/>
    </xf>
    <xf numFmtId="0" fontId="16" fillId="0" borderId="22" xfId="13" applyFont="1" applyBorder="1" applyAlignment="1">
      <alignment vertical="center" wrapText="1"/>
    </xf>
    <xf numFmtId="0" fontId="7" fillId="0" borderId="51" xfId="13" applyFont="1" applyBorder="1" applyAlignment="1">
      <alignment vertical="top"/>
    </xf>
    <xf numFmtId="0" fontId="16" fillId="0" borderId="50" xfId="13" applyFont="1" applyBorder="1" applyAlignment="1">
      <alignment horizontal="center" vertical="center"/>
    </xf>
    <xf numFmtId="0" fontId="7" fillId="0" borderId="51" xfId="13" applyFont="1" applyBorder="1" applyAlignment="1">
      <alignment wrapText="1"/>
    </xf>
    <xf numFmtId="0" fontId="16" fillId="0" borderId="68" xfId="13" applyFont="1" applyBorder="1" applyAlignment="1">
      <alignment horizontal="center" vertical="center" wrapText="1"/>
    </xf>
    <xf numFmtId="0" fontId="16" fillId="5" borderId="12" xfId="13" quotePrefix="1" applyFont="1" applyFill="1" applyBorder="1" applyAlignment="1">
      <alignment horizontal="center" vertical="center"/>
    </xf>
    <xf numFmtId="0" fontId="16" fillId="5" borderId="9" xfId="13" quotePrefix="1" applyFont="1" applyFill="1" applyBorder="1" applyAlignment="1">
      <alignment horizontal="center" vertical="center"/>
    </xf>
    <xf numFmtId="0" fontId="16" fillId="5" borderId="75" xfId="13" applyFont="1" applyFill="1" applyBorder="1" applyAlignment="1">
      <alignment horizontal="center" vertical="center" wrapText="1"/>
    </xf>
    <xf numFmtId="0" fontId="18" fillId="5" borderId="3" xfId="13" applyFont="1" applyFill="1" applyBorder="1" applyAlignment="1">
      <alignment horizontal="left" vertical="top" wrapText="1"/>
    </xf>
    <xf numFmtId="0" fontId="17" fillId="4" borderId="1" xfId="13" applyFont="1" applyFill="1" applyBorder="1" applyAlignment="1">
      <alignment horizontal="center" vertical="top"/>
    </xf>
    <xf numFmtId="49" fontId="17" fillId="6" borderId="24" xfId="13" applyNumberFormat="1" applyFont="1" applyFill="1" applyBorder="1" applyAlignment="1">
      <alignment horizontal="center" vertical="top"/>
    </xf>
    <xf numFmtId="164" fontId="16" fillId="0" borderId="55" xfId="13" applyNumberFormat="1" applyFont="1" applyBorder="1" applyAlignment="1">
      <alignment horizontal="center" vertical="center"/>
    </xf>
    <xf numFmtId="164" fontId="16" fillId="0" borderId="31" xfId="13" applyNumberFormat="1" applyFont="1" applyBorder="1" applyAlignment="1">
      <alignment horizontal="center" vertical="center"/>
    </xf>
    <xf numFmtId="0" fontId="16" fillId="0" borderId="56" xfId="13" applyFont="1" applyBorder="1" applyAlignment="1">
      <alignment vertical="center" wrapText="1"/>
    </xf>
    <xf numFmtId="0" fontId="17" fillId="4" borderId="44" xfId="13" applyFont="1" applyFill="1" applyBorder="1" applyAlignment="1">
      <alignment horizontal="center" vertical="top"/>
    </xf>
    <xf numFmtId="0" fontId="16" fillId="0" borderId="79" xfId="13" applyFont="1" applyBorder="1"/>
    <xf numFmtId="0" fontId="16" fillId="0" borderId="35" xfId="13" applyFont="1" applyBorder="1"/>
    <xf numFmtId="0" fontId="16" fillId="0" borderId="4" xfId="13" applyFont="1" applyBorder="1"/>
    <xf numFmtId="49" fontId="17" fillId="9" borderId="3" xfId="13" applyNumberFormat="1" applyFont="1" applyFill="1" applyBorder="1" applyAlignment="1">
      <alignment horizontal="center" vertical="top" wrapText="1"/>
    </xf>
    <xf numFmtId="0" fontId="16" fillId="0" borderId="81" xfId="13" applyFont="1" applyBorder="1"/>
    <xf numFmtId="0" fontId="16" fillId="0" borderId="66" xfId="13" applyFont="1" applyBorder="1"/>
    <xf numFmtId="0" fontId="16" fillId="0" borderId="19" xfId="13" applyFont="1" applyBorder="1"/>
    <xf numFmtId="49" fontId="17" fillId="10" borderId="38" xfId="13" applyNumberFormat="1" applyFont="1" applyFill="1" applyBorder="1" applyAlignment="1">
      <alignment vertical="top"/>
    </xf>
    <xf numFmtId="49" fontId="17" fillId="9" borderId="0" xfId="13" applyNumberFormat="1" applyFont="1" applyFill="1" applyAlignment="1">
      <alignment vertical="top"/>
    </xf>
    <xf numFmtId="49" fontId="17" fillId="11" borderId="38" xfId="13" applyNumberFormat="1" applyFont="1" applyFill="1" applyBorder="1" applyAlignment="1">
      <alignment vertical="top"/>
    </xf>
    <xf numFmtId="49" fontId="17" fillId="7" borderId="38" xfId="13" applyNumberFormat="1" applyFont="1" applyFill="1" applyBorder="1" applyAlignment="1">
      <alignment vertical="top"/>
    </xf>
    <xf numFmtId="0" fontId="16" fillId="0" borderId="29" xfId="13" applyFont="1" applyBorder="1"/>
    <xf numFmtId="0" fontId="16" fillId="0" borderId="43" xfId="13" applyFont="1" applyBorder="1"/>
    <xf numFmtId="0" fontId="16" fillId="0" borderId="22" xfId="13" applyFont="1" applyBorder="1"/>
    <xf numFmtId="164" fontId="16" fillId="0" borderId="14" xfId="13" applyNumberFormat="1" applyFont="1" applyBorder="1" applyAlignment="1">
      <alignment horizontal="center" vertical="top"/>
    </xf>
    <xf numFmtId="0" fontId="16" fillId="4" borderId="14" xfId="13" applyFont="1" applyFill="1" applyBorder="1" applyAlignment="1">
      <alignment horizontal="center" vertical="top"/>
    </xf>
    <xf numFmtId="0" fontId="16" fillId="0" borderId="57" xfId="13" applyFont="1" applyBorder="1"/>
    <xf numFmtId="0" fontId="16" fillId="0" borderId="68" xfId="13" applyFont="1" applyBorder="1"/>
    <xf numFmtId="0" fontId="16" fillId="0" borderId="7" xfId="13" applyFont="1" applyBorder="1"/>
    <xf numFmtId="49" fontId="17" fillId="9" borderId="25" xfId="13" applyNumberFormat="1" applyFont="1" applyFill="1" applyBorder="1" applyAlignment="1">
      <alignment vertical="top"/>
    </xf>
    <xf numFmtId="49" fontId="17" fillId="11" borderId="24" xfId="13" applyNumberFormat="1" applyFont="1" applyFill="1" applyBorder="1" applyAlignment="1">
      <alignment vertical="top"/>
    </xf>
    <xf numFmtId="49" fontId="17" fillId="7" borderId="24" xfId="13" applyNumberFormat="1" applyFont="1" applyFill="1" applyBorder="1" applyAlignment="1">
      <alignment vertical="top"/>
    </xf>
    <xf numFmtId="164" fontId="17" fillId="9" borderId="2" xfId="13" applyNumberFormat="1" applyFont="1" applyFill="1" applyBorder="1" applyAlignment="1">
      <alignment horizontal="center" vertical="top"/>
    </xf>
    <xf numFmtId="0" fontId="17" fillId="9" borderId="2" xfId="13" applyFont="1" applyFill="1" applyBorder="1" applyAlignment="1">
      <alignment horizontal="center" vertical="top"/>
    </xf>
    <xf numFmtId="0" fontId="6" fillId="0" borderId="84" xfId="13" applyFont="1" applyBorder="1" applyAlignment="1">
      <alignment horizontal="right"/>
    </xf>
    <xf numFmtId="0" fontId="16" fillId="4" borderId="81" xfId="13" applyFont="1" applyFill="1" applyBorder="1" applyAlignment="1">
      <alignment horizontal="center" vertical="center"/>
    </xf>
    <xf numFmtId="0" fontId="16" fillId="4" borderId="19" xfId="13" applyFont="1" applyFill="1" applyBorder="1" applyAlignment="1">
      <alignment vertical="top" wrapText="1"/>
    </xf>
    <xf numFmtId="164" fontId="16" fillId="9" borderId="2" xfId="13" applyNumberFormat="1" applyFont="1" applyFill="1" applyBorder="1" applyAlignment="1">
      <alignment horizontal="center" vertical="top"/>
    </xf>
    <xf numFmtId="0" fontId="16" fillId="9" borderId="2" xfId="13" applyFont="1" applyFill="1" applyBorder="1" applyAlignment="1">
      <alignment horizontal="center" vertical="top"/>
    </xf>
    <xf numFmtId="0" fontId="16" fillId="4" borderId="15" xfId="13" applyFont="1" applyFill="1" applyBorder="1" applyAlignment="1">
      <alignment vertical="top" wrapText="1"/>
    </xf>
    <xf numFmtId="0" fontId="16" fillId="9" borderId="9" xfId="13" applyFont="1" applyFill="1" applyBorder="1" applyAlignment="1">
      <alignment horizontal="center" vertical="top"/>
    </xf>
    <xf numFmtId="0" fontId="16" fillId="0" borderId="7" xfId="13" applyFont="1" applyBorder="1" applyAlignment="1">
      <alignment vertical="top" wrapText="1"/>
    </xf>
    <xf numFmtId="0" fontId="16" fillId="0" borderId="58" xfId="13" applyFont="1" applyBorder="1" applyAlignment="1">
      <alignment horizontal="center" vertical="center"/>
    </xf>
    <xf numFmtId="0" fontId="16" fillId="0" borderId="81" xfId="13" applyFont="1" applyBorder="1" applyAlignment="1">
      <alignment horizontal="center" vertical="center"/>
    </xf>
    <xf numFmtId="0" fontId="16" fillId="0" borderId="19" xfId="13" applyFont="1" applyBorder="1" applyAlignment="1">
      <alignment horizontal="left" vertical="top" wrapText="1"/>
    </xf>
    <xf numFmtId="0" fontId="16" fillId="0" borderId="7" xfId="13" applyFont="1" applyBorder="1" applyAlignment="1">
      <alignment horizontal="left" vertical="top" wrapText="1"/>
    </xf>
    <xf numFmtId="0" fontId="16" fillId="0" borderId="35" xfId="13" applyFont="1" applyBorder="1" applyAlignment="1">
      <alignment horizontal="center" vertical="center"/>
    </xf>
    <xf numFmtId="0" fontId="16" fillId="0" borderId="39" xfId="13" applyFont="1" applyBorder="1" applyAlignment="1">
      <alignment horizontal="left" vertical="top" wrapText="1"/>
    </xf>
    <xf numFmtId="49" fontId="17" fillId="7" borderId="2" xfId="13" applyNumberFormat="1" applyFont="1" applyFill="1" applyBorder="1" applyAlignment="1">
      <alignment vertical="top"/>
    </xf>
    <xf numFmtId="0" fontId="23" fillId="0" borderId="48" xfId="13" applyFont="1" applyBorder="1" applyAlignment="1">
      <alignment horizontal="center" vertical="center"/>
    </xf>
    <xf numFmtId="0" fontId="23" fillId="0" borderId="84" xfId="13" applyFont="1" applyBorder="1" applyAlignment="1">
      <alignment horizontal="center" vertical="center"/>
    </xf>
    <xf numFmtId="0" fontId="23" fillId="0" borderId="36" xfId="13" applyFont="1" applyBorder="1" applyAlignment="1">
      <alignment horizontal="center" vertical="center" wrapText="1"/>
    </xf>
    <xf numFmtId="0" fontId="23" fillId="0" borderId="15" xfId="13" applyFont="1" applyBorder="1" applyAlignment="1">
      <alignment vertical="center" wrapText="1"/>
    </xf>
    <xf numFmtId="0" fontId="23" fillId="0" borderId="50" xfId="13" applyFont="1" applyBorder="1" applyAlignment="1">
      <alignment horizontal="center" vertical="center"/>
    </xf>
    <xf numFmtId="0" fontId="23" fillId="0" borderId="29" xfId="13" applyFont="1" applyBorder="1" applyAlignment="1">
      <alignment horizontal="center" vertical="center"/>
    </xf>
    <xf numFmtId="0" fontId="23" fillId="0" borderId="43" xfId="13" applyFont="1" applyBorder="1" applyAlignment="1">
      <alignment horizontal="center" vertical="center" wrapText="1"/>
    </xf>
    <xf numFmtId="0" fontId="23" fillId="0" borderId="22" xfId="13" applyFont="1" applyBorder="1" applyAlignment="1">
      <alignment vertical="center" wrapText="1"/>
    </xf>
    <xf numFmtId="0" fontId="16" fillId="0" borderId="85" xfId="13" applyFont="1" applyBorder="1" applyAlignment="1">
      <alignment vertical="center" wrapText="1"/>
    </xf>
    <xf numFmtId="0" fontId="16" fillId="4" borderId="19" xfId="13" applyFont="1" applyFill="1" applyBorder="1" applyAlignment="1">
      <alignment horizontal="left" vertical="top" wrapText="1"/>
    </xf>
    <xf numFmtId="164" fontId="17" fillId="12" borderId="38" xfId="13" applyNumberFormat="1" applyFont="1" applyFill="1" applyBorder="1" applyAlignment="1">
      <alignment horizontal="center" vertical="top"/>
    </xf>
    <xf numFmtId="0" fontId="23" fillId="0" borderId="52" xfId="13" applyFont="1" applyBorder="1" applyAlignment="1">
      <alignment horizontal="center" vertical="center"/>
    </xf>
    <xf numFmtId="164" fontId="17" fillId="0" borderId="6" xfId="13" applyNumberFormat="1" applyFont="1" applyBorder="1" applyAlignment="1">
      <alignment horizontal="center" vertical="top"/>
    </xf>
    <xf numFmtId="0" fontId="16" fillId="0" borderId="4" xfId="13" applyFont="1" applyBorder="1" applyAlignment="1">
      <alignment horizontal="left" vertical="top" wrapText="1"/>
    </xf>
    <xf numFmtId="0" fontId="16" fillId="0" borderId="52" xfId="13" applyFont="1" applyBorder="1" applyAlignment="1">
      <alignment horizontal="center" vertical="top"/>
    </xf>
    <xf numFmtId="0" fontId="16" fillId="0" borderId="57" xfId="13" applyFont="1" applyBorder="1" applyAlignment="1">
      <alignment horizontal="center" vertical="top"/>
    </xf>
    <xf numFmtId="0" fontId="16" fillId="0" borderId="68" xfId="13" applyFont="1" applyBorder="1" applyAlignment="1">
      <alignment horizontal="center" vertical="top" wrapText="1"/>
    </xf>
    <xf numFmtId="49" fontId="17" fillId="9" borderId="19" xfId="13" applyNumberFormat="1" applyFont="1" applyFill="1" applyBorder="1" applyAlignment="1">
      <alignment vertical="top" wrapText="1"/>
    </xf>
    <xf numFmtId="0" fontId="16" fillId="0" borderId="29" xfId="13" applyFont="1" applyBorder="1" applyAlignment="1">
      <alignment horizontal="center" vertical="center"/>
    </xf>
    <xf numFmtId="164" fontId="17" fillId="0" borderId="23" xfId="13" applyNumberFormat="1" applyFont="1" applyBorder="1" applyAlignment="1">
      <alignment horizontal="center" vertical="top"/>
    </xf>
    <xf numFmtId="0" fontId="16" fillId="4" borderId="23" xfId="13" applyFont="1" applyFill="1" applyBorder="1" applyAlignment="1">
      <alignment horizontal="center" vertical="top"/>
    </xf>
    <xf numFmtId="49" fontId="17" fillId="9" borderId="25" xfId="13" applyNumberFormat="1" applyFont="1" applyFill="1" applyBorder="1" applyAlignment="1">
      <alignment vertical="top" wrapText="1"/>
    </xf>
    <xf numFmtId="49" fontId="17" fillId="9" borderId="4" xfId="13" applyNumberFormat="1" applyFont="1" applyFill="1" applyBorder="1" applyAlignment="1">
      <alignment vertical="top" wrapText="1"/>
    </xf>
    <xf numFmtId="49" fontId="17" fillId="11" borderId="2" xfId="13" applyNumberFormat="1" applyFont="1" applyFill="1" applyBorder="1" applyAlignment="1">
      <alignment vertical="top"/>
    </xf>
    <xf numFmtId="164" fontId="16" fillId="0" borderId="64" xfId="13" applyNumberFormat="1" applyFont="1" applyBorder="1" applyAlignment="1">
      <alignment horizontal="center" vertical="center"/>
    </xf>
    <xf numFmtId="164" fontId="16" fillId="0" borderId="79" xfId="13" applyNumberFormat="1" applyFont="1" applyBorder="1" applyAlignment="1">
      <alignment horizontal="center" vertical="center"/>
    </xf>
    <xf numFmtId="0" fontId="16" fillId="0" borderId="35" xfId="13" applyFont="1" applyBorder="1" applyAlignment="1">
      <alignment horizontal="center" vertical="center" wrapText="1"/>
    </xf>
    <xf numFmtId="0" fontId="16" fillId="0" borderId="3" xfId="13" applyFont="1" applyBorder="1" applyAlignment="1">
      <alignment horizontal="left" vertical="top" wrapText="1"/>
    </xf>
    <xf numFmtId="49" fontId="17" fillId="6" borderId="38" xfId="13" applyNumberFormat="1" applyFont="1" applyFill="1" applyBorder="1" applyAlignment="1">
      <alignment horizontal="center" vertical="top"/>
    </xf>
    <xf numFmtId="9" fontId="23" fillId="4" borderId="11" xfId="13" applyNumberFormat="1" applyFont="1" applyFill="1" applyBorder="1" applyAlignment="1">
      <alignment horizontal="center" vertical="center"/>
    </xf>
    <xf numFmtId="0" fontId="16" fillId="4" borderId="31" xfId="13" applyFont="1" applyFill="1" applyBorder="1" applyAlignment="1">
      <alignment horizontal="center" vertical="center"/>
    </xf>
    <xf numFmtId="0" fontId="16" fillId="4" borderId="65" xfId="13" applyFont="1" applyFill="1" applyBorder="1" applyAlignment="1">
      <alignment horizontal="center" vertical="center"/>
    </xf>
    <xf numFmtId="0" fontId="16" fillId="4" borderId="12" xfId="13" applyFont="1" applyFill="1" applyBorder="1" applyAlignment="1">
      <alignment horizontal="left" vertical="top" wrapText="1"/>
    </xf>
    <xf numFmtId="9" fontId="23" fillId="4" borderId="3" xfId="13" applyNumberFormat="1" applyFont="1" applyFill="1" applyBorder="1" applyAlignment="1">
      <alignment horizontal="center" vertical="center"/>
    </xf>
    <xf numFmtId="0" fontId="16" fillId="4" borderId="2" xfId="13" applyFont="1" applyFill="1" applyBorder="1" applyAlignment="1">
      <alignment horizontal="center" vertical="top"/>
    </xf>
    <xf numFmtId="9" fontId="23" fillId="4" borderId="17" xfId="13" applyNumberFormat="1" applyFont="1" applyFill="1" applyBorder="1" applyAlignment="1">
      <alignment horizontal="center" vertical="center"/>
    </xf>
    <xf numFmtId="0" fontId="16" fillId="0" borderId="3" xfId="13" applyFont="1" applyBorder="1" applyAlignment="1">
      <alignment horizontal="center" vertical="top" wrapText="1"/>
    </xf>
    <xf numFmtId="0" fontId="16" fillId="0" borderId="5" xfId="13" applyFont="1" applyBorder="1" applyAlignment="1">
      <alignment horizontal="center" vertical="center"/>
    </xf>
    <xf numFmtId="49" fontId="17" fillId="0" borderId="26" xfId="13" applyNumberFormat="1" applyFont="1" applyBorder="1" applyAlignment="1">
      <alignment horizontal="center" vertical="top" wrapText="1"/>
    </xf>
    <xf numFmtId="0" fontId="16" fillId="0" borderId="18" xfId="13" applyFont="1" applyBorder="1" applyAlignment="1">
      <alignment horizontal="center" vertical="center"/>
    </xf>
    <xf numFmtId="0" fontId="16" fillId="4" borderId="35" xfId="13" applyFont="1" applyFill="1" applyBorder="1" applyAlignment="1">
      <alignment horizontal="center" vertical="top"/>
    </xf>
    <xf numFmtId="0" fontId="23" fillId="0" borderId="5" xfId="13" applyFont="1" applyBorder="1" applyAlignment="1">
      <alignment horizontal="center" vertical="center"/>
    </xf>
    <xf numFmtId="0" fontId="16" fillId="4" borderId="68" xfId="13" applyFont="1" applyFill="1" applyBorder="1" applyAlignment="1">
      <alignment horizontal="center" vertical="top"/>
    </xf>
    <xf numFmtId="0" fontId="18" fillId="0" borderId="34" xfId="13" applyFont="1" applyBorder="1" applyAlignment="1">
      <alignment horizontal="center" vertical="center" wrapText="1"/>
    </xf>
    <xf numFmtId="0" fontId="16" fillId="0" borderId="34" xfId="13" applyFont="1" applyBorder="1" applyAlignment="1">
      <alignment vertical="center" wrapText="1"/>
    </xf>
    <xf numFmtId="0" fontId="16" fillId="0" borderId="53" xfId="13" applyFont="1" applyBorder="1" applyAlignment="1">
      <alignment vertical="center" wrapText="1"/>
    </xf>
    <xf numFmtId="0" fontId="42" fillId="6" borderId="10" xfId="13" applyFont="1" applyFill="1" applyBorder="1" applyAlignment="1">
      <alignment horizontal="center" vertical="center"/>
    </xf>
    <xf numFmtId="0" fontId="17" fillId="0" borderId="1" xfId="13" applyFont="1" applyBorder="1" applyAlignment="1">
      <alignment horizontal="center" vertical="top"/>
    </xf>
    <xf numFmtId="49" fontId="17" fillId="8" borderId="2" xfId="13" applyNumberFormat="1" applyFont="1" applyFill="1" applyBorder="1" applyAlignment="1">
      <alignment horizontal="center" vertical="top" wrapText="1"/>
    </xf>
    <xf numFmtId="0" fontId="16" fillId="0" borderId="55" xfId="13" applyFont="1" applyBorder="1" applyAlignment="1">
      <alignment horizontal="center" vertical="center"/>
    </xf>
    <xf numFmtId="0" fontId="16" fillId="0" borderId="31" xfId="13" applyFont="1" applyBorder="1" applyAlignment="1">
      <alignment horizontal="center" vertical="center"/>
    </xf>
    <xf numFmtId="0" fontId="17" fillId="0" borderId="44" xfId="13" applyFont="1" applyBorder="1" applyAlignment="1">
      <alignment horizontal="center" vertical="top"/>
    </xf>
    <xf numFmtId="0" fontId="42" fillId="7" borderId="26" xfId="13" applyFont="1" applyFill="1" applyBorder="1" applyAlignment="1">
      <alignment horizontal="center" vertical="center"/>
    </xf>
    <xf numFmtId="0" fontId="16" fillId="8" borderId="26" xfId="13" applyFont="1" applyFill="1" applyBorder="1"/>
    <xf numFmtId="0" fontId="17" fillId="7" borderId="26" xfId="13" applyFont="1" applyFill="1" applyBorder="1" applyAlignment="1">
      <alignment horizontal="left" vertical="top"/>
    </xf>
    <xf numFmtId="0" fontId="17" fillId="7" borderId="26" xfId="13" applyFont="1" applyFill="1" applyBorder="1" applyAlignment="1">
      <alignment horizontal="left" vertical="top" textRotation="90"/>
    </xf>
    <xf numFmtId="0" fontId="16" fillId="7" borderId="26" xfId="13" applyFont="1" applyFill="1" applyBorder="1" applyAlignment="1">
      <alignment horizontal="left" vertical="top"/>
    </xf>
    <xf numFmtId="0" fontId="17" fillId="8" borderId="26" xfId="13" applyFont="1" applyFill="1" applyBorder="1" applyAlignment="1">
      <alignment horizontal="left" vertical="top"/>
    </xf>
    <xf numFmtId="0" fontId="17" fillId="8" borderId="0" xfId="13" applyFont="1" applyFill="1" applyAlignment="1">
      <alignment vertical="top"/>
    </xf>
    <xf numFmtId="49" fontId="17" fillId="8" borderId="9" xfId="13" applyNumberFormat="1" applyFont="1" applyFill="1" applyBorder="1" applyAlignment="1">
      <alignment horizontal="center" vertical="top" wrapText="1"/>
    </xf>
    <xf numFmtId="0" fontId="17" fillId="6" borderId="12" xfId="13" applyFont="1" applyFill="1" applyBorder="1" applyAlignment="1">
      <alignment horizontal="left" vertical="top" wrapText="1"/>
    </xf>
    <xf numFmtId="0" fontId="16" fillId="4" borderId="1" xfId="13" applyFont="1" applyFill="1" applyBorder="1" applyAlignment="1">
      <alignment horizontal="center" vertical="center" wrapText="1"/>
    </xf>
    <xf numFmtId="0" fontId="16" fillId="4" borderId="35" xfId="13" applyFont="1" applyFill="1" applyBorder="1" applyAlignment="1">
      <alignment horizontal="center" vertical="center" wrapText="1"/>
    </xf>
    <xf numFmtId="0" fontId="23" fillId="4" borderId="17" xfId="13" applyFont="1" applyFill="1" applyBorder="1" applyAlignment="1">
      <alignment horizontal="center" vertical="center"/>
    </xf>
    <xf numFmtId="0" fontId="16" fillId="4" borderId="16" xfId="13" applyFont="1" applyFill="1" applyBorder="1" applyAlignment="1">
      <alignment horizontal="center" vertical="center" wrapText="1"/>
    </xf>
    <xf numFmtId="164" fontId="16" fillId="0" borderId="19" xfId="13" applyNumberFormat="1" applyFont="1" applyBorder="1" applyAlignment="1">
      <alignment horizontal="center" vertical="top"/>
    </xf>
    <xf numFmtId="49" fontId="17" fillId="10" borderId="24" xfId="13" applyNumberFormat="1" applyFont="1" applyFill="1" applyBorder="1" applyAlignment="1">
      <alignment vertical="top" wrapText="1"/>
    </xf>
    <xf numFmtId="0" fontId="16" fillId="4" borderId="43" xfId="13" applyFont="1" applyFill="1" applyBorder="1" applyAlignment="1">
      <alignment horizontal="center" vertical="center" wrapText="1"/>
    </xf>
    <xf numFmtId="0" fontId="16" fillId="0" borderId="22" xfId="13" applyFont="1" applyBorder="1" applyAlignment="1">
      <alignment horizontal="left" vertical="top" wrapText="1"/>
    </xf>
    <xf numFmtId="0" fontId="16" fillId="4" borderId="37" xfId="13" applyFont="1" applyFill="1" applyBorder="1" applyAlignment="1">
      <alignment horizontal="center" vertical="center"/>
    </xf>
    <xf numFmtId="0" fontId="16" fillId="0" borderId="54" xfId="13" applyFont="1" applyBorder="1" applyAlignment="1">
      <alignment horizontal="left" vertical="top" wrapText="1"/>
    </xf>
    <xf numFmtId="0" fontId="17" fillId="4" borderId="3" xfId="13" applyFont="1" applyFill="1" applyBorder="1" applyAlignment="1">
      <alignment vertical="top"/>
    </xf>
    <xf numFmtId="0" fontId="17" fillId="4" borderId="11" xfId="13" applyFont="1" applyFill="1" applyBorder="1" applyAlignment="1">
      <alignment vertical="top"/>
    </xf>
    <xf numFmtId="0" fontId="17" fillId="4" borderId="11" xfId="13" applyFont="1" applyFill="1" applyBorder="1" applyAlignment="1">
      <alignment vertical="top" textRotation="90"/>
    </xf>
    <xf numFmtId="49" fontId="17" fillId="7" borderId="12" xfId="13" applyNumberFormat="1" applyFont="1" applyFill="1" applyBorder="1" applyAlignment="1">
      <alignment horizontal="center" vertical="top"/>
    </xf>
    <xf numFmtId="0" fontId="17" fillId="6" borderId="11" xfId="13" applyFont="1" applyFill="1" applyBorder="1" applyAlignment="1">
      <alignment horizontal="left" vertical="top"/>
    </xf>
    <xf numFmtId="0" fontId="17" fillId="6" borderId="12" xfId="13" applyFont="1" applyFill="1" applyBorder="1" applyAlignment="1">
      <alignment horizontal="left" vertical="top"/>
    </xf>
    <xf numFmtId="49" fontId="17" fillId="7" borderId="25" xfId="13" applyNumberFormat="1" applyFont="1" applyFill="1" applyBorder="1" applyAlignment="1">
      <alignment horizontal="center" vertical="top"/>
    </xf>
    <xf numFmtId="9" fontId="16" fillId="4" borderId="3" xfId="13" applyNumberFormat="1" applyFont="1" applyFill="1" applyBorder="1" applyAlignment="1">
      <alignment horizontal="center" vertical="center"/>
    </xf>
    <xf numFmtId="0" fontId="23" fillId="4" borderId="1" xfId="13" applyFont="1" applyFill="1" applyBorder="1" applyAlignment="1">
      <alignment horizontal="center" vertical="center"/>
    </xf>
    <xf numFmtId="0" fontId="23" fillId="4" borderId="35" xfId="13" applyFont="1" applyFill="1" applyBorder="1" applyAlignment="1">
      <alignment horizontal="center" vertical="center"/>
    </xf>
    <xf numFmtId="0" fontId="23" fillId="4" borderId="4" xfId="13" applyFont="1" applyFill="1" applyBorder="1" applyAlignment="1">
      <alignment horizontal="left" vertical="top"/>
    </xf>
    <xf numFmtId="0" fontId="16" fillId="10" borderId="2" xfId="13" applyFont="1" applyFill="1" applyBorder="1" applyAlignment="1">
      <alignment horizontal="center" vertical="top" wrapText="1"/>
    </xf>
    <xf numFmtId="0" fontId="16" fillId="9" borderId="3" xfId="13" applyFont="1" applyFill="1" applyBorder="1" applyAlignment="1">
      <alignment horizontal="center" vertical="top" wrapText="1"/>
    </xf>
    <xf numFmtId="9" fontId="16" fillId="4" borderId="8" xfId="13" applyNumberFormat="1" applyFont="1" applyFill="1" applyBorder="1" applyAlignment="1">
      <alignment horizontal="center" vertical="center"/>
    </xf>
    <xf numFmtId="0" fontId="23" fillId="4" borderId="5" xfId="13" applyFont="1" applyFill="1" applyBorder="1" applyAlignment="1">
      <alignment horizontal="center" vertical="center"/>
    </xf>
    <xf numFmtId="0" fontId="23" fillId="4" borderId="68" xfId="13" applyFont="1" applyFill="1" applyBorder="1" applyAlignment="1">
      <alignment horizontal="center" vertical="center"/>
    </xf>
    <xf numFmtId="0" fontId="23" fillId="4" borderId="7" xfId="13" applyFont="1" applyFill="1" applyBorder="1" applyAlignment="1">
      <alignment horizontal="left" vertical="top"/>
    </xf>
    <xf numFmtId="164" fontId="16" fillId="0" borderId="24" xfId="13" applyNumberFormat="1" applyFont="1" applyBorder="1" applyAlignment="1">
      <alignment horizontal="center" vertical="top"/>
    </xf>
    <xf numFmtId="9" fontId="16" fillId="4" borderId="71" xfId="13" applyNumberFormat="1" applyFont="1" applyFill="1" applyBorder="1" applyAlignment="1">
      <alignment horizontal="center" vertical="center"/>
    </xf>
    <xf numFmtId="0" fontId="23" fillId="4" borderId="77" xfId="13" applyFont="1" applyFill="1" applyBorder="1" applyAlignment="1">
      <alignment horizontal="center" vertical="center"/>
    </xf>
    <xf numFmtId="0" fontId="23" fillId="4" borderId="72" xfId="13" applyFont="1" applyFill="1" applyBorder="1" applyAlignment="1">
      <alignment horizontal="center" vertical="center"/>
    </xf>
    <xf numFmtId="0" fontId="23" fillId="4" borderId="39" xfId="13" applyFont="1" applyFill="1" applyBorder="1" applyAlignment="1">
      <alignment horizontal="left" vertical="top"/>
    </xf>
    <xf numFmtId="0" fontId="16" fillId="0" borderId="82" xfId="13" applyFont="1" applyBorder="1" applyAlignment="1">
      <alignment horizontal="center" vertical="center"/>
    </xf>
    <xf numFmtId="0" fontId="16" fillId="4" borderId="76" xfId="13" applyFont="1" applyFill="1" applyBorder="1" applyAlignment="1">
      <alignment horizontal="center" vertical="center"/>
    </xf>
    <xf numFmtId="0" fontId="16" fillId="4" borderId="63" xfId="13" applyFont="1" applyFill="1" applyBorder="1" applyAlignment="1">
      <alignment horizontal="center" vertical="center" wrapText="1"/>
    </xf>
    <xf numFmtId="0" fontId="16" fillId="0" borderId="62" xfId="13" applyFont="1" applyBorder="1" applyAlignment="1">
      <alignment horizontal="left" vertical="top" wrapText="1"/>
    </xf>
    <xf numFmtId="49" fontId="17" fillId="0" borderId="0" xfId="13" applyNumberFormat="1" applyFont="1" applyAlignment="1">
      <alignment horizontal="center" vertical="top" wrapText="1"/>
    </xf>
    <xf numFmtId="49" fontId="17" fillId="7" borderId="19" xfId="13" applyNumberFormat="1" applyFont="1" applyFill="1" applyBorder="1" applyAlignment="1">
      <alignment horizontal="center" vertical="top"/>
    </xf>
    <xf numFmtId="0" fontId="16" fillId="4" borderId="53" xfId="13" applyFont="1" applyFill="1" applyBorder="1" applyAlignment="1">
      <alignment horizontal="center" vertical="center" wrapText="1"/>
    </xf>
    <xf numFmtId="0" fontId="16" fillId="0" borderId="73" xfId="13" applyFont="1" applyBorder="1" applyAlignment="1">
      <alignment horizontal="center" vertical="center"/>
    </xf>
    <xf numFmtId="0" fontId="16" fillId="4" borderId="80" xfId="13" applyFont="1" applyFill="1" applyBorder="1" applyAlignment="1">
      <alignment horizontal="center" vertical="center"/>
    </xf>
    <xf numFmtId="0" fontId="16" fillId="4" borderId="75" xfId="13" applyFont="1" applyFill="1" applyBorder="1" applyAlignment="1">
      <alignment horizontal="center" vertical="center" wrapText="1"/>
    </xf>
    <xf numFmtId="0" fontId="16" fillId="0" borderId="9" xfId="13" applyFont="1" applyBorder="1" applyAlignment="1">
      <alignment vertical="top" wrapText="1"/>
    </xf>
    <xf numFmtId="164" fontId="16" fillId="9" borderId="24" xfId="13" applyNumberFormat="1" applyFont="1" applyFill="1" applyBorder="1" applyAlignment="1">
      <alignment horizontal="center" vertical="top"/>
    </xf>
    <xf numFmtId="0" fontId="16" fillId="9" borderId="24" xfId="13" applyFont="1" applyFill="1" applyBorder="1" applyAlignment="1">
      <alignment horizontal="center" vertical="top"/>
    </xf>
    <xf numFmtId="0" fontId="17" fillId="4" borderId="10" xfId="13" applyFont="1" applyFill="1" applyBorder="1" applyAlignment="1">
      <alignment vertical="top"/>
    </xf>
    <xf numFmtId="0" fontId="17" fillId="4" borderId="12" xfId="13" applyFont="1" applyFill="1" applyBorder="1" applyAlignment="1">
      <alignment vertical="top"/>
    </xf>
    <xf numFmtId="0" fontId="7" fillId="6" borderId="51" xfId="13" applyFont="1" applyFill="1" applyBorder="1"/>
    <xf numFmtId="0" fontId="42" fillId="6" borderId="11" xfId="13" applyFont="1" applyFill="1" applyBorder="1" applyAlignment="1">
      <alignment vertical="top"/>
    </xf>
    <xf numFmtId="0" fontId="42" fillId="6" borderId="3" xfId="13" applyFont="1" applyFill="1" applyBorder="1" applyAlignment="1">
      <alignment horizontal="center" vertical="center" wrapText="1"/>
    </xf>
    <xf numFmtId="0" fontId="23" fillId="4" borderId="2" xfId="13" applyFont="1" applyFill="1" applyBorder="1" applyAlignment="1">
      <alignment horizontal="center" vertical="center"/>
    </xf>
    <xf numFmtId="0" fontId="23" fillId="4" borderId="64" xfId="13" applyFont="1" applyFill="1" applyBorder="1" applyAlignment="1">
      <alignment horizontal="center" vertical="center"/>
    </xf>
    <xf numFmtId="0" fontId="23" fillId="4" borderId="3" xfId="13" applyFont="1" applyFill="1" applyBorder="1" applyAlignment="1">
      <alignment horizontal="left" vertical="top"/>
    </xf>
    <xf numFmtId="0" fontId="23" fillId="4" borderId="14" xfId="13" applyFont="1" applyFill="1" applyBorder="1" applyAlignment="1">
      <alignment horizontal="center" vertical="center"/>
    </xf>
    <xf numFmtId="0" fontId="23" fillId="4" borderId="48" xfId="13" applyFont="1" applyFill="1" applyBorder="1" applyAlignment="1">
      <alignment horizontal="center" vertical="center"/>
    </xf>
    <xf numFmtId="0" fontId="23" fillId="4" borderId="15" xfId="13" applyFont="1" applyFill="1" applyBorder="1" applyAlignment="1">
      <alignment horizontal="left" vertical="top"/>
    </xf>
    <xf numFmtId="0" fontId="16" fillId="0" borderId="8" xfId="13" applyFont="1" applyBorder="1" applyAlignment="1">
      <alignment horizontal="center" vertical="top"/>
    </xf>
    <xf numFmtId="0" fontId="16" fillId="4" borderId="52" xfId="13" applyFont="1" applyFill="1" applyBorder="1" applyAlignment="1">
      <alignment horizontal="center" vertical="top" wrapText="1"/>
    </xf>
    <xf numFmtId="0" fontId="16" fillId="0" borderId="9" xfId="13" applyFont="1" applyBorder="1" applyAlignment="1">
      <alignment horizontal="center" vertical="center"/>
    </xf>
    <xf numFmtId="0" fontId="16" fillId="0" borderId="64" xfId="13" applyFont="1" applyBorder="1" applyAlignment="1">
      <alignment horizontal="center" vertical="center" wrapText="1"/>
    </xf>
    <xf numFmtId="0" fontId="6" fillId="0" borderId="57" xfId="13" applyFont="1" applyBorder="1"/>
    <xf numFmtId="0" fontId="7" fillId="0" borderId="54" xfId="13" applyFont="1" applyBorder="1" applyAlignment="1">
      <alignment vertical="top" wrapText="1"/>
    </xf>
    <xf numFmtId="0" fontId="16" fillId="0" borderId="32" xfId="13" applyFont="1" applyBorder="1" applyAlignment="1">
      <alignment vertical="center" wrapText="1"/>
    </xf>
    <xf numFmtId="0" fontId="17" fillId="0" borderId="26" xfId="13" applyFont="1" applyBorder="1" applyAlignment="1">
      <alignment horizontal="left" vertical="top"/>
    </xf>
    <xf numFmtId="0" fontId="17" fillId="0" borderId="26" xfId="13" applyFont="1" applyBorder="1" applyAlignment="1">
      <alignment horizontal="left" vertical="top" textRotation="90"/>
    </xf>
    <xf numFmtId="0" fontId="16" fillId="0" borderId="26" xfId="13" applyFont="1" applyBorder="1" applyAlignment="1">
      <alignment horizontal="left" vertical="top"/>
    </xf>
    <xf numFmtId="0" fontId="17" fillId="0" borderId="25" xfId="13" applyFont="1" applyBorder="1" applyAlignment="1">
      <alignment vertical="top"/>
    </xf>
    <xf numFmtId="49" fontId="17" fillId="8" borderId="25" xfId="13" applyNumberFormat="1" applyFont="1" applyFill="1" applyBorder="1" applyAlignment="1">
      <alignment horizontal="center" vertical="top" wrapText="1"/>
    </xf>
    <xf numFmtId="0" fontId="6" fillId="8" borderId="44" xfId="13" applyFont="1" applyFill="1" applyBorder="1"/>
    <xf numFmtId="0" fontId="6" fillId="8" borderId="25" xfId="13" applyFont="1" applyFill="1" applyBorder="1"/>
    <xf numFmtId="0" fontId="17" fillId="7" borderId="44" xfId="13" applyFont="1" applyFill="1" applyBorder="1" applyAlignment="1">
      <alignment horizontal="center" vertical="center"/>
    </xf>
    <xf numFmtId="0" fontId="16" fillId="0" borderId="10" xfId="13" applyFont="1" applyBorder="1" applyAlignment="1">
      <alignment horizontal="center" vertical="center" wrapText="1"/>
    </xf>
    <xf numFmtId="0" fontId="7" fillId="0" borderId="3" xfId="13" applyFont="1" applyBorder="1" applyAlignment="1">
      <alignment horizontal="center"/>
    </xf>
    <xf numFmtId="0" fontId="17" fillId="0" borderId="3" xfId="13" applyFont="1" applyBorder="1" applyAlignment="1">
      <alignment horizontal="center" vertical="center"/>
    </xf>
    <xf numFmtId="0" fontId="12" fillId="0" borderId="0" xfId="13" applyFont="1" applyAlignment="1">
      <alignment horizontal="center" vertical="center"/>
    </xf>
    <xf numFmtId="0" fontId="12" fillId="0" borderId="0" xfId="13" applyFont="1" applyAlignment="1">
      <alignment horizontal="center" vertical="center" textRotation="90"/>
    </xf>
    <xf numFmtId="0" fontId="33" fillId="0" borderId="0" xfId="13" applyFont="1" applyAlignment="1">
      <alignment vertical="top" wrapText="1"/>
    </xf>
    <xf numFmtId="0" fontId="7" fillId="0" borderId="0" xfId="13" applyFont="1" applyAlignment="1">
      <alignment textRotation="90"/>
    </xf>
    <xf numFmtId="0" fontId="5" fillId="0" borderId="0" xfId="4"/>
    <xf numFmtId="0" fontId="31" fillId="0" borderId="0" xfId="4" applyFont="1"/>
    <xf numFmtId="0" fontId="5" fillId="0" borderId="0" xfId="4" applyAlignment="1">
      <alignment textRotation="90"/>
    </xf>
    <xf numFmtId="0" fontId="8" fillId="0" borderId="0" xfId="4" applyFont="1" applyAlignment="1">
      <alignment vertical="top"/>
    </xf>
    <xf numFmtId="49" fontId="14" fillId="0" borderId="0" xfId="4" applyNumberFormat="1" applyFont="1" applyAlignment="1">
      <alignment vertical="top"/>
    </xf>
    <xf numFmtId="0" fontId="13" fillId="0" borderId="0" xfId="4" applyFont="1" applyAlignment="1">
      <alignment horizontal="center" vertical="top"/>
    </xf>
    <xf numFmtId="49" fontId="16" fillId="0" borderId="0" xfId="4" applyNumberFormat="1" applyFont="1" applyAlignment="1">
      <alignment vertical="top"/>
    </xf>
    <xf numFmtId="49" fontId="14" fillId="0" borderId="0" xfId="4" applyNumberFormat="1" applyFont="1" applyAlignment="1">
      <alignment vertical="top" textRotation="90"/>
    </xf>
    <xf numFmtId="0" fontId="18" fillId="0" borderId="5" xfId="4" applyFont="1" applyBorder="1" applyAlignment="1">
      <alignment horizontal="left" vertical="center" wrapText="1"/>
    </xf>
    <xf numFmtId="0" fontId="16" fillId="4" borderId="16" xfId="4" applyFont="1" applyFill="1" applyBorder="1" applyAlignment="1">
      <alignment horizontal="left" vertical="center" wrapText="1"/>
    </xf>
    <xf numFmtId="0" fontId="16" fillId="0" borderId="19" xfId="4" applyFont="1" applyBorder="1" applyAlignment="1">
      <alignment horizontal="left" vertical="center" wrapText="1"/>
    </xf>
    <xf numFmtId="0" fontId="16" fillId="0" borderId="15" xfId="4" applyFont="1" applyBorder="1" applyAlignment="1">
      <alignment horizontal="left" vertical="center" wrapText="1"/>
    </xf>
    <xf numFmtId="49" fontId="5" fillId="0" borderId="0" xfId="4" applyNumberFormat="1" applyAlignment="1">
      <alignment vertical="top"/>
    </xf>
    <xf numFmtId="0" fontId="15" fillId="0" borderId="0" xfId="4" applyFont="1" applyAlignment="1">
      <alignment horizontal="center" vertical="top"/>
    </xf>
    <xf numFmtId="49" fontId="7" fillId="0" borderId="0" xfId="4" applyNumberFormat="1" applyFont="1" applyAlignment="1">
      <alignment vertical="top"/>
    </xf>
    <xf numFmtId="49" fontId="7" fillId="0" borderId="26" xfId="4" applyNumberFormat="1" applyFont="1" applyBorder="1" applyAlignment="1">
      <alignment vertical="top"/>
    </xf>
    <xf numFmtId="49" fontId="7" fillId="0" borderId="26" xfId="4" applyNumberFormat="1" applyFont="1" applyBorder="1" applyAlignment="1">
      <alignment vertical="top" textRotation="90"/>
    </xf>
    <xf numFmtId="0" fontId="31" fillId="5" borderId="27" xfId="4" applyFont="1" applyFill="1" applyBorder="1"/>
    <xf numFmtId="0" fontId="31" fillId="5" borderId="28" xfId="4" applyFont="1" applyFill="1" applyBorder="1"/>
    <xf numFmtId="164" fontId="17" fillId="5" borderId="9" xfId="4" applyNumberFormat="1" applyFont="1" applyFill="1" applyBorder="1" applyAlignment="1">
      <alignment horizontal="center" vertical="top"/>
    </xf>
    <xf numFmtId="0" fontId="31" fillId="0" borderId="29" xfId="4" applyFont="1" applyBorder="1"/>
    <xf numFmtId="0" fontId="31" fillId="0" borderId="30" xfId="4" applyFont="1" applyBorder="1"/>
    <xf numFmtId="0" fontId="23" fillId="14" borderId="3" xfId="4" applyFont="1" applyFill="1" applyBorder="1" applyAlignment="1">
      <alignment horizontal="center" vertical="top"/>
    </xf>
    <xf numFmtId="164" fontId="17" fillId="14" borderId="2" xfId="4" applyNumberFormat="1" applyFont="1" applyFill="1" applyBorder="1" applyAlignment="1">
      <alignment horizontal="center" vertical="top"/>
    </xf>
    <xf numFmtId="0" fontId="17" fillId="14" borderId="2" xfId="4" applyFont="1" applyFill="1" applyBorder="1" applyAlignment="1">
      <alignment horizontal="center" vertical="top"/>
    </xf>
    <xf numFmtId="49" fontId="17" fillId="6" borderId="2" xfId="4" applyNumberFormat="1" applyFont="1" applyFill="1" applyBorder="1" applyAlignment="1">
      <alignment horizontal="center" vertical="top"/>
    </xf>
    <xf numFmtId="0" fontId="31" fillId="8" borderId="31" xfId="4" applyFont="1" applyFill="1" applyBorder="1"/>
    <xf numFmtId="0" fontId="31" fillId="8" borderId="32" xfId="4" applyFont="1" applyFill="1" applyBorder="1"/>
    <xf numFmtId="0" fontId="23" fillId="8" borderId="3" xfId="4" applyFont="1" applyFill="1" applyBorder="1" applyAlignment="1">
      <alignment horizontal="center" vertical="top"/>
    </xf>
    <xf numFmtId="164" fontId="17" fillId="8" borderId="2" xfId="4" applyNumberFormat="1" applyFont="1" applyFill="1" applyBorder="1" applyAlignment="1">
      <alignment horizontal="center" vertical="top"/>
    </xf>
    <xf numFmtId="0" fontId="17" fillId="8" borderId="2" xfId="4" applyFont="1" applyFill="1" applyBorder="1" applyAlignment="1">
      <alignment horizontal="center" vertical="top"/>
    </xf>
    <xf numFmtId="49" fontId="17" fillId="8" borderId="2" xfId="4" applyNumberFormat="1" applyFont="1" applyFill="1" applyBorder="1" applyAlignment="1">
      <alignment horizontal="center" vertical="top"/>
    </xf>
    <xf numFmtId="0" fontId="31" fillId="6" borderId="31" xfId="4" applyFont="1" applyFill="1" applyBorder="1"/>
    <xf numFmtId="0" fontId="31" fillId="6" borderId="32" xfId="4" applyFont="1" applyFill="1" applyBorder="1"/>
    <xf numFmtId="0" fontId="17" fillId="6" borderId="11" xfId="4" applyFont="1" applyFill="1" applyBorder="1" applyAlignment="1">
      <alignment horizontal="left" vertical="top" wrapText="1"/>
    </xf>
    <xf numFmtId="49" fontId="17" fillId="6" borderId="9" xfId="4" applyNumberFormat="1" applyFont="1" applyFill="1" applyBorder="1" applyAlignment="1">
      <alignment horizontal="center" vertical="top"/>
    </xf>
    <xf numFmtId="49" fontId="17" fillId="7" borderId="9" xfId="4" applyNumberFormat="1" applyFont="1" applyFill="1" applyBorder="1" applyAlignment="1">
      <alignment horizontal="center" vertical="top"/>
    </xf>
    <xf numFmtId="0" fontId="31" fillId="0" borderId="76" xfId="4" applyFont="1" applyBorder="1"/>
    <xf numFmtId="0" fontId="31" fillId="0" borderId="62" xfId="4" applyFont="1" applyBorder="1"/>
    <xf numFmtId="9" fontId="23" fillId="4" borderId="3" xfId="4" applyNumberFormat="1" applyFont="1" applyFill="1" applyBorder="1" applyAlignment="1">
      <alignment horizontal="center" vertical="top"/>
    </xf>
    <xf numFmtId="0" fontId="16" fillId="4" borderId="35" xfId="4" applyFont="1" applyFill="1" applyBorder="1" applyAlignment="1">
      <alignment horizontal="center" vertical="center"/>
    </xf>
    <xf numFmtId="0" fontId="16" fillId="4" borderId="4" xfId="4" applyFont="1" applyFill="1" applyBorder="1" applyAlignment="1">
      <alignment horizontal="left" vertical="top" wrapText="1"/>
    </xf>
    <xf numFmtId="164" fontId="16" fillId="4" borderId="2" xfId="4" applyNumberFormat="1" applyFont="1" applyFill="1" applyBorder="1" applyAlignment="1">
      <alignment horizontal="center" vertical="top"/>
    </xf>
    <xf numFmtId="0" fontId="17" fillId="4" borderId="13" xfId="4" applyFont="1" applyFill="1" applyBorder="1" applyAlignment="1">
      <alignment horizontal="center" vertical="top"/>
    </xf>
    <xf numFmtId="0" fontId="5" fillId="9" borderId="3" xfId="4" applyFill="1" applyBorder="1" applyAlignment="1">
      <alignment horizontal="center" vertical="top" wrapText="1"/>
    </xf>
    <xf numFmtId="0" fontId="31" fillId="0" borderId="84" xfId="4" applyFont="1" applyBorder="1"/>
    <xf numFmtId="0" fontId="31" fillId="0" borderId="51" xfId="4" applyFont="1" applyBorder="1"/>
    <xf numFmtId="9" fontId="23" fillId="4" borderId="17" xfId="4" applyNumberFormat="1" applyFont="1" applyFill="1" applyBorder="1" applyAlignment="1">
      <alignment horizontal="center" vertical="top"/>
    </xf>
    <xf numFmtId="0" fontId="16" fillId="4" borderId="36" xfId="4" applyFont="1" applyFill="1" applyBorder="1" applyAlignment="1">
      <alignment horizontal="center" vertical="center"/>
    </xf>
    <xf numFmtId="0" fontId="16" fillId="4" borderId="15" xfId="4" applyFont="1" applyFill="1" applyBorder="1" applyAlignment="1">
      <alignment horizontal="left" vertical="top" wrapText="1"/>
    </xf>
    <xf numFmtId="164" fontId="16" fillId="4" borderId="14" xfId="4" applyNumberFormat="1" applyFont="1" applyFill="1" applyBorder="1" applyAlignment="1">
      <alignment horizontal="center" vertical="top"/>
    </xf>
    <xf numFmtId="49" fontId="17" fillId="7" borderId="19" xfId="4" applyNumberFormat="1" applyFont="1" applyFill="1" applyBorder="1" applyAlignment="1">
      <alignment horizontal="center" vertical="top"/>
    </xf>
    <xf numFmtId="9" fontId="23" fillId="4" borderId="21" xfId="4" applyNumberFormat="1" applyFont="1" applyFill="1" applyBorder="1" applyAlignment="1">
      <alignment horizontal="center" vertical="top"/>
    </xf>
    <xf numFmtId="0" fontId="16" fillId="4" borderId="43" xfId="4" applyFont="1" applyFill="1" applyBorder="1" applyAlignment="1">
      <alignment horizontal="center" vertical="center"/>
    </xf>
    <xf numFmtId="0" fontId="16" fillId="4" borderId="22" xfId="4" applyFont="1" applyFill="1" applyBorder="1" applyAlignment="1">
      <alignment horizontal="left" vertical="top" wrapText="1"/>
    </xf>
    <xf numFmtId="0" fontId="16" fillId="4" borderId="23" xfId="4" applyFont="1" applyFill="1" applyBorder="1" applyAlignment="1">
      <alignment horizontal="center" vertical="top"/>
    </xf>
    <xf numFmtId="0" fontId="16" fillId="4" borderId="37" xfId="4" applyFont="1" applyFill="1" applyBorder="1" applyAlignment="1">
      <alignment horizontal="center" vertical="center"/>
    </xf>
    <xf numFmtId="0" fontId="16" fillId="4" borderId="51" xfId="4" applyFont="1" applyFill="1" applyBorder="1" applyAlignment="1">
      <alignment horizontal="left" vertical="top" wrapText="1"/>
    </xf>
    <xf numFmtId="164" fontId="17" fillId="9" borderId="13" xfId="4" applyNumberFormat="1" applyFont="1" applyFill="1" applyBorder="1" applyAlignment="1">
      <alignment horizontal="center" vertical="top"/>
    </xf>
    <xf numFmtId="0" fontId="5" fillId="10" borderId="2" xfId="4" applyFill="1" applyBorder="1" applyAlignment="1">
      <alignment horizontal="center" vertical="top" wrapText="1"/>
    </xf>
    <xf numFmtId="0" fontId="16" fillId="4" borderId="0" xfId="4" applyFont="1" applyFill="1" applyAlignment="1">
      <alignment horizontal="center" vertical="top"/>
    </xf>
    <xf numFmtId="0" fontId="16" fillId="4" borderId="66" xfId="4" applyFont="1" applyFill="1" applyBorder="1" applyAlignment="1">
      <alignment horizontal="center" vertical="top"/>
    </xf>
    <xf numFmtId="0" fontId="16" fillId="4" borderId="59" xfId="4" applyFont="1" applyFill="1" applyBorder="1" applyAlignment="1">
      <alignment horizontal="center" vertical="top" wrapText="1"/>
    </xf>
    <xf numFmtId="0" fontId="16" fillId="4" borderId="60" xfId="4" applyFont="1" applyFill="1" applyBorder="1" applyAlignment="1">
      <alignment horizontal="left" vertical="top" wrapText="1"/>
    </xf>
    <xf numFmtId="164" fontId="16" fillId="9" borderId="38" xfId="4" applyNumberFormat="1" applyFont="1" applyFill="1" applyBorder="1" applyAlignment="1">
      <alignment horizontal="center" vertical="top"/>
    </xf>
    <xf numFmtId="0" fontId="16" fillId="9" borderId="38" xfId="4" applyFont="1" applyFill="1" applyBorder="1" applyAlignment="1">
      <alignment horizontal="center" vertical="top"/>
    </xf>
    <xf numFmtId="164" fontId="16" fillId="9" borderId="14" xfId="4" applyNumberFormat="1" applyFont="1" applyFill="1" applyBorder="1" applyAlignment="1">
      <alignment horizontal="center" vertical="top"/>
    </xf>
    <xf numFmtId="0" fontId="16" fillId="9" borderId="14" xfId="4" applyFont="1" applyFill="1" applyBorder="1" applyAlignment="1">
      <alignment horizontal="center" vertical="top"/>
    </xf>
    <xf numFmtId="0" fontId="16" fillId="4" borderId="8" xfId="4" applyFont="1" applyFill="1" applyBorder="1" applyAlignment="1">
      <alignment horizontal="center" vertical="top"/>
    </xf>
    <xf numFmtId="0" fontId="16" fillId="4" borderId="68" xfId="4" applyFont="1" applyFill="1" applyBorder="1" applyAlignment="1">
      <alignment horizontal="center" vertical="top"/>
    </xf>
    <xf numFmtId="0" fontId="16" fillId="4" borderId="53" xfId="4" applyFont="1" applyFill="1" applyBorder="1" applyAlignment="1">
      <alignment horizontal="center" vertical="top" wrapText="1"/>
    </xf>
    <xf numFmtId="0" fontId="16" fillId="4" borderId="54" xfId="4" applyFont="1" applyFill="1" applyBorder="1" applyAlignment="1">
      <alignment horizontal="left" vertical="top" wrapText="1"/>
    </xf>
    <xf numFmtId="0" fontId="16" fillId="9" borderId="6" xfId="4" applyFont="1" applyFill="1" applyBorder="1" applyAlignment="1">
      <alignment horizontal="center" vertical="top"/>
    </xf>
    <xf numFmtId="9" fontId="23" fillId="4" borderId="0" xfId="4" applyNumberFormat="1" applyFont="1" applyFill="1" applyAlignment="1">
      <alignment horizontal="center" vertical="top"/>
    </xf>
    <xf numFmtId="9" fontId="23" fillId="4" borderId="66" xfId="4" applyNumberFormat="1" applyFont="1" applyFill="1" applyBorder="1" applyAlignment="1">
      <alignment horizontal="center" vertical="top"/>
    </xf>
    <xf numFmtId="0" fontId="23" fillId="4" borderId="59" xfId="4" applyFont="1" applyFill="1" applyBorder="1" applyAlignment="1">
      <alignment horizontal="center" vertical="center"/>
    </xf>
    <xf numFmtId="0" fontId="23" fillId="4" borderId="60" xfId="4" applyFont="1" applyFill="1" applyBorder="1" applyAlignment="1">
      <alignment horizontal="left" vertical="top" wrapText="1"/>
    </xf>
    <xf numFmtId="164" fontId="16" fillId="4" borderId="38" xfId="4" applyNumberFormat="1" applyFont="1" applyFill="1" applyBorder="1" applyAlignment="1">
      <alignment horizontal="center" vertical="top"/>
    </xf>
    <xf numFmtId="0" fontId="5" fillId="10" borderId="38" xfId="4" applyFill="1" applyBorder="1" applyAlignment="1">
      <alignment horizontal="center" vertical="top" wrapText="1"/>
    </xf>
    <xf numFmtId="9" fontId="23" fillId="4" borderId="43" xfId="4" applyNumberFormat="1" applyFont="1" applyFill="1" applyBorder="1" applyAlignment="1">
      <alignment horizontal="center" vertical="top"/>
    </xf>
    <xf numFmtId="0" fontId="23" fillId="4" borderId="42" xfId="4" applyFont="1" applyFill="1" applyBorder="1" applyAlignment="1">
      <alignment horizontal="center" vertical="center"/>
    </xf>
    <xf numFmtId="0" fontId="23" fillId="4" borderId="30" xfId="4" applyFont="1" applyFill="1" applyBorder="1" applyAlignment="1">
      <alignment horizontal="left" vertical="top" wrapText="1"/>
    </xf>
    <xf numFmtId="49" fontId="17" fillId="10" borderId="24" xfId="4" applyNumberFormat="1" applyFont="1" applyFill="1" applyBorder="1" applyAlignment="1">
      <alignment vertical="top" wrapText="1"/>
    </xf>
    <xf numFmtId="9" fontId="23" fillId="4" borderId="36" xfId="4" applyNumberFormat="1" applyFont="1" applyFill="1" applyBorder="1" applyAlignment="1">
      <alignment horizontal="center" vertical="top"/>
    </xf>
    <xf numFmtId="0" fontId="23" fillId="4" borderId="37" xfId="4" applyFont="1" applyFill="1" applyBorder="1" applyAlignment="1">
      <alignment horizontal="center" vertical="center"/>
    </xf>
    <xf numFmtId="0" fontId="23" fillId="4" borderId="51" xfId="4" applyFont="1" applyFill="1" applyBorder="1" applyAlignment="1">
      <alignment horizontal="left" vertical="top" wrapText="1"/>
    </xf>
    <xf numFmtId="0" fontId="16" fillId="4" borderId="21" xfId="4" applyFont="1" applyFill="1" applyBorder="1" applyAlignment="1">
      <alignment horizontal="center" vertical="top"/>
    </xf>
    <xf numFmtId="0" fontId="16" fillId="4" borderId="43" xfId="4" applyFont="1" applyFill="1" applyBorder="1" applyAlignment="1">
      <alignment horizontal="center" vertical="top"/>
    </xf>
    <xf numFmtId="0" fontId="16" fillId="4" borderId="42" xfId="4" applyFont="1" applyFill="1" applyBorder="1" applyAlignment="1">
      <alignment horizontal="center" vertical="top" wrapText="1"/>
    </xf>
    <xf numFmtId="0" fontId="16" fillId="4" borderId="30" xfId="4" applyFont="1" applyFill="1" applyBorder="1" applyAlignment="1">
      <alignment horizontal="left" vertical="top" wrapText="1"/>
    </xf>
    <xf numFmtId="0" fontId="31" fillId="0" borderId="30" xfId="4" applyFont="1" applyBorder="1" applyAlignment="1">
      <alignment vertical="top" wrapText="1"/>
    </xf>
    <xf numFmtId="9" fontId="16" fillId="4" borderId="69" xfId="4" applyNumberFormat="1" applyFont="1" applyFill="1" applyBorder="1" applyAlignment="1">
      <alignment horizontal="center" vertical="top"/>
    </xf>
    <xf numFmtId="9" fontId="16" fillId="4" borderId="72" xfId="4" applyNumberFormat="1" applyFont="1" applyFill="1" applyBorder="1" applyAlignment="1">
      <alignment horizontal="center" vertical="top"/>
    </xf>
    <xf numFmtId="0" fontId="16" fillId="4" borderId="70" xfId="4" applyFont="1" applyFill="1" applyBorder="1" applyAlignment="1">
      <alignment horizontal="center" vertical="center"/>
    </xf>
    <xf numFmtId="0" fontId="17" fillId="4" borderId="2" xfId="4" applyFont="1" applyFill="1" applyBorder="1" applyAlignment="1">
      <alignment horizontal="center" vertical="top"/>
    </xf>
    <xf numFmtId="164" fontId="16" fillId="4" borderId="48" xfId="4" applyNumberFormat="1" applyFont="1" applyFill="1" applyBorder="1" applyAlignment="1">
      <alignment horizontal="center" vertical="top"/>
    </xf>
    <xf numFmtId="164" fontId="16" fillId="4" borderId="36" xfId="4" applyNumberFormat="1" applyFont="1" applyFill="1" applyBorder="1" applyAlignment="1">
      <alignment horizontal="center" vertical="top"/>
    </xf>
    <xf numFmtId="49" fontId="17" fillId="10" borderId="38" xfId="4" applyNumberFormat="1" applyFont="1" applyFill="1" applyBorder="1" applyAlignment="1">
      <alignment vertical="top" wrapText="1"/>
    </xf>
    <xf numFmtId="0" fontId="69" fillId="0" borderId="62" xfId="4" applyFont="1" applyBorder="1" applyAlignment="1">
      <alignment vertical="top" wrapText="1"/>
    </xf>
    <xf numFmtId="164" fontId="23" fillId="4" borderId="50" xfId="4" applyNumberFormat="1" applyFont="1" applyFill="1" applyBorder="1" applyAlignment="1">
      <alignment horizontal="center" vertical="top"/>
    </xf>
    <xf numFmtId="164" fontId="23" fillId="4" borderId="36" xfId="4" applyNumberFormat="1" applyFont="1" applyFill="1" applyBorder="1" applyAlignment="1">
      <alignment horizontal="center" vertical="top"/>
    </xf>
    <xf numFmtId="0" fontId="23" fillId="4" borderId="37" xfId="4" applyFont="1" applyFill="1" applyBorder="1" applyAlignment="1">
      <alignment horizontal="center" vertical="top"/>
    </xf>
    <xf numFmtId="164" fontId="23" fillId="0" borderId="14" xfId="4" applyNumberFormat="1" applyFont="1" applyBorder="1" applyAlignment="1">
      <alignment horizontal="center" vertical="top"/>
    </xf>
    <xf numFmtId="0" fontId="23" fillId="4" borderId="14" xfId="4" applyFont="1" applyFill="1" applyBorder="1" applyAlignment="1">
      <alignment horizontal="center" vertical="top"/>
    </xf>
    <xf numFmtId="0" fontId="31" fillId="0" borderId="62" xfId="4" applyFont="1" applyBorder="1" applyAlignment="1">
      <alignment vertical="top" wrapText="1"/>
    </xf>
    <xf numFmtId="164" fontId="16" fillId="4" borderId="52" xfId="4" applyNumberFormat="1" applyFont="1" applyFill="1" applyBorder="1" applyAlignment="1">
      <alignment horizontal="center" vertical="top"/>
    </xf>
    <xf numFmtId="164" fontId="16" fillId="4" borderId="68" xfId="4" applyNumberFormat="1" applyFont="1" applyFill="1" applyBorder="1" applyAlignment="1">
      <alignment horizontal="center" vertical="top"/>
    </xf>
    <xf numFmtId="0" fontId="16" fillId="4" borderId="53" xfId="4" applyFont="1" applyFill="1" applyBorder="1" applyAlignment="1">
      <alignment horizontal="center" vertical="top"/>
    </xf>
    <xf numFmtId="164" fontId="16" fillId="0" borderId="6" xfId="4" applyNumberFormat="1" applyFont="1" applyBorder="1" applyAlignment="1">
      <alignment horizontal="center" vertical="top"/>
    </xf>
    <xf numFmtId="9" fontId="16" fillId="4" borderId="82" xfId="4" applyNumberFormat="1" applyFont="1" applyFill="1" applyBorder="1" applyAlignment="1">
      <alignment horizontal="center" vertical="top"/>
    </xf>
    <xf numFmtId="9" fontId="16" fillId="4" borderId="33" xfId="4" applyNumberFormat="1" applyFont="1" applyFill="1" applyBorder="1" applyAlignment="1">
      <alignment horizontal="center" vertical="top"/>
    </xf>
    <xf numFmtId="0" fontId="16" fillId="4" borderId="63" xfId="4" applyFont="1" applyFill="1" applyBorder="1" applyAlignment="1">
      <alignment horizontal="center" vertical="center"/>
    </xf>
    <xf numFmtId="0" fontId="16" fillId="4" borderId="62" xfId="4" applyFont="1" applyFill="1" applyBorder="1" applyAlignment="1">
      <alignment vertical="top" wrapText="1"/>
    </xf>
    <xf numFmtId="0" fontId="31" fillId="0" borderId="51" xfId="4" applyFont="1" applyBorder="1" applyAlignment="1">
      <alignment vertical="top"/>
    </xf>
    <xf numFmtId="164" fontId="16" fillId="4" borderId="21" xfId="4" applyNumberFormat="1" applyFont="1" applyFill="1" applyBorder="1" applyAlignment="1">
      <alignment horizontal="center" vertical="top"/>
    </xf>
    <xf numFmtId="0" fontId="16" fillId="4" borderId="59" xfId="4" applyFont="1" applyFill="1" applyBorder="1" applyAlignment="1">
      <alignment horizontal="center" vertical="center"/>
    </xf>
    <xf numFmtId="0" fontId="5" fillId="0" borderId="60" xfId="4" applyBorder="1" applyAlignment="1">
      <alignment vertical="top" wrapText="1"/>
    </xf>
    <xf numFmtId="0" fontId="16" fillId="4" borderId="42" xfId="4" applyFont="1" applyFill="1" applyBorder="1" applyAlignment="1">
      <alignment horizontal="center" vertical="center"/>
    </xf>
    <xf numFmtId="0" fontId="5" fillId="0" borderId="51" xfId="4" applyBorder="1" applyAlignment="1">
      <alignment vertical="top" wrapText="1"/>
    </xf>
    <xf numFmtId="0" fontId="5" fillId="0" borderId="30" xfId="4" applyBorder="1" applyAlignment="1">
      <alignment vertical="top" wrapText="1"/>
    </xf>
    <xf numFmtId="0" fontId="31" fillId="0" borderId="51" xfId="4" applyFont="1" applyBorder="1" applyAlignment="1">
      <alignment vertical="top" wrapText="1"/>
    </xf>
    <xf numFmtId="1" fontId="16" fillId="4" borderId="21" xfId="4" applyNumberFormat="1" applyFont="1" applyFill="1" applyBorder="1" applyAlignment="1">
      <alignment horizontal="center" vertical="top"/>
    </xf>
    <xf numFmtId="0" fontId="16" fillId="4" borderId="43" xfId="4" applyFont="1" applyFill="1" applyBorder="1" applyAlignment="1">
      <alignment horizontal="center" vertical="top" wrapText="1"/>
    </xf>
    <xf numFmtId="0" fontId="18" fillId="0" borderId="8" xfId="4" applyFont="1" applyBorder="1" applyAlignment="1">
      <alignment horizontal="center" vertical="center" wrapText="1"/>
    </xf>
    <xf numFmtId="0" fontId="18" fillId="0" borderId="53" xfId="4" applyFont="1" applyBorder="1" applyAlignment="1">
      <alignment horizontal="center" vertical="center" wrapText="1"/>
    </xf>
    <xf numFmtId="0" fontId="18" fillId="0" borderId="68" xfId="4" applyFont="1" applyBorder="1" applyAlignment="1">
      <alignment horizontal="center" vertical="center" wrapText="1"/>
    </xf>
    <xf numFmtId="0" fontId="31" fillId="0" borderId="27" xfId="4" applyFont="1" applyBorder="1"/>
    <xf numFmtId="0" fontId="31" fillId="0" borderId="28" xfId="4" applyFont="1" applyBorder="1"/>
    <xf numFmtId="9" fontId="23" fillId="4" borderId="34" xfId="4" applyNumberFormat="1" applyFont="1" applyFill="1" applyBorder="1" applyAlignment="1">
      <alignment horizontal="center" vertical="top"/>
    </xf>
    <xf numFmtId="0" fontId="23" fillId="4" borderId="34" xfId="4" applyFont="1" applyFill="1" applyBorder="1" applyAlignment="1">
      <alignment horizontal="center" vertical="center"/>
    </xf>
    <xf numFmtId="0" fontId="16" fillId="4" borderId="67" xfId="4" applyFont="1" applyFill="1" applyBorder="1" applyAlignment="1">
      <alignment horizontal="left" vertical="top" wrapText="1"/>
    </xf>
    <xf numFmtId="164" fontId="17" fillId="4" borderId="2" xfId="4" applyNumberFormat="1" applyFont="1" applyFill="1" applyBorder="1" applyAlignment="1">
      <alignment horizontal="center" vertical="top"/>
    </xf>
    <xf numFmtId="0" fontId="5" fillId="4" borderId="2" xfId="4" applyFill="1" applyBorder="1" applyAlignment="1">
      <alignment horizontal="center" vertical="top" wrapText="1"/>
    </xf>
    <xf numFmtId="9" fontId="23" fillId="4" borderId="59" xfId="4" applyNumberFormat="1" applyFont="1" applyFill="1" applyBorder="1" applyAlignment="1">
      <alignment horizontal="center" vertical="top"/>
    </xf>
    <xf numFmtId="0" fontId="5" fillId="4" borderId="38" xfId="4" applyFill="1" applyBorder="1" applyAlignment="1">
      <alignment horizontal="center" vertical="top" wrapText="1"/>
    </xf>
    <xf numFmtId="9" fontId="23" fillId="4" borderId="8" xfId="4" applyNumberFormat="1" applyFont="1" applyFill="1" applyBorder="1" applyAlignment="1">
      <alignment horizontal="center" vertical="top"/>
    </xf>
    <xf numFmtId="9" fontId="23" fillId="4" borderId="53" xfId="4" applyNumberFormat="1" applyFont="1" applyFill="1" applyBorder="1" applyAlignment="1">
      <alignment horizontal="center" vertical="top"/>
    </xf>
    <xf numFmtId="0" fontId="23" fillId="4" borderId="53" xfId="4" applyFont="1" applyFill="1" applyBorder="1" applyAlignment="1">
      <alignment horizontal="center" vertical="center"/>
    </xf>
    <xf numFmtId="164" fontId="16" fillId="4" borderId="7" xfId="4" applyNumberFormat="1" applyFont="1" applyFill="1" applyBorder="1" applyAlignment="1">
      <alignment horizontal="center" vertical="top"/>
    </xf>
    <xf numFmtId="0" fontId="31" fillId="0" borderId="51" xfId="4" applyFont="1" applyBorder="1" applyAlignment="1">
      <alignment wrapText="1"/>
    </xf>
    <xf numFmtId="9" fontId="23" fillId="4" borderId="71" xfId="4" applyNumberFormat="1" applyFont="1" applyFill="1" applyBorder="1" applyAlignment="1">
      <alignment horizontal="center" vertical="top"/>
    </xf>
    <xf numFmtId="9" fontId="23" fillId="4" borderId="70" xfId="4" applyNumberFormat="1" applyFont="1" applyFill="1" applyBorder="1" applyAlignment="1">
      <alignment horizontal="center" vertical="top"/>
    </xf>
    <xf numFmtId="0" fontId="23" fillId="4" borderId="70" xfId="4" applyFont="1" applyFill="1" applyBorder="1" applyAlignment="1">
      <alignment horizontal="center" vertical="center"/>
    </xf>
    <xf numFmtId="0" fontId="16" fillId="4" borderId="59" xfId="4" applyFont="1" applyFill="1" applyBorder="1" applyAlignment="1">
      <alignment horizontal="center" vertical="top"/>
    </xf>
    <xf numFmtId="49" fontId="17" fillId="4" borderId="18" xfId="4" applyNumberFormat="1" applyFont="1" applyFill="1" applyBorder="1" applyAlignment="1">
      <alignment horizontal="center" vertical="top" wrapText="1"/>
    </xf>
    <xf numFmtId="0" fontId="31" fillId="0" borderId="84" xfId="4" applyFont="1" applyBorder="1" applyAlignment="1">
      <alignment vertical="top" wrapText="1"/>
    </xf>
    <xf numFmtId="49" fontId="17" fillId="4" borderId="44" xfId="4" applyNumberFormat="1" applyFont="1" applyFill="1" applyBorder="1" applyAlignment="1">
      <alignment horizontal="center" vertical="top" wrapText="1"/>
    </xf>
    <xf numFmtId="0" fontId="23" fillId="4" borderId="67" xfId="4" applyFont="1" applyFill="1" applyBorder="1" applyAlignment="1">
      <alignment horizontal="left" vertical="top" wrapText="1"/>
    </xf>
    <xf numFmtId="9" fontId="23" fillId="4" borderId="37" xfId="4" applyNumberFormat="1" applyFont="1" applyFill="1" applyBorder="1" applyAlignment="1">
      <alignment horizontal="center" vertical="top"/>
    </xf>
    <xf numFmtId="2" fontId="16" fillId="0" borderId="14" xfId="4" applyNumberFormat="1" applyFont="1" applyBorder="1" applyAlignment="1">
      <alignment horizontal="center" vertical="top"/>
    </xf>
    <xf numFmtId="9" fontId="23" fillId="4" borderId="42" xfId="4" applyNumberFormat="1" applyFont="1" applyFill="1" applyBorder="1" applyAlignment="1">
      <alignment horizontal="center" vertical="top"/>
    </xf>
    <xf numFmtId="0" fontId="23" fillId="4" borderId="54" xfId="4" applyFont="1" applyFill="1" applyBorder="1" applyAlignment="1">
      <alignment horizontal="left" vertical="top" wrapText="1"/>
    </xf>
    <xf numFmtId="164" fontId="16" fillId="0" borderId="7" xfId="4" applyNumberFormat="1" applyFont="1" applyBorder="1" applyAlignment="1">
      <alignment horizontal="center" vertical="top"/>
    </xf>
    <xf numFmtId="0" fontId="23" fillId="4" borderId="28" xfId="4" applyFont="1" applyFill="1" applyBorder="1" applyAlignment="1">
      <alignment horizontal="left" vertical="top" wrapText="1"/>
    </xf>
    <xf numFmtId="0" fontId="23" fillId="4" borderId="0" xfId="4" applyFont="1" applyFill="1" applyAlignment="1">
      <alignment horizontal="center" vertical="top"/>
    </xf>
    <xf numFmtId="0" fontId="23" fillId="4" borderId="59" xfId="4" applyFont="1" applyFill="1" applyBorder="1" applyAlignment="1">
      <alignment horizontal="center" vertical="top"/>
    </xf>
    <xf numFmtId="2" fontId="16" fillId="9" borderId="38" xfId="4" applyNumberFormat="1" applyFont="1" applyFill="1" applyBorder="1" applyAlignment="1">
      <alignment horizontal="center" vertical="top"/>
    </xf>
    <xf numFmtId="0" fontId="16" fillId="0" borderId="3" xfId="4" applyFont="1" applyBorder="1" applyAlignment="1">
      <alignment horizontal="center" vertical="center" wrapText="1"/>
    </xf>
    <xf numFmtId="0" fontId="16" fillId="0" borderId="34" xfId="4" applyFont="1" applyBorder="1" applyAlignment="1">
      <alignment horizontal="center" vertical="center" wrapText="1"/>
    </xf>
    <xf numFmtId="0" fontId="16" fillId="0" borderId="35" xfId="4" applyFont="1" applyBorder="1" applyAlignment="1">
      <alignment horizontal="center" vertical="center" wrapText="1"/>
    </xf>
    <xf numFmtId="0" fontId="16" fillId="4" borderId="67" xfId="4" applyFont="1" applyFill="1" applyBorder="1" applyAlignment="1">
      <alignment vertical="top" wrapText="1"/>
    </xf>
    <xf numFmtId="2" fontId="16" fillId="9" borderId="14" xfId="4" applyNumberFormat="1" applyFont="1" applyFill="1" applyBorder="1" applyAlignment="1">
      <alignment horizontal="center" vertical="top"/>
    </xf>
    <xf numFmtId="0" fontId="31" fillId="0" borderId="29" xfId="4" applyFont="1" applyBorder="1" applyAlignment="1">
      <alignment horizontal="left" vertical="top" wrapText="1"/>
    </xf>
    <xf numFmtId="0" fontId="31" fillId="0" borderId="30" xfId="4" applyFont="1" applyBorder="1" applyAlignment="1">
      <alignment horizontal="left" vertical="top" wrapText="1"/>
    </xf>
    <xf numFmtId="0" fontId="16" fillId="4" borderId="68" xfId="4" applyFont="1" applyFill="1" applyBorder="1" applyAlignment="1">
      <alignment horizontal="center" vertical="top" wrapText="1"/>
    </xf>
    <xf numFmtId="9" fontId="16" fillId="4" borderId="3" xfId="4" applyNumberFormat="1" applyFont="1" applyFill="1" applyBorder="1" applyAlignment="1">
      <alignment horizontal="center" vertical="top"/>
    </xf>
    <xf numFmtId="0" fontId="23" fillId="4" borderId="35" xfId="4" applyFont="1" applyFill="1" applyBorder="1" applyAlignment="1">
      <alignment horizontal="center" vertical="center"/>
    </xf>
    <xf numFmtId="0" fontId="16" fillId="10" borderId="1" xfId="4" applyFont="1" applyFill="1" applyBorder="1" applyAlignment="1">
      <alignment horizontal="left" vertical="top" wrapText="1"/>
    </xf>
    <xf numFmtId="9" fontId="16" fillId="4" borderId="21" xfId="4" applyNumberFormat="1" applyFont="1" applyFill="1" applyBorder="1" applyAlignment="1">
      <alignment horizontal="center" vertical="top"/>
    </xf>
    <xf numFmtId="0" fontId="23" fillId="4" borderId="43" xfId="4" applyFont="1" applyFill="1" applyBorder="1" applyAlignment="1">
      <alignment horizontal="center" vertical="center"/>
    </xf>
    <xf numFmtId="0" fontId="16" fillId="0" borderId="5" xfId="4" applyFont="1" applyBorder="1" applyAlignment="1">
      <alignment horizontal="center" vertical="center" wrapText="1"/>
    </xf>
    <xf numFmtId="0" fontId="16" fillId="0" borderId="53" xfId="4" applyFont="1" applyBorder="1" applyAlignment="1">
      <alignment horizontal="center" vertical="center" wrapText="1"/>
    </xf>
    <xf numFmtId="0" fontId="16" fillId="0" borderId="68" xfId="4" applyFont="1" applyBorder="1" applyAlignment="1">
      <alignment horizontal="center" vertical="center" wrapText="1"/>
    </xf>
    <xf numFmtId="0" fontId="16" fillId="4" borderId="54" xfId="4" applyFont="1" applyFill="1" applyBorder="1" applyAlignment="1">
      <alignment vertical="top" wrapText="1"/>
    </xf>
    <xf numFmtId="164" fontId="16" fillId="0" borderId="19" xfId="4" applyNumberFormat="1" applyFont="1" applyBorder="1" applyAlignment="1">
      <alignment horizontal="center" vertical="top"/>
    </xf>
    <xf numFmtId="9" fontId="16" fillId="4" borderId="71" xfId="4" applyNumberFormat="1" applyFont="1" applyFill="1" applyBorder="1" applyAlignment="1">
      <alignment horizontal="center" vertical="top"/>
    </xf>
    <xf numFmtId="0" fontId="31" fillId="0" borderId="29" xfId="4" applyFont="1" applyBorder="1" applyAlignment="1">
      <alignment vertical="top" wrapText="1"/>
    </xf>
    <xf numFmtId="0" fontId="31" fillId="0" borderId="80" xfId="4" applyFont="1" applyBorder="1" applyAlignment="1">
      <alignment vertical="top" wrapText="1"/>
    </xf>
    <xf numFmtId="0" fontId="5" fillId="10" borderId="24" xfId="4" applyFill="1" applyBorder="1"/>
    <xf numFmtId="164" fontId="16" fillId="4" borderId="15" xfId="4" applyNumberFormat="1" applyFont="1" applyFill="1" applyBorder="1" applyAlignment="1">
      <alignment horizontal="center" vertical="top"/>
    </xf>
    <xf numFmtId="9" fontId="23" fillId="4" borderId="68" xfId="4" applyNumberFormat="1" applyFont="1" applyFill="1" applyBorder="1" applyAlignment="1">
      <alignment horizontal="center" vertical="top"/>
    </xf>
    <xf numFmtId="0" fontId="18" fillId="0" borderId="0" xfId="4" applyFont="1" applyAlignment="1">
      <alignment horizontal="center" vertical="center" wrapText="1"/>
    </xf>
    <xf numFmtId="0" fontId="18" fillId="0" borderId="59" xfId="4" applyFont="1" applyBorder="1" applyAlignment="1">
      <alignment horizontal="center" vertical="center" wrapText="1"/>
    </xf>
    <xf numFmtId="0" fontId="18" fillId="0" borderId="66" xfId="4" applyFont="1" applyBorder="1" applyAlignment="1">
      <alignment horizontal="center" vertical="center" wrapText="1"/>
    </xf>
    <xf numFmtId="0" fontId="18" fillId="0" borderId="21" xfId="4" applyFont="1" applyBorder="1" applyAlignment="1">
      <alignment horizontal="center" vertical="center" wrapText="1"/>
    </xf>
    <xf numFmtId="0" fontId="18" fillId="0" borderId="42" xfId="4" applyFont="1" applyBorder="1" applyAlignment="1">
      <alignment horizontal="center" vertical="center" wrapText="1"/>
    </xf>
    <xf numFmtId="9" fontId="23" fillId="4" borderId="72" xfId="4" applyNumberFormat="1" applyFont="1" applyFill="1" applyBorder="1" applyAlignment="1">
      <alignment horizontal="center" vertical="top"/>
    </xf>
    <xf numFmtId="0" fontId="23" fillId="4" borderId="72" xfId="4" applyFont="1" applyFill="1" applyBorder="1" applyAlignment="1">
      <alignment horizontal="center" vertical="center"/>
    </xf>
    <xf numFmtId="0" fontId="23" fillId="4" borderId="67" xfId="4" applyFont="1" applyFill="1" applyBorder="1" applyAlignment="1">
      <alignment vertical="top" wrapText="1"/>
    </xf>
    <xf numFmtId="0" fontId="23" fillId="4" borderId="51" xfId="4" applyFont="1" applyFill="1" applyBorder="1" applyAlignment="1">
      <alignment vertical="top" wrapText="1"/>
    </xf>
    <xf numFmtId="0" fontId="31" fillId="0" borderId="57" xfId="4" applyFont="1" applyBorder="1"/>
    <xf numFmtId="0" fontId="31" fillId="0" borderId="54" xfId="4" applyFont="1" applyBorder="1"/>
    <xf numFmtId="0" fontId="23" fillId="4" borderId="54" xfId="4" applyFont="1" applyFill="1" applyBorder="1" applyAlignment="1">
      <alignment vertical="top" wrapText="1"/>
    </xf>
    <xf numFmtId="0" fontId="16" fillId="4" borderId="3" xfId="4" applyFont="1" applyFill="1" applyBorder="1" applyAlignment="1">
      <alignment horizontal="center" vertical="top"/>
    </xf>
    <xf numFmtId="0" fontId="69" fillId="0" borderId="84" xfId="4" applyFont="1" applyBorder="1" applyAlignment="1">
      <alignment wrapText="1"/>
    </xf>
    <xf numFmtId="0" fontId="23" fillId="4" borderId="50" xfId="4" applyFont="1" applyFill="1" applyBorder="1" applyAlignment="1">
      <alignment horizontal="center" vertical="top"/>
    </xf>
    <xf numFmtId="0" fontId="23" fillId="4" borderId="66" xfId="4" applyFont="1" applyFill="1" applyBorder="1" applyAlignment="1">
      <alignment horizontal="center" vertical="top"/>
    </xf>
    <xf numFmtId="0" fontId="23" fillId="4" borderId="42" xfId="4" applyFont="1" applyFill="1" applyBorder="1" applyAlignment="1">
      <alignment horizontal="center" vertical="top" wrapText="1"/>
    </xf>
    <xf numFmtId="0" fontId="23" fillId="4" borderId="30" xfId="4" applyFont="1" applyFill="1" applyBorder="1" applyAlignment="1">
      <alignment vertical="top" wrapText="1"/>
    </xf>
    <xf numFmtId="0" fontId="16" fillId="4" borderId="0" xfId="4" applyFont="1" applyFill="1" applyAlignment="1">
      <alignment horizontal="left" vertical="top" wrapText="1"/>
    </xf>
    <xf numFmtId="0" fontId="16" fillId="4" borderId="5" xfId="4" applyFont="1" applyFill="1" applyBorder="1" applyAlignment="1">
      <alignment horizontal="center" vertical="top"/>
    </xf>
    <xf numFmtId="0" fontId="23" fillId="0" borderId="0" xfId="4" applyFont="1" applyAlignment="1">
      <alignment horizontal="center" vertical="top"/>
    </xf>
    <xf numFmtId="0" fontId="16" fillId="6" borderId="11" xfId="4" applyFont="1" applyFill="1" applyBorder="1" applyAlignment="1">
      <alignment horizontal="center" vertical="top"/>
    </xf>
    <xf numFmtId="0" fontId="16" fillId="6" borderId="65" xfId="4" applyFont="1" applyFill="1" applyBorder="1" applyAlignment="1">
      <alignment horizontal="center" vertical="top"/>
    </xf>
    <xf numFmtId="0" fontId="16" fillId="6" borderId="32" xfId="4" applyFont="1" applyFill="1" applyBorder="1" applyAlignment="1">
      <alignment vertical="top" wrapText="1"/>
    </xf>
    <xf numFmtId="0" fontId="17" fillId="6" borderId="11" xfId="4" applyFont="1" applyFill="1" applyBorder="1" applyAlignment="1">
      <alignment vertical="top" textRotation="90"/>
    </xf>
    <xf numFmtId="0" fontId="17" fillId="6" borderId="12" xfId="4" applyFont="1" applyFill="1" applyBorder="1" applyAlignment="1">
      <alignment vertical="top"/>
    </xf>
    <xf numFmtId="49" fontId="17" fillId="7" borderId="12" xfId="4" applyNumberFormat="1" applyFont="1" applyFill="1" applyBorder="1" applyAlignment="1">
      <alignment horizontal="center" vertical="top"/>
    </xf>
    <xf numFmtId="0" fontId="23" fillId="0" borderId="3" xfId="4" applyFont="1" applyBorder="1" applyAlignment="1">
      <alignment horizontal="left" vertical="top"/>
    </xf>
    <xf numFmtId="0" fontId="23" fillId="4" borderId="66" xfId="4" applyFont="1" applyFill="1" applyBorder="1" applyAlignment="1">
      <alignment horizontal="center" vertical="center"/>
    </xf>
    <xf numFmtId="0" fontId="23" fillId="0" borderId="0" xfId="4" applyFont="1" applyAlignment="1">
      <alignment horizontal="left" vertical="top"/>
    </xf>
    <xf numFmtId="49" fontId="17" fillId="7" borderId="38" xfId="4" applyNumberFormat="1" applyFont="1" applyFill="1" applyBorder="1" applyAlignment="1">
      <alignment horizontal="center" vertical="top"/>
    </xf>
    <xf numFmtId="0" fontId="23" fillId="0" borderId="21" xfId="4" applyFont="1" applyBorder="1" applyAlignment="1">
      <alignment horizontal="left" vertical="top"/>
    </xf>
    <xf numFmtId="0" fontId="5" fillId="4" borderId="24" xfId="4" applyFill="1" applyBorder="1" applyAlignment="1">
      <alignment horizontal="center" vertical="top" wrapText="1"/>
    </xf>
    <xf numFmtId="49" fontId="17" fillId="9" borderId="26" xfId="4" applyNumberFormat="1" applyFont="1" applyFill="1" applyBorder="1" applyAlignment="1">
      <alignment vertical="top" wrapText="1"/>
    </xf>
    <xf numFmtId="0" fontId="23" fillId="0" borderId="71" xfId="4" applyFont="1" applyBorder="1" applyAlignment="1">
      <alignment horizontal="left" vertical="top"/>
    </xf>
    <xf numFmtId="0" fontId="5" fillId="4" borderId="3" xfId="4" applyFill="1" applyBorder="1" applyAlignment="1">
      <alignment horizontal="center" vertical="top" wrapText="1"/>
    </xf>
    <xf numFmtId="0" fontId="16" fillId="0" borderId="42" xfId="4" applyFont="1" applyBorder="1" applyAlignment="1">
      <alignment horizontal="left" vertical="top" wrapText="1"/>
    </xf>
    <xf numFmtId="0" fontId="16" fillId="0" borderId="74" xfId="4" applyFont="1" applyBorder="1" applyAlignment="1">
      <alignment horizontal="left" vertical="top" wrapText="1"/>
    </xf>
    <xf numFmtId="0" fontId="16" fillId="4" borderId="3" xfId="4" applyFont="1" applyFill="1" applyBorder="1" applyAlignment="1">
      <alignment horizontal="center" vertical="center"/>
    </xf>
    <xf numFmtId="0" fontId="16" fillId="0" borderId="3" xfId="4" applyFont="1" applyBorder="1" applyAlignment="1">
      <alignment horizontal="left" vertical="top" wrapText="1"/>
    </xf>
    <xf numFmtId="164" fontId="16" fillId="4" borderId="9" xfId="4" applyNumberFormat="1" applyFont="1" applyFill="1" applyBorder="1" applyAlignment="1">
      <alignment horizontal="center" vertical="top"/>
    </xf>
    <xf numFmtId="0" fontId="17" fillId="4" borderId="9" xfId="4" applyFont="1" applyFill="1" applyBorder="1" applyAlignment="1">
      <alignment horizontal="center" vertical="top"/>
    </xf>
    <xf numFmtId="0" fontId="5" fillId="4" borderId="0" xfId="4" applyFill="1" applyAlignment="1">
      <alignment horizontal="center" vertical="top" wrapText="1"/>
    </xf>
    <xf numFmtId="0" fontId="5" fillId="9" borderId="0" xfId="4" applyFill="1" applyAlignment="1">
      <alignment horizontal="center" vertical="top" wrapText="1"/>
    </xf>
    <xf numFmtId="0" fontId="16" fillId="4" borderId="17" xfId="4" applyFont="1" applyFill="1" applyBorder="1" applyAlignment="1">
      <alignment horizontal="center" vertical="center"/>
    </xf>
    <xf numFmtId="0" fontId="16" fillId="0" borderId="17" xfId="4" applyFont="1" applyBorder="1" applyAlignment="1">
      <alignment horizontal="left" vertical="top" wrapText="1"/>
    </xf>
    <xf numFmtId="0" fontId="16" fillId="0" borderId="21" xfId="4" applyFont="1" applyBorder="1" applyAlignment="1">
      <alignment horizontal="left" vertical="top" wrapText="1"/>
    </xf>
    <xf numFmtId="0" fontId="16" fillId="4" borderId="21" xfId="4" applyFont="1" applyFill="1" applyBorder="1" applyAlignment="1">
      <alignment horizontal="center" vertical="center"/>
    </xf>
    <xf numFmtId="0" fontId="23" fillId="0" borderId="17" xfId="4" applyFont="1" applyBorder="1" applyAlignment="1">
      <alignment horizontal="left" vertical="top" wrapText="1"/>
    </xf>
    <xf numFmtId="0" fontId="69" fillId="0" borderId="84" xfId="4" applyFont="1" applyBorder="1" applyAlignment="1">
      <alignment vertical="top" wrapText="1"/>
    </xf>
    <xf numFmtId="0" fontId="23" fillId="4" borderId="17" xfId="4" applyFont="1" applyFill="1" applyBorder="1" applyAlignment="1">
      <alignment horizontal="center" vertical="top"/>
    </xf>
    <xf numFmtId="0" fontId="23" fillId="4" borderId="36" xfId="4" applyFont="1" applyFill="1" applyBorder="1" applyAlignment="1">
      <alignment horizontal="center" vertical="top"/>
    </xf>
    <xf numFmtId="0" fontId="23" fillId="4" borderId="36" xfId="4" applyFont="1" applyFill="1" applyBorder="1" applyAlignment="1">
      <alignment horizontal="center" vertical="top" wrapText="1"/>
    </xf>
    <xf numFmtId="0" fontId="23" fillId="0" borderId="21" xfId="4" applyFont="1" applyBorder="1" applyAlignment="1">
      <alignment horizontal="left" vertical="top" wrapText="1"/>
    </xf>
    <xf numFmtId="0" fontId="16" fillId="9" borderId="23" xfId="4" applyFont="1" applyFill="1" applyBorder="1" applyAlignment="1">
      <alignment horizontal="center" vertical="top"/>
    </xf>
    <xf numFmtId="0" fontId="16" fillId="4" borderId="17" xfId="4" applyFont="1" applyFill="1" applyBorder="1" applyAlignment="1">
      <alignment horizontal="center" vertical="top"/>
    </xf>
    <xf numFmtId="0" fontId="16" fillId="4" borderId="36" xfId="4" applyFont="1" applyFill="1" applyBorder="1" applyAlignment="1">
      <alignment horizontal="center" vertical="top"/>
    </xf>
    <xf numFmtId="0" fontId="16" fillId="4" borderId="36" xfId="4" applyFont="1" applyFill="1" applyBorder="1" applyAlignment="1">
      <alignment horizontal="center" vertical="top" wrapText="1"/>
    </xf>
    <xf numFmtId="164" fontId="16" fillId="15" borderId="37" xfId="4" applyNumberFormat="1" applyFont="1" applyFill="1" applyBorder="1" applyAlignment="1">
      <alignment horizontal="left" vertical="center" wrapText="1"/>
    </xf>
    <xf numFmtId="0" fontId="31" fillId="0" borderId="57" xfId="4" applyFont="1" applyBorder="1" applyAlignment="1">
      <alignment vertical="top" wrapText="1"/>
    </xf>
    <xf numFmtId="0" fontId="31" fillId="0" borderId="54" xfId="4" applyFont="1" applyBorder="1" applyAlignment="1">
      <alignment vertical="top" wrapText="1"/>
    </xf>
    <xf numFmtId="164" fontId="16" fillId="15" borderId="8" xfId="4" applyNumberFormat="1" applyFont="1" applyFill="1" applyBorder="1" applyAlignment="1">
      <alignment horizontal="left" vertical="top" wrapText="1"/>
    </xf>
    <xf numFmtId="0" fontId="31" fillId="0" borderId="76" xfId="4" applyFont="1" applyBorder="1" applyAlignment="1">
      <alignment vertical="top" wrapText="1"/>
    </xf>
    <xf numFmtId="0" fontId="23" fillId="4" borderId="19" xfId="4" applyFont="1" applyFill="1" applyBorder="1" applyAlignment="1">
      <alignment horizontal="left" vertical="top"/>
    </xf>
    <xf numFmtId="0" fontId="23" fillId="4" borderId="36" xfId="4" applyFont="1" applyFill="1" applyBorder="1" applyAlignment="1">
      <alignment horizontal="center" vertical="center"/>
    </xf>
    <xf numFmtId="0" fontId="23" fillId="4" borderId="15" xfId="4" applyFont="1" applyFill="1" applyBorder="1" applyAlignment="1">
      <alignment horizontal="left" vertical="top"/>
    </xf>
    <xf numFmtId="164" fontId="16" fillId="4" borderId="19" xfId="4" applyNumberFormat="1" applyFont="1" applyFill="1" applyBorder="1" applyAlignment="1">
      <alignment horizontal="center" vertical="top"/>
    </xf>
    <xf numFmtId="164" fontId="16" fillId="4" borderId="24" xfId="4" applyNumberFormat="1" applyFont="1" applyFill="1" applyBorder="1" applyAlignment="1">
      <alignment horizontal="center" vertical="top"/>
    </xf>
    <xf numFmtId="0" fontId="16" fillId="4" borderId="24" xfId="4" applyFont="1" applyFill="1" applyBorder="1" applyAlignment="1">
      <alignment horizontal="center" vertical="top"/>
    </xf>
    <xf numFmtId="0" fontId="5" fillId="9" borderId="3" xfId="4" applyFill="1" applyBorder="1" applyAlignment="1">
      <alignment vertical="top" wrapText="1"/>
    </xf>
    <xf numFmtId="164" fontId="16" fillId="15" borderId="19" xfId="4" applyNumberFormat="1" applyFont="1" applyFill="1" applyBorder="1" applyAlignment="1">
      <alignment horizontal="left" vertical="center" wrapText="1"/>
    </xf>
    <xf numFmtId="164" fontId="16" fillId="15" borderId="7" xfId="4" applyNumberFormat="1" applyFont="1" applyFill="1" applyBorder="1" applyAlignment="1">
      <alignment horizontal="left" vertical="center" wrapText="1"/>
    </xf>
    <xf numFmtId="0" fontId="31" fillId="6" borderId="81" xfId="4" applyFont="1" applyFill="1" applyBorder="1"/>
    <xf numFmtId="0" fontId="31" fillId="6" borderId="60" xfId="4" applyFont="1" applyFill="1" applyBorder="1"/>
    <xf numFmtId="0" fontId="17" fillId="6" borderId="3" xfId="4" applyFont="1" applyFill="1" applyBorder="1" applyAlignment="1">
      <alignment vertical="top"/>
    </xf>
    <xf numFmtId="0" fontId="17" fillId="6" borderId="3" xfId="4" applyFont="1" applyFill="1" applyBorder="1" applyAlignment="1">
      <alignment vertical="top" textRotation="90"/>
    </xf>
    <xf numFmtId="0" fontId="17" fillId="6" borderId="4" xfId="4" applyFont="1" applyFill="1" applyBorder="1" applyAlignment="1">
      <alignment vertical="top"/>
    </xf>
    <xf numFmtId="49" fontId="17" fillId="6" borderId="4" xfId="4" applyNumberFormat="1" applyFont="1" applyFill="1" applyBorder="1" applyAlignment="1">
      <alignment horizontal="center" vertical="top"/>
    </xf>
    <xf numFmtId="49" fontId="17" fillId="8" borderId="4" xfId="4" applyNumberFormat="1" applyFont="1" applyFill="1" applyBorder="1" applyAlignment="1">
      <alignment horizontal="center" vertical="top"/>
    </xf>
    <xf numFmtId="0" fontId="31" fillId="0" borderId="31" xfId="4" applyFont="1" applyBorder="1"/>
    <xf numFmtId="0" fontId="69" fillId="0" borderId="32" xfId="4" applyFont="1" applyBorder="1" applyAlignment="1">
      <alignment vertical="top"/>
    </xf>
    <xf numFmtId="0" fontId="16" fillId="0" borderId="55" xfId="4" applyFont="1" applyBorder="1" applyAlignment="1">
      <alignment horizontal="center" vertical="top"/>
    </xf>
    <xf numFmtId="0" fontId="16" fillId="0" borderId="65" xfId="4" applyFont="1" applyBorder="1" applyAlignment="1">
      <alignment horizontal="center" vertical="top"/>
    </xf>
    <xf numFmtId="0" fontId="16" fillId="0" borderId="65" xfId="4" applyFont="1" applyBorder="1" applyAlignment="1">
      <alignment horizontal="center" vertical="center" wrapText="1"/>
    </xf>
    <xf numFmtId="0" fontId="16" fillId="0" borderId="32" xfId="4" applyFont="1" applyBorder="1" applyAlignment="1">
      <alignment vertical="top" wrapText="1"/>
    </xf>
    <xf numFmtId="0" fontId="17" fillId="0" borderId="11" xfId="4" applyFont="1" applyBorder="1" applyAlignment="1">
      <alignment horizontal="left" vertical="top" textRotation="90"/>
    </xf>
    <xf numFmtId="0" fontId="16" fillId="0" borderId="11" xfId="4" applyFont="1" applyBorder="1" applyAlignment="1">
      <alignment horizontal="left" vertical="top"/>
    </xf>
    <xf numFmtId="0" fontId="17" fillId="0" borderId="12" xfId="4" applyFont="1" applyBorder="1" applyAlignment="1">
      <alignment vertical="top"/>
    </xf>
    <xf numFmtId="0" fontId="31" fillId="8" borderId="10" xfId="4" applyFont="1" applyFill="1" applyBorder="1"/>
    <xf numFmtId="0" fontId="31" fillId="8" borderId="12" xfId="4" applyFont="1" applyFill="1" applyBorder="1"/>
    <xf numFmtId="0" fontId="17" fillId="8" borderId="11" xfId="4" applyFont="1" applyFill="1" applyBorder="1" applyAlignment="1">
      <alignment horizontal="left" vertical="top"/>
    </xf>
    <xf numFmtId="0" fontId="5" fillId="8" borderId="11" xfId="4" applyFill="1" applyBorder="1"/>
    <xf numFmtId="0" fontId="17" fillId="7" borderId="11" xfId="4" applyFont="1" applyFill="1" applyBorder="1" applyAlignment="1">
      <alignment horizontal="left" vertical="top"/>
    </xf>
    <xf numFmtId="0" fontId="17" fillId="7" borderId="11" xfId="4" applyFont="1" applyFill="1" applyBorder="1" applyAlignment="1">
      <alignment horizontal="left" vertical="top" textRotation="90"/>
    </xf>
    <xf numFmtId="0" fontId="16" fillId="7" borderId="11" xfId="4" applyFont="1" applyFill="1" applyBorder="1" applyAlignment="1">
      <alignment horizontal="left" vertical="top"/>
    </xf>
    <xf numFmtId="0" fontId="17" fillId="8" borderId="12" xfId="4" applyFont="1" applyFill="1" applyBorder="1" applyAlignment="1">
      <alignment vertical="top"/>
    </xf>
    <xf numFmtId="0" fontId="31" fillId="0" borderId="3" xfId="4" applyFont="1" applyBorder="1" applyAlignment="1">
      <alignment horizontal="center"/>
    </xf>
    <xf numFmtId="0" fontId="32" fillId="0" borderId="3" xfId="4" applyFont="1" applyBorder="1" applyAlignment="1">
      <alignment horizontal="center" vertical="center"/>
    </xf>
    <xf numFmtId="0" fontId="32" fillId="0" borderId="0" xfId="4" applyFont="1" applyAlignment="1">
      <alignment horizontal="center" vertical="center" textRotation="90"/>
    </xf>
    <xf numFmtId="0" fontId="31" fillId="0" borderId="0" xfId="2" applyFont="1" applyAlignment="1">
      <alignment vertical="top" wrapText="1"/>
    </xf>
    <xf numFmtId="0" fontId="33" fillId="0" borderId="0" xfId="4" applyFont="1" applyAlignment="1">
      <alignment vertical="top" wrapText="1"/>
    </xf>
    <xf numFmtId="0" fontId="5" fillId="0" borderId="0" xfId="4" applyAlignment="1">
      <alignment horizontal="left" vertical="top" wrapText="1"/>
    </xf>
    <xf numFmtId="0" fontId="31" fillId="0" borderId="0" xfId="0" applyFont="1"/>
    <xf numFmtId="0" fontId="0" fillId="0" borderId="0" xfId="0" applyAlignment="1">
      <alignment vertical="center" textRotation="90"/>
    </xf>
    <xf numFmtId="2" fontId="0" fillId="0" borderId="0" xfId="0" applyNumberFormat="1"/>
    <xf numFmtId="0" fontId="5" fillId="0" borderId="0" xfId="0" applyFont="1"/>
    <xf numFmtId="164" fontId="22" fillId="0" borderId="2" xfId="2" applyNumberFormat="1" applyFont="1" applyBorder="1" applyAlignment="1">
      <alignment horizontal="center" vertical="top" wrapText="1"/>
    </xf>
    <xf numFmtId="164" fontId="22" fillId="0" borderId="6" xfId="2" applyNumberFormat="1" applyFont="1" applyBorder="1" applyAlignment="1">
      <alignment horizontal="center" vertical="top" wrapText="1"/>
    </xf>
    <xf numFmtId="164" fontId="22" fillId="3" borderId="9" xfId="2" applyNumberFormat="1" applyFont="1" applyFill="1" applyBorder="1" applyAlignment="1">
      <alignment horizontal="center" vertical="top" wrapText="1"/>
    </xf>
    <xf numFmtId="164" fontId="22" fillId="0" borderId="14" xfId="2" applyNumberFormat="1" applyFont="1" applyBorder="1" applyAlignment="1">
      <alignment horizontal="center" vertical="top" wrapText="1"/>
    </xf>
    <xf numFmtId="164" fontId="22" fillId="5" borderId="9" xfId="2" applyNumberFormat="1" applyFont="1" applyFill="1" applyBorder="1" applyAlignment="1">
      <alignment horizontal="center" vertical="top" wrapText="1"/>
    </xf>
    <xf numFmtId="164" fontId="22" fillId="5" borderId="6" xfId="15" applyNumberFormat="1" applyFont="1" applyFill="1" applyBorder="1" applyAlignment="1">
      <alignment horizontal="center" vertical="top" wrapText="1"/>
    </xf>
    <xf numFmtId="164" fontId="17" fillId="5" borderId="6" xfId="15" applyNumberFormat="1" applyFont="1" applyFill="1" applyBorder="1" applyAlignment="1">
      <alignment horizontal="center" vertical="top" wrapText="1"/>
    </xf>
    <xf numFmtId="165" fontId="22" fillId="0" borderId="24" xfId="0" applyNumberFormat="1" applyFont="1" applyBorder="1" applyAlignment="1">
      <alignment horizontal="center" vertical="center" wrapText="1"/>
    </xf>
    <xf numFmtId="165" fontId="22" fillId="0" borderId="25" xfId="0" applyNumberFormat="1" applyFont="1" applyBorder="1" applyAlignment="1">
      <alignment horizontal="center" vertical="center" wrapText="1"/>
    </xf>
    <xf numFmtId="164" fontId="31" fillId="0" borderId="0" xfId="2" applyNumberFormat="1" applyFont="1" applyAlignment="1">
      <alignment horizontal="right" vertical="top" wrapText="1"/>
    </xf>
    <xf numFmtId="164" fontId="31" fillId="0" borderId="3" xfId="2" applyNumberFormat="1" applyFont="1" applyBorder="1" applyAlignment="1">
      <alignment horizontal="right" vertical="top" wrapText="1"/>
    </xf>
    <xf numFmtId="49" fontId="22" fillId="0" borderId="0" xfId="2" applyNumberFormat="1" applyFont="1" applyAlignment="1">
      <alignment horizontal="center" vertical="top" wrapText="1"/>
    </xf>
    <xf numFmtId="49" fontId="31" fillId="0" borderId="26" xfId="0" applyNumberFormat="1" applyFont="1" applyBorder="1" applyAlignment="1">
      <alignment vertical="top"/>
    </xf>
    <xf numFmtId="0" fontId="6" fillId="5" borderId="79" xfId="0" applyFont="1" applyFill="1" applyBorder="1"/>
    <xf numFmtId="0" fontId="6" fillId="5" borderId="67" xfId="0" applyFont="1" applyFill="1" applyBorder="1"/>
    <xf numFmtId="0" fontId="16" fillId="5" borderId="11" xfId="0" applyFont="1" applyFill="1" applyBorder="1" applyAlignment="1">
      <alignment vertical="top"/>
    </xf>
    <xf numFmtId="0" fontId="16" fillId="5" borderId="12" xfId="0" applyFont="1" applyFill="1" applyBorder="1" applyAlignment="1">
      <alignment vertical="top"/>
    </xf>
    <xf numFmtId="164" fontId="22" fillId="5" borderId="9" xfId="0" applyNumberFormat="1" applyFont="1" applyFill="1" applyBorder="1" applyAlignment="1">
      <alignment horizontal="center" vertical="top"/>
    </xf>
    <xf numFmtId="164" fontId="17" fillId="5" borderId="9" xfId="0" applyNumberFormat="1" applyFont="1" applyFill="1" applyBorder="1" applyAlignment="1">
      <alignment horizontal="center" vertical="top"/>
    </xf>
    <xf numFmtId="0" fontId="6" fillId="8" borderId="31" xfId="0" applyFont="1" applyFill="1" applyBorder="1"/>
    <xf numFmtId="0" fontId="6" fillId="8" borderId="32" xfId="0" applyFont="1" applyFill="1" applyBorder="1"/>
    <xf numFmtId="0" fontId="23" fillId="8" borderId="3" xfId="0" applyFont="1" applyFill="1" applyBorder="1" applyAlignment="1">
      <alignment horizontal="center" vertical="top"/>
    </xf>
    <xf numFmtId="2" fontId="22" fillId="8" borderId="2" xfId="0" applyNumberFormat="1" applyFont="1" applyFill="1" applyBorder="1" applyAlignment="1">
      <alignment horizontal="center" vertical="top"/>
    </xf>
    <xf numFmtId="164" fontId="22" fillId="8" borderId="2" xfId="0" applyNumberFormat="1" applyFont="1" applyFill="1" applyBorder="1" applyAlignment="1">
      <alignment horizontal="center" vertical="top"/>
    </xf>
    <xf numFmtId="164" fontId="17" fillId="8" borderId="2" xfId="0" applyNumberFormat="1" applyFont="1" applyFill="1" applyBorder="1" applyAlignment="1">
      <alignment horizontal="center" vertical="top"/>
    </xf>
    <xf numFmtId="2" fontId="17" fillId="8" borderId="2" xfId="0" applyNumberFormat="1" applyFont="1" applyFill="1" applyBorder="1" applyAlignment="1">
      <alignment horizontal="center" vertical="top"/>
    </xf>
    <xf numFmtId="0" fontId="6" fillId="6" borderId="31" xfId="0" applyFont="1" applyFill="1" applyBorder="1"/>
    <xf numFmtId="0" fontId="6" fillId="6" borderId="32" xfId="0" applyFont="1" applyFill="1" applyBorder="1"/>
    <xf numFmtId="0" fontId="17" fillId="6" borderId="35" xfId="0" applyFont="1" applyFill="1" applyBorder="1" applyAlignment="1">
      <alignment horizontal="left" vertical="top" wrapText="1"/>
    </xf>
    <xf numFmtId="164" fontId="22" fillId="6" borderId="2" xfId="0" applyNumberFormat="1" applyFont="1" applyFill="1" applyBorder="1" applyAlignment="1">
      <alignment horizontal="center" vertical="top" wrapText="1"/>
    </xf>
    <xf numFmtId="164" fontId="17" fillId="6" borderId="2" xfId="0" applyNumberFormat="1" applyFont="1" applyFill="1" applyBorder="1" applyAlignment="1">
      <alignment horizontal="center" vertical="top" wrapText="1"/>
    </xf>
    <xf numFmtId="49" fontId="17" fillId="6" borderId="2" xfId="0" applyNumberFormat="1" applyFont="1" applyFill="1" applyBorder="1" applyAlignment="1">
      <alignment horizontal="center" vertical="top"/>
    </xf>
    <xf numFmtId="49" fontId="17" fillId="7" borderId="2" xfId="0" applyNumberFormat="1" applyFont="1" applyFill="1" applyBorder="1" applyAlignment="1">
      <alignment horizontal="center" vertical="top"/>
    </xf>
    <xf numFmtId="0" fontId="6" fillId="0" borderId="76" xfId="0" applyFont="1" applyBorder="1"/>
    <xf numFmtId="0" fontId="6" fillId="0" borderId="62" xfId="0" applyFont="1" applyBorder="1"/>
    <xf numFmtId="0" fontId="58" fillId="4" borderId="35" xfId="0" applyFont="1" applyFill="1" applyBorder="1" applyAlignment="1">
      <alignment horizontal="center" vertical="top"/>
    </xf>
    <xf numFmtId="0" fontId="58" fillId="4" borderId="3" xfId="0" applyFont="1" applyFill="1" applyBorder="1" applyAlignment="1">
      <alignment horizontal="left" vertical="top" wrapText="1"/>
    </xf>
    <xf numFmtId="164" fontId="22" fillId="4" borderId="4" xfId="0" applyNumberFormat="1" applyFont="1" applyFill="1" applyBorder="1" applyAlignment="1">
      <alignment horizontal="center" vertical="top"/>
    </xf>
    <xf numFmtId="0" fontId="17" fillId="4" borderId="71" xfId="0" applyFont="1" applyFill="1" applyBorder="1" applyAlignment="1">
      <alignment horizontal="center" vertical="top"/>
    </xf>
    <xf numFmtId="0" fontId="16" fillId="10" borderId="2" xfId="0" applyFont="1" applyFill="1" applyBorder="1" applyAlignment="1">
      <alignment vertical="top" wrapText="1"/>
    </xf>
    <xf numFmtId="49" fontId="17" fillId="4" borderId="2" xfId="0" applyNumberFormat="1" applyFont="1" applyFill="1" applyBorder="1" applyAlignment="1">
      <alignment vertical="top" wrapText="1"/>
    </xf>
    <xf numFmtId="49" fontId="17" fillId="11" borderId="2" xfId="0" applyNumberFormat="1" applyFont="1" applyFill="1" applyBorder="1" applyAlignment="1">
      <alignment horizontal="center" vertical="top"/>
    </xf>
    <xf numFmtId="0" fontId="70" fillId="0" borderId="0" xfId="0" applyFont="1" applyAlignment="1">
      <alignment horizontal="center" vertical="center"/>
    </xf>
    <xf numFmtId="0" fontId="70" fillId="4" borderId="0" xfId="0" applyFont="1" applyFill="1" applyAlignment="1">
      <alignment horizontal="center" vertical="center" wrapText="1"/>
    </xf>
    <xf numFmtId="0" fontId="71" fillId="0" borderId="84" xfId="0" applyFont="1" applyBorder="1" applyAlignment="1">
      <alignment horizontal="left" vertical="top" wrapText="1"/>
    </xf>
    <xf numFmtId="0" fontId="6" fillId="0" borderId="51" xfId="0" applyFont="1" applyBorder="1" applyAlignment="1">
      <alignment vertical="top"/>
    </xf>
    <xf numFmtId="0" fontId="16" fillId="0" borderId="17" xfId="0" applyFont="1" applyBorder="1" applyAlignment="1">
      <alignment horizontal="center" vertical="center"/>
    </xf>
    <xf numFmtId="0" fontId="16" fillId="4" borderId="36" xfId="0" applyFont="1" applyFill="1" applyBorder="1" applyAlignment="1">
      <alignment horizontal="center" vertical="center" wrapText="1"/>
    </xf>
    <xf numFmtId="0" fontId="16" fillId="4" borderId="37" xfId="0" applyFont="1" applyFill="1" applyBorder="1" applyAlignment="1">
      <alignment horizontal="left" vertical="top" wrapText="1"/>
    </xf>
    <xf numFmtId="0" fontId="16" fillId="4" borderId="8" xfId="0" applyFont="1" applyFill="1" applyBorder="1" applyAlignment="1">
      <alignment horizontal="center" vertical="top"/>
    </xf>
    <xf numFmtId="0" fontId="16" fillId="10" borderId="24" xfId="0" applyFont="1" applyFill="1" applyBorder="1" applyAlignment="1">
      <alignment vertical="top" wrapText="1"/>
    </xf>
    <xf numFmtId="49" fontId="17" fillId="4" borderId="38" xfId="0" applyNumberFormat="1" applyFont="1" applyFill="1" applyBorder="1" applyAlignment="1">
      <alignment vertical="top" wrapText="1"/>
    </xf>
    <xf numFmtId="49" fontId="17" fillId="10" borderId="24" xfId="0" applyNumberFormat="1" applyFont="1" applyFill="1" applyBorder="1" applyAlignment="1">
      <alignment horizontal="center" vertical="top"/>
    </xf>
    <xf numFmtId="49" fontId="17" fillId="11" borderId="24" xfId="0" applyNumberFormat="1" applyFont="1" applyFill="1" applyBorder="1" applyAlignment="1">
      <alignment horizontal="center" vertical="top"/>
    </xf>
    <xf numFmtId="49" fontId="17" fillId="7" borderId="24" xfId="0" applyNumberFormat="1" applyFont="1" applyFill="1" applyBorder="1" applyAlignment="1">
      <alignment horizontal="center" vertical="top"/>
    </xf>
    <xf numFmtId="0" fontId="71" fillId="0" borderId="84" xfId="0" applyFont="1" applyBorder="1" applyAlignment="1">
      <alignment vertical="center" wrapText="1"/>
    </xf>
    <xf numFmtId="0" fontId="6" fillId="0" borderId="51" xfId="0" applyFont="1" applyBorder="1"/>
    <xf numFmtId="0" fontId="16" fillId="0" borderId="36" xfId="0" applyFont="1" applyBorder="1" applyAlignment="1">
      <alignment horizontal="center" vertical="center"/>
    </xf>
    <xf numFmtId="0" fontId="16" fillId="0" borderId="51" xfId="0" applyFont="1" applyBorder="1" applyAlignment="1">
      <alignment vertical="center" wrapText="1"/>
    </xf>
    <xf numFmtId="0" fontId="17" fillId="9" borderId="71" xfId="0" applyFont="1" applyFill="1" applyBorder="1" applyAlignment="1">
      <alignment horizontal="center" vertical="top"/>
    </xf>
    <xf numFmtId="0" fontId="0" fillId="9" borderId="3" xfId="0" applyFill="1" applyBorder="1" applyAlignment="1">
      <alignment horizontal="center" vertical="top" wrapText="1"/>
    </xf>
    <xf numFmtId="0" fontId="0" fillId="0" borderId="0" xfId="0" applyAlignment="1">
      <alignment vertical="top" wrapText="1"/>
    </xf>
    <xf numFmtId="0" fontId="6" fillId="0" borderId="84" xfId="0" applyFont="1" applyBorder="1" applyAlignment="1">
      <alignment vertical="top" wrapText="1"/>
    </xf>
    <xf numFmtId="0" fontId="6" fillId="0" borderId="51" xfId="0" applyFont="1" applyBorder="1" applyAlignment="1">
      <alignment vertical="top" wrapText="1"/>
    </xf>
    <xf numFmtId="0" fontId="16" fillId="0" borderId="48" xfId="0" applyFont="1" applyBorder="1" applyAlignment="1">
      <alignment horizontal="center" vertical="center"/>
    </xf>
    <xf numFmtId="164" fontId="14" fillId="9" borderId="19" xfId="0" applyNumberFormat="1" applyFont="1" applyFill="1" applyBorder="1" applyAlignment="1">
      <alignment horizontal="center" vertical="top"/>
    </xf>
    <xf numFmtId="164" fontId="16" fillId="9" borderId="19" xfId="0" applyNumberFormat="1" applyFont="1" applyFill="1" applyBorder="1" applyAlignment="1">
      <alignment horizontal="center" vertical="top"/>
    </xf>
    <xf numFmtId="0" fontId="16" fillId="9" borderId="0" xfId="0" applyFont="1" applyFill="1" applyAlignment="1">
      <alignment horizontal="center" vertical="top"/>
    </xf>
    <xf numFmtId="49" fontId="17" fillId="11" borderId="38" xfId="0" applyNumberFormat="1" applyFont="1" applyFill="1" applyBorder="1" applyAlignment="1">
      <alignment horizontal="center" vertical="top"/>
    </xf>
    <xf numFmtId="49" fontId="17" fillId="7" borderId="19" xfId="0" applyNumberFormat="1" applyFont="1" applyFill="1" applyBorder="1" applyAlignment="1">
      <alignment horizontal="center" vertical="top"/>
    </xf>
    <xf numFmtId="0" fontId="71" fillId="0" borderId="84" xfId="0" applyFont="1" applyBorder="1" applyAlignment="1">
      <alignment vertical="top" wrapText="1"/>
    </xf>
    <xf numFmtId="0" fontId="16" fillId="0" borderId="48" xfId="0" applyFont="1" applyBorder="1" applyAlignment="1">
      <alignment horizontal="center" vertical="center" wrapText="1"/>
    </xf>
    <xf numFmtId="0" fontId="16" fillId="4" borderId="48" xfId="0" applyFont="1" applyFill="1" applyBorder="1" applyAlignment="1">
      <alignment horizontal="center" vertical="center" wrapText="1"/>
    </xf>
    <xf numFmtId="0" fontId="16" fillId="4" borderId="51" xfId="0" applyFont="1" applyFill="1" applyBorder="1" applyAlignment="1">
      <alignment vertical="top" wrapText="1"/>
    </xf>
    <xf numFmtId="0" fontId="70" fillId="4" borderId="0" xfId="0" applyFont="1" applyFill="1" applyAlignment="1">
      <alignment horizontal="center" vertical="top"/>
    </xf>
    <xf numFmtId="0" fontId="16" fillId="0" borderId="52" xfId="0" applyFont="1" applyBorder="1" applyAlignment="1">
      <alignment horizontal="center" vertical="top"/>
    </xf>
    <xf numFmtId="0" fontId="16" fillId="4" borderId="52" xfId="0" applyFont="1" applyFill="1" applyBorder="1" applyAlignment="1">
      <alignment horizontal="center" vertical="top"/>
    </xf>
    <xf numFmtId="0" fontId="16" fillId="0" borderId="54" xfId="0" applyFont="1" applyBorder="1" applyAlignment="1">
      <alignment vertical="center" wrapText="1"/>
    </xf>
    <xf numFmtId="0" fontId="16" fillId="9" borderId="8" xfId="0" applyFont="1" applyFill="1" applyBorder="1" applyAlignment="1">
      <alignment horizontal="center" vertical="top"/>
    </xf>
    <xf numFmtId="49" fontId="17" fillId="9" borderId="26" xfId="0" applyNumberFormat="1" applyFont="1" applyFill="1" applyBorder="1" applyAlignment="1">
      <alignment horizontal="center" vertical="top" wrapText="1"/>
    </xf>
    <xf numFmtId="0" fontId="6" fillId="0" borderId="29" xfId="0" applyFont="1" applyBorder="1"/>
    <xf numFmtId="0" fontId="6" fillId="0" borderId="30" xfId="0" applyFont="1" applyBorder="1"/>
    <xf numFmtId="0" fontId="16" fillId="4" borderId="68" xfId="0" applyFont="1" applyFill="1" applyBorder="1" applyAlignment="1">
      <alignment horizontal="center" vertical="top" wrapText="1"/>
    </xf>
    <xf numFmtId="0" fontId="18" fillId="4" borderId="24" xfId="0" applyFont="1" applyFill="1" applyBorder="1" applyAlignment="1">
      <alignment vertical="top" wrapText="1"/>
    </xf>
    <xf numFmtId="0" fontId="22" fillId="0" borderId="26" xfId="0" applyFont="1" applyBorder="1" applyAlignment="1">
      <alignment vertical="top"/>
    </xf>
    <xf numFmtId="0" fontId="17" fillId="0" borderId="26" xfId="0" applyFont="1" applyBorder="1" applyAlignment="1">
      <alignment vertical="top"/>
    </xf>
    <xf numFmtId="0" fontId="17" fillId="0" borderId="26" xfId="0" applyFont="1" applyBorder="1" applyAlignment="1">
      <alignment vertical="center" textRotation="90"/>
    </xf>
    <xf numFmtId="49" fontId="17" fillId="0" borderId="25" xfId="0" applyNumberFormat="1" applyFont="1" applyBorder="1" applyAlignment="1">
      <alignment horizontal="center" vertical="top"/>
    </xf>
    <xf numFmtId="49" fontId="17" fillId="7" borderId="25" xfId="0" applyNumberFormat="1" applyFont="1" applyFill="1" applyBorder="1" applyAlignment="1">
      <alignment horizontal="center" vertical="top"/>
    </xf>
    <xf numFmtId="0" fontId="6" fillId="6" borderId="27" xfId="0" applyFont="1" applyFill="1" applyBorder="1"/>
    <xf numFmtId="0" fontId="6" fillId="6" borderId="28" xfId="0" applyFont="1" applyFill="1" applyBorder="1"/>
    <xf numFmtId="0" fontId="17" fillId="6" borderId="61" xfId="0" applyFont="1" applyFill="1" applyBorder="1" applyAlignment="1">
      <alignment vertical="top"/>
    </xf>
    <xf numFmtId="0" fontId="17" fillId="6" borderId="33" xfId="0" applyFont="1" applyFill="1" applyBorder="1" applyAlignment="1">
      <alignment vertical="top"/>
    </xf>
    <xf numFmtId="0" fontId="17" fillId="6" borderId="62" xfId="0" applyFont="1" applyFill="1" applyBorder="1" applyAlignment="1">
      <alignment vertical="top"/>
    </xf>
    <xf numFmtId="0" fontId="22" fillId="6" borderId="0" xfId="0" applyFont="1" applyFill="1" applyAlignment="1">
      <alignment vertical="top"/>
    </xf>
    <xf numFmtId="0" fontId="22" fillId="6" borderId="26" xfId="0" applyFont="1" applyFill="1" applyBorder="1" applyAlignment="1">
      <alignment vertical="top"/>
    </xf>
    <xf numFmtId="0" fontId="17" fillId="6" borderId="26" xfId="0" applyFont="1" applyFill="1" applyBorder="1" applyAlignment="1">
      <alignment vertical="top"/>
    </xf>
    <xf numFmtId="0" fontId="17" fillId="6" borderId="26" xfId="0" applyFont="1" applyFill="1" applyBorder="1" applyAlignment="1">
      <alignment vertical="center" textRotation="90"/>
    </xf>
    <xf numFmtId="49" fontId="17" fillId="6" borderId="12" xfId="0" applyNumberFormat="1" applyFont="1" applyFill="1" applyBorder="1" applyAlignment="1">
      <alignment horizontal="center" vertical="top"/>
    </xf>
    <xf numFmtId="49" fontId="17" fillId="7" borderId="12" xfId="0" applyNumberFormat="1" applyFont="1" applyFill="1" applyBorder="1" applyAlignment="1">
      <alignment horizontal="center" vertical="top"/>
    </xf>
    <xf numFmtId="0" fontId="6" fillId="6" borderId="57" xfId="0" applyFont="1" applyFill="1" applyBorder="1"/>
    <xf numFmtId="0" fontId="6" fillId="6" borderId="54" xfId="0" applyFont="1" applyFill="1" applyBorder="1"/>
    <xf numFmtId="0" fontId="17" fillId="6" borderId="50" xfId="0" applyFont="1" applyFill="1" applyBorder="1" applyAlignment="1">
      <alignment horizontal="left" vertical="top" wrapText="1"/>
    </xf>
    <xf numFmtId="0" fontId="17" fillId="6" borderId="43" xfId="0" applyFont="1" applyFill="1" applyBorder="1" applyAlignment="1">
      <alignment horizontal="left" vertical="top" wrapText="1"/>
    </xf>
    <xf numFmtId="0" fontId="17" fillId="6" borderId="30" xfId="0" applyFont="1" applyFill="1" applyBorder="1" applyAlignment="1">
      <alignment horizontal="left" vertical="top" wrapText="1"/>
    </xf>
    <xf numFmtId="164" fontId="22" fillId="6" borderId="4" xfId="0" applyNumberFormat="1" applyFont="1" applyFill="1" applyBorder="1" applyAlignment="1">
      <alignment horizontal="center" vertical="top" wrapText="1"/>
    </xf>
    <xf numFmtId="49" fontId="17" fillId="6" borderId="9" xfId="0" applyNumberFormat="1" applyFont="1" applyFill="1" applyBorder="1" applyAlignment="1">
      <alignment horizontal="center" vertical="top"/>
    </xf>
    <xf numFmtId="49" fontId="17" fillId="7" borderId="9" xfId="0" applyNumberFormat="1" applyFont="1" applyFill="1" applyBorder="1" applyAlignment="1">
      <alignment horizontal="center" vertical="top"/>
    </xf>
    <xf numFmtId="9" fontId="16" fillId="0" borderId="69" xfId="0" applyNumberFormat="1" applyFont="1" applyBorder="1" applyAlignment="1">
      <alignment horizontal="center" vertical="top"/>
    </xf>
    <xf numFmtId="0" fontId="58" fillId="4" borderId="69" xfId="0" applyFont="1" applyFill="1" applyBorder="1" applyAlignment="1">
      <alignment horizontal="center" vertical="center"/>
    </xf>
    <xf numFmtId="0" fontId="58" fillId="4" borderId="72" xfId="0" applyFont="1" applyFill="1" applyBorder="1" applyAlignment="1">
      <alignment horizontal="center" vertical="center"/>
    </xf>
    <xf numFmtId="0" fontId="58" fillId="4" borderId="28" xfId="0" applyFont="1" applyFill="1" applyBorder="1" applyAlignment="1">
      <alignment horizontal="center" vertical="top" wrapText="1"/>
    </xf>
    <xf numFmtId="164" fontId="14" fillId="4" borderId="4" xfId="0" applyNumberFormat="1" applyFont="1" applyFill="1" applyBorder="1" applyAlignment="1">
      <alignment horizontal="center" vertical="top"/>
    </xf>
    <xf numFmtId="164" fontId="16" fillId="4" borderId="4" xfId="0" applyNumberFormat="1" applyFont="1" applyFill="1" applyBorder="1" applyAlignment="1">
      <alignment horizontal="center" vertical="top"/>
    </xf>
    <xf numFmtId="0" fontId="17" fillId="0" borderId="9" xfId="0" applyFont="1" applyBorder="1" applyAlignment="1">
      <alignment horizontal="center" vertical="top"/>
    </xf>
    <xf numFmtId="49" fontId="17" fillId="10" borderId="2" xfId="0" applyNumberFormat="1" applyFont="1" applyFill="1" applyBorder="1" applyAlignment="1">
      <alignment horizontal="center" vertical="top" wrapText="1"/>
    </xf>
    <xf numFmtId="0" fontId="6" fillId="0" borderId="84" xfId="0" applyFont="1" applyBorder="1"/>
    <xf numFmtId="0" fontId="23" fillId="0" borderId="48" xfId="0" applyFont="1" applyBorder="1" applyAlignment="1">
      <alignment horizontal="center" vertical="center"/>
    </xf>
    <xf numFmtId="0" fontId="23" fillId="4" borderId="48" xfId="0" applyFont="1" applyFill="1" applyBorder="1" applyAlignment="1">
      <alignment horizontal="center" vertical="center"/>
    </xf>
    <xf numFmtId="0" fontId="23" fillId="4" borderId="36" xfId="0" applyFont="1" applyFill="1" applyBorder="1" applyAlignment="1">
      <alignment horizontal="center" vertical="center"/>
    </xf>
    <xf numFmtId="0" fontId="23" fillId="4" borderId="51" xfId="0" applyFont="1" applyFill="1" applyBorder="1" applyAlignment="1">
      <alignment horizontal="left" vertical="top" wrapText="1"/>
    </xf>
    <xf numFmtId="0" fontId="16" fillId="4" borderId="9" xfId="0" applyFont="1" applyFill="1" applyBorder="1" applyAlignment="1">
      <alignment horizontal="center" vertical="top"/>
    </xf>
    <xf numFmtId="49" fontId="17" fillId="10" borderId="38" xfId="0" applyNumberFormat="1" applyFont="1" applyFill="1" applyBorder="1" applyAlignment="1">
      <alignment horizontal="center" vertical="top" wrapText="1"/>
    </xf>
    <xf numFmtId="0" fontId="16" fillId="4" borderId="36" xfId="0" applyFont="1" applyFill="1" applyBorder="1" applyAlignment="1">
      <alignment horizontal="center" vertical="center"/>
    </xf>
    <xf numFmtId="164" fontId="14" fillId="9" borderId="4" xfId="0" applyNumberFormat="1" applyFont="1" applyFill="1" applyBorder="1" applyAlignment="1">
      <alignment horizontal="center" vertical="top"/>
    </xf>
    <xf numFmtId="164" fontId="16" fillId="9" borderId="4" xfId="0" applyNumberFormat="1" applyFont="1" applyFill="1" applyBorder="1" applyAlignment="1">
      <alignment horizontal="center" vertical="top"/>
    </xf>
    <xf numFmtId="0" fontId="17" fillId="9" borderId="9" xfId="0" applyFont="1" applyFill="1" applyBorder="1" applyAlignment="1">
      <alignment horizontal="center" vertical="top"/>
    </xf>
    <xf numFmtId="0" fontId="16" fillId="0" borderId="52" xfId="0" applyFont="1" applyBorder="1" applyAlignment="1">
      <alignment horizontal="center" vertical="center"/>
    </xf>
    <xf numFmtId="0" fontId="16" fillId="9" borderId="24" xfId="0" applyFont="1" applyFill="1" applyBorder="1" applyAlignment="1">
      <alignment horizontal="center" vertical="top"/>
    </xf>
    <xf numFmtId="0" fontId="16" fillId="0" borderId="69" xfId="0" applyFont="1" applyBorder="1" applyAlignment="1">
      <alignment horizontal="center" vertical="center"/>
    </xf>
    <xf numFmtId="0" fontId="16" fillId="0" borderId="72" xfId="0" applyFont="1" applyBorder="1" applyAlignment="1">
      <alignment horizontal="center" vertical="center" wrapText="1"/>
    </xf>
    <xf numFmtId="0" fontId="16" fillId="0" borderId="28" xfId="0" applyFont="1" applyBorder="1" applyAlignment="1">
      <alignment vertical="top" wrapText="1"/>
    </xf>
    <xf numFmtId="164" fontId="14" fillId="0" borderId="12" xfId="0" applyNumberFormat="1" applyFont="1" applyBorder="1" applyAlignment="1">
      <alignment horizontal="center" vertical="top"/>
    </xf>
    <xf numFmtId="164" fontId="16" fillId="0" borderId="12" xfId="0" applyNumberFormat="1" applyFont="1" applyBorder="1" applyAlignment="1">
      <alignment horizontal="center" vertical="top"/>
    </xf>
    <xf numFmtId="49" fontId="16" fillId="0" borderId="2" xfId="0" applyNumberFormat="1" applyFont="1" applyBorder="1" applyAlignment="1">
      <alignment horizontal="center" vertical="top"/>
    </xf>
    <xf numFmtId="49" fontId="17" fillId="0" borderId="2" xfId="0" applyNumberFormat="1" applyFont="1" applyBorder="1" applyAlignment="1">
      <alignment vertical="top" wrapText="1"/>
    </xf>
    <xf numFmtId="49" fontId="17" fillId="8" borderId="2" xfId="0" applyNumberFormat="1" applyFont="1" applyFill="1" applyBorder="1" applyAlignment="1">
      <alignment horizontal="center" vertical="top"/>
    </xf>
    <xf numFmtId="0" fontId="67" fillId="0" borderId="84" xfId="0" applyFont="1" applyBorder="1"/>
    <xf numFmtId="0" fontId="0" fillId="0" borderId="48" xfId="0" applyBorder="1"/>
    <xf numFmtId="0" fontId="0" fillId="0" borderId="36" xfId="0" applyBorder="1"/>
    <xf numFmtId="164" fontId="14" fillId="0" borderId="19" xfId="0" applyNumberFormat="1" applyFont="1" applyBorder="1" applyAlignment="1">
      <alignment horizontal="center" vertical="top"/>
    </xf>
    <xf numFmtId="164" fontId="14" fillId="0" borderId="25" xfId="0" applyNumberFormat="1" applyFont="1" applyBorder="1" applyAlignment="1">
      <alignment horizontal="center" vertical="top"/>
    </xf>
    <xf numFmtId="164" fontId="16" fillId="4" borderId="26" xfId="0" applyNumberFormat="1" applyFont="1" applyFill="1" applyBorder="1" applyAlignment="1">
      <alignment horizontal="center" vertical="top"/>
    </xf>
    <xf numFmtId="0" fontId="16" fillId="4" borderId="5" xfId="0" applyFont="1" applyFill="1" applyBorder="1" applyAlignment="1">
      <alignment horizontal="center" vertical="top"/>
    </xf>
    <xf numFmtId="49" fontId="16" fillId="0" borderId="38" xfId="0" applyNumberFormat="1" applyFont="1" applyBorder="1" applyAlignment="1">
      <alignment horizontal="center" vertical="top"/>
    </xf>
    <xf numFmtId="0" fontId="16" fillId="10" borderId="38" xfId="0" applyFont="1" applyFill="1" applyBorder="1" applyAlignment="1">
      <alignment horizontal="left" vertical="top" wrapText="1"/>
    </xf>
    <xf numFmtId="49" fontId="17" fillId="0" borderId="38" xfId="0" applyNumberFormat="1" applyFont="1" applyBorder="1" applyAlignment="1">
      <alignment vertical="top" wrapText="1"/>
    </xf>
    <xf numFmtId="0" fontId="16" fillId="0" borderId="36" xfId="0" applyFont="1" applyBorder="1" applyAlignment="1">
      <alignment horizontal="center" vertical="center" wrapText="1"/>
    </xf>
    <xf numFmtId="164" fontId="14" fillId="9" borderId="9" xfId="0" applyNumberFormat="1" applyFont="1" applyFill="1" applyBorder="1" applyAlignment="1">
      <alignment horizontal="center" vertical="top"/>
    </xf>
    <xf numFmtId="164" fontId="14" fillId="9" borderId="25" xfId="0" applyNumberFormat="1" applyFont="1" applyFill="1" applyBorder="1" applyAlignment="1">
      <alignment horizontal="center" vertical="top"/>
    </xf>
    <xf numFmtId="164" fontId="16" fillId="9" borderId="25" xfId="0" applyNumberFormat="1" applyFont="1" applyFill="1" applyBorder="1" applyAlignment="1">
      <alignment horizontal="center" vertical="top"/>
    </xf>
    <xf numFmtId="0" fontId="16" fillId="0" borderId="68" xfId="0" applyFont="1" applyBorder="1" applyAlignment="1">
      <alignment horizontal="center" vertical="center" wrapText="1"/>
    </xf>
    <xf numFmtId="164" fontId="14" fillId="9" borderId="12" xfId="0" applyNumberFormat="1" applyFont="1" applyFill="1" applyBorder="1" applyAlignment="1">
      <alignment horizontal="center" vertical="top"/>
    </xf>
    <xf numFmtId="164" fontId="16" fillId="9" borderId="12" xfId="0" applyNumberFormat="1" applyFont="1" applyFill="1" applyBorder="1" applyAlignment="1">
      <alignment horizontal="center" vertical="top"/>
    </xf>
    <xf numFmtId="0" fontId="16" fillId="9" borderId="9" xfId="0" applyFont="1" applyFill="1" applyBorder="1" applyAlignment="1">
      <alignment horizontal="center" vertical="top"/>
    </xf>
    <xf numFmtId="49" fontId="16" fillId="0" borderId="24" xfId="0" applyNumberFormat="1" applyFont="1" applyBorder="1" applyAlignment="1">
      <alignment horizontal="center" vertical="top"/>
    </xf>
    <xf numFmtId="0" fontId="0" fillId="0" borderId="71" xfId="0" applyBorder="1"/>
    <xf numFmtId="0" fontId="0" fillId="0" borderId="27" xfId="0" applyBorder="1"/>
    <xf numFmtId="0" fontId="0" fillId="0" borderId="72" xfId="0" applyBorder="1"/>
    <xf numFmtId="0" fontId="0" fillId="0" borderId="28" xfId="0" applyBorder="1"/>
    <xf numFmtId="0" fontId="16" fillId="0" borderId="84" xfId="0" applyFont="1" applyBorder="1" applyAlignment="1">
      <alignment horizontal="center" vertical="top"/>
    </xf>
    <xf numFmtId="49" fontId="17" fillId="0" borderId="24" xfId="0" applyNumberFormat="1" applyFont="1" applyBorder="1" applyAlignment="1">
      <alignment vertical="top" wrapText="1"/>
    </xf>
    <xf numFmtId="49" fontId="17" fillId="10" borderId="24" xfId="0" applyNumberFormat="1" applyFont="1" applyFill="1" applyBorder="1" applyAlignment="1">
      <alignment horizontal="center" vertical="top" wrapText="1"/>
    </xf>
    <xf numFmtId="0" fontId="23" fillId="0" borderId="29" xfId="0" applyFont="1" applyBorder="1" applyAlignment="1">
      <alignment horizontal="center" vertical="top"/>
    </xf>
    <xf numFmtId="0" fontId="23" fillId="0" borderId="43" xfId="0" applyFont="1" applyBorder="1" applyAlignment="1">
      <alignment horizontal="center" vertical="top" wrapText="1"/>
    </xf>
    <xf numFmtId="164" fontId="22" fillId="9" borderId="12" xfId="0" applyNumberFormat="1" applyFont="1" applyFill="1" applyBorder="1" applyAlignment="1">
      <alignment horizontal="center" vertical="top"/>
    </xf>
    <xf numFmtId="164" fontId="17" fillId="9" borderId="12" xfId="0" applyNumberFormat="1" applyFont="1" applyFill="1" applyBorder="1" applyAlignment="1">
      <alignment horizontal="center" vertical="top"/>
    </xf>
    <xf numFmtId="0" fontId="7" fillId="0" borderId="0" xfId="0" applyFont="1" applyAlignment="1">
      <alignment horizontal="justify" vertical="top"/>
    </xf>
    <xf numFmtId="0" fontId="16" fillId="0" borderId="10" xfId="0" applyFont="1" applyBorder="1" applyAlignment="1">
      <alignment horizontal="center" vertical="top"/>
    </xf>
    <xf numFmtId="0" fontId="16" fillId="0" borderId="31" xfId="0" applyFont="1" applyBorder="1" applyAlignment="1">
      <alignment horizontal="center" vertical="top"/>
    </xf>
    <xf numFmtId="0" fontId="16" fillId="0" borderId="65" xfId="0" applyFont="1" applyBorder="1" applyAlignment="1">
      <alignment horizontal="center" vertical="top" wrapText="1"/>
    </xf>
    <xf numFmtId="0" fontId="16" fillId="0" borderId="32" xfId="0" applyFont="1" applyBorder="1" applyAlignment="1">
      <alignment horizontal="left" vertical="top" wrapText="1"/>
    </xf>
    <xf numFmtId="0" fontId="16" fillId="9" borderId="2" xfId="0" applyFont="1" applyFill="1" applyBorder="1" applyAlignment="1">
      <alignment horizontal="center" vertical="top"/>
    </xf>
    <xf numFmtId="0" fontId="67" fillId="0" borderId="84" xfId="0" applyFont="1" applyBorder="1" applyAlignment="1">
      <alignment wrapText="1"/>
    </xf>
    <xf numFmtId="0" fontId="67" fillId="0" borderId="51" xfId="0" applyFont="1" applyBorder="1" applyAlignment="1">
      <alignment wrapText="1"/>
    </xf>
    <xf numFmtId="0" fontId="16" fillId="0" borderId="65" xfId="0" applyFont="1" applyBorder="1" applyAlignment="1">
      <alignment horizontal="center" vertical="center" wrapText="1"/>
    </xf>
    <xf numFmtId="0" fontId="16" fillId="0" borderId="32" xfId="0" applyFont="1" applyBorder="1" applyAlignment="1">
      <alignment vertical="top" wrapText="1"/>
    </xf>
    <xf numFmtId="0" fontId="22" fillId="0" borderId="3" xfId="0" applyFont="1" applyBorder="1" applyAlignment="1">
      <alignment vertical="top"/>
    </xf>
    <xf numFmtId="0" fontId="17" fillId="0" borderId="3" xfId="0" applyFont="1" applyBorder="1" applyAlignment="1">
      <alignment vertical="top"/>
    </xf>
    <xf numFmtId="0" fontId="17" fillId="0" borderId="3" xfId="0" applyFont="1" applyBorder="1" applyAlignment="1">
      <alignment vertical="center" textRotation="90"/>
    </xf>
    <xf numFmtId="0" fontId="17" fillId="0" borderId="4" xfId="0" applyFont="1" applyBorder="1" applyAlignment="1">
      <alignment vertical="top"/>
    </xf>
    <xf numFmtId="49" fontId="17" fillId="6" borderId="25" xfId="0" applyNumberFormat="1" applyFont="1" applyFill="1" applyBorder="1" applyAlignment="1">
      <alignment horizontal="center" vertical="top"/>
    </xf>
    <xf numFmtId="0" fontId="6" fillId="8" borderId="27" xfId="0" applyFont="1" applyFill="1" applyBorder="1"/>
    <xf numFmtId="0" fontId="6" fillId="8" borderId="28" xfId="0" applyFont="1" applyFill="1" applyBorder="1"/>
    <xf numFmtId="0" fontId="16" fillId="8" borderId="55" xfId="0" applyFont="1" applyFill="1" applyBorder="1" applyAlignment="1">
      <alignment horizontal="center" vertical="top"/>
    </xf>
    <xf numFmtId="0" fontId="16" fillId="8" borderId="12" xfId="0" applyFont="1" applyFill="1" applyBorder="1" applyAlignment="1">
      <alignment vertical="top" wrapText="1"/>
    </xf>
    <xf numFmtId="0" fontId="17" fillId="8" borderId="11" xfId="0" applyFont="1" applyFill="1" applyBorder="1" applyAlignment="1">
      <alignment horizontal="left" vertical="top"/>
    </xf>
    <xf numFmtId="0" fontId="6" fillId="8" borderId="57" xfId="0" applyFont="1" applyFill="1" applyBorder="1"/>
    <xf numFmtId="0" fontId="6" fillId="8" borderId="54" xfId="0" applyFont="1" applyFill="1" applyBorder="1"/>
    <xf numFmtId="0" fontId="23" fillId="8" borderId="11" xfId="0" applyFont="1" applyFill="1" applyBorder="1" applyAlignment="1">
      <alignment horizontal="center" vertical="top"/>
    </xf>
    <xf numFmtId="0" fontId="23" fillId="8" borderId="12" xfId="0" applyFont="1" applyFill="1" applyBorder="1" applyAlignment="1">
      <alignment horizontal="center" vertical="top"/>
    </xf>
    <xf numFmtId="164" fontId="22" fillId="8" borderId="12" xfId="0" applyNumberFormat="1" applyFont="1" applyFill="1" applyBorder="1" applyAlignment="1">
      <alignment horizontal="center" vertical="top"/>
    </xf>
    <xf numFmtId="164" fontId="17" fillId="8" borderId="12" xfId="0" applyNumberFormat="1" applyFont="1" applyFill="1" applyBorder="1" applyAlignment="1">
      <alignment horizontal="center" vertical="top"/>
    </xf>
    <xf numFmtId="0" fontId="17" fillId="8" borderId="9" xfId="0" applyFont="1" applyFill="1" applyBorder="1" applyAlignment="1">
      <alignment horizontal="center" vertical="top"/>
    </xf>
    <xf numFmtId="49" fontId="17" fillId="8" borderId="9" xfId="0" applyNumberFormat="1" applyFont="1" applyFill="1" applyBorder="1" applyAlignment="1">
      <alignment horizontal="center" vertical="top"/>
    </xf>
    <xf numFmtId="0" fontId="6" fillId="6" borderId="76" xfId="0" applyFont="1" applyFill="1" applyBorder="1"/>
    <xf numFmtId="0" fontId="6" fillId="6" borderId="62" xfId="0" applyFont="1" applyFill="1" applyBorder="1"/>
    <xf numFmtId="0" fontId="42" fillId="6" borderId="11" xfId="0" applyFont="1" applyFill="1" applyBorder="1" applyAlignment="1">
      <alignment horizontal="left" vertical="top" wrapText="1"/>
    </xf>
    <xf numFmtId="0" fontId="17" fillId="6" borderId="11" xfId="0" applyFont="1" applyFill="1" applyBorder="1" applyAlignment="1">
      <alignment horizontal="left" vertical="top" wrapText="1"/>
    </xf>
    <xf numFmtId="0" fontId="17" fillId="6" borderId="12" xfId="0" applyFont="1" applyFill="1" applyBorder="1" applyAlignment="1">
      <alignment horizontal="left" vertical="top" wrapText="1"/>
    </xf>
    <xf numFmtId="164" fontId="22" fillId="6" borderId="12" xfId="0" applyNumberFormat="1" applyFont="1" applyFill="1" applyBorder="1" applyAlignment="1">
      <alignment horizontal="center" vertical="top" wrapText="1"/>
    </xf>
    <xf numFmtId="164" fontId="17" fillId="6" borderId="12" xfId="0" applyNumberFormat="1" applyFont="1" applyFill="1" applyBorder="1" applyAlignment="1">
      <alignment horizontal="center" vertical="top" wrapText="1"/>
    </xf>
    <xf numFmtId="0" fontId="17" fillId="6" borderId="12" xfId="0" applyFont="1" applyFill="1" applyBorder="1" applyAlignment="1">
      <alignment horizontal="center" vertical="top"/>
    </xf>
    <xf numFmtId="0" fontId="17" fillId="0" borderId="2" xfId="0" applyFont="1" applyBorder="1" applyAlignment="1">
      <alignment horizontal="center" vertical="top"/>
    </xf>
    <xf numFmtId="0" fontId="0" fillId="10" borderId="3" xfId="0" applyFill="1" applyBorder="1" applyAlignment="1">
      <alignment horizontal="center" vertical="top" wrapText="1"/>
    </xf>
    <xf numFmtId="164" fontId="14" fillId="0" borderId="4" xfId="0" applyNumberFormat="1" applyFont="1" applyBorder="1" applyAlignment="1">
      <alignment horizontal="center" vertical="top"/>
    </xf>
    <xf numFmtId="164" fontId="16" fillId="0" borderId="4" xfId="0" applyNumberFormat="1" applyFont="1" applyBorder="1" applyAlignment="1">
      <alignment horizontal="center" vertical="top"/>
    </xf>
    <xf numFmtId="49" fontId="17" fillId="10" borderId="19" xfId="0" applyNumberFormat="1" applyFont="1" applyFill="1" applyBorder="1" applyAlignment="1">
      <alignment horizontal="center" vertical="top"/>
    </xf>
    <xf numFmtId="164" fontId="22" fillId="9" borderId="9" xfId="0" applyNumberFormat="1" applyFont="1" applyFill="1" applyBorder="1" applyAlignment="1">
      <alignment horizontal="center" vertical="top"/>
    </xf>
    <xf numFmtId="164" fontId="17" fillId="9" borderId="9" xfId="0" applyNumberFormat="1" applyFont="1" applyFill="1" applyBorder="1" applyAlignment="1">
      <alignment horizontal="center" vertical="top"/>
    </xf>
    <xf numFmtId="0" fontId="7" fillId="0" borderId="51" xfId="0" applyFont="1" applyBorder="1" applyAlignment="1">
      <alignment vertical="top" wrapText="1"/>
    </xf>
    <xf numFmtId="164" fontId="14" fillId="9" borderId="19" xfId="0" applyNumberFormat="1" applyFont="1" applyFill="1" applyBorder="1" applyAlignment="1">
      <alignment vertical="top"/>
    </xf>
    <xf numFmtId="164" fontId="16" fillId="9" borderId="19" xfId="0" applyNumberFormat="1" applyFont="1" applyFill="1" applyBorder="1" applyAlignment="1">
      <alignment vertical="top"/>
    </xf>
    <xf numFmtId="0" fontId="16" fillId="9" borderId="38" xfId="0" applyFont="1" applyFill="1" applyBorder="1" applyAlignment="1">
      <alignment vertical="top"/>
    </xf>
    <xf numFmtId="49" fontId="17" fillId="6" borderId="38" xfId="0" applyNumberFormat="1" applyFont="1" applyFill="1" applyBorder="1" applyAlignment="1">
      <alignment horizontal="center" vertical="top"/>
    </xf>
    <xf numFmtId="49" fontId="17" fillId="8" borderId="19" xfId="0" applyNumberFormat="1" applyFont="1" applyFill="1" applyBorder="1" applyAlignment="1">
      <alignment horizontal="center" vertical="top"/>
    </xf>
    <xf numFmtId="0" fontId="7" fillId="0" borderId="84" xfId="0" applyFont="1" applyBorder="1" applyAlignment="1">
      <alignment vertical="top" wrapText="1"/>
    </xf>
    <xf numFmtId="0" fontId="16" fillId="0" borderId="42" xfId="0" applyFont="1" applyBorder="1" applyAlignment="1">
      <alignment horizontal="center" vertical="top" wrapText="1"/>
    </xf>
    <xf numFmtId="164" fontId="14" fillId="9" borderId="22" xfId="0" applyNumberFormat="1" applyFont="1" applyFill="1" applyBorder="1" applyAlignment="1">
      <alignment vertical="top"/>
    </xf>
    <xf numFmtId="164" fontId="16" fillId="9" borderId="22" xfId="0" applyNumberFormat="1" applyFont="1" applyFill="1" applyBorder="1" applyAlignment="1">
      <alignment vertical="top"/>
    </xf>
    <xf numFmtId="0" fontId="16" fillId="9" borderId="23" xfId="0" applyFont="1" applyFill="1" applyBorder="1" applyAlignment="1">
      <alignment vertical="top"/>
    </xf>
    <xf numFmtId="0" fontId="16" fillId="9" borderId="18" xfId="0" applyFont="1" applyFill="1" applyBorder="1" applyAlignment="1">
      <alignment vertical="top"/>
    </xf>
    <xf numFmtId="0" fontId="16" fillId="9" borderId="5" xfId="0" applyFont="1" applyFill="1" applyBorder="1" applyAlignment="1">
      <alignment horizontal="center" vertical="top"/>
    </xf>
    <xf numFmtId="0" fontId="71" fillId="0" borderId="84" xfId="0" applyFont="1" applyBorder="1" applyAlignment="1">
      <alignment horizontal="center" vertical="top"/>
    </xf>
    <xf numFmtId="0" fontId="71" fillId="0" borderId="51" xfId="0" applyFont="1" applyBorder="1" applyAlignment="1">
      <alignment horizontal="center" vertical="top"/>
    </xf>
    <xf numFmtId="0" fontId="16" fillId="0" borderId="34" xfId="0" applyFont="1" applyBorder="1" applyAlignment="1">
      <alignment horizontal="center" vertical="top"/>
    </xf>
    <xf numFmtId="0" fontId="16" fillId="0" borderId="67" xfId="0" applyFont="1" applyBorder="1" applyAlignment="1">
      <alignment horizontal="left" vertical="top" wrapText="1"/>
    </xf>
    <xf numFmtId="0" fontId="0" fillId="10" borderId="38" xfId="0" applyFill="1" applyBorder="1" applyAlignment="1">
      <alignment horizontal="center" vertical="top" wrapText="1"/>
    </xf>
    <xf numFmtId="0" fontId="0" fillId="9" borderId="0" xfId="0" applyFill="1" applyAlignment="1">
      <alignment horizontal="center" vertical="top" wrapText="1"/>
    </xf>
    <xf numFmtId="0" fontId="15" fillId="0" borderId="84" xfId="0" applyFont="1" applyBorder="1" applyAlignment="1">
      <alignment horizontal="center" vertical="center"/>
    </xf>
    <xf numFmtId="0" fontId="7" fillId="0" borderId="51" xfId="0" applyFont="1" applyBorder="1" applyAlignment="1">
      <alignment horizontal="left" vertical="top" wrapText="1"/>
    </xf>
    <xf numFmtId="164" fontId="14" fillId="0" borderId="9" xfId="0" applyNumberFormat="1" applyFont="1" applyBorder="1" applyAlignment="1">
      <alignment horizontal="center" vertical="top"/>
    </xf>
    <xf numFmtId="0" fontId="16" fillId="4" borderId="6" xfId="0" applyFont="1" applyFill="1" applyBorder="1" applyAlignment="1">
      <alignment horizontal="center" vertical="top"/>
    </xf>
    <xf numFmtId="49" fontId="17" fillId="10" borderId="38" xfId="0" applyNumberFormat="1" applyFont="1" applyFill="1" applyBorder="1" applyAlignment="1">
      <alignment horizontal="center" vertical="top"/>
    </xf>
    <xf numFmtId="49" fontId="17" fillId="9" borderId="38" xfId="0" applyNumberFormat="1" applyFont="1" applyFill="1" applyBorder="1" applyAlignment="1">
      <alignment horizontal="center" vertical="top"/>
    </xf>
    <xf numFmtId="0" fontId="71" fillId="0" borderId="84" xfId="0" applyFont="1" applyBorder="1" applyAlignment="1">
      <alignment horizontal="center" vertical="center"/>
    </xf>
    <xf numFmtId="0" fontId="71" fillId="0" borderId="51" xfId="0" applyFont="1" applyBorder="1" applyAlignment="1">
      <alignment horizontal="center" vertical="center"/>
    </xf>
    <xf numFmtId="0" fontId="23" fillId="0" borderId="36" xfId="0" applyFont="1" applyBorder="1" applyAlignment="1">
      <alignment horizontal="center" vertical="top"/>
    </xf>
    <xf numFmtId="0" fontId="23" fillId="0" borderId="51" xfId="0" applyFont="1" applyBorder="1" applyAlignment="1">
      <alignment horizontal="left" vertical="top" wrapText="1"/>
    </xf>
    <xf numFmtId="0" fontId="16" fillId="9" borderId="38" xfId="0" applyFont="1" applyFill="1" applyBorder="1" applyAlignment="1">
      <alignment horizontal="center" vertical="top"/>
    </xf>
    <xf numFmtId="0" fontId="16" fillId="0" borderId="43" xfId="0" applyFont="1" applyBorder="1" applyAlignment="1">
      <alignment horizontal="center" vertical="top" wrapText="1"/>
    </xf>
    <xf numFmtId="0" fontId="0" fillId="0" borderId="0" xfId="0" applyAlignment="1">
      <alignment vertical="top"/>
    </xf>
    <xf numFmtId="0" fontId="6" fillId="0" borderId="84" xfId="0" applyFont="1" applyBorder="1" applyAlignment="1">
      <alignment vertical="top"/>
    </xf>
    <xf numFmtId="0" fontId="16" fillId="0" borderId="69" xfId="0" applyFont="1" applyBorder="1" applyAlignment="1">
      <alignment horizontal="center" vertical="top"/>
    </xf>
    <xf numFmtId="0" fontId="16" fillId="4" borderId="69" xfId="0" applyFont="1" applyFill="1" applyBorder="1" applyAlignment="1">
      <alignment horizontal="center" vertical="top"/>
    </xf>
    <xf numFmtId="0" fontId="16" fillId="0" borderId="72" xfId="0" applyFont="1" applyBorder="1" applyAlignment="1">
      <alignment horizontal="center" vertical="top" wrapText="1"/>
    </xf>
    <xf numFmtId="0" fontId="16" fillId="0" borderId="28" xfId="0" applyFont="1" applyBorder="1" applyAlignment="1">
      <alignment horizontal="left" vertical="top" wrapText="1"/>
    </xf>
    <xf numFmtId="0" fontId="22" fillId="0" borderId="3" xfId="0" applyFont="1" applyBorder="1" applyAlignment="1">
      <alignment horizontal="left" vertical="top"/>
    </xf>
    <xf numFmtId="49" fontId="17" fillId="6" borderId="2" xfId="0" applyNumberFormat="1" applyFont="1" applyFill="1" applyBorder="1" applyAlignment="1">
      <alignment vertical="top"/>
    </xf>
    <xf numFmtId="0" fontId="16" fillId="0" borderId="73" xfId="0" applyFont="1" applyBorder="1" applyAlignment="1">
      <alignment horizontal="center" vertical="top"/>
    </xf>
    <xf numFmtId="0" fontId="16" fillId="0" borderId="74" xfId="0" applyFont="1" applyBorder="1" applyAlignment="1">
      <alignment horizontal="center" vertical="top"/>
    </xf>
    <xf numFmtId="0" fontId="16" fillId="0" borderId="78" xfId="0" applyFont="1" applyBorder="1" applyAlignment="1">
      <alignment horizontal="left" vertical="top" wrapText="1"/>
    </xf>
    <xf numFmtId="0" fontId="17" fillId="0" borderId="0" xfId="0" applyFont="1" applyAlignment="1">
      <alignment vertical="top"/>
    </xf>
    <xf numFmtId="0" fontId="17" fillId="0" borderId="19" xfId="0" applyFont="1" applyBorder="1" applyAlignment="1">
      <alignment vertical="top"/>
    </xf>
    <xf numFmtId="49" fontId="17" fillId="6" borderId="38" xfId="0" applyNumberFormat="1" applyFont="1" applyFill="1" applyBorder="1" applyAlignment="1">
      <alignment vertical="top"/>
    </xf>
    <xf numFmtId="49" fontId="17" fillId="7" borderId="38" xfId="0" applyNumberFormat="1" applyFont="1" applyFill="1" applyBorder="1" applyAlignment="1">
      <alignment horizontal="center" vertical="top"/>
    </xf>
    <xf numFmtId="0" fontId="6" fillId="0" borderId="57" xfId="0" applyFont="1" applyBorder="1"/>
    <xf numFmtId="0" fontId="7" fillId="0" borderId="54" xfId="0" applyFont="1" applyBorder="1" applyAlignment="1">
      <alignment vertical="top" wrapText="1"/>
    </xf>
    <xf numFmtId="0" fontId="16" fillId="0" borderId="11" xfId="0" applyFont="1" applyBorder="1" applyAlignment="1">
      <alignment horizontal="center" vertical="top"/>
    </xf>
    <xf numFmtId="0" fontId="16" fillId="0" borderId="32" xfId="0" applyFont="1" applyBorder="1" applyAlignment="1">
      <alignment vertical="top"/>
    </xf>
    <xf numFmtId="0" fontId="22" fillId="6" borderId="5" xfId="0" applyFont="1" applyFill="1" applyBorder="1" applyAlignment="1">
      <alignment horizontal="left" vertical="top"/>
    </xf>
    <xf numFmtId="0" fontId="17" fillId="6" borderId="8" xfId="0" applyFont="1" applyFill="1" applyBorder="1" applyAlignment="1">
      <alignment vertical="top"/>
    </xf>
    <xf numFmtId="0" fontId="17" fillId="6" borderId="7" xfId="0" applyFont="1" applyFill="1" applyBorder="1" applyAlignment="1">
      <alignment vertical="top"/>
    </xf>
    <xf numFmtId="49" fontId="17" fillId="6" borderId="24" xfId="0" applyNumberFormat="1" applyFont="1" applyFill="1" applyBorder="1" applyAlignment="1">
      <alignment vertical="top"/>
    </xf>
    <xf numFmtId="0" fontId="0" fillId="0" borderId="0" xfId="0" applyAlignment="1">
      <alignment wrapText="1"/>
    </xf>
    <xf numFmtId="0" fontId="67" fillId="0" borderId="44" xfId="0" applyFont="1" applyBorder="1" applyAlignment="1">
      <alignment vertical="top"/>
    </xf>
    <xf numFmtId="0" fontId="7" fillId="0" borderId="9" xfId="0" applyFont="1" applyBorder="1" applyAlignment="1">
      <alignment vertical="top" wrapText="1"/>
    </xf>
    <xf numFmtId="0" fontId="16" fillId="8" borderId="31" xfId="0" applyFont="1" applyFill="1" applyBorder="1" applyAlignment="1">
      <alignment horizontal="center" vertical="top"/>
    </xf>
    <xf numFmtId="0" fontId="16" fillId="8" borderId="11" xfId="0" applyFont="1" applyFill="1" applyBorder="1" applyAlignment="1">
      <alignment horizontal="center" vertical="top"/>
    </xf>
    <xf numFmtId="0" fontId="16" fillId="8" borderId="32" xfId="0" applyFont="1" applyFill="1" applyBorder="1" applyAlignment="1">
      <alignment horizontal="left" vertical="top" wrapText="1"/>
    </xf>
    <xf numFmtId="49" fontId="17" fillId="8" borderId="9" xfId="0" applyNumberFormat="1" applyFont="1" applyFill="1" applyBorder="1" applyAlignment="1">
      <alignment horizontal="center" vertical="top" wrapText="1"/>
    </xf>
    <xf numFmtId="0" fontId="7" fillId="0" borderId="0" xfId="0" applyFont="1" applyAlignment="1">
      <alignment horizontal="center"/>
    </xf>
    <xf numFmtId="0" fontId="12" fillId="0" borderId="3" xfId="0" applyFont="1" applyBorder="1" applyAlignment="1">
      <alignment horizontal="center" vertical="center"/>
    </xf>
    <xf numFmtId="0" fontId="30" fillId="0" borderId="0" xfId="0" applyFont="1" applyAlignment="1">
      <alignment horizontal="center" vertical="center"/>
    </xf>
    <xf numFmtId="0" fontId="32" fillId="0" borderId="0" xfId="0" applyFont="1" applyAlignment="1">
      <alignment horizontal="center" vertical="center" textRotation="90"/>
    </xf>
    <xf numFmtId="0" fontId="6" fillId="0" borderId="0" xfId="12" applyFont="1"/>
    <xf numFmtId="0" fontId="16" fillId="0" borderId="0" xfId="12" applyFont="1"/>
    <xf numFmtId="0" fontId="5" fillId="0" borderId="0" xfId="12" applyAlignment="1">
      <alignment textRotation="90"/>
    </xf>
    <xf numFmtId="0" fontId="8" fillId="0" borderId="0" xfId="12" applyFont="1" applyAlignment="1">
      <alignment vertical="top"/>
    </xf>
    <xf numFmtId="0" fontId="27" fillId="0" borderId="0" xfId="12" applyFont="1" applyAlignment="1">
      <alignment vertical="top"/>
    </xf>
    <xf numFmtId="0" fontId="9" fillId="0" borderId="0" xfId="12" applyFont="1" applyAlignment="1">
      <alignment vertical="top"/>
    </xf>
    <xf numFmtId="0" fontId="72" fillId="0" borderId="0" xfId="12" applyFont="1" applyAlignment="1">
      <alignment vertical="top"/>
    </xf>
    <xf numFmtId="0" fontId="10" fillId="0" borderId="0" xfId="12" applyFont="1" applyAlignment="1">
      <alignment horizontal="right" vertical="top" wrapText="1"/>
    </xf>
    <xf numFmtId="0" fontId="23" fillId="0" borderId="0" xfId="12" applyFont="1" applyAlignment="1">
      <alignment vertical="top"/>
    </xf>
    <xf numFmtId="0" fontId="16" fillId="0" borderId="0" xfId="12" applyFont="1" applyAlignment="1">
      <alignment vertical="top"/>
    </xf>
    <xf numFmtId="0" fontId="18" fillId="0" borderId="5" xfId="12" applyFont="1" applyBorder="1" applyAlignment="1">
      <alignment horizontal="left" vertical="center" wrapText="1"/>
    </xf>
    <xf numFmtId="164" fontId="16" fillId="0" borderId="3" xfId="2" applyNumberFormat="1" applyFont="1" applyBorder="1" applyAlignment="1">
      <alignment horizontal="center" vertical="top" wrapText="1"/>
    </xf>
    <xf numFmtId="49" fontId="16" fillId="0" borderId="0" xfId="12" applyNumberFormat="1" applyFont="1" applyAlignment="1">
      <alignment vertical="top" textRotation="90"/>
    </xf>
    <xf numFmtId="0" fontId="16" fillId="5" borderId="56" xfId="12" applyFont="1" applyFill="1" applyBorder="1" applyAlignment="1">
      <alignment vertical="top"/>
    </xf>
    <xf numFmtId="0" fontId="16" fillId="5" borderId="11" xfId="12" applyFont="1" applyFill="1" applyBorder="1" applyAlignment="1">
      <alignment vertical="top"/>
    </xf>
    <xf numFmtId="0" fontId="16" fillId="5" borderId="12" xfId="12" applyFont="1" applyFill="1" applyBorder="1" applyAlignment="1">
      <alignment vertical="top"/>
    </xf>
    <xf numFmtId="0" fontId="23" fillId="8" borderId="34" xfId="12" applyFont="1" applyFill="1" applyBorder="1" applyAlignment="1">
      <alignment horizontal="center" vertical="top"/>
    </xf>
    <xf numFmtId="0" fontId="23" fillId="8" borderId="3" xfId="12" applyFont="1" applyFill="1" applyBorder="1" applyAlignment="1">
      <alignment horizontal="center" vertical="top"/>
    </xf>
    <xf numFmtId="164" fontId="17" fillId="8" borderId="2" xfId="12" applyNumberFormat="1" applyFont="1" applyFill="1" applyBorder="1" applyAlignment="1">
      <alignment horizontal="center" vertical="top"/>
    </xf>
    <xf numFmtId="0" fontId="17" fillId="8" borderId="2" xfId="12" applyFont="1" applyFill="1" applyBorder="1" applyAlignment="1">
      <alignment horizontal="center" vertical="top"/>
    </xf>
    <xf numFmtId="0" fontId="17" fillId="6" borderId="56" xfId="12" applyFont="1" applyFill="1" applyBorder="1" applyAlignment="1">
      <alignment horizontal="left" vertical="top" wrapText="1"/>
    </xf>
    <xf numFmtId="0" fontId="6" fillId="0" borderId="33" xfId="12" applyFont="1" applyBorder="1"/>
    <xf numFmtId="0" fontId="58" fillId="4" borderId="35" xfId="12" applyFont="1" applyFill="1" applyBorder="1" applyAlignment="1">
      <alignment horizontal="center" vertical="center"/>
    </xf>
    <xf numFmtId="0" fontId="58" fillId="4" borderId="4" xfId="12" applyFont="1" applyFill="1" applyBorder="1" applyAlignment="1">
      <alignment horizontal="left" vertical="top" wrapText="1"/>
    </xf>
    <xf numFmtId="0" fontId="17" fillId="4" borderId="13" xfId="12" applyFont="1" applyFill="1" applyBorder="1" applyAlignment="1">
      <alignment horizontal="center" vertical="top"/>
    </xf>
    <xf numFmtId="0" fontId="5" fillId="10" borderId="2" xfId="12" applyFill="1" applyBorder="1" applyAlignment="1">
      <alignment horizontal="center" vertical="top" wrapText="1"/>
    </xf>
    <xf numFmtId="0" fontId="5" fillId="9" borderId="2" xfId="12" applyFill="1" applyBorder="1" applyAlignment="1">
      <alignment horizontal="center" vertical="top" wrapText="1"/>
    </xf>
    <xf numFmtId="0" fontId="6" fillId="0" borderId="36" xfId="12" applyFont="1" applyBorder="1"/>
    <xf numFmtId="0" fontId="16" fillId="0" borderId="17" xfId="12" applyFont="1" applyBorder="1" applyAlignment="1">
      <alignment horizontal="center" vertical="top"/>
    </xf>
    <xf numFmtId="0" fontId="58" fillId="4" borderId="36" xfId="12" applyFont="1" applyFill="1" applyBorder="1" applyAlignment="1">
      <alignment horizontal="center" vertical="center"/>
    </xf>
    <xf numFmtId="0" fontId="58" fillId="4" borderId="15" xfId="12" applyFont="1" applyFill="1" applyBorder="1" applyAlignment="1">
      <alignment horizontal="left" vertical="top" wrapText="1"/>
    </xf>
    <xf numFmtId="164" fontId="16" fillId="4" borderId="6" xfId="12" applyNumberFormat="1" applyFont="1" applyFill="1" applyBorder="1" applyAlignment="1">
      <alignment horizontal="center" vertical="top"/>
    </xf>
    <xf numFmtId="164" fontId="17" fillId="9" borderId="13" xfId="12" applyNumberFormat="1" applyFont="1" applyFill="1" applyBorder="1" applyAlignment="1">
      <alignment horizontal="center" vertical="top"/>
    </xf>
    <xf numFmtId="0" fontId="17" fillId="9" borderId="13" xfId="12" applyFont="1" applyFill="1" applyBorder="1" applyAlignment="1">
      <alignment horizontal="center" vertical="top"/>
    </xf>
    <xf numFmtId="0" fontId="5" fillId="4" borderId="3" xfId="12" applyFill="1" applyBorder="1" applyAlignment="1">
      <alignment horizontal="center" vertical="top" wrapText="1"/>
    </xf>
    <xf numFmtId="0" fontId="16" fillId="4" borderId="43" xfId="12" applyFont="1" applyFill="1" applyBorder="1" applyAlignment="1">
      <alignment horizontal="center" vertical="top"/>
    </xf>
    <xf numFmtId="0" fontId="16" fillId="4" borderId="21" xfId="12" applyFont="1" applyFill="1" applyBorder="1" applyAlignment="1">
      <alignment horizontal="center" vertical="top"/>
    </xf>
    <xf numFmtId="0" fontId="16" fillId="0" borderId="43" xfId="12" applyFont="1" applyBorder="1" applyAlignment="1">
      <alignment horizontal="center" vertical="center" wrapText="1"/>
    </xf>
    <xf numFmtId="49" fontId="17" fillId="4" borderId="26" xfId="12" applyNumberFormat="1" applyFont="1" applyFill="1" applyBorder="1" applyAlignment="1">
      <alignment horizontal="center" vertical="top" wrapText="1"/>
    </xf>
    <xf numFmtId="0" fontId="7" fillId="0" borderId="36" xfId="12" applyFont="1" applyBorder="1"/>
    <xf numFmtId="0" fontId="7" fillId="0" borderId="37" xfId="12" applyFont="1" applyBorder="1"/>
    <xf numFmtId="0" fontId="16" fillId="0" borderId="72" xfId="12" applyFont="1" applyBorder="1" applyAlignment="1">
      <alignment horizontal="center" vertical="top"/>
    </xf>
    <xf numFmtId="0" fontId="16" fillId="4" borderId="72" xfId="12" applyFont="1" applyFill="1" applyBorder="1" applyAlignment="1">
      <alignment horizontal="center" vertical="center"/>
    </xf>
    <xf numFmtId="0" fontId="16" fillId="4" borderId="28" xfId="12" applyFont="1" applyFill="1" applyBorder="1" applyAlignment="1">
      <alignment horizontal="left" vertical="top" wrapText="1"/>
    </xf>
    <xf numFmtId="164" fontId="17" fillId="4" borderId="19" xfId="12" applyNumberFormat="1" applyFont="1" applyFill="1" applyBorder="1" applyAlignment="1">
      <alignment horizontal="center" vertical="top"/>
    </xf>
    <xf numFmtId="164" fontId="17" fillId="4" borderId="38" xfId="12" applyNumberFormat="1" applyFont="1" applyFill="1" applyBorder="1" applyAlignment="1">
      <alignment horizontal="center" vertical="top"/>
    </xf>
    <xf numFmtId="0" fontId="5" fillId="4" borderId="0" xfId="12" applyFill="1" applyAlignment="1">
      <alignment horizontal="center" vertical="top" wrapText="1"/>
    </xf>
    <xf numFmtId="0" fontId="16" fillId="0" borderId="36" xfId="12" applyFont="1" applyBorder="1" applyAlignment="1">
      <alignment horizontal="center" vertical="top"/>
    </xf>
    <xf numFmtId="0" fontId="16" fillId="4" borderId="36" xfId="12" applyFont="1" applyFill="1" applyBorder="1" applyAlignment="1">
      <alignment horizontal="center" vertical="center"/>
    </xf>
    <xf numFmtId="0" fontId="16" fillId="4" borderId="51" xfId="12" applyFont="1" applyFill="1" applyBorder="1" applyAlignment="1">
      <alignment horizontal="left" vertical="top" wrapText="1"/>
    </xf>
    <xf numFmtId="164" fontId="16" fillId="4" borderId="7" xfId="12" applyNumberFormat="1" applyFont="1" applyFill="1" applyBorder="1" applyAlignment="1">
      <alignment horizontal="center" vertical="top"/>
    </xf>
    <xf numFmtId="0" fontId="16" fillId="0" borderId="48" xfId="12" applyFont="1" applyBorder="1" applyAlignment="1">
      <alignment horizontal="center" vertical="top"/>
    </xf>
    <xf numFmtId="0" fontId="16" fillId="4" borderId="37" xfId="12" applyFont="1" applyFill="1" applyBorder="1" applyAlignment="1">
      <alignment horizontal="center" vertical="center"/>
    </xf>
    <xf numFmtId="164" fontId="17" fillId="9" borderId="39" xfId="12" applyNumberFormat="1" applyFont="1" applyFill="1" applyBorder="1" applyAlignment="1">
      <alignment horizontal="center" vertical="top"/>
    </xf>
    <xf numFmtId="0" fontId="16" fillId="4" borderId="68" xfId="12" applyFont="1" applyFill="1" applyBorder="1" applyAlignment="1">
      <alignment horizontal="center" vertical="top"/>
    </xf>
    <xf numFmtId="0" fontId="16" fillId="4" borderId="52" xfId="12" applyFont="1" applyFill="1" applyBorder="1" applyAlignment="1">
      <alignment horizontal="center" vertical="top"/>
    </xf>
    <xf numFmtId="0" fontId="16" fillId="4" borderId="53" xfId="12" applyFont="1" applyFill="1" applyBorder="1" applyAlignment="1">
      <alignment horizontal="center" vertical="top" wrapText="1"/>
    </xf>
    <xf numFmtId="0" fontId="16" fillId="4" borderId="54" xfId="12" applyFont="1" applyFill="1" applyBorder="1" applyAlignment="1">
      <alignment horizontal="left" vertical="top" wrapText="1"/>
    </xf>
    <xf numFmtId="0" fontId="23" fillId="0" borderId="64" xfId="12" applyFont="1" applyBorder="1" applyAlignment="1">
      <alignment horizontal="center" vertical="center"/>
    </xf>
    <xf numFmtId="0" fontId="16" fillId="4" borderId="34" xfId="12" applyFont="1" applyFill="1" applyBorder="1" applyAlignment="1">
      <alignment horizontal="center" vertical="center"/>
    </xf>
    <xf numFmtId="49" fontId="17" fillId="7" borderId="4" xfId="12" applyNumberFormat="1" applyFont="1" applyFill="1" applyBorder="1" applyAlignment="1">
      <alignment horizontal="center" vertical="top"/>
    </xf>
    <xf numFmtId="0" fontId="15" fillId="0" borderId="36" xfId="12" applyFont="1" applyBorder="1"/>
    <xf numFmtId="0" fontId="23" fillId="0" borderId="58" xfId="12" applyFont="1" applyBorder="1" applyAlignment="1">
      <alignment horizontal="center" vertical="center"/>
    </xf>
    <xf numFmtId="0" fontId="16" fillId="4" borderId="59" xfId="12" applyFont="1" applyFill="1" applyBorder="1" applyAlignment="1">
      <alignment horizontal="center" vertical="center"/>
    </xf>
    <xf numFmtId="49" fontId="17" fillId="9" borderId="38" xfId="12" applyNumberFormat="1" applyFont="1" applyFill="1" applyBorder="1" applyAlignment="1">
      <alignment horizontal="center" vertical="top"/>
    </xf>
    <xf numFmtId="0" fontId="7" fillId="0" borderId="36" xfId="12" applyFont="1" applyBorder="1" applyAlignment="1">
      <alignment horizontal="left" vertical="top" wrapText="1"/>
    </xf>
    <xf numFmtId="0" fontId="16" fillId="0" borderId="48" xfId="12" applyFont="1" applyBorder="1" applyAlignment="1">
      <alignment horizontal="center" vertical="center"/>
    </xf>
    <xf numFmtId="0" fontId="7" fillId="0" borderId="36" xfId="12" applyFont="1" applyBorder="1" applyAlignment="1">
      <alignment wrapText="1"/>
    </xf>
    <xf numFmtId="0" fontId="16" fillId="4" borderId="37" xfId="12" applyFont="1" applyFill="1" applyBorder="1" applyAlignment="1">
      <alignment horizontal="center" vertical="top" wrapText="1"/>
    </xf>
    <xf numFmtId="164" fontId="16" fillId="9" borderId="38" xfId="12" applyNumberFormat="1" applyFont="1" applyFill="1" applyBorder="1" applyAlignment="1">
      <alignment horizontal="center" vertical="top"/>
    </xf>
    <xf numFmtId="0" fontId="16" fillId="9" borderId="38" xfId="12" applyFont="1" applyFill="1" applyBorder="1" applyAlignment="1">
      <alignment horizontal="center" vertical="top"/>
    </xf>
    <xf numFmtId="49" fontId="17" fillId="4" borderId="0" xfId="12" applyNumberFormat="1" applyFont="1" applyFill="1" applyAlignment="1">
      <alignment horizontal="center" vertical="top" wrapText="1"/>
    </xf>
    <xf numFmtId="0" fontId="16" fillId="0" borderId="52" xfId="12" applyFont="1" applyBorder="1" applyAlignment="1">
      <alignment horizontal="center" vertical="center"/>
    </xf>
    <xf numFmtId="0" fontId="16" fillId="9" borderId="6" xfId="16" applyNumberFormat="1" applyFont="1" applyFill="1" applyBorder="1" applyAlignment="1">
      <alignment horizontal="center" vertical="top"/>
    </xf>
    <xf numFmtId="0" fontId="16" fillId="0" borderId="64" xfId="12" applyFont="1" applyBorder="1" applyAlignment="1">
      <alignment horizontal="center" vertical="center"/>
    </xf>
    <xf numFmtId="0" fontId="7" fillId="0" borderId="36" xfId="12" applyFont="1" applyBorder="1" applyAlignment="1">
      <alignment horizontal="right"/>
    </xf>
    <xf numFmtId="0" fontId="16" fillId="0" borderId="50" xfId="12" applyFont="1" applyBorder="1" applyAlignment="1">
      <alignment horizontal="center" vertical="center"/>
    </xf>
    <xf numFmtId="0" fontId="16" fillId="4" borderId="42" xfId="12" applyFont="1" applyFill="1" applyBorder="1" applyAlignment="1">
      <alignment horizontal="center" vertical="top" wrapText="1"/>
    </xf>
    <xf numFmtId="164" fontId="16" fillId="4" borderId="22" xfId="12" applyNumberFormat="1" applyFont="1" applyFill="1" applyBorder="1" applyAlignment="1">
      <alignment horizontal="center" vertical="top"/>
    </xf>
    <xf numFmtId="0" fontId="7" fillId="0" borderId="36" xfId="12" applyFont="1" applyBorder="1" applyAlignment="1">
      <alignment vertical="top" wrapText="1"/>
    </xf>
    <xf numFmtId="0" fontId="16" fillId="4" borderId="53" xfId="12" applyFont="1" applyFill="1" applyBorder="1" applyAlignment="1">
      <alignment horizontal="center" vertical="top"/>
    </xf>
    <xf numFmtId="0" fontId="16" fillId="0" borderId="55" xfId="12" applyFont="1" applyBorder="1" applyAlignment="1">
      <alignment horizontal="center" vertical="center"/>
    </xf>
    <xf numFmtId="0" fontId="16" fillId="0" borderId="56" xfId="12" applyFont="1" applyBorder="1" applyAlignment="1">
      <alignment vertical="center" wrapText="1"/>
    </xf>
    <xf numFmtId="0" fontId="7" fillId="0" borderId="43" xfId="12" applyFont="1" applyBorder="1"/>
    <xf numFmtId="0" fontId="7" fillId="0" borderId="43" xfId="12" applyFont="1" applyBorder="1" applyAlignment="1">
      <alignment vertical="center" wrapText="1"/>
    </xf>
    <xf numFmtId="0" fontId="16" fillId="0" borderId="56" xfId="4" applyFont="1" applyBorder="1" applyAlignment="1">
      <alignment horizontal="center" vertical="center"/>
    </xf>
    <xf numFmtId="0" fontId="16" fillId="0" borderId="56" xfId="5" applyFont="1" applyBorder="1" applyAlignment="1">
      <alignment wrapText="1"/>
    </xf>
    <xf numFmtId="0" fontId="17" fillId="6" borderId="56" xfId="12" applyFont="1" applyFill="1" applyBorder="1" applyAlignment="1">
      <alignment vertical="top"/>
    </xf>
    <xf numFmtId="0" fontId="17" fillId="6" borderId="11" xfId="12" applyFont="1" applyFill="1" applyBorder="1" applyAlignment="1">
      <alignment vertical="top"/>
    </xf>
    <xf numFmtId="0" fontId="17" fillId="6" borderId="12" xfId="12" applyFont="1" applyFill="1" applyBorder="1" applyAlignment="1">
      <alignment vertical="top"/>
    </xf>
    <xf numFmtId="0" fontId="6" fillId="0" borderId="66" xfId="12" applyFont="1" applyBorder="1"/>
    <xf numFmtId="0" fontId="16" fillId="0" borderId="75" xfId="12" applyFont="1" applyBorder="1" applyAlignment="1">
      <alignment horizontal="center" vertical="center" wrapText="1"/>
    </xf>
    <xf numFmtId="0" fontId="16" fillId="0" borderId="74" xfId="12" applyFont="1" applyBorder="1" applyAlignment="1">
      <alignment vertical="center" wrapText="1"/>
    </xf>
    <xf numFmtId="49" fontId="17" fillId="8" borderId="25" xfId="12" applyNumberFormat="1" applyFont="1" applyFill="1" applyBorder="1" applyAlignment="1">
      <alignment horizontal="center" vertical="top" wrapText="1"/>
    </xf>
    <xf numFmtId="0" fontId="7" fillId="0" borderId="0" xfId="12" applyFont="1" applyAlignment="1">
      <alignment horizontal="center"/>
    </xf>
    <xf numFmtId="0" fontId="32" fillId="0" borderId="0" xfId="12" applyFont="1" applyAlignment="1">
      <alignment horizontal="center" vertical="center" textRotation="90"/>
    </xf>
    <xf numFmtId="0" fontId="27" fillId="0" borderId="0" xfId="2" applyFont="1" applyAlignment="1">
      <alignment vertical="top"/>
    </xf>
    <xf numFmtId="0" fontId="7" fillId="0" borderId="0" xfId="2" applyFont="1" applyAlignment="1">
      <alignment vertical="top"/>
    </xf>
    <xf numFmtId="164" fontId="27" fillId="0" borderId="0" xfId="2" applyNumberFormat="1" applyFont="1" applyAlignment="1">
      <alignment vertical="top"/>
    </xf>
    <xf numFmtId="0" fontId="27" fillId="0" borderId="0" xfId="2" applyFont="1" applyAlignment="1">
      <alignment vertical="center"/>
    </xf>
    <xf numFmtId="0" fontId="20" fillId="0" borderId="0" xfId="2" applyFont="1" applyAlignment="1">
      <alignment vertical="top"/>
    </xf>
    <xf numFmtId="0" fontId="27" fillId="0" borderId="38" xfId="2" applyFont="1" applyBorder="1" applyAlignment="1">
      <alignment vertical="top"/>
    </xf>
    <xf numFmtId="164" fontId="75" fillId="0" borderId="0" xfId="2" applyNumberFormat="1" applyFont="1" applyAlignment="1">
      <alignment vertical="top"/>
    </xf>
    <xf numFmtId="0" fontId="75" fillId="0" borderId="0" xfId="2" applyFont="1" applyAlignment="1">
      <alignment vertical="top"/>
    </xf>
    <xf numFmtId="164" fontId="27" fillId="0" borderId="0" xfId="2" applyNumberFormat="1" applyFont="1" applyAlignment="1">
      <alignment horizontal="center" vertical="top"/>
    </xf>
    <xf numFmtId="49" fontId="27" fillId="0" borderId="0" xfId="2" applyNumberFormat="1" applyFont="1" applyAlignment="1">
      <alignment horizontal="center" vertical="top"/>
    </xf>
    <xf numFmtId="0" fontId="27" fillId="0" borderId="0" xfId="2" applyFont="1" applyAlignment="1">
      <alignment horizontal="center" vertical="top"/>
    </xf>
    <xf numFmtId="164" fontId="20" fillId="0" borderId="0" xfId="2" applyNumberFormat="1" applyFont="1" applyAlignment="1">
      <alignment horizontal="center" vertical="top" wrapText="1"/>
    </xf>
    <xf numFmtId="164" fontId="20" fillId="0" borderId="0" xfId="2" applyNumberFormat="1" applyFont="1" applyAlignment="1">
      <alignment horizontal="left" vertical="top" wrapText="1"/>
    </xf>
    <xf numFmtId="0" fontId="20" fillId="0" borderId="0" xfId="2" applyFont="1" applyAlignment="1">
      <alignment horizontal="left" vertical="top" wrapText="1"/>
    </xf>
    <xf numFmtId="0" fontId="20" fillId="0" borderId="0" xfId="2" applyFont="1" applyAlignment="1">
      <alignment horizontal="left" vertical="center" wrapText="1"/>
    </xf>
    <xf numFmtId="0" fontId="21" fillId="0" borderId="0" xfId="2" applyFont="1" applyAlignment="1">
      <alignment horizontal="left" vertical="top" wrapText="1"/>
    </xf>
    <xf numFmtId="2" fontId="16" fillId="0" borderId="0" xfId="2" applyNumberFormat="1" applyFont="1" applyAlignment="1">
      <alignment vertical="top"/>
    </xf>
    <xf numFmtId="0" fontId="23" fillId="0" borderId="0" xfId="2" applyFont="1" applyAlignment="1">
      <alignment vertical="top"/>
    </xf>
    <xf numFmtId="0" fontId="16" fillId="0" borderId="0" xfId="2" applyFont="1" applyAlignment="1">
      <alignment horizontal="center" vertical="top"/>
    </xf>
    <xf numFmtId="4" fontId="76" fillId="0" borderId="0" xfId="2" applyNumberFormat="1" applyFont="1" applyAlignment="1">
      <alignment horizontal="center" vertical="top" wrapText="1"/>
    </xf>
    <xf numFmtId="4" fontId="20" fillId="0" borderId="0" xfId="2" applyNumberFormat="1" applyFont="1" applyAlignment="1">
      <alignment horizontal="center" vertical="top" wrapText="1"/>
    </xf>
    <xf numFmtId="165" fontId="21" fillId="0" borderId="0" xfId="2" applyNumberFormat="1" applyFont="1" applyAlignment="1">
      <alignment horizontal="center" vertical="top" wrapText="1"/>
    </xf>
    <xf numFmtId="165" fontId="16" fillId="0" borderId="0" xfId="2" applyNumberFormat="1" applyFont="1" applyAlignment="1">
      <alignment vertical="top"/>
    </xf>
    <xf numFmtId="165" fontId="76" fillId="0" borderId="0" xfId="2" applyNumberFormat="1" applyFont="1" applyAlignment="1">
      <alignment vertical="top" wrapText="1"/>
    </xf>
    <xf numFmtId="4" fontId="76" fillId="0" borderId="0" xfId="2" applyNumberFormat="1" applyFont="1" applyAlignment="1">
      <alignment vertical="top" wrapText="1"/>
    </xf>
    <xf numFmtId="4" fontId="21" fillId="0" borderId="0" xfId="2" applyNumberFormat="1" applyFont="1" applyAlignment="1">
      <alignment horizontal="center" vertical="top" wrapText="1"/>
    </xf>
    <xf numFmtId="49" fontId="17" fillId="0" borderId="0" xfId="2" applyNumberFormat="1" applyFont="1" applyAlignment="1">
      <alignment horizontal="right" vertical="top"/>
    </xf>
    <xf numFmtId="164" fontId="16" fillId="0" borderId="0" xfId="2" applyNumberFormat="1" applyFont="1" applyAlignment="1">
      <alignment horizontal="center" vertical="top" wrapText="1"/>
    </xf>
    <xf numFmtId="164" fontId="16" fillId="0" borderId="23" xfId="2" applyNumberFormat="1" applyFont="1" applyBorder="1" applyAlignment="1">
      <alignment horizontal="center" vertical="top" wrapText="1"/>
    </xf>
    <xf numFmtId="164" fontId="16" fillId="0" borderId="16" xfId="2" applyNumberFormat="1" applyFont="1" applyBorder="1" applyAlignment="1">
      <alignment horizontal="left" vertical="top" wrapText="1"/>
    </xf>
    <xf numFmtId="0" fontId="23" fillId="0" borderId="0" xfId="2" applyFont="1" applyAlignment="1">
      <alignment vertical="top" wrapText="1"/>
    </xf>
    <xf numFmtId="0" fontId="15" fillId="0" borderId="0" xfId="2" applyFont="1" applyAlignment="1">
      <alignment vertical="top" wrapText="1"/>
    </xf>
    <xf numFmtId="164" fontId="17" fillId="0" borderId="41" xfId="2" applyNumberFormat="1" applyFont="1" applyBorder="1" applyAlignment="1">
      <alignment horizontal="center" vertical="top" wrapText="1"/>
    </xf>
    <xf numFmtId="164" fontId="17" fillId="0" borderId="0" xfId="2" applyNumberFormat="1" applyFont="1" applyAlignment="1">
      <alignment horizontal="center" vertical="top"/>
    </xf>
    <xf numFmtId="164" fontId="16" fillId="0" borderId="0" xfId="2" applyNumberFormat="1" applyFont="1" applyAlignment="1">
      <alignment horizontal="left" vertical="top" wrapText="1"/>
    </xf>
    <xf numFmtId="49" fontId="16" fillId="0" borderId="0" xfId="2" applyNumberFormat="1" applyFont="1" applyAlignment="1">
      <alignment horizontal="left" vertical="top" wrapText="1"/>
    </xf>
    <xf numFmtId="49" fontId="16" fillId="0" borderId="26" xfId="5" applyNumberFormat="1" applyFont="1" applyBorder="1" applyAlignment="1">
      <alignment vertical="top"/>
    </xf>
    <xf numFmtId="49" fontId="16" fillId="0" borderId="26" xfId="5" applyNumberFormat="1" applyFont="1" applyBorder="1" applyAlignment="1">
      <alignment vertical="top" textRotation="90"/>
    </xf>
    <xf numFmtId="164" fontId="17" fillId="3" borderId="32" xfId="2" applyNumberFormat="1" applyFont="1" applyFill="1" applyBorder="1" applyAlignment="1">
      <alignment horizontal="center" vertical="center"/>
    </xf>
    <xf numFmtId="49" fontId="17" fillId="3" borderId="9" xfId="2" applyNumberFormat="1" applyFont="1" applyFill="1" applyBorder="1" applyAlignment="1">
      <alignment horizontal="center" vertical="top"/>
    </xf>
    <xf numFmtId="164" fontId="17" fillId="24" borderId="32" xfId="2" applyNumberFormat="1" applyFont="1" applyFill="1" applyBorder="1" applyAlignment="1">
      <alignment horizontal="center" vertical="center"/>
    </xf>
    <xf numFmtId="49" fontId="17" fillId="24" borderId="9" xfId="2" applyNumberFormat="1" applyFont="1" applyFill="1" applyBorder="1" applyAlignment="1">
      <alignment horizontal="center" vertical="top"/>
    </xf>
    <xf numFmtId="164" fontId="17" fillId="11" borderId="12" xfId="2" applyNumberFormat="1" applyFont="1" applyFill="1" applyBorder="1" applyAlignment="1">
      <alignment horizontal="center" vertical="top"/>
    </xf>
    <xf numFmtId="164" fontId="17" fillId="11" borderId="32" xfId="2" applyNumberFormat="1" applyFont="1" applyFill="1" applyBorder="1" applyAlignment="1">
      <alignment horizontal="center" vertical="center"/>
    </xf>
    <xf numFmtId="49" fontId="17" fillId="11" borderId="9" xfId="2" applyNumberFormat="1" applyFont="1" applyFill="1" applyBorder="1" applyAlignment="1">
      <alignment horizontal="center" vertical="top"/>
    </xf>
    <xf numFmtId="0" fontId="16" fillId="0" borderId="1" xfId="2" applyFont="1" applyBorder="1" applyAlignment="1">
      <alignment horizontal="center" vertical="top"/>
    </xf>
    <xf numFmtId="0" fontId="16" fillId="0" borderId="35" xfId="2" applyFont="1" applyBorder="1" applyAlignment="1">
      <alignment horizontal="center" vertical="top"/>
    </xf>
    <xf numFmtId="164" fontId="17" fillId="12" borderId="4" xfId="2" applyNumberFormat="1" applyFont="1" applyFill="1" applyBorder="1" applyAlignment="1">
      <alignment horizontal="center" vertical="center"/>
    </xf>
    <xf numFmtId="49" fontId="17" fillId="0" borderId="2" xfId="2" applyNumberFormat="1" applyFont="1" applyBorder="1" applyAlignment="1">
      <alignment horizontal="center" vertical="top"/>
    </xf>
    <xf numFmtId="49" fontId="16" fillId="0" borderId="38" xfId="2" applyNumberFormat="1" applyFont="1" applyBorder="1" applyAlignment="1">
      <alignment horizontal="center" vertical="center" textRotation="90"/>
    </xf>
    <xf numFmtId="49" fontId="17" fillId="10" borderId="2" xfId="2" applyNumberFormat="1" applyFont="1" applyFill="1" applyBorder="1" applyAlignment="1">
      <alignment horizontal="center" vertical="top"/>
    </xf>
    <xf numFmtId="49" fontId="17" fillId="24" borderId="2" xfId="2" applyNumberFormat="1" applyFont="1" applyFill="1" applyBorder="1" applyAlignment="1">
      <alignment horizontal="center" vertical="top"/>
    </xf>
    <xf numFmtId="0" fontId="16" fillId="0" borderId="66" xfId="2" applyFont="1" applyBorder="1" applyAlignment="1">
      <alignment horizontal="center" vertical="top"/>
    </xf>
    <xf numFmtId="0" fontId="16" fillId="0" borderId="60" xfId="2" applyFont="1" applyBorder="1" applyAlignment="1">
      <alignment horizontal="left" vertical="top" wrapText="1"/>
    </xf>
    <xf numFmtId="164" fontId="16" fillId="0" borderId="4" xfId="2" applyNumberFormat="1" applyFont="1" applyBorder="1" applyAlignment="1">
      <alignment horizontal="center" vertical="center"/>
    </xf>
    <xf numFmtId="164" fontId="16" fillId="0" borderId="4" xfId="2" applyNumberFormat="1" applyFont="1" applyBorder="1" applyAlignment="1">
      <alignment horizontal="center" vertical="top" wrapText="1"/>
    </xf>
    <xf numFmtId="0" fontId="17" fillId="0" borderId="9" xfId="2" applyFont="1" applyBorder="1" applyAlignment="1">
      <alignment horizontal="center" vertical="top" wrapText="1"/>
    </xf>
    <xf numFmtId="49" fontId="17" fillId="0" borderId="38" xfId="2" applyNumberFormat="1" applyFont="1" applyBorder="1" applyAlignment="1">
      <alignment horizontal="center" vertical="top"/>
    </xf>
    <xf numFmtId="49" fontId="17" fillId="10" borderId="38" xfId="2" applyNumberFormat="1" applyFont="1" applyFill="1" applyBorder="1" applyAlignment="1">
      <alignment horizontal="center" vertical="top"/>
    </xf>
    <xf numFmtId="49" fontId="17" fillId="24" borderId="38" xfId="2" applyNumberFormat="1" applyFont="1" applyFill="1" applyBorder="1" applyAlignment="1">
      <alignment horizontal="center" vertical="top"/>
    </xf>
    <xf numFmtId="0" fontId="16" fillId="0" borderId="75" xfId="2" applyFont="1" applyBorder="1" applyAlignment="1">
      <alignment horizontal="center" vertical="top"/>
    </xf>
    <xf numFmtId="49" fontId="17" fillId="0" borderId="24" xfId="2" applyNumberFormat="1" applyFont="1" applyBorder="1" applyAlignment="1">
      <alignment horizontal="center" vertical="top"/>
    </xf>
    <xf numFmtId="49" fontId="17" fillId="10" borderId="24" xfId="2" applyNumberFormat="1" applyFont="1" applyFill="1" applyBorder="1" applyAlignment="1">
      <alignment horizontal="center" vertical="top"/>
    </xf>
    <xf numFmtId="49" fontId="17" fillId="24" borderId="24" xfId="2" applyNumberFormat="1" applyFont="1" applyFill="1" applyBorder="1" applyAlignment="1">
      <alignment vertical="top"/>
    </xf>
    <xf numFmtId="164" fontId="17" fillId="12" borderId="9" xfId="2" applyNumberFormat="1" applyFont="1" applyFill="1" applyBorder="1" applyAlignment="1">
      <alignment horizontal="center" vertical="center"/>
    </xf>
    <xf numFmtId="49" fontId="17" fillId="0" borderId="1" xfId="2" applyNumberFormat="1" applyFont="1" applyBorder="1" applyAlignment="1">
      <alignment vertical="top"/>
    </xf>
    <xf numFmtId="164" fontId="16" fillId="0" borderId="19" xfId="2" applyNumberFormat="1" applyFont="1" applyBorder="1" applyAlignment="1">
      <alignment horizontal="center" vertical="center"/>
    </xf>
    <xf numFmtId="0" fontId="17" fillId="0" borderId="2" xfId="2" applyFont="1" applyBorder="1" applyAlignment="1">
      <alignment horizontal="center" vertical="top" wrapText="1"/>
    </xf>
    <xf numFmtId="49" fontId="17" fillId="0" borderId="18" xfId="2" applyNumberFormat="1" applyFont="1" applyBorder="1" applyAlignment="1">
      <alignment vertical="top"/>
    </xf>
    <xf numFmtId="164" fontId="16" fillId="0" borderId="14" xfId="2" applyNumberFormat="1" applyFont="1" applyBorder="1" applyAlignment="1">
      <alignment horizontal="center" vertical="center"/>
    </xf>
    <xf numFmtId="164" fontId="16" fillId="0" borderId="15" xfId="2" applyNumberFormat="1" applyFont="1" applyBorder="1" applyAlignment="1">
      <alignment horizontal="center" vertical="center"/>
    </xf>
    <xf numFmtId="164" fontId="16" fillId="0" borderId="15" xfId="2" applyNumberFormat="1" applyFont="1" applyBorder="1" applyAlignment="1">
      <alignment horizontal="center" vertical="top" wrapText="1"/>
    </xf>
    <xf numFmtId="0" fontId="17" fillId="0" borderId="14" xfId="2" applyFont="1" applyBorder="1" applyAlignment="1">
      <alignment horizontal="center" vertical="top" wrapText="1"/>
    </xf>
    <xf numFmtId="164" fontId="16" fillId="0" borderId="7" xfId="2" applyNumberFormat="1" applyFont="1" applyBorder="1" applyAlignment="1">
      <alignment horizontal="center" vertical="center"/>
    </xf>
    <xf numFmtId="0" fontId="17" fillId="0" borderId="6" xfId="2" applyFont="1" applyBorder="1" applyAlignment="1">
      <alignment horizontal="center" vertical="top" wrapText="1"/>
    </xf>
    <xf numFmtId="49" fontId="17" fillId="0" borderId="44" xfId="2" applyNumberFormat="1" applyFont="1" applyBorder="1" applyAlignment="1">
      <alignment vertical="top"/>
    </xf>
    <xf numFmtId="0" fontId="16" fillId="0" borderId="26" xfId="2" applyFont="1" applyBorder="1" applyAlignment="1">
      <alignment horizontal="center" vertical="top"/>
    </xf>
    <xf numFmtId="49" fontId="17" fillId="0" borderId="1" xfId="2" applyNumberFormat="1" applyFont="1" applyBorder="1" applyAlignment="1">
      <alignment horizontal="center" vertical="top"/>
    </xf>
    <xf numFmtId="49" fontId="17" fillId="0" borderId="18" xfId="2" applyNumberFormat="1" applyFont="1" applyBorder="1" applyAlignment="1">
      <alignment horizontal="center" vertical="top"/>
    </xf>
    <xf numFmtId="164" fontId="16" fillId="0" borderId="6" xfId="2" applyNumberFormat="1" applyFont="1" applyBorder="1" applyAlignment="1">
      <alignment horizontal="center" vertical="center"/>
    </xf>
    <xf numFmtId="49" fontId="17" fillId="0" borderId="44" xfId="2" applyNumberFormat="1" applyFont="1" applyBorder="1" applyAlignment="1">
      <alignment horizontal="center" vertical="top"/>
    </xf>
    <xf numFmtId="0" fontId="16" fillId="0" borderId="66" xfId="2" applyFont="1" applyBorder="1" applyAlignment="1">
      <alignment vertical="top"/>
    </xf>
    <xf numFmtId="0" fontId="16" fillId="0" borderId="34" xfId="2" applyFont="1" applyBorder="1" applyAlignment="1">
      <alignment vertical="top"/>
    </xf>
    <xf numFmtId="0" fontId="16" fillId="0" borderId="67" xfId="2" applyFont="1" applyBorder="1" applyAlignment="1">
      <alignment vertical="top"/>
    </xf>
    <xf numFmtId="0" fontId="16" fillId="0" borderId="59" xfId="2" applyFont="1" applyBorder="1" applyAlignment="1">
      <alignment vertical="top"/>
    </xf>
    <xf numFmtId="0" fontId="16" fillId="0" borderId="60" xfId="2" applyFont="1" applyBorder="1" applyAlignment="1">
      <alignment vertical="top"/>
    </xf>
    <xf numFmtId="0" fontId="16" fillId="0" borderId="21" xfId="2" applyFont="1" applyBorder="1" applyAlignment="1">
      <alignment horizontal="center" vertical="top"/>
    </xf>
    <xf numFmtId="0" fontId="16" fillId="0" borderId="43" xfId="2" applyFont="1" applyBorder="1" applyAlignment="1">
      <alignment horizontal="center" vertical="top"/>
    </xf>
    <xf numFmtId="0" fontId="16" fillId="0" borderId="42" xfId="2" applyFont="1" applyBorder="1" applyAlignment="1">
      <alignment horizontal="center" vertical="top"/>
    </xf>
    <xf numFmtId="0" fontId="16" fillId="0" borderId="30" xfId="2" applyFont="1" applyBorder="1" applyAlignment="1">
      <alignment vertical="top"/>
    </xf>
    <xf numFmtId="0" fontId="16" fillId="0" borderId="36" xfId="2" applyFont="1" applyBorder="1" applyAlignment="1">
      <alignment horizontal="center" vertical="top"/>
    </xf>
    <xf numFmtId="0" fontId="16" fillId="0" borderId="37" xfId="2" applyFont="1" applyBorder="1" applyAlignment="1">
      <alignment horizontal="center" vertical="top"/>
    </xf>
    <xf numFmtId="0" fontId="16" fillId="0" borderId="51" xfId="2" applyFont="1" applyBorder="1" applyAlignment="1">
      <alignment vertical="top"/>
    </xf>
    <xf numFmtId="0" fontId="16" fillId="0" borderId="59" xfId="2" applyFont="1" applyBorder="1" applyAlignment="1">
      <alignment horizontal="center" vertical="top"/>
    </xf>
    <xf numFmtId="0" fontId="16" fillId="0" borderId="17" xfId="2" applyFont="1" applyBorder="1" applyAlignment="1">
      <alignment horizontal="center" vertical="top"/>
    </xf>
    <xf numFmtId="164" fontId="17" fillId="0" borderId="19" xfId="2" applyNumberFormat="1" applyFont="1" applyBorder="1" applyAlignment="1">
      <alignment horizontal="center" vertical="center"/>
    </xf>
    <xf numFmtId="0" fontId="16" fillId="0" borderId="17" xfId="2" applyFont="1" applyBorder="1" applyAlignment="1">
      <alignment vertical="top"/>
    </xf>
    <xf numFmtId="0" fontId="16" fillId="0" borderId="36" xfId="2" applyFont="1" applyBorder="1" applyAlignment="1">
      <alignment vertical="top"/>
    </xf>
    <xf numFmtId="0" fontId="16" fillId="0" borderId="37" xfId="2" applyFont="1" applyBorder="1" applyAlignment="1">
      <alignment vertical="top"/>
    </xf>
    <xf numFmtId="164" fontId="17" fillId="0" borderId="14" xfId="2" applyNumberFormat="1" applyFont="1" applyBorder="1" applyAlignment="1">
      <alignment horizontal="center" vertical="center"/>
    </xf>
    <xf numFmtId="0" fontId="16" fillId="0" borderId="34" xfId="2" applyFont="1" applyBorder="1" applyAlignment="1">
      <alignment horizontal="center" vertical="top"/>
    </xf>
    <xf numFmtId="49" fontId="17" fillId="0" borderId="2" xfId="2" applyNumberFormat="1" applyFont="1" applyBorder="1" applyAlignment="1">
      <alignment vertical="top"/>
    </xf>
    <xf numFmtId="49" fontId="17" fillId="9" borderId="2" xfId="2" applyNumberFormat="1" applyFont="1" applyFill="1" applyBorder="1" applyAlignment="1">
      <alignment vertical="center" textRotation="90"/>
    </xf>
    <xf numFmtId="164" fontId="16" fillId="0" borderId="46" xfId="2" applyNumberFormat="1" applyFont="1" applyBorder="1" applyAlignment="1">
      <alignment horizontal="center" vertical="top" wrapText="1"/>
    </xf>
    <xf numFmtId="49" fontId="17" fillId="0" borderId="38" xfId="2" applyNumberFormat="1" applyFont="1" applyBorder="1" applyAlignment="1">
      <alignment vertical="top"/>
    </xf>
    <xf numFmtId="49" fontId="17" fillId="9" borderId="38" xfId="2" applyNumberFormat="1" applyFont="1" applyFill="1" applyBorder="1" applyAlignment="1">
      <alignment vertical="center" textRotation="90"/>
    </xf>
    <xf numFmtId="0" fontId="16" fillId="0" borderId="51" xfId="2" applyFont="1" applyBorder="1" applyAlignment="1">
      <alignment horizontal="right" vertical="top"/>
    </xf>
    <xf numFmtId="0" fontId="16" fillId="0" borderId="8" xfId="2" applyFont="1" applyBorder="1" applyAlignment="1">
      <alignment horizontal="center" vertical="top"/>
    </xf>
    <xf numFmtId="0" fontId="16" fillId="0" borderId="68" xfId="2" applyFont="1" applyBorder="1" applyAlignment="1">
      <alignment horizontal="center" vertical="top"/>
    </xf>
    <xf numFmtId="0" fontId="16" fillId="0" borderId="54" xfId="2" applyFont="1" applyBorder="1" applyAlignment="1">
      <alignment vertical="top"/>
    </xf>
    <xf numFmtId="49" fontId="17" fillId="0" borderId="24" xfId="2" applyNumberFormat="1" applyFont="1" applyBorder="1" applyAlignment="1">
      <alignment vertical="top"/>
    </xf>
    <xf numFmtId="0" fontId="16" fillId="0" borderId="3" xfId="2" applyFont="1" applyBorder="1" applyAlignment="1">
      <alignment vertical="top"/>
    </xf>
    <xf numFmtId="0" fontId="16" fillId="0" borderId="35" xfId="2" applyFont="1" applyBorder="1" applyAlignment="1">
      <alignment vertical="top"/>
    </xf>
    <xf numFmtId="164" fontId="17" fillId="12" borderId="12" xfId="2" applyNumberFormat="1" applyFont="1" applyFill="1" applyBorder="1" applyAlignment="1">
      <alignment horizontal="center" vertical="center"/>
    </xf>
    <xf numFmtId="49" fontId="17" fillId="10" borderId="2" xfId="2" applyNumberFormat="1" applyFont="1" applyFill="1" applyBorder="1" applyAlignment="1">
      <alignment vertical="top"/>
    </xf>
    <xf numFmtId="49" fontId="17" fillId="9" borderId="2" xfId="2" applyNumberFormat="1" applyFont="1" applyFill="1" applyBorder="1" applyAlignment="1">
      <alignment vertical="top"/>
    </xf>
    <xf numFmtId="49" fontId="17" fillId="6" borderId="2" xfId="2" applyNumberFormat="1" applyFont="1" applyFill="1" applyBorder="1" applyAlignment="1">
      <alignment vertical="top"/>
    </xf>
    <xf numFmtId="49" fontId="17" fillId="24" borderId="2" xfId="2" applyNumberFormat="1" applyFont="1" applyFill="1" applyBorder="1" applyAlignment="1">
      <alignment vertical="top"/>
    </xf>
    <xf numFmtId="164" fontId="17" fillId="0" borderId="4" xfId="2" applyNumberFormat="1" applyFont="1" applyBorder="1" applyAlignment="1">
      <alignment horizontal="center" vertical="center"/>
    </xf>
    <xf numFmtId="164" fontId="17" fillId="0" borderId="4" xfId="2" applyNumberFormat="1" applyFont="1" applyBorder="1" applyAlignment="1">
      <alignment horizontal="center" vertical="top" wrapText="1"/>
    </xf>
    <xf numFmtId="49" fontId="17" fillId="10" borderId="38" xfId="2" applyNumberFormat="1" applyFont="1" applyFill="1" applyBorder="1" applyAlignment="1">
      <alignment vertical="top"/>
    </xf>
    <xf numFmtId="49" fontId="17" fillId="9" borderId="38" xfId="2" applyNumberFormat="1" applyFont="1" applyFill="1" applyBorder="1" applyAlignment="1">
      <alignment vertical="top"/>
    </xf>
    <xf numFmtId="49" fontId="17" fillId="6" borderId="38" xfId="2" applyNumberFormat="1" applyFont="1" applyFill="1" applyBorder="1" applyAlignment="1">
      <alignment vertical="top"/>
    </xf>
    <xf numFmtId="49" fontId="17" fillId="24" borderId="38" xfId="2" applyNumberFormat="1" applyFont="1" applyFill="1" applyBorder="1" applyAlignment="1">
      <alignment vertical="top"/>
    </xf>
    <xf numFmtId="0" fontId="16" fillId="0" borderId="53" xfId="2" applyFont="1" applyBorder="1" applyAlignment="1">
      <alignment horizontal="center" vertical="top"/>
    </xf>
    <xf numFmtId="49" fontId="17" fillId="10" borderId="24" xfId="2" applyNumberFormat="1" applyFont="1" applyFill="1" applyBorder="1" applyAlignment="1">
      <alignment vertical="top"/>
    </xf>
    <xf numFmtId="49" fontId="17" fillId="9" borderId="24" xfId="2" applyNumberFormat="1" applyFont="1" applyFill="1" applyBorder="1" applyAlignment="1">
      <alignment vertical="top"/>
    </xf>
    <xf numFmtId="49" fontId="17" fillId="6" borderId="24" xfId="2" applyNumberFormat="1" applyFont="1" applyFill="1" applyBorder="1" applyAlignment="1">
      <alignment vertical="top"/>
    </xf>
    <xf numFmtId="49" fontId="17" fillId="0" borderId="4" xfId="2" applyNumberFormat="1" applyFont="1" applyBorder="1" applyAlignment="1">
      <alignment horizontal="center" vertical="top"/>
    </xf>
    <xf numFmtId="0" fontId="16" fillId="0" borderId="21" xfId="2" applyFont="1" applyBorder="1" applyAlignment="1">
      <alignment vertical="top"/>
    </xf>
    <xf numFmtId="0" fontId="16" fillId="0" borderId="43" xfId="2" applyFont="1" applyBorder="1" applyAlignment="1">
      <alignment vertical="top"/>
    </xf>
    <xf numFmtId="49" fontId="17" fillId="0" borderId="19" xfId="2" applyNumberFormat="1" applyFont="1" applyBorder="1" applyAlignment="1">
      <alignment horizontal="center" vertical="top"/>
    </xf>
    <xf numFmtId="0" fontId="16" fillId="0" borderId="74" xfId="2" applyFont="1" applyBorder="1" applyAlignment="1">
      <alignment horizontal="center" vertical="top"/>
    </xf>
    <xf numFmtId="49" fontId="17" fillId="0" borderId="25" xfId="2" applyNumberFormat="1" applyFont="1" applyBorder="1" applyAlignment="1">
      <alignment horizontal="center" vertical="top"/>
    </xf>
    <xf numFmtId="49" fontId="17" fillId="9" borderId="2" xfId="2" applyNumberFormat="1" applyFont="1" applyFill="1" applyBorder="1" applyAlignment="1">
      <alignment horizontal="center" vertical="top"/>
    </xf>
    <xf numFmtId="49" fontId="17" fillId="9" borderId="38" xfId="2" applyNumberFormat="1" applyFont="1" applyFill="1" applyBorder="1" applyAlignment="1">
      <alignment horizontal="center" vertical="top"/>
    </xf>
    <xf numFmtId="49" fontId="17" fillId="9" borderId="24" xfId="2" applyNumberFormat="1" applyFont="1" applyFill="1" applyBorder="1" applyAlignment="1">
      <alignment horizontal="center" vertical="top"/>
    </xf>
    <xf numFmtId="49" fontId="17" fillId="24" borderId="24" xfId="2" applyNumberFormat="1" applyFont="1" applyFill="1" applyBorder="1" applyAlignment="1">
      <alignment horizontal="center" vertical="top"/>
    </xf>
    <xf numFmtId="0" fontId="17" fillId="0" borderId="21" xfId="2" applyFont="1" applyBorder="1" applyAlignment="1">
      <alignment horizontal="center" vertical="top"/>
    </xf>
    <xf numFmtId="0" fontId="17" fillId="0" borderId="43" xfId="2" applyFont="1" applyBorder="1" applyAlignment="1">
      <alignment horizontal="center" vertical="top"/>
    </xf>
    <xf numFmtId="0" fontId="16" fillId="0" borderId="78" xfId="2" applyFont="1" applyBorder="1" applyAlignment="1">
      <alignment vertical="top" wrapText="1"/>
    </xf>
    <xf numFmtId="0" fontId="16" fillId="0" borderId="71" xfId="2" applyFont="1" applyBorder="1" applyAlignment="1">
      <alignment vertical="top"/>
    </xf>
    <xf numFmtId="0" fontId="16" fillId="0" borderId="72" xfId="2" applyFont="1" applyBorder="1" applyAlignment="1">
      <alignment vertical="top"/>
    </xf>
    <xf numFmtId="0" fontId="16" fillId="0" borderId="70" xfId="2" applyFont="1" applyBorder="1" applyAlignment="1">
      <alignment vertical="top"/>
    </xf>
    <xf numFmtId="0" fontId="16" fillId="0" borderId="28" xfId="2" applyFont="1" applyBorder="1" applyAlignment="1">
      <alignment vertical="top"/>
    </xf>
    <xf numFmtId="0" fontId="16" fillId="0" borderId="53" xfId="2" applyFont="1" applyBorder="1" applyAlignment="1">
      <alignment vertical="top"/>
    </xf>
    <xf numFmtId="164" fontId="17" fillId="0" borderId="19" xfId="2" applyNumberFormat="1" applyFont="1" applyBorder="1" applyAlignment="1">
      <alignment horizontal="center" vertical="top"/>
    </xf>
    <xf numFmtId="164" fontId="17" fillId="0" borderId="4" xfId="2" applyNumberFormat="1" applyFont="1" applyBorder="1" applyAlignment="1">
      <alignment horizontal="center" vertical="top"/>
    </xf>
    <xf numFmtId="164" fontId="17" fillId="0" borderId="25" xfId="2" applyNumberFormat="1" applyFont="1" applyBorder="1" applyAlignment="1">
      <alignment horizontal="center" vertical="center"/>
    </xf>
    <xf numFmtId="164" fontId="17" fillId="0" borderId="12" xfId="2" applyNumberFormat="1" applyFont="1" applyBorder="1" applyAlignment="1">
      <alignment horizontal="center" vertical="center"/>
    </xf>
    <xf numFmtId="164" fontId="17" fillId="0" borderId="12" xfId="2" applyNumberFormat="1" applyFont="1" applyBorder="1" applyAlignment="1">
      <alignment horizontal="center" vertical="top" wrapText="1"/>
    </xf>
    <xf numFmtId="164" fontId="17" fillId="12" borderId="19" xfId="2" applyNumberFormat="1" applyFont="1" applyFill="1" applyBorder="1" applyAlignment="1">
      <alignment horizontal="center" vertical="center"/>
    </xf>
    <xf numFmtId="49" fontId="17" fillId="0" borderId="38" xfId="2" applyNumberFormat="1" applyFont="1" applyBorder="1" applyAlignment="1">
      <alignment vertical="center"/>
    </xf>
    <xf numFmtId="49" fontId="17" fillId="0" borderId="24" xfId="2" applyNumberFormat="1" applyFont="1" applyBorder="1" applyAlignment="1">
      <alignment vertical="center"/>
    </xf>
    <xf numFmtId="49" fontId="17" fillId="9" borderId="18" xfId="2" applyNumberFormat="1" applyFont="1" applyFill="1" applyBorder="1" applyAlignment="1">
      <alignment horizontal="center" vertical="top"/>
    </xf>
    <xf numFmtId="164" fontId="17" fillId="0" borderId="38" xfId="2" applyNumberFormat="1" applyFont="1" applyBorder="1" applyAlignment="1">
      <alignment horizontal="center" vertical="center"/>
    </xf>
    <xf numFmtId="164" fontId="17" fillId="0" borderId="38" xfId="2" applyNumberFormat="1" applyFont="1" applyBorder="1" applyAlignment="1">
      <alignment horizontal="center" vertical="center" wrapText="1"/>
    </xf>
    <xf numFmtId="0" fontId="17" fillId="0" borderId="2" xfId="2" applyFont="1" applyBorder="1" applyAlignment="1">
      <alignment horizontal="center" vertical="center" wrapText="1"/>
    </xf>
    <xf numFmtId="164" fontId="16" fillId="0" borderId="22" xfId="2" applyNumberFormat="1" applyFont="1" applyBorder="1" applyAlignment="1">
      <alignment horizontal="center" vertical="center"/>
    </xf>
    <xf numFmtId="164" fontId="16" fillId="0" borderId="6" xfId="2" applyNumberFormat="1" applyFont="1" applyBorder="1" applyAlignment="1">
      <alignment horizontal="center" vertical="center" wrapText="1"/>
    </xf>
    <xf numFmtId="0" fontId="17" fillId="0" borderId="6" xfId="2" applyFont="1" applyBorder="1" applyAlignment="1">
      <alignment horizontal="center" vertical="center" wrapText="1"/>
    </xf>
    <xf numFmtId="49" fontId="17" fillId="0" borderId="2" xfId="2" applyNumberFormat="1" applyFont="1" applyBorder="1" applyAlignment="1">
      <alignment vertical="center"/>
    </xf>
    <xf numFmtId="164" fontId="17" fillId="0" borderId="9" xfId="2" applyNumberFormat="1" applyFont="1" applyBorder="1" applyAlignment="1">
      <alignment horizontal="center" vertical="center"/>
    </xf>
    <xf numFmtId="164" fontId="17" fillId="12" borderId="38" xfId="2" applyNumberFormat="1" applyFont="1" applyFill="1" applyBorder="1" applyAlignment="1">
      <alignment horizontal="center" vertical="center"/>
    </xf>
    <xf numFmtId="164" fontId="17" fillId="0" borderId="4" xfId="2" applyNumberFormat="1" applyFont="1" applyBorder="1" applyAlignment="1">
      <alignment horizontal="center" vertical="center" wrapText="1"/>
    </xf>
    <xf numFmtId="0" fontId="18" fillId="0" borderId="0" xfId="2" applyFont="1" applyAlignment="1">
      <alignment vertical="top"/>
    </xf>
    <xf numFmtId="0" fontId="17" fillId="0" borderId="1" xfId="2" applyFont="1" applyBorder="1" applyAlignment="1">
      <alignment horizontal="center" vertical="top" wrapText="1"/>
    </xf>
    <xf numFmtId="164" fontId="17" fillId="9" borderId="2" xfId="2" applyNumberFormat="1" applyFont="1" applyFill="1" applyBorder="1" applyAlignment="1">
      <alignment horizontal="center" vertical="center"/>
    </xf>
    <xf numFmtId="0" fontId="17" fillId="9" borderId="2" xfId="2" applyFont="1" applyFill="1" applyBorder="1" applyAlignment="1">
      <alignment horizontal="center" vertical="center" wrapText="1"/>
    </xf>
    <xf numFmtId="0" fontId="16" fillId="0" borderId="26" xfId="2" applyFont="1" applyBorder="1" applyAlignment="1">
      <alignment vertical="top"/>
    </xf>
    <xf numFmtId="0" fontId="16" fillId="0" borderId="75" xfId="2" applyFont="1" applyBorder="1" applyAlignment="1">
      <alignment vertical="top"/>
    </xf>
    <xf numFmtId="164" fontId="17" fillId="9" borderId="9" xfId="2" applyNumberFormat="1" applyFont="1" applyFill="1" applyBorder="1" applyAlignment="1">
      <alignment horizontal="center" vertical="center"/>
    </xf>
    <xf numFmtId="0" fontId="17" fillId="9" borderId="9" xfId="2" applyFont="1" applyFill="1" applyBorder="1" applyAlignment="1">
      <alignment horizontal="center" vertical="center" wrapText="1"/>
    </xf>
    <xf numFmtId="49" fontId="17" fillId="0" borderId="24" xfId="2" applyNumberFormat="1" applyFont="1" applyBorder="1" applyAlignment="1">
      <alignment horizontal="center" vertical="top" wrapText="1"/>
    </xf>
    <xf numFmtId="164" fontId="17" fillId="12" borderId="2" xfId="2" applyNumberFormat="1" applyFont="1" applyFill="1" applyBorder="1" applyAlignment="1">
      <alignment horizontal="center" vertical="center"/>
    </xf>
    <xf numFmtId="49" fontId="17" fillId="11" borderId="18" xfId="2" applyNumberFormat="1" applyFont="1" applyFill="1" applyBorder="1" applyAlignment="1">
      <alignment vertical="top"/>
    </xf>
    <xf numFmtId="164" fontId="16" fillId="0" borderId="9" xfId="2" applyNumberFormat="1" applyFont="1" applyBorder="1" applyAlignment="1">
      <alignment horizontal="center" vertical="center"/>
    </xf>
    <xf numFmtId="0" fontId="17" fillId="0" borderId="9" xfId="2" applyFont="1" applyBorder="1" applyAlignment="1">
      <alignment horizontal="center" wrapText="1"/>
    </xf>
    <xf numFmtId="49" fontId="17" fillId="11" borderId="44" xfId="2" applyNumberFormat="1" applyFont="1" applyFill="1" applyBorder="1" applyAlignment="1">
      <alignment vertical="top"/>
    </xf>
    <xf numFmtId="0" fontId="16" fillId="0" borderId="4" xfId="2" applyFont="1" applyBorder="1" applyAlignment="1">
      <alignment vertical="top"/>
    </xf>
    <xf numFmtId="0" fontId="17" fillId="9" borderId="2" xfId="2" applyFont="1" applyFill="1" applyBorder="1" applyAlignment="1">
      <alignment horizontal="center" wrapText="1"/>
    </xf>
    <xf numFmtId="0" fontId="16" fillId="0" borderId="25" xfId="2" applyFont="1" applyBorder="1" applyAlignment="1">
      <alignment vertical="top"/>
    </xf>
    <xf numFmtId="0" fontId="17" fillId="9" borderId="9" xfId="2" applyFont="1" applyFill="1" applyBorder="1" applyAlignment="1">
      <alignment horizontal="center" wrapText="1"/>
    </xf>
    <xf numFmtId="49" fontId="17" fillId="0" borderId="3" xfId="2" applyNumberFormat="1" applyFont="1" applyBorder="1" applyAlignment="1">
      <alignment horizontal="center" vertical="top"/>
    </xf>
    <xf numFmtId="49" fontId="17" fillId="11" borderId="1" xfId="2" applyNumberFormat="1" applyFont="1" applyFill="1" applyBorder="1" applyAlignment="1">
      <alignment horizontal="center" vertical="top"/>
    </xf>
    <xf numFmtId="164" fontId="16" fillId="0" borderId="24" xfId="2" applyNumberFormat="1" applyFont="1" applyBorder="1" applyAlignment="1">
      <alignment horizontal="center" vertical="top"/>
    </xf>
    <xf numFmtId="164" fontId="16" fillId="0" borderId="25" xfId="2" applyNumberFormat="1" applyFont="1" applyBorder="1" applyAlignment="1">
      <alignment horizontal="center" vertical="top"/>
    </xf>
    <xf numFmtId="0" fontId="16" fillId="0" borderId="25" xfId="2" applyFont="1" applyBorder="1" applyAlignment="1">
      <alignment horizontal="center" vertical="top"/>
    </xf>
    <xf numFmtId="49" fontId="17" fillId="0" borderId="0" xfId="2" applyNumberFormat="1" applyFont="1" applyAlignment="1">
      <alignment horizontal="center" vertical="top"/>
    </xf>
    <xf numFmtId="49" fontId="17" fillId="11" borderId="18" xfId="2" applyNumberFormat="1" applyFont="1" applyFill="1" applyBorder="1" applyAlignment="1">
      <alignment horizontal="center" vertical="top"/>
    </xf>
    <xf numFmtId="49" fontId="17" fillId="11" borderId="44" xfId="2" applyNumberFormat="1" applyFont="1" applyFill="1" applyBorder="1" applyAlignment="1">
      <alignment horizontal="center" vertical="top"/>
    </xf>
    <xf numFmtId="0" fontId="47" fillId="0" borderId="11" xfId="2" applyFont="1" applyBorder="1" applyAlignment="1">
      <alignment vertical="top"/>
    </xf>
    <xf numFmtId="0" fontId="47" fillId="0" borderId="65" xfId="2" applyFont="1" applyBorder="1" applyAlignment="1">
      <alignment vertical="top"/>
    </xf>
    <xf numFmtId="0" fontId="16" fillId="0" borderId="56" xfId="2" applyFont="1" applyBorder="1" applyAlignment="1">
      <alignment vertical="top"/>
    </xf>
    <xf numFmtId="0" fontId="16" fillId="0" borderId="32" xfId="2" applyFont="1" applyBorder="1" applyAlignment="1">
      <alignment vertical="top"/>
    </xf>
    <xf numFmtId="164" fontId="16" fillId="0" borderId="12" xfId="2" applyNumberFormat="1" applyFont="1" applyBorder="1" applyAlignment="1">
      <alignment horizontal="center" vertical="center"/>
    </xf>
    <xf numFmtId="0" fontId="16" fillId="0" borderId="12" xfId="2" applyFont="1" applyBorder="1" applyAlignment="1">
      <alignment horizontal="center" vertical="top"/>
    </xf>
    <xf numFmtId="0" fontId="17" fillId="9" borderId="38" xfId="2" applyFont="1" applyFill="1" applyBorder="1" applyAlignment="1">
      <alignment horizontal="center" vertical="center" textRotation="90" wrapText="1"/>
    </xf>
    <xf numFmtId="0" fontId="47" fillId="0" borderId="71" xfId="2" applyFont="1" applyBorder="1" applyAlignment="1">
      <alignment vertical="top"/>
    </xf>
    <xf numFmtId="0" fontId="47" fillId="0" borderId="72" xfId="2" applyFont="1" applyBorder="1" applyAlignment="1">
      <alignment vertical="top"/>
    </xf>
    <xf numFmtId="0" fontId="47" fillId="0" borderId="17" xfId="2" applyFont="1" applyBorder="1" applyAlignment="1">
      <alignment vertical="top"/>
    </xf>
    <xf numFmtId="0" fontId="47" fillId="0" borderId="36" xfId="2" applyFont="1" applyBorder="1" applyAlignment="1">
      <alignment vertical="top"/>
    </xf>
    <xf numFmtId="0" fontId="16" fillId="0" borderId="8" xfId="2" applyFont="1" applyBorder="1" applyAlignment="1">
      <alignment vertical="top"/>
    </xf>
    <xf numFmtId="0" fontId="16" fillId="0" borderId="68" xfId="2" applyFont="1" applyBorder="1" applyAlignment="1">
      <alignment vertical="top"/>
    </xf>
    <xf numFmtId="0" fontId="16" fillId="0" borderId="12" xfId="10" applyFont="1" applyBorder="1" applyAlignment="1">
      <alignment vertical="top" wrapText="1"/>
    </xf>
    <xf numFmtId="49" fontId="17" fillId="0" borderId="10" xfId="2" applyNumberFormat="1" applyFont="1" applyBorder="1" applyAlignment="1">
      <alignment vertical="top"/>
    </xf>
    <xf numFmtId="49" fontId="17" fillId="0" borderId="11" xfId="2" applyNumberFormat="1" applyFont="1" applyBorder="1" applyAlignment="1">
      <alignment vertical="top"/>
    </xf>
    <xf numFmtId="164" fontId="17" fillId="0" borderId="11" xfId="2" applyNumberFormat="1" applyFont="1" applyBorder="1" applyAlignment="1">
      <alignment vertical="top"/>
    </xf>
    <xf numFmtId="49" fontId="17" fillId="0" borderId="12" xfId="2" applyNumberFormat="1" applyFont="1" applyBorder="1" applyAlignment="1">
      <alignment vertical="top"/>
    </xf>
    <xf numFmtId="49" fontId="17" fillId="11" borderId="12" xfId="2" applyNumberFormat="1" applyFont="1" applyFill="1" applyBorder="1" applyAlignment="1">
      <alignment horizontal="center" vertical="top"/>
    </xf>
    <xf numFmtId="164" fontId="17" fillId="11" borderId="67" xfId="2" applyNumberFormat="1" applyFont="1" applyFill="1" applyBorder="1" applyAlignment="1">
      <alignment horizontal="center" vertical="top"/>
    </xf>
    <xf numFmtId="164" fontId="17" fillId="12" borderId="12" xfId="2" applyNumberFormat="1" applyFont="1" applyFill="1" applyBorder="1" applyAlignment="1">
      <alignment horizontal="center" vertical="top"/>
    </xf>
    <xf numFmtId="49" fontId="17" fillId="9" borderId="1" xfId="2" applyNumberFormat="1" applyFont="1" applyFill="1" applyBorder="1" applyAlignment="1">
      <alignment horizontal="center" vertical="top"/>
    </xf>
    <xf numFmtId="0" fontId="16" fillId="10" borderId="38" xfId="5" applyFont="1" applyFill="1" applyBorder="1" applyAlignment="1">
      <alignment vertical="top" wrapText="1"/>
    </xf>
    <xf numFmtId="164" fontId="17" fillId="0" borderId="15" xfId="2" applyNumberFormat="1" applyFont="1" applyBorder="1" applyAlignment="1">
      <alignment horizontal="center" vertical="top"/>
    </xf>
    <xf numFmtId="164" fontId="17" fillId="0" borderId="14" xfId="2" applyNumberFormat="1" applyFont="1" applyBorder="1" applyAlignment="1">
      <alignment horizontal="center" vertical="top"/>
    </xf>
    <xf numFmtId="164" fontId="16" fillId="0" borderId="7" xfId="2" applyNumberFormat="1" applyFont="1" applyBorder="1" applyAlignment="1">
      <alignment horizontal="center" vertical="top"/>
    </xf>
    <xf numFmtId="164" fontId="16" fillId="0" borderId="6" xfId="2" applyNumberFormat="1" applyFont="1" applyBorder="1" applyAlignment="1">
      <alignment horizontal="center" vertical="top"/>
    </xf>
    <xf numFmtId="0" fontId="16" fillId="10" borderId="24" xfId="5" applyFont="1" applyFill="1" applyBorder="1" applyAlignment="1">
      <alignment vertical="top" wrapText="1"/>
    </xf>
    <xf numFmtId="164" fontId="17" fillId="12" borderId="9" xfId="2" applyNumberFormat="1" applyFont="1" applyFill="1" applyBorder="1" applyAlignment="1">
      <alignment horizontal="center" vertical="top"/>
    </xf>
    <xf numFmtId="164" fontId="16" fillId="0" borderId="14" xfId="2" applyNumberFormat="1" applyFont="1" applyBorder="1" applyAlignment="1">
      <alignment horizontal="center" vertical="top"/>
    </xf>
    <xf numFmtId="164" fontId="16" fillId="0" borderId="4" xfId="2" applyNumberFormat="1" applyFont="1" applyBorder="1" applyAlignment="1">
      <alignment horizontal="center" vertical="top"/>
    </xf>
    <xf numFmtId="0" fontId="16" fillId="0" borderId="36" xfId="5" applyFont="1" applyBorder="1" applyAlignment="1">
      <alignment horizontal="center" vertical="center" wrapText="1"/>
    </xf>
    <xf numFmtId="0" fontId="16" fillId="0" borderId="51" xfId="5" applyFont="1" applyBorder="1" applyAlignment="1">
      <alignment horizontal="left" vertical="top" wrapText="1"/>
    </xf>
    <xf numFmtId="164" fontId="17" fillId="9" borderId="4" xfId="2" applyNumberFormat="1" applyFont="1" applyFill="1" applyBorder="1" applyAlignment="1">
      <alignment horizontal="center" vertical="top"/>
    </xf>
    <xf numFmtId="2" fontId="17" fillId="9" borderId="4" xfId="2" applyNumberFormat="1" applyFont="1" applyFill="1" applyBorder="1" applyAlignment="1">
      <alignment horizontal="center" vertical="top"/>
    </xf>
    <xf numFmtId="164" fontId="17" fillId="9" borderId="14" xfId="2" applyNumberFormat="1" applyFont="1" applyFill="1" applyBorder="1" applyAlignment="1">
      <alignment horizontal="center" vertical="top"/>
    </xf>
    <xf numFmtId="164" fontId="17" fillId="9" borderId="6" xfId="2" applyNumberFormat="1" applyFont="1" applyFill="1" applyBorder="1" applyAlignment="1">
      <alignment horizontal="center" vertical="top"/>
    </xf>
    <xf numFmtId="164" fontId="16" fillId="0" borderId="23" xfId="2" applyNumberFormat="1" applyFont="1" applyBorder="1" applyAlignment="1">
      <alignment horizontal="center" vertical="top"/>
    </xf>
    <xf numFmtId="164" fontId="16" fillId="0" borderId="19" xfId="2" applyNumberFormat="1" applyFont="1" applyBorder="1" applyAlignment="1">
      <alignment horizontal="center" vertical="top"/>
    </xf>
    <xf numFmtId="164" fontId="17" fillId="9" borderId="9" xfId="2" applyNumberFormat="1" applyFont="1" applyFill="1" applyBorder="1" applyAlignment="1">
      <alignment horizontal="center" vertical="top"/>
    </xf>
    <xf numFmtId="0" fontId="16" fillId="0" borderId="51" xfId="2" applyFont="1" applyBorder="1" applyAlignment="1">
      <alignment horizontal="left" vertical="top"/>
    </xf>
    <xf numFmtId="164" fontId="17" fillId="9" borderId="12" xfId="2" applyNumberFormat="1" applyFont="1" applyFill="1" applyBorder="1" applyAlignment="1">
      <alignment horizontal="center" vertical="top"/>
    </xf>
    <xf numFmtId="49" fontId="17" fillId="11" borderId="1" xfId="2" applyNumberFormat="1" applyFont="1" applyFill="1" applyBorder="1" applyAlignment="1">
      <alignment vertical="top"/>
    </xf>
    <xf numFmtId="164" fontId="17" fillId="0" borderId="19" xfId="2" applyNumberFormat="1" applyFont="1" applyBorder="1" applyAlignment="1">
      <alignment vertical="top"/>
    </xf>
    <xf numFmtId="0" fontId="16" fillId="0" borderId="21" xfId="2" applyFont="1" applyBorder="1" applyAlignment="1">
      <alignment horizontal="center" vertical="center"/>
    </xf>
    <xf numFmtId="0" fontId="16" fillId="0" borderId="43" xfId="2" applyFont="1" applyBorder="1" applyAlignment="1">
      <alignment horizontal="center" vertical="center"/>
    </xf>
    <xf numFmtId="164" fontId="17" fillId="9" borderId="2" xfId="2" applyNumberFormat="1" applyFont="1" applyFill="1" applyBorder="1" applyAlignment="1">
      <alignment horizontal="center" vertical="top"/>
    </xf>
    <xf numFmtId="0" fontId="16" fillId="0" borderId="19" xfId="2" applyFont="1" applyBorder="1" applyAlignment="1">
      <alignment horizontal="center" vertical="top"/>
    </xf>
    <xf numFmtId="0" fontId="16" fillId="0" borderId="6" xfId="2" applyFont="1" applyBorder="1" applyAlignment="1">
      <alignment horizontal="center" vertical="top"/>
    </xf>
    <xf numFmtId="164" fontId="16" fillId="0" borderId="15" xfId="2" applyNumberFormat="1" applyFont="1" applyBorder="1" applyAlignment="1">
      <alignment horizontal="center" vertical="top"/>
    </xf>
    <xf numFmtId="0" fontId="16" fillId="0" borderId="82" xfId="2" applyFont="1" applyBorder="1" applyAlignment="1">
      <alignment vertical="top"/>
    </xf>
    <xf numFmtId="0" fontId="16" fillId="0" borderId="33" xfId="2" applyFont="1" applyBorder="1" applyAlignment="1">
      <alignment vertical="top"/>
    </xf>
    <xf numFmtId="0" fontId="16" fillId="0" borderId="62" xfId="2" applyFont="1" applyBorder="1" applyAlignment="1">
      <alignment vertical="top"/>
    </xf>
    <xf numFmtId="0" fontId="16" fillId="0" borderId="39" xfId="2" applyFont="1" applyBorder="1" applyAlignment="1">
      <alignment vertical="top"/>
    </xf>
    <xf numFmtId="0" fontId="16" fillId="0" borderId="15" xfId="2" applyFont="1" applyBorder="1" applyAlignment="1">
      <alignment vertical="top"/>
    </xf>
    <xf numFmtId="2" fontId="16" fillId="0" borderId="2" xfId="2" applyNumberFormat="1" applyFont="1" applyBorder="1" applyAlignment="1">
      <alignment horizontal="center" vertical="top"/>
    </xf>
    <xf numFmtId="164" fontId="17" fillId="0" borderId="22" xfId="2" applyNumberFormat="1" applyFont="1" applyBorder="1" applyAlignment="1">
      <alignment horizontal="center" vertical="top"/>
    </xf>
    <xf numFmtId="0" fontId="16" fillId="0" borderId="7" xfId="2" applyFont="1" applyBorder="1" applyAlignment="1">
      <alignment vertical="top"/>
    </xf>
    <xf numFmtId="164" fontId="17" fillId="9" borderId="38" xfId="2" applyNumberFormat="1" applyFont="1" applyFill="1" applyBorder="1" applyAlignment="1">
      <alignment horizontal="center" vertical="top"/>
    </xf>
    <xf numFmtId="49" fontId="16" fillId="0" borderId="2" xfId="2" applyNumberFormat="1" applyFont="1" applyBorder="1" applyAlignment="1">
      <alignment horizontal="center" vertical="top"/>
    </xf>
    <xf numFmtId="49" fontId="17" fillId="11" borderId="0" xfId="2" applyNumberFormat="1" applyFont="1" applyFill="1" applyAlignment="1">
      <alignment vertical="top"/>
    </xf>
    <xf numFmtId="164" fontId="16" fillId="0" borderId="38" xfId="2" applyNumberFormat="1" applyFont="1" applyBorder="1" applyAlignment="1">
      <alignment horizontal="center" vertical="top"/>
    </xf>
    <xf numFmtId="49" fontId="16" fillId="0" borderId="38" xfId="2" applyNumberFormat="1" applyFont="1" applyBorder="1" applyAlignment="1">
      <alignment horizontal="center" vertical="top"/>
    </xf>
    <xf numFmtId="49" fontId="16" fillId="0" borderId="24" xfId="2" applyNumberFormat="1" applyFont="1" applyBorder="1" applyAlignment="1">
      <alignment horizontal="center" vertical="top"/>
    </xf>
    <xf numFmtId="49" fontId="17" fillId="11" borderId="26" xfId="2" applyNumberFormat="1" applyFont="1" applyFill="1" applyBorder="1" applyAlignment="1">
      <alignment vertical="top"/>
    </xf>
    <xf numFmtId="49" fontId="17" fillId="11" borderId="3" xfId="2" applyNumberFormat="1" applyFont="1" applyFill="1" applyBorder="1" applyAlignment="1">
      <alignment vertical="top"/>
    </xf>
    <xf numFmtId="164" fontId="17" fillId="0" borderId="38" xfId="2" applyNumberFormat="1" applyFont="1" applyBorder="1" applyAlignment="1">
      <alignment horizontal="center" vertical="top"/>
    </xf>
    <xf numFmtId="0" fontId="16" fillId="0" borderId="42" xfId="2" applyFont="1" applyBorder="1" applyAlignment="1">
      <alignment vertical="top"/>
    </xf>
    <xf numFmtId="0" fontId="16" fillId="0" borderId="60" xfId="2" applyFont="1" applyBorder="1" applyAlignment="1">
      <alignment vertical="top" wrapText="1"/>
    </xf>
    <xf numFmtId="0" fontId="16" fillId="0" borderId="54" xfId="2" applyFont="1" applyBorder="1" applyAlignment="1">
      <alignment vertical="top" wrapText="1"/>
    </xf>
    <xf numFmtId="164" fontId="17" fillId="12" borderId="4" xfId="2" applyNumberFormat="1" applyFont="1" applyFill="1" applyBorder="1" applyAlignment="1">
      <alignment horizontal="center" vertical="top"/>
    </xf>
    <xf numFmtId="164" fontId="17" fillId="12" borderId="2" xfId="2" applyNumberFormat="1" applyFont="1" applyFill="1" applyBorder="1" applyAlignment="1">
      <alignment horizontal="center" vertical="top"/>
    </xf>
    <xf numFmtId="164" fontId="17" fillId="0" borderId="2" xfId="2" applyNumberFormat="1" applyFont="1" applyBorder="1" applyAlignment="1">
      <alignment horizontal="center" vertical="top"/>
    </xf>
    <xf numFmtId="164" fontId="17" fillId="0" borderId="25" xfId="2" applyNumberFormat="1" applyFont="1" applyBorder="1" applyAlignment="1">
      <alignment horizontal="center" vertical="top"/>
    </xf>
    <xf numFmtId="164" fontId="17" fillId="0" borderId="6" xfId="2" applyNumberFormat="1" applyFont="1" applyBorder="1" applyAlignment="1">
      <alignment horizontal="center" vertical="top"/>
    </xf>
    <xf numFmtId="164" fontId="17" fillId="4" borderId="19" xfId="2" applyNumberFormat="1" applyFont="1" applyFill="1" applyBorder="1" applyAlignment="1">
      <alignment horizontal="center" vertical="top"/>
    </xf>
    <xf numFmtId="164" fontId="17" fillId="4" borderId="38" xfId="2" applyNumberFormat="1" applyFont="1" applyFill="1" applyBorder="1" applyAlignment="1">
      <alignment horizontal="center" vertical="top"/>
    </xf>
    <xf numFmtId="164" fontId="17" fillId="0" borderId="24" xfId="2" applyNumberFormat="1" applyFont="1" applyBorder="1" applyAlignment="1">
      <alignment horizontal="center" vertical="top"/>
    </xf>
    <xf numFmtId="164" fontId="16" fillId="4" borderId="14" xfId="2" applyNumberFormat="1" applyFont="1" applyFill="1" applyBorder="1" applyAlignment="1">
      <alignment horizontal="center" vertical="top"/>
    </xf>
    <xf numFmtId="0" fontId="16" fillId="0" borderId="54" xfId="5" applyFont="1" applyBorder="1" applyAlignment="1">
      <alignment vertical="top"/>
    </xf>
    <xf numFmtId="0" fontId="16" fillId="5" borderId="3" xfId="2" applyFont="1" applyFill="1" applyBorder="1" applyAlignment="1">
      <alignment vertical="top"/>
    </xf>
    <xf numFmtId="0" fontId="16" fillId="5" borderId="21" xfId="2" applyFont="1" applyFill="1" applyBorder="1" applyAlignment="1">
      <alignment vertical="top"/>
    </xf>
    <xf numFmtId="164" fontId="17" fillId="0" borderId="7" xfId="2" applyNumberFormat="1" applyFont="1" applyBorder="1" applyAlignment="1">
      <alignment horizontal="center" vertical="top"/>
    </xf>
    <xf numFmtId="0" fontId="16" fillId="5" borderId="82" xfId="2" applyFont="1" applyFill="1" applyBorder="1" applyAlignment="1">
      <alignment vertical="top"/>
    </xf>
    <xf numFmtId="164" fontId="17" fillId="12" borderId="19" xfId="2" applyNumberFormat="1" applyFont="1" applyFill="1" applyBorder="1" applyAlignment="1">
      <alignment horizontal="center" vertical="top"/>
    </xf>
    <xf numFmtId="0" fontId="16" fillId="5" borderId="17" xfId="2" applyFont="1" applyFill="1" applyBorder="1" applyAlignment="1">
      <alignment vertical="top"/>
    </xf>
    <xf numFmtId="164" fontId="17" fillId="4" borderId="23" xfId="2" applyNumberFormat="1" applyFont="1" applyFill="1" applyBorder="1" applyAlignment="1">
      <alignment horizontal="center" vertical="top"/>
    </xf>
    <xf numFmtId="0" fontId="16" fillId="0" borderId="71" xfId="2" applyFont="1" applyBorder="1" applyAlignment="1">
      <alignment horizontal="center" vertical="top"/>
    </xf>
    <xf numFmtId="0" fontId="16" fillId="0" borderId="70" xfId="2" applyFont="1" applyBorder="1" applyAlignment="1">
      <alignment horizontal="center" vertical="top"/>
    </xf>
    <xf numFmtId="0" fontId="16" fillId="0" borderId="72" xfId="2" applyFont="1" applyBorder="1" applyAlignment="1">
      <alignment horizontal="center" vertical="top"/>
    </xf>
    <xf numFmtId="0" fontId="16" fillId="0" borderId="28" xfId="2" applyFont="1" applyBorder="1" applyAlignment="1">
      <alignment horizontal="left" vertical="top"/>
    </xf>
    <xf numFmtId="49" fontId="17" fillId="0" borderId="2" xfId="2" applyNumberFormat="1" applyFont="1" applyBorder="1" applyAlignment="1">
      <alignment horizontal="left" vertical="top"/>
    </xf>
    <xf numFmtId="49" fontId="17" fillId="0" borderId="38" xfId="2" applyNumberFormat="1" applyFont="1" applyBorder="1" applyAlignment="1">
      <alignment horizontal="left" vertical="top"/>
    </xf>
    <xf numFmtId="49" fontId="17" fillId="0" borderId="24" xfId="2" applyNumberFormat="1" applyFont="1" applyBorder="1" applyAlignment="1">
      <alignment horizontal="left" vertical="top"/>
    </xf>
    <xf numFmtId="49" fontId="16" fillId="0" borderId="2" xfId="2" applyNumberFormat="1" applyFont="1" applyBorder="1" applyAlignment="1">
      <alignment vertical="top"/>
    </xf>
    <xf numFmtId="49" fontId="16" fillId="0" borderId="38" xfId="2" applyNumberFormat="1" applyFont="1" applyBorder="1" applyAlignment="1">
      <alignment vertical="top"/>
    </xf>
    <xf numFmtId="49" fontId="16" fillId="0" borderId="24" xfId="2" applyNumberFormat="1" applyFont="1" applyBorder="1" applyAlignment="1">
      <alignment vertical="top"/>
    </xf>
    <xf numFmtId="164" fontId="17" fillId="12" borderId="10" xfId="2" applyNumberFormat="1" applyFont="1" applyFill="1" applyBorder="1" applyAlignment="1">
      <alignment horizontal="center" vertical="top"/>
    </xf>
    <xf numFmtId="164" fontId="16" fillId="0" borderId="22" xfId="2" applyNumberFormat="1" applyFont="1" applyBorder="1" applyAlignment="1">
      <alignment horizontal="center" vertical="top"/>
    </xf>
    <xf numFmtId="164" fontId="17" fillId="0" borderId="42" xfId="2" applyNumberFormat="1" applyFont="1" applyBorder="1" applyAlignment="1">
      <alignment horizontal="center" vertical="top"/>
    </xf>
    <xf numFmtId="164" fontId="17" fillId="0" borderId="36" xfId="2" applyNumberFormat="1" applyFont="1" applyBorder="1" applyAlignment="1">
      <alignment horizontal="center" vertical="top"/>
    </xf>
    <xf numFmtId="0" fontId="16" fillId="0" borderId="16" xfId="2" applyFont="1" applyBorder="1" applyAlignment="1">
      <alignment horizontal="center" vertical="top"/>
    </xf>
    <xf numFmtId="164" fontId="17" fillId="0" borderId="23" xfId="2" applyNumberFormat="1" applyFont="1" applyBorder="1" applyAlignment="1">
      <alignment horizontal="center" vertical="top"/>
    </xf>
    <xf numFmtId="0" fontId="16" fillId="0" borderId="82" xfId="2" applyFont="1" applyBorder="1" applyAlignment="1">
      <alignment horizontal="center" vertical="top"/>
    </xf>
    <xf numFmtId="0" fontId="16" fillId="0" borderId="33" xfId="2" applyFont="1" applyBorder="1" applyAlignment="1">
      <alignment horizontal="center" vertical="top"/>
    </xf>
    <xf numFmtId="0" fontId="7" fillId="0" borderId="84" xfId="2" applyFont="1" applyBorder="1" applyAlignment="1">
      <alignment vertical="top"/>
    </xf>
    <xf numFmtId="0" fontId="7" fillId="0" borderId="51" xfId="2" applyFont="1" applyBorder="1" applyAlignment="1">
      <alignment vertical="top"/>
    </xf>
    <xf numFmtId="49" fontId="17" fillId="9" borderId="3" xfId="2" applyNumberFormat="1" applyFont="1" applyFill="1" applyBorder="1" applyAlignment="1">
      <alignment horizontal="center" vertical="top"/>
    </xf>
    <xf numFmtId="49" fontId="17" fillId="9" borderId="0" xfId="2" applyNumberFormat="1" applyFont="1" applyFill="1" applyAlignment="1">
      <alignment horizontal="center" vertical="top"/>
    </xf>
    <xf numFmtId="49" fontId="17" fillId="9" borderId="26" xfId="2" applyNumberFormat="1" applyFont="1" applyFill="1" applyBorder="1" applyAlignment="1">
      <alignment horizontal="center" vertical="top"/>
    </xf>
    <xf numFmtId="49" fontId="17" fillId="0" borderId="10" xfId="2" applyNumberFormat="1" applyFont="1" applyBorder="1" applyAlignment="1">
      <alignment horizontal="center" vertical="top"/>
    </xf>
    <xf numFmtId="49" fontId="17" fillId="11" borderId="11" xfId="2" applyNumberFormat="1" applyFont="1" applyFill="1" applyBorder="1" applyAlignment="1">
      <alignment horizontal="center" vertical="top"/>
    </xf>
    <xf numFmtId="0" fontId="7" fillId="6" borderId="84" xfId="2" applyFont="1" applyFill="1" applyBorder="1" applyAlignment="1">
      <alignment vertical="top"/>
    </xf>
    <xf numFmtId="0" fontId="7" fillId="6" borderId="51" xfId="2" applyFont="1" applyFill="1" applyBorder="1" applyAlignment="1">
      <alignment vertical="top"/>
    </xf>
    <xf numFmtId="49" fontId="17" fillId="11" borderId="10" xfId="2" applyNumberFormat="1" applyFont="1" applyFill="1" applyBorder="1" applyAlignment="1">
      <alignment horizontal="center" vertical="top"/>
    </xf>
    <xf numFmtId="0" fontId="7" fillId="0" borderId="29" xfId="2" applyFont="1" applyBorder="1" applyAlignment="1">
      <alignment vertical="top"/>
    </xf>
    <xf numFmtId="0" fontId="7" fillId="0" borderId="30" xfId="2" applyFont="1" applyBorder="1" applyAlignment="1">
      <alignment vertical="top"/>
    </xf>
    <xf numFmtId="49" fontId="16" fillId="0" borderId="0" xfId="10" applyNumberFormat="1" applyFont="1" applyAlignment="1">
      <alignment horizontal="center" vertical="top"/>
    </xf>
    <xf numFmtId="49" fontId="16" fillId="0" borderId="75" xfId="10" applyNumberFormat="1" applyFont="1" applyBorder="1" applyAlignment="1">
      <alignment horizontal="center" vertical="top"/>
    </xf>
    <xf numFmtId="49" fontId="16" fillId="0" borderId="59" xfId="10" applyNumberFormat="1" applyFont="1" applyBorder="1" applyAlignment="1">
      <alignment vertical="top" wrapText="1"/>
    </xf>
    <xf numFmtId="0" fontId="16" fillId="4" borderId="59" xfId="10" applyFont="1" applyFill="1" applyBorder="1" applyAlignment="1">
      <alignment horizontal="left" vertical="top" wrapText="1"/>
    </xf>
    <xf numFmtId="49" fontId="17" fillId="11" borderId="3" xfId="2" applyNumberFormat="1" applyFont="1" applyFill="1" applyBorder="1" applyAlignment="1">
      <alignment horizontal="center" vertical="top"/>
    </xf>
    <xf numFmtId="0" fontId="7" fillId="24" borderId="27" xfId="2" applyFont="1" applyFill="1" applyBorder="1" applyAlignment="1">
      <alignment vertical="top"/>
    </xf>
    <xf numFmtId="0" fontId="7" fillId="24" borderId="28" xfId="2" applyFont="1" applyFill="1" applyBorder="1" applyAlignment="1">
      <alignment vertical="top"/>
    </xf>
    <xf numFmtId="49" fontId="17" fillId="24" borderId="11" xfId="2" applyNumberFormat="1" applyFont="1" applyFill="1" applyBorder="1" applyAlignment="1">
      <alignment vertical="top"/>
    </xf>
    <xf numFmtId="164" fontId="17" fillId="24" borderId="11" xfId="2" applyNumberFormat="1" applyFont="1" applyFill="1" applyBorder="1" applyAlignment="1">
      <alignment vertical="top"/>
    </xf>
    <xf numFmtId="49" fontId="17" fillId="24" borderId="11" xfId="2" applyNumberFormat="1" applyFont="1" applyFill="1" applyBorder="1" applyAlignment="1">
      <alignment vertical="center"/>
    </xf>
    <xf numFmtId="49" fontId="17" fillId="24" borderId="12" xfId="2" applyNumberFormat="1" applyFont="1" applyFill="1" applyBorder="1" applyAlignment="1">
      <alignment vertical="top"/>
    </xf>
    <xf numFmtId="0" fontId="7" fillId="24" borderId="57" xfId="2" applyFont="1" applyFill="1" applyBorder="1" applyAlignment="1">
      <alignment vertical="top"/>
    </xf>
    <xf numFmtId="0" fontId="7" fillId="24" borderId="54" xfId="2" applyFont="1" applyFill="1" applyBorder="1" applyAlignment="1">
      <alignment vertical="top"/>
    </xf>
    <xf numFmtId="0" fontId="7" fillId="6" borderId="76" xfId="2" applyFont="1" applyFill="1" applyBorder="1" applyAlignment="1">
      <alignment vertical="top"/>
    </xf>
    <xf numFmtId="0" fontId="7" fillId="6" borderId="62" xfId="2" applyFont="1" applyFill="1" applyBorder="1" applyAlignment="1">
      <alignment vertical="top"/>
    </xf>
    <xf numFmtId="164" fontId="17" fillId="11" borderId="32" xfId="2" applyNumberFormat="1" applyFont="1" applyFill="1" applyBorder="1" applyAlignment="1">
      <alignment horizontal="center" vertical="top"/>
    </xf>
    <xf numFmtId="0" fontId="16" fillId="0" borderId="8" xfId="2" applyFont="1" applyBorder="1" applyAlignment="1">
      <alignment horizontal="center"/>
    </xf>
    <xf numFmtId="0" fontId="7" fillId="0" borderId="57" xfId="2" applyFont="1" applyBorder="1" applyAlignment="1">
      <alignment vertical="top"/>
    </xf>
    <xf numFmtId="0" fontId="7" fillId="0" borderId="54" xfId="2" applyFont="1" applyBorder="1" applyAlignment="1">
      <alignment vertical="top"/>
    </xf>
    <xf numFmtId="0" fontId="7" fillId="0" borderId="18" xfId="2" applyFont="1" applyBorder="1" applyAlignment="1">
      <alignment vertical="top"/>
    </xf>
    <xf numFmtId="0" fontId="7" fillId="0" borderId="19" xfId="2" applyFont="1" applyBorder="1" applyAlignment="1">
      <alignment vertical="top"/>
    </xf>
    <xf numFmtId="49" fontId="17" fillId="11" borderId="4" xfId="2" applyNumberFormat="1" applyFont="1" applyFill="1" applyBorder="1" applyAlignment="1">
      <alignment vertical="top"/>
    </xf>
    <xf numFmtId="49" fontId="17" fillId="11" borderId="19" xfId="2" applyNumberFormat="1" applyFont="1" applyFill="1" applyBorder="1" applyAlignment="1">
      <alignment vertical="top"/>
    </xf>
    <xf numFmtId="0" fontId="16" fillId="0" borderId="30" xfId="2" applyFont="1" applyBorder="1" applyAlignment="1">
      <alignment vertical="top" wrapText="1"/>
    </xf>
    <xf numFmtId="0" fontId="16" fillId="0" borderId="8" xfId="2" applyFont="1" applyBorder="1" applyAlignment="1">
      <alignment horizontal="center" vertical="center"/>
    </xf>
    <xf numFmtId="0" fontId="16" fillId="0" borderId="68" xfId="2" applyFont="1" applyBorder="1" applyAlignment="1">
      <alignment horizontal="center" vertical="center"/>
    </xf>
    <xf numFmtId="0" fontId="7" fillId="0" borderId="37" xfId="2" applyFont="1" applyBorder="1" applyAlignment="1">
      <alignment vertical="top"/>
    </xf>
    <xf numFmtId="0" fontId="16" fillId="0" borderId="1" xfId="2" applyFont="1" applyBorder="1" applyAlignment="1">
      <alignment vertical="top"/>
    </xf>
    <xf numFmtId="0" fontId="16" fillId="0" borderId="5" xfId="2" applyFont="1" applyBorder="1" applyAlignment="1">
      <alignment horizontal="center" vertical="top"/>
    </xf>
    <xf numFmtId="0" fontId="16" fillId="0" borderId="53" xfId="2" applyFont="1" applyBorder="1" applyAlignment="1">
      <alignment horizontal="center"/>
    </xf>
    <xf numFmtId="0" fontId="16" fillId="0" borderId="77" xfId="2" applyFont="1" applyBorder="1" applyAlignment="1">
      <alignment vertical="top"/>
    </xf>
    <xf numFmtId="0" fontId="16" fillId="10" borderId="0" xfId="2" applyFont="1" applyFill="1" applyAlignment="1">
      <alignment vertical="top"/>
    </xf>
    <xf numFmtId="0" fontId="16" fillId="0" borderId="20" xfId="2" applyFont="1" applyBorder="1" applyAlignment="1">
      <alignment vertical="top"/>
    </xf>
    <xf numFmtId="2" fontId="17" fillId="0" borderId="19" xfId="2" applyNumberFormat="1" applyFont="1" applyBorder="1" applyAlignment="1">
      <alignment horizontal="center" vertical="top"/>
    </xf>
    <xf numFmtId="0" fontId="16" fillId="0" borderId="16" xfId="2" applyFont="1" applyBorder="1" applyAlignment="1">
      <alignment vertical="top"/>
    </xf>
    <xf numFmtId="0" fontId="16" fillId="0" borderId="71" xfId="2" applyFont="1" applyBorder="1" applyAlignment="1">
      <alignment horizontal="center" vertical="center"/>
    </xf>
    <xf numFmtId="0" fontId="16" fillId="0" borderId="17" xfId="2" applyFont="1" applyBorder="1" applyAlignment="1">
      <alignment horizontal="center" vertical="center"/>
    </xf>
    <xf numFmtId="0" fontId="47" fillId="0" borderId="71" xfId="2" applyFont="1" applyBorder="1" applyAlignment="1">
      <alignment horizontal="center" vertical="center"/>
    </xf>
    <xf numFmtId="0" fontId="47" fillId="0" borderId="72" xfId="2" applyFont="1" applyBorder="1" applyAlignment="1">
      <alignment horizontal="center" vertical="center"/>
    </xf>
    <xf numFmtId="0" fontId="47" fillId="0" borderId="17" xfId="2" applyFont="1" applyBorder="1" applyAlignment="1">
      <alignment horizontal="center" vertical="center"/>
    </xf>
    <xf numFmtId="0" fontId="47" fillId="0" borderId="36" xfId="2" applyFont="1" applyBorder="1" applyAlignment="1">
      <alignment horizontal="center" vertical="center"/>
    </xf>
    <xf numFmtId="0" fontId="16" fillId="0" borderId="36" xfId="2" applyFont="1" applyBorder="1" applyAlignment="1">
      <alignment horizontal="center" vertical="center"/>
    </xf>
    <xf numFmtId="0" fontId="16" fillId="0" borderId="72" xfId="2" applyFont="1" applyBorder="1" applyAlignment="1">
      <alignment horizontal="center" vertical="center"/>
    </xf>
    <xf numFmtId="0" fontId="15" fillId="0" borderId="51" xfId="2" applyFont="1" applyBorder="1" applyAlignment="1">
      <alignment vertical="top"/>
    </xf>
    <xf numFmtId="2" fontId="16" fillId="0" borderId="19" xfId="2" applyNumberFormat="1" applyFont="1" applyBorder="1" applyAlignment="1">
      <alignment horizontal="center" vertical="top"/>
    </xf>
    <xf numFmtId="0" fontId="16" fillId="0" borderId="69" xfId="2" applyFont="1" applyBorder="1" applyAlignment="1">
      <alignment vertical="top"/>
    </xf>
    <xf numFmtId="0" fontId="16" fillId="0" borderId="48" xfId="2" applyFont="1" applyBorder="1" applyAlignment="1">
      <alignment vertical="top"/>
    </xf>
    <xf numFmtId="0" fontId="16" fillId="0" borderId="50" xfId="2" applyFont="1" applyBorder="1" applyAlignment="1">
      <alignment vertical="top"/>
    </xf>
    <xf numFmtId="0" fontId="15" fillId="0" borderId="84" xfId="2" applyFont="1" applyBorder="1" applyAlignment="1">
      <alignment vertical="top"/>
    </xf>
    <xf numFmtId="0" fontId="16" fillId="0" borderId="52" xfId="2" applyFont="1" applyBorder="1" applyAlignment="1">
      <alignment vertical="top"/>
    </xf>
    <xf numFmtId="164" fontId="17" fillId="9" borderId="12" xfId="2" applyNumberFormat="1" applyFont="1" applyFill="1" applyBorder="1" applyAlignment="1">
      <alignment vertical="top"/>
    </xf>
    <xf numFmtId="0" fontId="17" fillId="9" borderId="9" xfId="2" applyFont="1" applyFill="1" applyBorder="1" applyAlignment="1">
      <alignment horizontal="right" wrapText="1"/>
    </xf>
    <xf numFmtId="0" fontId="16" fillId="0" borderId="58" xfId="2" applyFont="1" applyBorder="1" applyAlignment="1">
      <alignment vertical="top"/>
    </xf>
    <xf numFmtId="0" fontId="21" fillId="9" borderId="38" xfId="2" applyFont="1" applyFill="1" applyBorder="1" applyAlignment="1">
      <alignment horizontal="center" vertical="center" textRotation="90" wrapText="1"/>
    </xf>
    <xf numFmtId="0" fontId="21" fillId="9" borderId="2" xfId="2" applyFont="1" applyFill="1" applyBorder="1" applyAlignment="1">
      <alignment horizontal="center" vertical="center" textRotation="90" wrapText="1"/>
    </xf>
    <xf numFmtId="164" fontId="17" fillId="0" borderId="12" xfId="2" applyNumberFormat="1" applyFont="1" applyBorder="1" applyAlignment="1">
      <alignment horizontal="center" vertical="top"/>
    </xf>
    <xf numFmtId="49" fontId="17" fillId="10" borderId="1" xfId="2" applyNumberFormat="1" applyFont="1" applyFill="1" applyBorder="1" applyAlignment="1">
      <alignment horizontal="center" vertical="top"/>
    </xf>
    <xf numFmtId="49" fontId="17" fillId="10" borderId="18" xfId="2" applyNumberFormat="1" applyFont="1" applyFill="1" applyBorder="1" applyAlignment="1">
      <alignment horizontal="center" vertical="top"/>
    </xf>
    <xf numFmtId="2" fontId="16" fillId="0" borderId="4" xfId="2" applyNumberFormat="1" applyFont="1" applyBorder="1" applyAlignment="1">
      <alignment horizontal="center" vertical="top"/>
    </xf>
    <xf numFmtId="0" fontId="16" fillId="0" borderId="63" xfId="2" applyFont="1" applyBorder="1" applyAlignment="1">
      <alignment vertical="top"/>
    </xf>
    <xf numFmtId="0" fontId="16" fillId="0" borderId="46" xfId="2" applyFont="1" applyBorder="1" applyAlignment="1">
      <alignment vertical="top"/>
    </xf>
    <xf numFmtId="0" fontId="16" fillId="0" borderId="19" xfId="2" applyFont="1" applyBorder="1" applyAlignment="1">
      <alignment vertical="top"/>
    </xf>
    <xf numFmtId="164" fontId="16" fillId="0" borderId="12" xfId="2" applyNumberFormat="1" applyFont="1" applyBorder="1" applyAlignment="1">
      <alignment horizontal="center" vertical="top"/>
    </xf>
    <xf numFmtId="0" fontId="16" fillId="0" borderId="22" xfId="2" applyFont="1" applyBorder="1" applyAlignment="1">
      <alignment vertical="top"/>
    </xf>
    <xf numFmtId="0" fontId="16" fillId="9" borderId="38" xfId="2" applyFont="1" applyFill="1" applyBorder="1" applyAlignment="1">
      <alignment horizontal="center" vertical="top"/>
    </xf>
    <xf numFmtId="2" fontId="17" fillId="9" borderId="14" xfId="2" applyNumberFormat="1" applyFont="1" applyFill="1" applyBorder="1" applyAlignment="1">
      <alignment horizontal="center" vertical="top"/>
    </xf>
    <xf numFmtId="0" fontId="16" fillId="9" borderId="23" xfId="2" applyFont="1" applyFill="1" applyBorder="1" applyAlignment="1">
      <alignment horizontal="center" vertical="top"/>
    </xf>
    <xf numFmtId="0" fontId="16" fillId="9" borderId="6" xfId="2" applyFont="1" applyFill="1" applyBorder="1" applyAlignment="1">
      <alignment horizontal="center" vertical="top"/>
    </xf>
    <xf numFmtId="0" fontId="17" fillId="12" borderId="9" xfId="2" applyFont="1" applyFill="1" applyBorder="1" applyAlignment="1">
      <alignment horizontal="center" wrapText="1"/>
    </xf>
    <xf numFmtId="0" fontId="16" fillId="0" borderId="74" xfId="2" applyFont="1" applyBorder="1" applyAlignment="1">
      <alignment vertical="top"/>
    </xf>
    <xf numFmtId="0" fontId="16" fillId="0" borderId="78" xfId="2" applyFont="1" applyBorder="1" applyAlignment="1">
      <alignment vertical="top"/>
    </xf>
    <xf numFmtId="164" fontId="17" fillId="9" borderId="19" xfId="2" applyNumberFormat="1" applyFont="1" applyFill="1" applyBorder="1" applyAlignment="1">
      <alignment horizontal="center" vertical="top"/>
    </xf>
    <xf numFmtId="0" fontId="7" fillId="0" borderId="84" xfId="2" applyFont="1" applyBorder="1" applyAlignment="1">
      <alignment vertical="top" wrapText="1"/>
    </xf>
    <xf numFmtId="164" fontId="17" fillId="9" borderId="7" xfId="2" applyNumberFormat="1" applyFont="1" applyFill="1" applyBorder="1" applyAlignment="1">
      <alignment horizontal="center" vertical="top"/>
    </xf>
    <xf numFmtId="49" fontId="17" fillId="0" borderId="3" xfId="2" applyNumberFormat="1" applyFont="1" applyBorder="1" applyAlignment="1">
      <alignment vertical="top"/>
    </xf>
    <xf numFmtId="164" fontId="17" fillId="0" borderId="3" xfId="2" applyNumberFormat="1" applyFont="1" applyBorder="1" applyAlignment="1">
      <alignment vertical="top"/>
    </xf>
    <xf numFmtId="49" fontId="17" fillId="0" borderId="4" xfId="2" applyNumberFormat="1" applyFont="1" applyBorder="1" applyAlignment="1">
      <alignment vertical="top"/>
    </xf>
    <xf numFmtId="0" fontId="7" fillId="0" borderId="29" xfId="2" applyFont="1" applyBorder="1" applyAlignment="1">
      <alignment vertical="top" wrapText="1"/>
    </xf>
    <xf numFmtId="0" fontId="15" fillId="0" borderId="30" xfId="2" applyFont="1" applyBorder="1" applyAlignment="1">
      <alignment horizontal="center" vertical="top"/>
    </xf>
    <xf numFmtId="49" fontId="17" fillId="0" borderId="0" xfId="2" applyNumberFormat="1" applyFont="1" applyAlignment="1">
      <alignment vertical="top"/>
    </xf>
    <xf numFmtId="164" fontId="17" fillId="0" borderId="0" xfId="2" applyNumberFormat="1" applyFont="1" applyAlignment="1">
      <alignment vertical="top"/>
    </xf>
    <xf numFmtId="49" fontId="17" fillId="0" borderId="19" xfId="2" applyNumberFormat="1" applyFont="1" applyBorder="1" applyAlignment="1">
      <alignment vertical="top"/>
    </xf>
    <xf numFmtId="0" fontId="7" fillId="6" borderId="27" xfId="2" applyFont="1" applyFill="1" applyBorder="1" applyAlignment="1">
      <alignment vertical="top"/>
    </xf>
    <xf numFmtId="0" fontId="7" fillId="6" borderId="28" xfId="2" applyFont="1" applyFill="1" applyBorder="1" applyAlignment="1">
      <alignment vertical="top"/>
    </xf>
    <xf numFmtId="49" fontId="17" fillId="11" borderId="10" xfId="2" applyNumberFormat="1" applyFont="1" applyFill="1" applyBorder="1" applyAlignment="1">
      <alignment vertical="top"/>
    </xf>
    <xf numFmtId="49" fontId="17" fillId="24" borderId="9" xfId="2" applyNumberFormat="1" applyFont="1" applyFill="1" applyBorder="1" applyAlignment="1">
      <alignment vertical="top"/>
    </xf>
    <xf numFmtId="0" fontId="7" fillId="6" borderId="57" xfId="2" applyFont="1" applyFill="1" applyBorder="1" applyAlignment="1">
      <alignment vertical="top"/>
    </xf>
    <xf numFmtId="0" fontId="7" fillId="6" borderId="54" xfId="2" applyFont="1" applyFill="1" applyBorder="1" applyAlignment="1">
      <alignment vertical="top"/>
    </xf>
    <xf numFmtId="0" fontId="7" fillId="0" borderId="76" xfId="2" applyFont="1" applyBorder="1" applyAlignment="1">
      <alignment vertical="top"/>
    </xf>
    <xf numFmtId="0" fontId="7" fillId="0" borderId="62" xfId="2" applyFont="1" applyBorder="1" applyAlignment="1">
      <alignment vertical="top"/>
    </xf>
    <xf numFmtId="0" fontId="16" fillId="0" borderId="22" xfId="2" applyFont="1" applyBorder="1" applyAlignment="1">
      <alignment horizontal="center" vertical="top"/>
    </xf>
    <xf numFmtId="49" fontId="17" fillId="6" borderId="3" xfId="2" applyNumberFormat="1" applyFont="1" applyFill="1" applyBorder="1" applyAlignment="1">
      <alignment vertical="top"/>
    </xf>
    <xf numFmtId="164" fontId="16" fillId="9" borderId="13" xfId="2" applyNumberFormat="1" applyFont="1" applyFill="1" applyBorder="1" applyAlignment="1">
      <alignment horizontal="center" vertical="top"/>
    </xf>
    <xf numFmtId="0" fontId="16" fillId="9" borderId="4" xfId="2" applyFont="1" applyFill="1" applyBorder="1" applyAlignment="1">
      <alignment horizontal="center" vertical="top"/>
    </xf>
    <xf numFmtId="49" fontId="17" fillId="6" borderId="0" xfId="2" applyNumberFormat="1" applyFont="1" applyFill="1" applyAlignment="1">
      <alignment vertical="top"/>
    </xf>
    <xf numFmtId="164" fontId="16" fillId="9" borderId="41" xfId="2" applyNumberFormat="1" applyFont="1" applyFill="1" applyBorder="1" applyAlignment="1">
      <alignment horizontal="center" vertical="top"/>
    </xf>
    <xf numFmtId="0" fontId="16" fillId="9" borderId="22" xfId="2" applyFont="1" applyFill="1" applyBorder="1" applyAlignment="1">
      <alignment horizontal="center" vertical="top"/>
    </xf>
    <xf numFmtId="164" fontId="16" fillId="9" borderId="24" xfId="2" applyNumberFormat="1" applyFont="1" applyFill="1" applyBorder="1" applyAlignment="1">
      <alignment horizontal="center" vertical="top"/>
    </xf>
    <xf numFmtId="0" fontId="16" fillId="9" borderId="7" xfId="2" applyFont="1" applyFill="1" applyBorder="1" applyAlignment="1">
      <alignment horizontal="center" vertical="top"/>
    </xf>
    <xf numFmtId="49" fontId="17" fillId="6" borderId="26" xfId="2" applyNumberFormat="1" applyFont="1" applyFill="1" applyBorder="1" applyAlignment="1">
      <alignment vertical="top"/>
    </xf>
    <xf numFmtId="164" fontId="16" fillId="12" borderId="9" xfId="2" applyNumberFormat="1" applyFont="1" applyFill="1" applyBorder="1" applyAlignment="1">
      <alignment horizontal="center" vertical="top"/>
    </xf>
    <xf numFmtId="49" fontId="17" fillId="9" borderId="64" xfId="2" applyNumberFormat="1" applyFont="1" applyFill="1" applyBorder="1" applyAlignment="1">
      <alignment vertical="top"/>
    </xf>
    <xf numFmtId="49" fontId="17" fillId="6" borderId="34" xfId="2" applyNumberFormat="1" applyFont="1" applyFill="1" applyBorder="1" applyAlignment="1">
      <alignment vertical="top"/>
    </xf>
    <xf numFmtId="49" fontId="17" fillId="9" borderId="58" xfId="2" applyNumberFormat="1" applyFont="1" applyFill="1" applyBorder="1" applyAlignment="1">
      <alignment vertical="top"/>
    </xf>
    <xf numFmtId="49" fontId="17" fillId="6" borderId="59" xfId="2" applyNumberFormat="1" applyFont="1" applyFill="1" applyBorder="1" applyAlignment="1">
      <alignment vertical="top"/>
    </xf>
    <xf numFmtId="0" fontId="16" fillId="0" borderId="7" xfId="2" applyFont="1" applyBorder="1" applyAlignment="1">
      <alignment horizontal="center" vertical="top"/>
    </xf>
    <xf numFmtId="49" fontId="17" fillId="9" borderId="73" xfId="2" applyNumberFormat="1" applyFont="1" applyFill="1" applyBorder="1" applyAlignment="1">
      <alignment vertical="top"/>
    </xf>
    <xf numFmtId="49" fontId="17" fillId="6" borderId="74" xfId="2" applyNumberFormat="1" applyFont="1" applyFill="1" applyBorder="1" applyAlignment="1">
      <alignment vertical="top"/>
    </xf>
    <xf numFmtId="164" fontId="16" fillId="9" borderId="2" xfId="2" applyNumberFormat="1" applyFont="1" applyFill="1" applyBorder="1" applyAlignment="1">
      <alignment horizontal="center" vertical="top"/>
    </xf>
    <xf numFmtId="164" fontId="16" fillId="9" borderId="6" xfId="2" applyNumberFormat="1" applyFont="1" applyFill="1" applyBorder="1" applyAlignment="1">
      <alignment horizontal="center" vertical="top"/>
    </xf>
    <xf numFmtId="164" fontId="16" fillId="9" borderId="38" xfId="2" applyNumberFormat="1" applyFont="1" applyFill="1" applyBorder="1" applyAlignment="1">
      <alignment horizontal="center" vertical="top"/>
    </xf>
    <xf numFmtId="0" fontId="16" fillId="9" borderId="19" xfId="2" applyFont="1" applyFill="1" applyBorder="1" applyAlignment="1">
      <alignment horizontal="center" vertical="top"/>
    </xf>
    <xf numFmtId="49" fontId="17" fillId="11" borderId="34" xfId="2" applyNumberFormat="1" applyFont="1" applyFill="1" applyBorder="1" applyAlignment="1">
      <alignment vertical="top"/>
    </xf>
    <xf numFmtId="164" fontId="16" fillId="0" borderId="0" xfId="2" applyNumberFormat="1" applyFont="1" applyAlignment="1">
      <alignment horizontal="center" vertical="top"/>
    </xf>
    <xf numFmtId="49" fontId="17" fillId="11" borderId="59" xfId="2" applyNumberFormat="1" applyFont="1" applyFill="1" applyBorder="1" applyAlignment="1">
      <alignment vertical="top"/>
    </xf>
    <xf numFmtId="164" fontId="16" fillId="0" borderId="21" xfId="2" applyNumberFormat="1" applyFont="1" applyBorder="1" applyAlignment="1">
      <alignment horizontal="center" vertical="top"/>
    </xf>
    <xf numFmtId="0" fontId="16" fillId="0" borderId="14" xfId="2" applyFont="1" applyBorder="1" applyAlignment="1">
      <alignment horizontal="center" vertical="top"/>
    </xf>
    <xf numFmtId="49" fontId="17" fillId="11" borderId="74" xfId="2" applyNumberFormat="1" applyFont="1" applyFill="1" applyBorder="1" applyAlignment="1">
      <alignment vertical="top"/>
    </xf>
    <xf numFmtId="164" fontId="16" fillId="9" borderId="10" xfId="2" applyNumberFormat="1" applyFont="1" applyFill="1" applyBorder="1" applyAlignment="1">
      <alignment horizontal="center" vertical="top"/>
    </xf>
    <xf numFmtId="49" fontId="16" fillId="9" borderId="4" xfId="2" applyNumberFormat="1" applyFont="1" applyFill="1" applyBorder="1" applyAlignment="1">
      <alignment vertical="top"/>
    </xf>
    <xf numFmtId="49" fontId="16" fillId="9" borderId="41" xfId="2" applyNumberFormat="1" applyFont="1" applyFill="1" applyBorder="1" applyAlignment="1">
      <alignment horizontal="center" vertical="top"/>
    </xf>
    <xf numFmtId="49" fontId="16" fillId="9" borderId="19" xfId="2" applyNumberFormat="1" applyFont="1" applyFill="1" applyBorder="1" applyAlignment="1">
      <alignment vertical="top"/>
    </xf>
    <xf numFmtId="164" fontId="16" fillId="9" borderId="14" xfId="2" applyNumberFormat="1" applyFont="1" applyFill="1" applyBorder="1" applyAlignment="1">
      <alignment horizontal="center" vertical="top"/>
    </xf>
    <xf numFmtId="0" fontId="16" fillId="9" borderId="14" xfId="2" applyFont="1" applyFill="1" applyBorder="1" applyAlignment="1">
      <alignment horizontal="center" vertical="top"/>
    </xf>
    <xf numFmtId="49" fontId="16" fillId="9" borderId="25" xfId="2" applyNumberFormat="1" applyFont="1" applyFill="1" applyBorder="1" applyAlignment="1">
      <alignment vertical="top"/>
    </xf>
    <xf numFmtId="49" fontId="16" fillId="10" borderId="2" xfId="2" applyNumberFormat="1" applyFont="1" applyFill="1" applyBorder="1" applyAlignment="1">
      <alignment horizontal="center" vertical="top"/>
    </xf>
    <xf numFmtId="49" fontId="17" fillId="9" borderId="3" xfId="2" applyNumberFormat="1" applyFont="1" applyFill="1" applyBorder="1" applyAlignment="1">
      <alignment vertical="top"/>
    </xf>
    <xf numFmtId="49" fontId="17" fillId="9" borderId="26" xfId="2" applyNumberFormat="1" applyFont="1" applyFill="1" applyBorder="1" applyAlignment="1">
      <alignment vertical="top"/>
    </xf>
    <xf numFmtId="49" fontId="17" fillId="11" borderId="26" xfId="2" applyNumberFormat="1" applyFont="1" applyFill="1" applyBorder="1" applyAlignment="1">
      <alignment horizontal="center" vertical="top"/>
    </xf>
    <xf numFmtId="164" fontId="16" fillId="9" borderId="19" xfId="2" applyNumberFormat="1" applyFont="1" applyFill="1" applyBorder="1" applyAlignment="1">
      <alignment horizontal="center" vertical="top"/>
    </xf>
    <xf numFmtId="164" fontId="16" fillId="9" borderId="15" xfId="2" applyNumberFormat="1" applyFont="1" applyFill="1" applyBorder="1" applyAlignment="1">
      <alignment horizontal="center" vertical="top"/>
    </xf>
    <xf numFmtId="164" fontId="16" fillId="9" borderId="25" xfId="2" applyNumberFormat="1" applyFont="1" applyFill="1" applyBorder="1" applyAlignment="1">
      <alignment horizontal="center" vertical="top"/>
    </xf>
    <xf numFmtId="0" fontId="15" fillId="0" borderId="20" xfId="2" applyFont="1" applyBorder="1" applyAlignment="1">
      <alignment vertical="top"/>
    </xf>
    <xf numFmtId="0" fontId="44" fillId="0" borderId="30" xfId="2" applyFont="1" applyBorder="1" applyAlignment="1">
      <alignment vertical="top" wrapText="1"/>
    </xf>
    <xf numFmtId="0" fontId="7" fillId="6" borderId="31" xfId="2" applyFont="1" applyFill="1" applyBorder="1" applyAlignment="1">
      <alignment vertical="top"/>
    </xf>
    <xf numFmtId="0" fontId="7" fillId="6" borderId="32" xfId="2" applyFont="1" applyFill="1" applyBorder="1" applyAlignment="1">
      <alignment vertical="top"/>
    </xf>
    <xf numFmtId="49" fontId="17" fillId="11" borderId="11" xfId="2" applyNumberFormat="1" applyFont="1" applyFill="1" applyBorder="1" applyAlignment="1">
      <alignment vertical="top"/>
    </xf>
    <xf numFmtId="164" fontId="17" fillId="11" borderId="11" xfId="2" applyNumberFormat="1" applyFont="1" applyFill="1" applyBorder="1" applyAlignment="1">
      <alignment vertical="top"/>
    </xf>
    <xf numFmtId="49" fontId="17" fillId="11" borderId="11" xfId="2" applyNumberFormat="1" applyFont="1" applyFill="1" applyBorder="1" applyAlignment="1">
      <alignment vertical="center"/>
    </xf>
    <xf numFmtId="49" fontId="12" fillId="11" borderId="11" xfId="2" applyNumberFormat="1" applyFont="1" applyFill="1" applyBorder="1" applyAlignment="1">
      <alignment vertical="top"/>
    </xf>
    <xf numFmtId="49" fontId="17" fillId="11" borderId="12" xfId="2" applyNumberFormat="1" applyFont="1" applyFill="1" applyBorder="1" applyAlignment="1">
      <alignment vertical="top"/>
    </xf>
    <xf numFmtId="0" fontId="7" fillId="0" borderId="81" xfId="2" applyFont="1" applyBorder="1" applyAlignment="1">
      <alignment vertical="top"/>
    </xf>
    <xf numFmtId="0" fontId="12" fillId="0" borderId="10" xfId="2" applyFont="1" applyBorder="1" applyAlignment="1">
      <alignment vertical="top" wrapText="1"/>
    </xf>
    <xf numFmtId="0" fontId="12" fillId="0" borderId="11" xfId="2" applyFont="1" applyBorder="1" applyAlignment="1">
      <alignment vertical="top" wrapText="1"/>
    </xf>
    <xf numFmtId="164" fontId="12" fillId="0" borderId="11" xfId="2" applyNumberFormat="1" applyFont="1" applyBorder="1" applyAlignment="1">
      <alignment vertical="top" wrapText="1"/>
    </xf>
    <xf numFmtId="0" fontId="12" fillId="0" borderId="12" xfId="2" applyFont="1" applyBorder="1" applyAlignment="1">
      <alignment vertical="top" wrapText="1"/>
    </xf>
    <xf numFmtId="49" fontId="17" fillId="24" borderId="9" xfId="2" applyNumberFormat="1" applyFont="1" applyFill="1" applyBorder="1" applyAlignment="1">
      <alignment horizontal="center" vertical="top" wrapText="1"/>
    </xf>
    <xf numFmtId="0" fontId="15" fillId="24" borderId="57" xfId="2" applyFont="1" applyFill="1" applyBorder="1" applyAlignment="1">
      <alignment vertical="top"/>
    </xf>
    <xf numFmtId="49" fontId="17" fillId="9" borderId="1" xfId="2" applyNumberFormat="1" applyFont="1" applyFill="1" applyBorder="1" applyAlignment="1">
      <alignment vertical="top"/>
    </xf>
    <xf numFmtId="164" fontId="17" fillId="9" borderId="41" xfId="2" applyNumberFormat="1" applyFont="1" applyFill="1" applyBorder="1" applyAlignment="1">
      <alignment horizontal="center" vertical="top"/>
    </xf>
    <xf numFmtId="49" fontId="17" fillId="9" borderId="18" xfId="2" applyNumberFormat="1" applyFont="1" applyFill="1" applyBorder="1" applyAlignment="1">
      <alignment vertical="top"/>
    </xf>
    <xf numFmtId="0" fontId="17" fillId="12" borderId="9" xfId="2" applyFont="1" applyFill="1" applyBorder="1" applyAlignment="1">
      <alignment horizontal="center" vertical="top" wrapText="1"/>
    </xf>
    <xf numFmtId="49" fontId="17" fillId="10" borderId="3" xfId="2" applyNumberFormat="1" applyFont="1" applyFill="1" applyBorder="1" applyAlignment="1">
      <alignment horizontal="center" vertical="top"/>
    </xf>
    <xf numFmtId="49" fontId="17" fillId="10" borderId="0" xfId="2" applyNumberFormat="1" applyFont="1" applyFill="1" applyAlignment="1">
      <alignment horizontal="center" vertical="top"/>
    </xf>
    <xf numFmtId="49" fontId="17" fillId="10" borderId="26" xfId="2" applyNumberFormat="1" applyFont="1" applyFill="1" applyBorder="1" applyAlignment="1">
      <alignment horizontal="center" vertical="top"/>
    </xf>
    <xf numFmtId="49" fontId="17" fillId="9" borderId="44" xfId="2" applyNumberFormat="1" applyFont="1" applyFill="1" applyBorder="1" applyAlignment="1">
      <alignment vertical="top"/>
    </xf>
    <xf numFmtId="0" fontId="16" fillId="6" borderId="11" xfId="2" applyFont="1" applyFill="1" applyBorder="1" applyAlignment="1">
      <alignment vertical="top"/>
    </xf>
    <xf numFmtId="49" fontId="17" fillId="11" borderId="56" xfId="2" applyNumberFormat="1" applyFont="1" applyFill="1" applyBorder="1" applyAlignment="1">
      <alignment horizontal="center" vertical="top"/>
    </xf>
    <xf numFmtId="0" fontId="15" fillId="0" borderId="30" xfId="2" applyFont="1" applyBorder="1" applyAlignment="1">
      <alignment vertical="top"/>
    </xf>
    <xf numFmtId="49" fontId="17" fillId="0" borderId="26" xfId="2" applyNumberFormat="1" applyFont="1" applyBorder="1" applyAlignment="1">
      <alignment vertical="top"/>
    </xf>
    <xf numFmtId="49" fontId="17" fillId="0" borderId="25" xfId="2" applyNumberFormat="1" applyFont="1" applyBorder="1" applyAlignment="1">
      <alignment vertical="top"/>
    </xf>
    <xf numFmtId="0" fontId="7" fillId="0" borderId="76" xfId="2" applyFont="1" applyBorder="1" applyAlignment="1">
      <alignment vertical="top" wrapText="1"/>
    </xf>
    <xf numFmtId="0" fontId="16" fillId="0" borderId="7" xfId="2" applyFont="1" applyBorder="1" applyAlignment="1">
      <alignment horizontal="center" vertical="center"/>
    </xf>
    <xf numFmtId="0" fontId="16" fillId="9" borderId="22" xfId="2" applyFont="1" applyFill="1" applyBorder="1" applyAlignment="1">
      <alignment horizontal="center" vertical="center"/>
    </xf>
    <xf numFmtId="0" fontId="16" fillId="9" borderId="7" xfId="2" applyFont="1" applyFill="1" applyBorder="1" applyAlignment="1">
      <alignment horizontal="center" vertical="center"/>
    </xf>
    <xf numFmtId="0" fontId="16" fillId="0" borderId="11" xfId="2" applyFont="1" applyBorder="1" applyAlignment="1">
      <alignment horizontal="center" vertical="top"/>
    </xf>
    <xf numFmtId="0" fontId="16" fillId="0" borderId="65" xfId="2" applyFont="1" applyBorder="1" applyAlignment="1">
      <alignment horizontal="center" vertical="top"/>
    </xf>
    <xf numFmtId="0" fontId="16" fillId="0" borderId="65" xfId="2" applyFont="1" applyBorder="1" applyAlignment="1">
      <alignment vertical="top"/>
    </xf>
    <xf numFmtId="49" fontId="17" fillId="10" borderId="18" xfId="2" applyNumberFormat="1" applyFont="1" applyFill="1" applyBorder="1" applyAlignment="1">
      <alignment vertical="top"/>
    </xf>
    <xf numFmtId="164" fontId="16" fillId="0" borderId="25" xfId="2" applyNumberFormat="1" applyFont="1" applyBorder="1" applyAlignment="1">
      <alignment horizontal="center" vertical="center"/>
    </xf>
    <xf numFmtId="0" fontId="16" fillId="0" borderId="25" xfId="2" applyFont="1" applyBorder="1" applyAlignment="1">
      <alignment horizontal="center" vertical="center"/>
    </xf>
    <xf numFmtId="164" fontId="17" fillId="9" borderId="24" xfId="2" applyNumberFormat="1" applyFont="1" applyFill="1" applyBorder="1" applyAlignment="1">
      <alignment horizontal="center" vertical="top"/>
    </xf>
    <xf numFmtId="0" fontId="17" fillId="9" borderId="24" xfId="2" applyFont="1" applyFill="1" applyBorder="1" applyAlignment="1">
      <alignment horizontal="center" vertical="top" wrapText="1"/>
    </xf>
    <xf numFmtId="164" fontId="16" fillId="9" borderId="46" xfId="2" applyNumberFormat="1" applyFont="1" applyFill="1" applyBorder="1" applyAlignment="1">
      <alignment horizontal="center" vertical="top"/>
    </xf>
    <xf numFmtId="164" fontId="16" fillId="9" borderId="12" xfId="2" applyNumberFormat="1" applyFont="1" applyFill="1" applyBorder="1" applyAlignment="1">
      <alignment horizontal="center" vertical="top"/>
    </xf>
    <xf numFmtId="0" fontId="16" fillId="9" borderId="12" xfId="2" applyFont="1" applyFill="1" applyBorder="1" applyAlignment="1">
      <alignment horizontal="center" vertical="top"/>
    </xf>
    <xf numFmtId="49" fontId="17" fillId="9" borderId="4" xfId="2" applyNumberFormat="1" applyFont="1" applyFill="1" applyBorder="1" applyAlignment="1">
      <alignment vertical="top"/>
    </xf>
    <xf numFmtId="49" fontId="17" fillId="6" borderId="1" xfId="2" applyNumberFormat="1" applyFont="1" applyFill="1" applyBorder="1" applyAlignment="1">
      <alignment vertical="top"/>
    </xf>
    <xf numFmtId="49" fontId="17" fillId="9" borderId="19" xfId="2" applyNumberFormat="1" applyFont="1" applyFill="1" applyBorder="1" applyAlignment="1">
      <alignment vertical="top"/>
    </xf>
    <xf numFmtId="49" fontId="17" fillId="6" borderId="18" xfId="2" applyNumberFormat="1" applyFont="1" applyFill="1" applyBorder="1" applyAlignment="1">
      <alignment vertical="top"/>
    </xf>
    <xf numFmtId="49" fontId="17" fillId="9" borderId="25" xfId="2" applyNumberFormat="1" applyFont="1" applyFill="1" applyBorder="1" applyAlignment="1">
      <alignment vertical="top"/>
    </xf>
    <xf numFmtId="49" fontId="17" fillId="6" borderId="44" xfId="2" applyNumberFormat="1" applyFont="1" applyFill="1" applyBorder="1" applyAlignment="1">
      <alignment vertical="top"/>
    </xf>
    <xf numFmtId="164" fontId="16" fillId="0" borderId="2" xfId="2" applyNumberFormat="1" applyFont="1" applyBorder="1" applyAlignment="1">
      <alignment horizontal="center" vertical="top"/>
    </xf>
    <xf numFmtId="0" fontId="16" fillId="0" borderId="38" xfId="2" applyFont="1" applyBorder="1" applyAlignment="1">
      <alignment horizontal="center" vertical="top"/>
    </xf>
    <xf numFmtId="0" fontId="16" fillId="0" borderId="23" xfId="2" applyFont="1" applyBorder="1" applyAlignment="1">
      <alignment horizontal="center" vertical="top"/>
    </xf>
    <xf numFmtId="0" fontId="7" fillId="0" borderId="84" xfId="2" applyFont="1" applyBorder="1" applyAlignment="1">
      <alignment horizontal="center" vertical="top"/>
    </xf>
    <xf numFmtId="164" fontId="16" fillId="0" borderId="3" xfId="2" applyNumberFormat="1" applyFont="1" applyBorder="1" applyAlignment="1">
      <alignment horizontal="center" vertical="top"/>
    </xf>
    <xf numFmtId="0" fontId="16" fillId="0" borderId="2" xfId="2" applyFont="1" applyBorder="1" applyAlignment="1">
      <alignment horizontal="center" vertical="top"/>
    </xf>
    <xf numFmtId="164" fontId="16" fillId="0" borderId="8" xfId="2" applyNumberFormat="1" applyFont="1" applyBorder="1" applyAlignment="1">
      <alignment horizontal="center" vertical="top"/>
    </xf>
    <xf numFmtId="164" fontId="16" fillId="12" borderId="12" xfId="2" applyNumberFormat="1" applyFont="1" applyFill="1" applyBorder="1" applyAlignment="1">
      <alignment horizontal="center" vertical="top"/>
    </xf>
    <xf numFmtId="0" fontId="33" fillId="10" borderId="1" xfId="2" applyFont="1" applyFill="1" applyBorder="1" applyAlignment="1">
      <alignment vertical="top" wrapText="1"/>
    </xf>
    <xf numFmtId="0" fontId="16" fillId="0" borderId="39" xfId="2" applyFont="1" applyBorder="1" applyAlignment="1">
      <alignment horizontal="left" vertical="top"/>
    </xf>
    <xf numFmtId="0" fontId="16" fillId="0" borderId="21" xfId="1" applyFont="1" applyFill="1" applyBorder="1" applyAlignment="1">
      <alignment horizontal="center" vertical="top"/>
    </xf>
    <xf numFmtId="0" fontId="16" fillId="0" borderId="43" xfId="1" applyFont="1" applyFill="1" applyBorder="1" applyAlignment="1">
      <alignment horizontal="center" vertical="top"/>
    </xf>
    <xf numFmtId="0" fontId="16" fillId="4" borderId="43" xfId="1" applyFont="1" applyFill="1" applyBorder="1" applyAlignment="1">
      <alignment horizontal="center" vertical="top"/>
    </xf>
    <xf numFmtId="0" fontId="16" fillId="4" borderId="30" xfId="1" applyFont="1" applyFill="1" applyBorder="1" applyAlignment="1">
      <alignment vertical="top" wrapText="1"/>
    </xf>
    <xf numFmtId="164" fontId="16" fillId="12" borderId="4" xfId="2" applyNumberFormat="1" applyFont="1" applyFill="1" applyBorder="1" applyAlignment="1">
      <alignment horizontal="center" vertical="top"/>
    </xf>
    <xf numFmtId="164" fontId="16" fillId="4" borderId="22" xfId="2" applyNumberFormat="1" applyFont="1" applyFill="1" applyBorder="1" applyAlignment="1">
      <alignment horizontal="center" vertical="top"/>
    </xf>
    <xf numFmtId="0" fontId="16" fillId="0" borderId="15" xfId="2" applyFont="1" applyBorder="1" applyAlignment="1">
      <alignment horizontal="center" vertical="top"/>
    </xf>
    <xf numFmtId="164" fontId="16" fillId="12" borderId="9" xfId="2" applyNumberFormat="1" applyFont="1" applyFill="1" applyBorder="1" applyAlignment="1">
      <alignment horizontal="center"/>
    </xf>
    <xf numFmtId="164" fontId="16" fillId="0" borderId="46" xfId="2" applyNumberFormat="1" applyFont="1" applyBorder="1" applyAlignment="1">
      <alignment horizontal="center"/>
    </xf>
    <xf numFmtId="164" fontId="16" fillId="0" borderId="41" xfId="2" applyNumberFormat="1" applyFont="1" applyBorder="1" applyAlignment="1">
      <alignment horizontal="center"/>
    </xf>
    <xf numFmtId="164" fontId="16" fillId="4" borderId="15" xfId="2" applyNumberFormat="1" applyFont="1" applyFill="1" applyBorder="1" applyAlignment="1">
      <alignment horizontal="center"/>
    </xf>
    <xf numFmtId="164" fontId="16" fillId="4" borderId="14" xfId="2" applyNumberFormat="1" applyFont="1" applyFill="1" applyBorder="1" applyAlignment="1">
      <alignment horizontal="center"/>
    </xf>
    <xf numFmtId="164" fontId="16" fillId="0" borderId="17" xfId="2" applyNumberFormat="1" applyFont="1" applyBorder="1" applyAlignment="1">
      <alignment horizontal="center" vertical="top"/>
    </xf>
    <xf numFmtId="164" fontId="16" fillId="0" borderId="22" xfId="2" applyNumberFormat="1" applyFont="1" applyBorder="1" applyAlignment="1">
      <alignment horizontal="center"/>
    </xf>
    <xf numFmtId="164" fontId="16" fillId="0" borderId="14" xfId="2" applyNumberFormat="1" applyFont="1" applyBorder="1" applyAlignment="1">
      <alignment horizontal="center"/>
    </xf>
    <xf numFmtId="0" fontId="42" fillId="0" borderId="0" xfId="2" applyFont="1" applyAlignment="1">
      <alignment vertical="top"/>
    </xf>
    <xf numFmtId="0" fontId="51" fillId="0" borderId="84" xfId="2" applyFont="1" applyBorder="1" applyAlignment="1">
      <alignment vertical="top"/>
    </xf>
    <xf numFmtId="0" fontId="51" fillId="0" borderId="51" xfId="2" applyFont="1" applyBorder="1" applyAlignment="1">
      <alignment vertical="top"/>
    </xf>
    <xf numFmtId="164" fontId="16" fillId="0" borderId="6" xfId="2" applyNumberFormat="1" applyFont="1" applyBorder="1" applyAlignment="1">
      <alignment horizontal="center"/>
    </xf>
    <xf numFmtId="164" fontId="16" fillId="0" borderId="7" xfId="2" applyNumberFormat="1" applyFont="1" applyBorder="1" applyAlignment="1">
      <alignment vertical="top"/>
    </xf>
    <xf numFmtId="164" fontId="16" fillId="0" borderId="6" xfId="2" applyNumberFormat="1" applyFont="1" applyBorder="1" applyAlignment="1">
      <alignment vertical="top"/>
    </xf>
    <xf numFmtId="49" fontId="17" fillId="9" borderId="10" xfId="2" applyNumberFormat="1" applyFont="1" applyFill="1" applyBorder="1" applyAlignment="1">
      <alignment vertical="top" wrapText="1"/>
    </xf>
    <xf numFmtId="49" fontId="17" fillId="9" borderId="11" xfId="2" applyNumberFormat="1" applyFont="1" applyFill="1" applyBorder="1" applyAlignment="1">
      <alignment vertical="top" wrapText="1"/>
    </xf>
    <xf numFmtId="49" fontId="17" fillId="9" borderId="12" xfId="2" applyNumberFormat="1" applyFont="1" applyFill="1" applyBorder="1" applyAlignment="1">
      <alignment vertical="top" wrapText="1"/>
    </xf>
    <xf numFmtId="164" fontId="17" fillId="0" borderId="26" xfId="2" applyNumberFormat="1" applyFont="1" applyBorder="1" applyAlignment="1">
      <alignment vertical="top"/>
    </xf>
    <xf numFmtId="166" fontId="17" fillId="11" borderId="11" xfId="2" applyNumberFormat="1" applyFont="1" applyFill="1" applyBorder="1" applyAlignment="1">
      <alignment vertical="top"/>
    </xf>
    <xf numFmtId="0" fontId="15" fillId="0" borderId="62" xfId="2" applyFont="1" applyBorder="1" applyAlignment="1">
      <alignment vertical="top"/>
    </xf>
    <xf numFmtId="0" fontId="17" fillId="9" borderId="12" xfId="2" applyFont="1" applyFill="1" applyBorder="1" applyAlignment="1">
      <alignment horizontal="right" wrapText="1"/>
    </xf>
    <xf numFmtId="49" fontId="16" fillId="0" borderId="0" xfId="2" applyNumberFormat="1" applyFont="1" applyAlignment="1">
      <alignment horizontal="center" vertical="center" textRotation="90"/>
    </xf>
    <xf numFmtId="0" fontId="88" fillId="0" borderId="0" xfId="2" applyFont="1" applyAlignment="1">
      <alignment vertical="top"/>
    </xf>
    <xf numFmtId="0" fontId="16" fillId="0" borderId="7" xfId="2" applyFont="1" applyBorder="1" applyAlignment="1">
      <alignment vertical="top" wrapText="1"/>
    </xf>
    <xf numFmtId="164" fontId="17" fillId="12" borderId="25" xfId="2" applyNumberFormat="1" applyFont="1" applyFill="1" applyBorder="1" applyAlignment="1">
      <alignment horizontal="center" vertical="top"/>
    </xf>
    <xf numFmtId="49" fontId="17" fillId="0" borderId="23" xfId="2" applyNumberFormat="1" applyFont="1" applyBorder="1" applyAlignment="1">
      <alignment horizontal="center" vertical="top"/>
    </xf>
    <xf numFmtId="164" fontId="17" fillId="12" borderId="11" xfId="2" applyNumberFormat="1" applyFont="1" applyFill="1" applyBorder="1" applyAlignment="1">
      <alignment horizontal="center" vertical="top"/>
    </xf>
    <xf numFmtId="164" fontId="17" fillId="0" borderId="3" xfId="2" applyNumberFormat="1" applyFont="1" applyBorder="1" applyAlignment="1">
      <alignment horizontal="center" vertical="top"/>
    </xf>
    <xf numFmtId="164" fontId="17" fillId="0" borderId="11" xfId="2" applyNumberFormat="1" applyFont="1" applyBorder="1" applyAlignment="1">
      <alignment horizontal="center" vertical="top"/>
    </xf>
    <xf numFmtId="164" fontId="17" fillId="0" borderId="9" xfId="2" applyNumberFormat="1" applyFont="1" applyBorder="1" applyAlignment="1">
      <alignment horizontal="center" vertical="top"/>
    </xf>
    <xf numFmtId="2" fontId="16" fillId="0" borderId="0" xfId="2" applyNumberFormat="1" applyFont="1" applyAlignment="1">
      <alignment horizontal="center" vertical="top"/>
    </xf>
    <xf numFmtId="2" fontId="16" fillId="0" borderId="38" xfId="2" applyNumberFormat="1" applyFont="1" applyBorder="1" applyAlignment="1">
      <alignment horizontal="center" vertical="top"/>
    </xf>
    <xf numFmtId="164" fontId="16" fillId="12" borderId="11" xfId="2" applyNumberFormat="1" applyFont="1" applyFill="1" applyBorder="1" applyAlignment="1">
      <alignment horizontal="center" vertical="top"/>
    </xf>
    <xf numFmtId="0" fontId="15" fillId="0" borderId="51" xfId="2" quotePrefix="1" applyFont="1" applyBorder="1" applyAlignment="1">
      <alignment horizontal="center" vertical="top"/>
    </xf>
    <xf numFmtId="0" fontId="16" fillId="0" borderId="15" xfId="2" applyFont="1" applyBorder="1" applyAlignment="1">
      <alignment vertical="top" wrapText="1"/>
    </xf>
    <xf numFmtId="0" fontId="7" fillId="0" borderId="80" xfId="2" applyFont="1" applyBorder="1" applyAlignment="1">
      <alignment vertical="top" wrapText="1"/>
    </xf>
    <xf numFmtId="0" fontId="7" fillId="0" borderId="78" xfId="2" applyFont="1" applyBorder="1" applyAlignment="1">
      <alignment vertical="top"/>
    </xf>
    <xf numFmtId="0" fontId="17" fillId="0" borderId="1" xfId="2" applyFont="1" applyBorder="1" applyAlignment="1">
      <alignment vertical="top" wrapText="1"/>
    </xf>
    <xf numFmtId="0" fontId="17" fillId="0" borderId="3" xfId="2" applyFont="1" applyBorder="1" applyAlignment="1">
      <alignment vertical="top" wrapText="1"/>
    </xf>
    <xf numFmtId="164" fontId="17" fillId="0" borderId="3" xfId="2" applyNumberFormat="1" applyFont="1" applyBorder="1" applyAlignment="1">
      <alignment vertical="top" wrapText="1"/>
    </xf>
    <xf numFmtId="0" fontId="17" fillId="0" borderId="4" xfId="2" applyFont="1" applyBorder="1" applyAlignment="1">
      <alignment vertical="top" wrapText="1"/>
    </xf>
    <xf numFmtId="49" fontId="17" fillId="24" borderId="2" xfId="2" applyNumberFormat="1" applyFont="1" applyFill="1" applyBorder="1" applyAlignment="1">
      <alignment horizontal="center" vertical="top" wrapText="1"/>
    </xf>
    <xf numFmtId="0" fontId="16" fillId="0" borderId="0" xfId="2" applyFont="1" applyAlignment="1">
      <alignment horizontal="center" vertical="center"/>
    </xf>
    <xf numFmtId="0" fontId="16" fillId="0" borderId="0" xfId="2" applyFont="1" applyAlignment="1">
      <alignment horizontal="center" vertical="top" wrapText="1"/>
    </xf>
    <xf numFmtId="0" fontId="16" fillId="0" borderId="0" xfId="2" applyFont="1" applyAlignment="1">
      <alignment vertical="center"/>
    </xf>
    <xf numFmtId="0" fontId="9" fillId="0" borderId="0" xfId="2" applyFont="1" applyAlignment="1">
      <alignment vertical="top"/>
    </xf>
    <xf numFmtId="0" fontId="0" fillId="0" borderId="0" xfId="0" applyAlignment="1">
      <alignment horizontal="center" vertical="center"/>
    </xf>
    <xf numFmtId="0" fontId="0" fillId="0" borderId="0" xfId="0" applyAlignment="1">
      <alignment textRotation="90"/>
    </xf>
    <xf numFmtId="0" fontId="9" fillId="0" borderId="0" xfId="0" applyFont="1" applyAlignment="1">
      <alignment horizontal="center" vertical="center"/>
    </xf>
    <xf numFmtId="0" fontId="72" fillId="0" borderId="0" xfId="0" applyFont="1" applyAlignment="1">
      <alignment vertical="top"/>
    </xf>
    <xf numFmtId="0" fontId="10" fillId="0" borderId="0" xfId="0" applyFont="1" applyAlignment="1">
      <alignment horizontal="center" vertical="center" wrapText="1"/>
    </xf>
    <xf numFmtId="2" fontId="8" fillId="0" borderId="0" xfId="0" applyNumberFormat="1" applyFont="1" applyAlignment="1">
      <alignment vertical="top"/>
    </xf>
    <xf numFmtId="164" fontId="8" fillId="0" borderId="0" xfId="0" applyNumberFormat="1" applyFont="1" applyAlignment="1">
      <alignment vertical="top"/>
    </xf>
    <xf numFmtId="0" fontId="13" fillId="0" borderId="0" xfId="0" applyFont="1" applyAlignment="1">
      <alignment horizontal="center" vertical="center"/>
    </xf>
    <xf numFmtId="164" fontId="17" fillId="0" borderId="2" xfId="14" applyNumberFormat="1" applyFont="1" applyBorder="1" applyAlignment="1">
      <alignment horizontal="center" vertical="top" wrapText="1"/>
    </xf>
    <xf numFmtId="164" fontId="16" fillId="0" borderId="6" xfId="14" applyNumberFormat="1" applyFont="1" applyBorder="1" applyAlignment="1">
      <alignment vertical="top" wrapText="1"/>
    </xf>
    <xf numFmtId="49" fontId="14" fillId="0" borderId="0" xfId="0" applyNumberFormat="1" applyFont="1" applyAlignment="1">
      <alignment horizontal="right" vertical="top"/>
    </xf>
    <xf numFmtId="164" fontId="17" fillId="3" borderId="2" xfId="14" applyNumberFormat="1" applyFont="1" applyFill="1" applyBorder="1" applyAlignment="1">
      <alignment horizontal="center" vertical="top" wrapText="1"/>
    </xf>
    <xf numFmtId="164" fontId="17" fillId="0" borderId="14" xfId="14" applyNumberFormat="1" applyFont="1" applyBorder="1" applyAlignment="1">
      <alignment horizontal="center" vertical="top" wrapText="1"/>
    </xf>
    <xf numFmtId="164" fontId="17" fillId="0" borderId="6" xfId="14" applyNumberFormat="1" applyFont="1" applyBorder="1" applyAlignment="1">
      <alignment horizontal="center" vertical="top" wrapText="1"/>
    </xf>
    <xf numFmtId="164" fontId="17" fillId="5" borderId="9" xfId="14" applyNumberFormat="1" applyFont="1" applyFill="1" applyBorder="1" applyAlignment="1">
      <alignment horizontal="center" vertical="top" wrapText="1"/>
    </xf>
    <xf numFmtId="164" fontId="17" fillId="5" borderId="6" xfId="14" applyNumberFormat="1" applyFont="1" applyFill="1" applyBorder="1" applyAlignment="1">
      <alignment horizontal="center" vertical="top" wrapText="1"/>
    </xf>
    <xf numFmtId="164" fontId="17" fillId="0" borderId="24" xfId="0" applyNumberFormat="1" applyFont="1" applyBorder="1" applyAlignment="1">
      <alignment vertical="center" wrapText="1"/>
    </xf>
    <xf numFmtId="0" fontId="16" fillId="0" borderId="11" xfId="14" applyFont="1" applyBorder="1" applyAlignment="1">
      <alignment vertical="top"/>
    </xf>
    <xf numFmtId="0" fontId="16" fillId="0" borderId="12" xfId="14" applyFont="1" applyBorder="1" applyAlignment="1">
      <alignment vertical="top"/>
    </xf>
    <xf numFmtId="164" fontId="16" fillId="0" borderId="0" xfId="14" applyNumberFormat="1" applyFont="1" applyAlignment="1">
      <alignment horizontal="right" vertical="top" wrapText="1"/>
    </xf>
    <xf numFmtId="164" fontId="16" fillId="0" borderId="3" xfId="14" applyNumberFormat="1" applyFont="1" applyBorder="1" applyAlignment="1">
      <alignment horizontal="right" vertical="top" wrapText="1"/>
    </xf>
    <xf numFmtId="0" fontId="16" fillId="0" borderId="0" xfId="14" applyFont="1" applyAlignment="1">
      <alignment vertical="top"/>
    </xf>
    <xf numFmtId="49" fontId="16" fillId="0" borderId="0" xfId="14" applyNumberFormat="1" applyFont="1" applyAlignment="1">
      <alignment horizontal="right" vertical="top"/>
    </xf>
    <xf numFmtId="49" fontId="16" fillId="0" borderId="0" xfId="14" applyNumberFormat="1" applyFont="1" applyAlignment="1">
      <alignment vertical="top"/>
    </xf>
    <xf numFmtId="49" fontId="17" fillId="0" borderId="0" xfId="14" applyNumberFormat="1" applyFont="1" applyAlignment="1">
      <alignment horizontal="center" vertical="top" wrapText="1"/>
    </xf>
    <xf numFmtId="49" fontId="16" fillId="0" borderId="26" xfId="0" applyNumberFormat="1" applyFont="1" applyBorder="1" applyAlignment="1">
      <alignment vertical="top"/>
    </xf>
    <xf numFmtId="49" fontId="16" fillId="0" borderId="26" xfId="0" applyNumberFormat="1" applyFont="1" applyBorder="1" applyAlignment="1">
      <alignment vertical="top" textRotation="90"/>
    </xf>
    <xf numFmtId="0" fontId="31" fillId="5" borderId="79" xfId="0" applyFont="1" applyFill="1" applyBorder="1"/>
    <xf numFmtId="0" fontId="31" fillId="5" borderId="67" xfId="0" applyFont="1" applyFill="1" applyBorder="1"/>
    <xf numFmtId="0" fontId="7" fillId="5" borderId="10" xfId="0" applyFont="1" applyFill="1" applyBorder="1" applyAlignment="1">
      <alignment horizontal="center" vertical="center"/>
    </xf>
    <xf numFmtId="0" fontId="7" fillId="5" borderId="11" xfId="0" applyFont="1" applyFill="1" applyBorder="1" applyAlignment="1">
      <alignment vertical="top"/>
    </xf>
    <xf numFmtId="0" fontId="7" fillId="5" borderId="12" xfId="0" applyFont="1" applyFill="1" applyBorder="1" applyAlignment="1">
      <alignment vertical="top"/>
    </xf>
    <xf numFmtId="0" fontId="31" fillId="8" borderId="31" xfId="0" applyFont="1" applyFill="1" applyBorder="1"/>
    <xf numFmtId="0" fontId="31" fillId="8" borderId="32" xfId="0" applyFont="1" applyFill="1" applyBorder="1"/>
    <xf numFmtId="0" fontId="15" fillId="8" borderId="1" xfId="0" applyFont="1" applyFill="1" applyBorder="1" applyAlignment="1">
      <alignment horizontal="center" vertical="center"/>
    </xf>
    <xf numFmtId="0" fontId="15" fillId="8" borderId="3" xfId="0" applyFont="1" applyFill="1" applyBorder="1" applyAlignment="1">
      <alignment horizontal="center" vertical="top"/>
    </xf>
    <xf numFmtId="0" fontId="17" fillId="8" borderId="2" xfId="0" applyFont="1" applyFill="1" applyBorder="1" applyAlignment="1">
      <alignment horizontal="center" vertical="top"/>
    </xf>
    <xf numFmtId="0" fontId="31" fillId="6" borderId="80" xfId="0" applyFont="1" applyFill="1" applyBorder="1"/>
    <xf numFmtId="0" fontId="31" fillId="6" borderId="78" xfId="0" applyFont="1" applyFill="1" applyBorder="1"/>
    <xf numFmtId="0" fontId="12" fillId="6" borderId="1" xfId="0" applyFont="1" applyFill="1" applyBorder="1" applyAlignment="1">
      <alignment horizontal="center" vertical="center" wrapText="1"/>
    </xf>
    <xf numFmtId="0" fontId="12" fillId="6" borderId="3" xfId="0" applyFont="1" applyFill="1" applyBorder="1" applyAlignment="1">
      <alignment horizontal="left" vertical="top" wrapText="1"/>
    </xf>
    <xf numFmtId="0" fontId="17" fillId="6" borderId="2" xfId="0" applyFont="1" applyFill="1" applyBorder="1" applyAlignment="1">
      <alignment horizontal="center" vertical="top"/>
    </xf>
    <xf numFmtId="0" fontId="31" fillId="0" borderId="33" xfId="0" applyFont="1" applyBorder="1"/>
    <xf numFmtId="166" fontId="16" fillId="0" borderId="1" xfId="7" applyFont="1" applyBorder="1" applyAlignment="1">
      <alignment horizontal="center" vertical="center"/>
    </xf>
    <xf numFmtId="166" fontId="16" fillId="0" borderId="35" xfId="7" applyFont="1" applyBorder="1" applyAlignment="1">
      <alignment horizontal="left" vertical="top"/>
    </xf>
    <xf numFmtId="166" fontId="16" fillId="0" borderId="72" xfId="7" applyFont="1" applyBorder="1" applyAlignment="1">
      <alignment horizontal="left" vertical="top"/>
    </xf>
    <xf numFmtId="166" fontId="16" fillId="0" borderId="3" xfId="7" applyFont="1" applyBorder="1" applyAlignment="1">
      <alignment horizontal="left" vertical="top"/>
    </xf>
    <xf numFmtId="164" fontId="17" fillId="25" borderId="9" xfId="0" applyNumberFormat="1" applyFont="1" applyFill="1" applyBorder="1" applyAlignment="1">
      <alignment horizontal="center" vertical="top"/>
    </xf>
    <xf numFmtId="0" fontId="17" fillId="25" borderId="9" xfId="0" applyFont="1" applyFill="1" applyBorder="1" applyAlignment="1">
      <alignment horizontal="center" vertical="top"/>
    </xf>
    <xf numFmtId="0" fontId="0" fillId="4" borderId="2" xfId="0" applyFill="1" applyBorder="1" applyAlignment="1">
      <alignment horizontal="center" vertical="top" wrapText="1"/>
    </xf>
    <xf numFmtId="49" fontId="17" fillId="9" borderId="4" xfId="0" applyNumberFormat="1" applyFont="1" applyFill="1" applyBorder="1" applyAlignment="1">
      <alignment horizontal="center" vertical="top"/>
    </xf>
    <xf numFmtId="0" fontId="31" fillId="0" borderId="36" xfId="0" applyFont="1" applyBorder="1"/>
    <xf numFmtId="166" fontId="23" fillId="0" borderId="16" xfId="7" applyFont="1" applyFill="1" applyBorder="1" applyAlignment="1">
      <alignment horizontal="center" vertical="center"/>
    </xf>
    <xf numFmtId="0" fontId="16" fillId="0" borderId="36" xfId="7" applyNumberFormat="1" applyFont="1" applyFill="1" applyBorder="1" applyAlignment="1">
      <alignment horizontal="left" vertical="top"/>
    </xf>
    <xf numFmtId="166" fontId="16" fillId="0" borderId="36" xfId="7" applyFont="1" applyFill="1" applyBorder="1" applyAlignment="1">
      <alignment horizontal="left" vertical="top"/>
    </xf>
    <xf numFmtId="166" fontId="16" fillId="0" borderId="37" xfId="7" applyFont="1" applyBorder="1" applyAlignment="1">
      <alignment horizontal="left" vertical="top"/>
    </xf>
    <xf numFmtId="164" fontId="17" fillId="0" borderId="41" xfId="0" applyNumberFormat="1" applyFont="1" applyBorder="1" applyAlignment="1">
      <alignment horizontal="center" vertical="top"/>
    </xf>
    <xf numFmtId="164" fontId="0" fillId="0" borderId="38" xfId="0" applyNumberFormat="1" applyBorder="1"/>
    <xf numFmtId="0" fontId="0" fillId="0" borderId="38" xfId="0" applyBorder="1"/>
    <xf numFmtId="0" fontId="0" fillId="4" borderId="38" xfId="0" applyFill="1" applyBorder="1" applyAlignment="1">
      <alignment horizontal="center" vertical="top" wrapText="1"/>
    </xf>
    <xf numFmtId="49" fontId="17" fillId="9" borderId="19" xfId="0" applyNumberFormat="1" applyFont="1" applyFill="1" applyBorder="1" applyAlignment="1">
      <alignment horizontal="center" vertical="top"/>
    </xf>
    <xf numFmtId="0" fontId="31" fillId="0" borderId="36" xfId="0" applyFont="1" applyBorder="1" applyAlignment="1">
      <alignment vertical="top" wrapText="1"/>
    </xf>
    <xf numFmtId="0" fontId="16" fillId="0" borderId="83" xfId="7" applyNumberFormat="1" applyFont="1" applyFill="1" applyBorder="1" applyAlignment="1">
      <alignment horizontal="center" vertical="top" wrapText="1"/>
    </xf>
    <xf numFmtId="0" fontId="16" fillId="0" borderId="33" xfId="7" applyNumberFormat="1" applyFont="1" applyFill="1" applyBorder="1" applyAlignment="1">
      <alignment horizontal="center" vertical="top" wrapText="1"/>
    </xf>
    <xf numFmtId="166" fontId="16" fillId="0" borderId="63" xfId="7" applyFont="1" applyFill="1" applyBorder="1" applyAlignment="1">
      <alignment horizontal="center" vertical="top" wrapText="1"/>
    </xf>
    <xf numFmtId="166" fontId="16" fillId="0" borderId="63" xfId="7" applyFont="1" applyFill="1" applyBorder="1" applyAlignment="1">
      <alignment horizontal="left" vertical="top" wrapText="1"/>
    </xf>
    <xf numFmtId="164" fontId="16" fillId="0" borderId="38" xfId="0" applyNumberFormat="1" applyFont="1" applyBorder="1" applyAlignment="1">
      <alignment horizontal="center" vertical="top"/>
    </xf>
    <xf numFmtId="164" fontId="16" fillId="0" borderId="6" xfId="0" applyNumberFormat="1" applyFont="1" applyBorder="1" applyAlignment="1">
      <alignment horizontal="center" vertical="top"/>
    </xf>
    <xf numFmtId="0" fontId="16" fillId="0" borderId="6" xfId="0" applyFont="1" applyBorder="1" applyAlignment="1">
      <alignment horizontal="center" vertical="top"/>
    </xf>
    <xf numFmtId="0" fontId="0" fillId="4" borderId="24" xfId="0" applyFill="1" applyBorder="1" applyAlignment="1">
      <alignment horizontal="center" vertical="top" wrapText="1"/>
    </xf>
    <xf numFmtId="166" fontId="16" fillId="0" borderId="16" xfId="7" applyFont="1" applyFill="1" applyBorder="1" applyAlignment="1">
      <alignment horizontal="center" vertical="center"/>
    </xf>
    <xf numFmtId="164" fontId="17" fillId="19" borderId="2" xfId="0" applyNumberFormat="1" applyFont="1" applyFill="1" applyBorder="1" applyAlignment="1">
      <alignment horizontal="center" vertical="top"/>
    </xf>
    <xf numFmtId="164" fontId="17" fillId="19" borderId="9" xfId="0" applyNumberFormat="1" applyFont="1" applyFill="1" applyBorder="1" applyAlignment="1">
      <alignment horizontal="center" vertical="top"/>
    </xf>
    <xf numFmtId="166" fontId="16" fillId="0" borderId="42" xfId="7" applyFont="1" applyBorder="1" applyAlignment="1">
      <alignment wrapText="1"/>
    </xf>
    <xf numFmtId="166" fontId="16" fillId="0" borderId="5" xfId="7" applyFont="1" applyFill="1" applyBorder="1" applyAlignment="1">
      <alignment horizontal="center" vertical="center" wrapText="1"/>
    </xf>
    <xf numFmtId="0" fontId="16" fillId="0" borderId="68" xfId="7" applyNumberFormat="1" applyFont="1" applyFill="1" applyBorder="1" applyAlignment="1">
      <alignment horizontal="center" vertical="center" wrapText="1"/>
    </xf>
    <xf numFmtId="166" fontId="16" fillId="0" borderId="68" xfId="7" applyFont="1" applyFill="1" applyBorder="1" applyAlignment="1">
      <alignment horizontal="center" vertical="center" wrapText="1"/>
    </xf>
    <xf numFmtId="166" fontId="16" fillId="0" borderId="53" xfId="7" applyFont="1" applyFill="1" applyBorder="1" applyAlignment="1">
      <alignment vertical="top" wrapText="1"/>
    </xf>
    <xf numFmtId="166" fontId="16" fillId="0" borderId="18" xfId="7" applyFont="1" applyFill="1" applyBorder="1" applyAlignment="1">
      <alignment horizontal="center" vertical="center"/>
    </xf>
    <xf numFmtId="0" fontId="16" fillId="0" borderId="66" xfId="7" applyNumberFormat="1" applyFont="1" applyFill="1" applyBorder="1" applyAlignment="1">
      <alignment horizontal="left" vertical="top"/>
    </xf>
    <xf numFmtId="166" fontId="16" fillId="0" borderId="66" xfId="7" applyFont="1" applyFill="1" applyBorder="1" applyAlignment="1">
      <alignment horizontal="left" vertical="top"/>
    </xf>
    <xf numFmtId="166" fontId="16" fillId="0" borderId="59" xfId="7" applyFont="1" applyBorder="1" applyAlignment="1">
      <alignment horizontal="left" vertical="top"/>
    </xf>
    <xf numFmtId="164" fontId="17" fillId="19" borderId="0" xfId="0" applyNumberFormat="1" applyFont="1" applyFill="1" applyAlignment="1">
      <alignment horizontal="center" vertical="top"/>
    </xf>
    <xf numFmtId="164" fontId="17" fillId="19" borderId="38" xfId="0" applyNumberFormat="1" applyFont="1" applyFill="1" applyBorder="1" applyAlignment="1">
      <alignment horizontal="center" vertical="top"/>
    </xf>
    <xf numFmtId="164" fontId="17" fillId="25" borderId="38" xfId="0" applyNumberFormat="1" applyFont="1" applyFill="1" applyBorder="1" applyAlignment="1">
      <alignment horizontal="center" vertical="top"/>
    </xf>
    <xf numFmtId="0" fontId="17" fillId="25" borderId="38" xfId="0" applyFont="1" applyFill="1" applyBorder="1" applyAlignment="1">
      <alignment horizontal="center" vertical="top"/>
    </xf>
    <xf numFmtId="164" fontId="17" fillId="0" borderId="17" xfId="0" applyNumberFormat="1" applyFont="1" applyBorder="1" applyAlignment="1">
      <alignment horizontal="center" vertical="top"/>
    </xf>
    <xf numFmtId="164" fontId="17" fillId="0" borderId="14" xfId="0" applyNumberFormat="1" applyFont="1" applyBorder="1" applyAlignment="1">
      <alignment horizontal="center" vertical="top"/>
    </xf>
    <xf numFmtId="164" fontId="0" fillId="0" borderId="23" xfId="0" applyNumberFormat="1" applyBorder="1"/>
    <xf numFmtId="0" fontId="0" fillId="0" borderId="23" xfId="0" applyBorder="1"/>
    <xf numFmtId="0" fontId="16" fillId="0" borderId="5" xfId="7" applyNumberFormat="1" applyFont="1" applyFill="1" applyBorder="1" applyAlignment="1">
      <alignment horizontal="center" vertical="center" wrapText="1"/>
    </xf>
    <xf numFmtId="166" fontId="16" fillId="0" borderId="53" xfId="7" applyFont="1" applyBorder="1" applyAlignment="1">
      <alignment vertical="center" wrapText="1"/>
    </xf>
    <xf numFmtId="164" fontId="16" fillId="0" borderId="8" xfId="0" applyNumberFormat="1" applyFont="1" applyBorder="1" applyAlignment="1">
      <alignment horizontal="center" vertical="top"/>
    </xf>
    <xf numFmtId="49" fontId="17" fillId="9" borderId="24" xfId="0" applyNumberFormat="1" applyFont="1" applyFill="1" applyBorder="1" applyAlignment="1">
      <alignment horizontal="center" vertical="top"/>
    </xf>
    <xf numFmtId="0" fontId="16" fillId="0" borderId="10" xfId="7" applyNumberFormat="1" applyFont="1" applyFill="1" applyBorder="1" applyAlignment="1">
      <alignment horizontal="center" vertical="center"/>
    </xf>
    <xf numFmtId="0" fontId="16" fillId="0" borderId="65" xfId="7" applyNumberFormat="1" applyFont="1" applyBorder="1" applyAlignment="1">
      <alignment horizontal="left" vertical="top"/>
    </xf>
    <xf numFmtId="166" fontId="16" fillId="0" borderId="56" xfId="7" applyFont="1" applyBorder="1" applyAlignment="1">
      <alignment horizontal="left" vertical="top"/>
    </xf>
    <xf numFmtId="166" fontId="16" fillId="0" borderId="32" xfId="7" applyFont="1" applyBorder="1" applyAlignment="1">
      <alignment horizontal="left" vertical="top"/>
    </xf>
    <xf numFmtId="0" fontId="16" fillId="0" borderId="76" xfId="7" applyNumberFormat="1" applyFont="1" applyFill="1" applyBorder="1" applyAlignment="1">
      <alignment horizontal="center" vertical="center" wrapText="1"/>
    </xf>
    <xf numFmtId="0" fontId="16" fillId="15" borderId="82" xfId="7" applyNumberFormat="1" applyFont="1" applyFill="1" applyBorder="1" applyAlignment="1">
      <alignment horizontal="left" vertical="center" wrapText="1"/>
    </xf>
    <xf numFmtId="166" fontId="16" fillId="15" borderId="63" xfId="7" applyFont="1" applyFill="1" applyBorder="1" applyAlignment="1">
      <alignment horizontal="left" vertical="center" wrapText="1"/>
    </xf>
    <xf numFmtId="166" fontId="16" fillId="15" borderId="62" xfId="7" applyFont="1" applyFill="1" applyBorder="1" applyAlignment="1">
      <alignment horizontal="left" vertical="top" wrapText="1"/>
    </xf>
    <xf numFmtId="164" fontId="16" fillId="9" borderId="41" xfId="0" applyNumberFormat="1" applyFont="1" applyFill="1" applyBorder="1" applyAlignment="1">
      <alignment horizontal="center" vertical="top"/>
    </xf>
    <xf numFmtId="0" fontId="16" fillId="9" borderId="41" xfId="0" applyFont="1" applyFill="1" applyBorder="1" applyAlignment="1">
      <alignment horizontal="center" vertical="top"/>
    </xf>
    <xf numFmtId="0" fontId="16" fillId="0" borderId="84" xfId="7" applyNumberFormat="1" applyFont="1" applyFill="1" applyBorder="1" applyAlignment="1">
      <alignment horizontal="center" vertical="center" wrapText="1"/>
    </xf>
    <xf numFmtId="0" fontId="16" fillId="15" borderId="50" xfId="7" applyNumberFormat="1" applyFont="1" applyFill="1" applyBorder="1" applyAlignment="1">
      <alignment horizontal="center" vertical="center" wrapText="1"/>
    </xf>
    <xf numFmtId="166" fontId="16" fillId="15" borderId="43" xfId="7" applyFont="1" applyFill="1" applyBorder="1" applyAlignment="1">
      <alignment horizontal="center" vertical="center" wrapText="1"/>
    </xf>
    <xf numFmtId="166" fontId="16" fillId="0" borderId="0" xfId="7" applyFont="1" applyBorder="1" applyAlignment="1">
      <alignment wrapText="1"/>
    </xf>
    <xf numFmtId="0" fontId="16" fillId="0" borderId="57" xfId="7" applyNumberFormat="1" applyFont="1" applyFill="1" applyBorder="1" applyAlignment="1">
      <alignment horizontal="center" vertical="center" wrapText="1"/>
    </xf>
    <xf numFmtId="0" fontId="16" fillId="15" borderId="52" xfId="7" applyNumberFormat="1" applyFont="1" applyFill="1" applyBorder="1" applyAlignment="1">
      <alignment horizontal="center" vertical="center" wrapText="1"/>
    </xf>
    <xf numFmtId="166" fontId="16" fillId="15" borderId="68" xfId="7" applyFont="1" applyFill="1" applyBorder="1" applyAlignment="1">
      <alignment horizontal="center" vertical="center" wrapText="1"/>
    </xf>
    <xf numFmtId="166" fontId="16" fillId="0" borderId="54" xfId="7" applyFont="1" applyBorder="1" applyAlignment="1">
      <alignment vertical="center" wrapText="1"/>
    </xf>
    <xf numFmtId="0" fontId="16" fillId="0" borderId="79" xfId="7" applyNumberFormat="1" applyFont="1" applyFill="1" applyBorder="1" applyAlignment="1">
      <alignment horizontal="center" vertical="center"/>
    </xf>
    <xf numFmtId="0" fontId="16" fillId="0" borderId="3" xfId="7" applyNumberFormat="1" applyFont="1" applyBorder="1" applyAlignment="1">
      <alignment horizontal="left" vertical="top"/>
    </xf>
    <xf numFmtId="166" fontId="16" fillId="0" borderId="34" xfId="7" applyFont="1" applyBorder="1" applyAlignment="1">
      <alignment horizontal="left" vertical="top"/>
    </xf>
    <xf numFmtId="166" fontId="0" fillId="0" borderId="67" xfId="7" applyFont="1" applyBorder="1" applyAlignment="1">
      <alignment vertical="top" wrapText="1"/>
    </xf>
    <xf numFmtId="49" fontId="17" fillId="7" borderId="4" xfId="0" applyNumberFormat="1" applyFont="1" applyFill="1" applyBorder="1" applyAlignment="1">
      <alignment horizontal="center" vertical="top"/>
    </xf>
    <xf numFmtId="0" fontId="16" fillId="0" borderId="81" xfId="7" applyNumberFormat="1" applyFont="1" applyFill="1" applyBorder="1" applyAlignment="1">
      <alignment horizontal="center" vertical="center"/>
    </xf>
    <xf numFmtId="0" fontId="16" fillId="0" borderId="0" xfId="7" applyNumberFormat="1" applyFont="1" applyBorder="1" applyAlignment="1">
      <alignment horizontal="left" vertical="top"/>
    </xf>
    <xf numFmtId="166" fontId="0" fillId="0" borderId="60" xfId="7" applyFont="1" applyBorder="1" applyAlignment="1">
      <alignment vertical="top" wrapText="1"/>
    </xf>
    <xf numFmtId="0" fontId="16" fillId="0" borderId="38" xfId="0" applyFont="1" applyBorder="1" applyAlignment="1">
      <alignment horizontal="center" vertical="top"/>
    </xf>
    <xf numFmtId="0" fontId="16" fillId="0" borderId="23" xfId="0" applyFont="1" applyBorder="1" applyAlignment="1">
      <alignment horizontal="center" vertical="top"/>
    </xf>
    <xf numFmtId="0" fontId="16" fillId="0" borderId="27" xfId="7" applyNumberFormat="1" applyFont="1" applyFill="1" applyBorder="1" applyAlignment="1">
      <alignment horizontal="center" vertical="center"/>
    </xf>
    <xf numFmtId="0" fontId="16" fillId="0" borderId="71" xfId="7" applyNumberFormat="1" applyFont="1" applyBorder="1" applyAlignment="1">
      <alignment horizontal="left" vertical="top"/>
    </xf>
    <xf numFmtId="166" fontId="16" fillId="0" borderId="70" xfId="7" applyFont="1" applyBorder="1" applyAlignment="1">
      <alignment horizontal="left" vertical="top"/>
    </xf>
    <xf numFmtId="0" fontId="16" fillId="0" borderId="81" xfId="7" applyNumberFormat="1" applyFont="1" applyFill="1" applyBorder="1" applyAlignment="1">
      <alignment vertical="center" wrapText="1"/>
    </xf>
    <xf numFmtId="0" fontId="16" fillId="15" borderId="0" xfId="7" applyNumberFormat="1" applyFont="1" applyFill="1" applyBorder="1" applyAlignment="1">
      <alignment horizontal="center" vertical="center" wrapText="1"/>
    </xf>
    <xf numFmtId="166" fontId="16" fillId="15" borderId="59" xfId="7" applyFont="1" applyFill="1" applyBorder="1" applyAlignment="1">
      <alignment horizontal="center" vertical="center" wrapText="1"/>
    </xf>
    <xf numFmtId="164" fontId="16" fillId="9" borderId="38" xfId="0" applyNumberFormat="1" applyFont="1" applyFill="1" applyBorder="1" applyAlignment="1">
      <alignment horizontal="center" vertical="top"/>
    </xf>
    <xf numFmtId="0" fontId="16" fillId="0" borderId="57" xfId="7" applyNumberFormat="1" applyFont="1" applyFill="1" applyBorder="1" applyAlignment="1">
      <alignment horizontal="center" vertical="top" wrapText="1"/>
    </xf>
    <xf numFmtId="0" fontId="16" fillId="15" borderId="52" xfId="7" applyNumberFormat="1" applyFont="1" applyFill="1" applyBorder="1" applyAlignment="1">
      <alignment horizontal="center" vertical="top" wrapText="1"/>
    </xf>
    <xf numFmtId="166" fontId="16" fillId="15" borderId="68" xfId="7" applyFont="1" applyFill="1" applyBorder="1" applyAlignment="1">
      <alignment horizontal="center" vertical="top" wrapText="1"/>
    </xf>
    <xf numFmtId="166" fontId="16" fillId="0" borderId="79" xfId="7" applyFont="1" applyBorder="1" applyAlignment="1">
      <alignment horizontal="center" vertical="center"/>
    </xf>
    <xf numFmtId="166" fontId="16" fillId="0" borderId="64" xfId="7" applyFont="1" applyBorder="1" applyAlignment="1">
      <alignment horizontal="left" vertical="top"/>
    </xf>
    <xf numFmtId="166" fontId="16" fillId="0" borderId="4" xfId="7" applyFont="1" applyBorder="1" applyAlignment="1">
      <alignment horizontal="left" vertical="top" wrapText="1"/>
    </xf>
    <xf numFmtId="166" fontId="16" fillId="0" borderId="81" xfId="7" applyFont="1" applyBorder="1" applyAlignment="1">
      <alignment horizontal="center" vertical="center"/>
    </xf>
    <xf numFmtId="166" fontId="16" fillId="0" borderId="58" xfId="7" applyFont="1" applyBorder="1" applyAlignment="1">
      <alignment horizontal="left" vertical="top"/>
    </xf>
    <xf numFmtId="166" fontId="16" fillId="0" borderId="66" xfId="7" applyFont="1" applyBorder="1" applyAlignment="1">
      <alignment horizontal="left" vertical="top"/>
    </xf>
    <xf numFmtId="166" fontId="16" fillId="0" borderId="19" xfId="7" applyFont="1" applyBorder="1" applyAlignment="1">
      <alignment horizontal="left" vertical="top" wrapText="1"/>
    </xf>
    <xf numFmtId="164" fontId="16" fillId="0" borderId="19" xfId="0" applyNumberFormat="1" applyFont="1" applyBorder="1" applyAlignment="1">
      <alignment horizontal="center" vertical="top"/>
    </xf>
    <xf numFmtId="0" fontId="0" fillId="4" borderId="0" xfId="0" applyFill="1" applyAlignment="1">
      <alignment horizontal="center" vertical="top" wrapText="1"/>
    </xf>
    <xf numFmtId="166" fontId="16" fillId="0" borderId="80" xfId="7" applyFont="1" applyBorder="1" applyAlignment="1">
      <alignment horizontal="center" vertical="center"/>
    </xf>
    <xf numFmtId="166" fontId="16" fillId="0" borderId="73" xfId="7" applyFont="1" applyBorder="1" applyAlignment="1">
      <alignment horizontal="left" vertical="top"/>
    </xf>
    <xf numFmtId="166" fontId="16" fillId="0" borderId="75" xfId="7" applyFont="1" applyBorder="1" applyAlignment="1">
      <alignment horizontal="left" vertical="top"/>
    </xf>
    <xf numFmtId="166" fontId="16" fillId="0" borderId="25" xfId="7" applyFont="1" applyBorder="1" applyAlignment="1">
      <alignment horizontal="left" vertical="top" wrapText="1"/>
    </xf>
    <xf numFmtId="0" fontId="0" fillId="4" borderId="26" xfId="0" applyFill="1" applyBorder="1" applyAlignment="1">
      <alignment horizontal="center" vertical="top" wrapText="1"/>
    </xf>
    <xf numFmtId="166" fontId="16" fillId="0" borderId="76" xfId="7" applyFont="1" applyBorder="1" applyAlignment="1">
      <alignment horizontal="center" vertical="center"/>
    </xf>
    <xf numFmtId="166" fontId="16" fillId="0" borderId="61" xfId="7" applyFont="1" applyBorder="1" applyAlignment="1">
      <alignment horizontal="left" vertical="top"/>
    </xf>
    <xf numFmtId="166" fontId="16" fillId="0" borderId="33" xfId="7" applyFont="1" applyBorder="1" applyAlignment="1">
      <alignment horizontal="left" vertical="top"/>
    </xf>
    <xf numFmtId="166" fontId="16" fillId="0" borderId="46" xfId="7" applyFont="1" applyBorder="1" applyAlignment="1">
      <alignment horizontal="left" vertical="top" wrapText="1"/>
    </xf>
    <xf numFmtId="0" fontId="17" fillId="9" borderId="41" xfId="0" applyFont="1" applyFill="1" applyBorder="1" applyAlignment="1">
      <alignment horizontal="center" vertical="top"/>
    </xf>
    <xf numFmtId="166" fontId="16" fillId="4" borderId="84" xfId="7" applyFont="1" applyFill="1" applyBorder="1" applyAlignment="1">
      <alignment horizontal="center" vertical="center" wrapText="1"/>
    </xf>
    <xf numFmtId="166" fontId="16" fillId="15" borderId="50" xfId="7" applyFont="1" applyFill="1" applyBorder="1" applyAlignment="1">
      <alignment horizontal="center" vertical="center" wrapText="1"/>
    </xf>
    <xf numFmtId="166" fontId="16" fillId="0" borderId="36" xfId="7" applyFont="1" applyBorder="1" applyAlignment="1">
      <alignment wrapText="1"/>
    </xf>
    <xf numFmtId="166" fontId="16" fillId="4" borderId="57" xfId="7" applyFont="1" applyFill="1" applyBorder="1" applyAlignment="1">
      <alignment horizontal="center" vertical="center" wrapText="1"/>
    </xf>
    <xf numFmtId="166" fontId="16" fillId="15" borderId="52" xfId="7" applyFont="1" applyFill="1" applyBorder="1" applyAlignment="1">
      <alignment horizontal="center" vertical="center" wrapText="1"/>
    </xf>
    <xf numFmtId="0" fontId="69" fillId="0" borderId="36" xfId="0" applyFont="1" applyBorder="1" applyAlignment="1">
      <alignment horizontal="center" vertical="center" wrapText="1"/>
    </xf>
    <xf numFmtId="0" fontId="31" fillId="0" borderId="36" xfId="0" applyFont="1" applyBorder="1" applyAlignment="1">
      <alignment wrapText="1"/>
    </xf>
    <xf numFmtId="166" fontId="16" fillId="0" borderId="10" xfId="7" applyFont="1" applyFill="1" applyBorder="1" applyAlignment="1">
      <alignment horizontal="center" vertical="center" wrapText="1"/>
    </xf>
    <xf numFmtId="166" fontId="16" fillId="0" borderId="65" xfId="7" applyFont="1" applyFill="1" applyBorder="1" applyAlignment="1">
      <alignment horizontal="center" vertical="center" wrapText="1"/>
    </xf>
    <xf numFmtId="0" fontId="18" fillId="0" borderId="9" xfId="0" applyFont="1" applyBorder="1" applyAlignment="1">
      <alignment vertical="center" wrapText="1"/>
    </xf>
    <xf numFmtId="0" fontId="69" fillId="0" borderId="43" xfId="0" applyFont="1" applyBorder="1" applyAlignment="1">
      <alignment horizontal="center" vertical="center" wrapText="1"/>
    </xf>
    <xf numFmtId="0" fontId="31" fillId="0" borderId="43" xfId="0" applyFont="1" applyBorder="1" applyAlignment="1">
      <alignment wrapText="1"/>
    </xf>
    <xf numFmtId="166" fontId="16" fillId="0" borderId="12" xfId="7" applyFont="1" applyFill="1" applyBorder="1" applyAlignment="1">
      <alignment vertical="top" wrapText="1"/>
    </xf>
    <xf numFmtId="0" fontId="31" fillId="6" borderId="27" xfId="0" applyFont="1" applyFill="1" applyBorder="1"/>
    <xf numFmtId="0" fontId="31" fillId="6" borderId="28" xfId="0" applyFont="1" applyFill="1" applyBorder="1"/>
    <xf numFmtId="166" fontId="89" fillId="6" borderId="10" xfId="7" applyFont="1" applyFill="1" applyBorder="1" applyAlignment="1">
      <alignment horizontal="center" vertical="center" wrapText="1"/>
    </xf>
    <xf numFmtId="166" fontId="29" fillId="6" borderId="11" xfId="7" applyFont="1" applyFill="1" applyBorder="1" applyAlignment="1">
      <alignment vertical="top" wrapText="1"/>
    </xf>
    <xf numFmtId="0" fontId="29" fillId="6" borderId="11" xfId="0" applyFont="1" applyFill="1" applyBorder="1" applyAlignment="1">
      <alignment vertical="top" wrapText="1"/>
    </xf>
    <xf numFmtId="0" fontId="29" fillId="6" borderId="11" xfId="0" applyFont="1" applyFill="1" applyBorder="1" applyAlignment="1">
      <alignment vertical="top" textRotation="90" wrapText="1"/>
    </xf>
    <xf numFmtId="49" fontId="17" fillId="6" borderId="11" xfId="0" applyNumberFormat="1" applyFont="1" applyFill="1" applyBorder="1" applyAlignment="1">
      <alignment vertical="top" wrapText="1"/>
    </xf>
    <xf numFmtId="0" fontId="17" fillId="6" borderId="11" xfId="0" applyFont="1" applyFill="1" applyBorder="1"/>
    <xf numFmtId="49" fontId="17" fillId="11" borderId="9" xfId="0" applyNumberFormat="1" applyFont="1" applyFill="1" applyBorder="1" applyAlignment="1">
      <alignment horizontal="center" vertical="top"/>
    </xf>
    <xf numFmtId="0" fontId="31" fillId="6" borderId="57" xfId="0" applyFont="1" applyFill="1" applyBorder="1"/>
    <xf numFmtId="0" fontId="31" fillId="6" borderId="54" xfId="0" applyFont="1" applyFill="1" applyBorder="1"/>
    <xf numFmtId="166" fontId="23" fillId="6" borderId="10" xfId="7" applyFont="1" applyFill="1" applyBorder="1" applyAlignment="1">
      <alignment horizontal="center" vertical="center"/>
    </xf>
    <xf numFmtId="166" fontId="16" fillId="6" borderId="11" xfId="7" applyFont="1" applyFill="1" applyBorder="1" applyAlignment="1">
      <alignment vertical="top"/>
    </xf>
    <xf numFmtId="166" fontId="16" fillId="6" borderId="12" xfId="7" applyFont="1" applyFill="1" applyBorder="1" applyAlignment="1">
      <alignment vertical="top"/>
    </xf>
    <xf numFmtId="0" fontId="17" fillId="6" borderId="9" xfId="0" applyFont="1" applyFill="1" applyBorder="1" applyAlignment="1">
      <alignment horizontal="center" vertical="top"/>
    </xf>
    <xf numFmtId="166" fontId="23" fillId="0" borderId="1" xfId="7" applyFont="1" applyFill="1" applyBorder="1" applyAlignment="1">
      <alignment horizontal="center" vertical="center"/>
    </xf>
    <xf numFmtId="166" fontId="16" fillId="0" borderId="3" xfId="7" applyFont="1" applyBorder="1" applyAlignment="1">
      <alignment horizontal="center" vertical="top"/>
    </xf>
    <xf numFmtId="166" fontId="16" fillId="0" borderId="35" xfId="7" applyFont="1" applyBorder="1" applyAlignment="1">
      <alignment horizontal="center" vertical="top"/>
    </xf>
    <xf numFmtId="166" fontId="16" fillId="0" borderId="4" xfId="7" applyFont="1" applyBorder="1" applyAlignment="1">
      <alignment horizontal="left" vertical="top"/>
    </xf>
    <xf numFmtId="164" fontId="17" fillId="25" borderId="2" xfId="0" applyNumberFormat="1" applyFont="1" applyFill="1" applyBorder="1" applyAlignment="1">
      <alignment horizontal="center" vertical="top"/>
    </xf>
    <xf numFmtId="166" fontId="23" fillId="0" borderId="35" xfId="7" applyFont="1" applyBorder="1" applyAlignment="1">
      <alignment horizontal="center" vertical="center"/>
    </xf>
    <xf numFmtId="0" fontId="16" fillId="0" borderId="24" xfId="0" applyFont="1" applyBorder="1" applyAlignment="1">
      <alignment horizontal="center" vertical="top"/>
    </xf>
    <xf numFmtId="166" fontId="23" fillId="0" borderId="36" xfId="7" applyFont="1" applyBorder="1" applyAlignment="1">
      <alignment horizontal="center" vertical="center"/>
    </xf>
    <xf numFmtId="166" fontId="16" fillId="0" borderId="36" xfId="7" applyFont="1" applyBorder="1" applyAlignment="1">
      <alignment horizontal="center" vertical="top"/>
    </xf>
    <xf numFmtId="166" fontId="16" fillId="0" borderId="17" xfId="7" applyFont="1" applyBorder="1" applyAlignment="1">
      <alignment horizontal="left" vertical="top"/>
    </xf>
    <xf numFmtId="166" fontId="16" fillId="0" borderId="0" xfId="7" applyFont="1" applyBorder="1" applyAlignment="1">
      <alignment vertical="top" wrapText="1"/>
    </xf>
    <xf numFmtId="0" fontId="16" fillId="0" borderId="1" xfId="7" applyNumberFormat="1" applyFont="1" applyFill="1" applyBorder="1" applyAlignment="1">
      <alignment horizontal="center" vertical="center"/>
    </xf>
    <xf numFmtId="0" fontId="16" fillId="0" borderId="35" xfId="7" applyNumberFormat="1" applyFont="1" applyBorder="1" applyAlignment="1">
      <alignment horizontal="center" vertical="center"/>
    </xf>
    <xf numFmtId="164" fontId="17" fillId="25" borderId="10" xfId="0" applyNumberFormat="1" applyFont="1" applyFill="1" applyBorder="1" applyAlignment="1">
      <alignment horizontal="center" vertical="top"/>
    </xf>
    <xf numFmtId="0" fontId="17" fillId="0" borderId="20" xfId="7" applyNumberFormat="1" applyFont="1" applyFill="1" applyBorder="1" applyAlignment="1">
      <alignment horizontal="center" vertical="center"/>
    </xf>
    <xf numFmtId="0" fontId="16" fillId="0" borderId="43" xfId="7" applyNumberFormat="1" applyFont="1" applyFill="1" applyBorder="1" applyAlignment="1">
      <alignment horizontal="center" vertical="center"/>
    </xf>
    <xf numFmtId="166" fontId="16" fillId="0" borderId="43" xfId="7" applyFont="1" applyBorder="1" applyAlignment="1">
      <alignment horizontal="center" vertical="center" wrapText="1"/>
    </xf>
    <xf numFmtId="166" fontId="16" fillId="0" borderId="21" xfId="7" applyFont="1" applyBorder="1" applyAlignment="1">
      <alignment horizontal="left" vertical="top" wrapText="1"/>
    </xf>
    <xf numFmtId="164" fontId="16" fillId="4" borderId="18" xfId="0" applyNumberFormat="1" applyFont="1" applyFill="1" applyBorder="1" applyAlignment="1">
      <alignment horizontal="center" vertical="top"/>
    </xf>
    <xf numFmtId="164" fontId="16" fillId="0" borderId="18" xfId="0" applyNumberFormat="1" applyFont="1" applyBorder="1" applyAlignment="1">
      <alignment horizontal="center" vertical="top"/>
    </xf>
    <xf numFmtId="0" fontId="16" fillId="0" borderId="44" xfId="0" applyFont="1" applyBorder="1" applyAlignment="1">
      <alignment horizontal="center" vertical="top"/>
    </xf>
    <xf numFmtId="0" fontId="16" fillId="0" borderId="16" xfId="7" applyNumberFormat="1" applyFont="1" applyFill="1" applyBorder="1" applyAlignment="1">
      <alignment horizontal="center" vertical="center"/>
    </xf>
    <xf numFmtId="0" fontId="16" fillId="0" borderId="36" xfId="7" applyNumberFormat="1" applyFont="1" applyBorder="1" applyAlignment="1">
      <alignment horizontal="center" vertical="center"/>
    </xf>
    <xf numFmtId="166" fontId="16" fillId="0" borderId="36" xfId="7" applyFont="1" applyBorder="1" applyAlignment="1">
      <alignment horizontal="left" vertical="top"/>
    </xf>
    <xf numFmtId="0" fontId="16" fillId="0" borderId="20" xfId="7" applyNumberFormat="1" applyFont="1" applyFill="1" applyBorder="1" applyAlignment="1">
      <alignment horizontal="center" vertical="center"/>
    </xf>
    <xf numFmtId="0" fontId="16" fillId="4" borderId="43" xfId="7" applyNumberFormat="1" applyFont="1" applyFill="1" applyBorder="1" applyAlignment="1">
      <alignment horizontal="center" vertical="center"/>
    </xf>
    <xf numFmtId="0" fontId="5" fillId="0" borderId="16" xfId="7" applyNumberFormat="1" applyFont="1" applyFill="1" applyBorder="1" applyAlignment="1">
      <alignment horizontal="center" vertical="center"/>
    </xf>
    <xf numFmtId="0" fontId="5" fillId="0" borderId="36" xfId="7" applyNumberFormat="1" applyFont="1" applyBorder="1" applyAlignment="1">
      <alignment horizontal="center" vertical="center"/>
    </xf>
    <xf numFmtId="166" fontId="16" fillId="0" borderId="36" xfId="7" applyFont="1" applyBorder="1" applyAlignment="1">
      <alignment horizontal="center" vertical="center" wrapText="1"/>
    </xf>
    <xf numFmtId="166" fontId="0" fillId="0" borderId="21" xfId="7" applyFont="1" applyBorder="1"/>
    <xf numFmtId="0" fontId="17" fillId="9" borderId="39" xfId="0" applyFont="1" applyFill="1" applyBorder="1" applyAlignment="1">
      <alignment horizontal="center" vertical="top"/>
    </xf>
    <xf numFmtId="0" fontId="7" fillId="4" borderId="0" xfId="0" applyFont="1" applyFill="1" applyAlignment="1">
      <alignment horizontal="center" vertical="top"/>
    </xf>
    <xf numFmtId="0" fontId="16" fillId="0" borderId="5" xfId="7" applyNumberFormat="1" applyFont="1" applyFill="1" applyBorder="1" applyAlignment="1">
      <alignment horizontal="center" vertical="center"/>
    </xf>
    <xf numFmtId="0" fontId="16" fillId="4" borderId="68" xfId="7" applyNumberFormat="1" applyFont="1" applyFill="1" applyBorder="1" applyAlignment="1">
      <alignment horizontal="center" vertical="center"/>
    </xf>
    <xf numFmtId="166" fontId="16" fillId="0" borderId="68" xfId="7" applyFont="1" applyBorder="1" applyAlignment="1">
      <alignment horizontal="center" vertical="center" wrapText="1"/>
    </xf>
    <xf numFmtId="166" fontId="16" fillId="0" borderId="17" xfId="7" applyFont="1" applyBorder="1" applyAlignment="1">
      <alignment horizontal="left" vertical="top" wrapText="1"/>
    </xf>
    <xf numFmtId="0" fontId="31" fillId="0" borderId="43" xfId="0" applyFont="1" applyBorder="1" applyAlignment="1">
      <alignment vertical="top" wrapText="1"/>
    </xf>
    <xf numFmtId="0" fontId="16" fillId="0" borderId="65" xfId="7" applyNumberFormat="1" applyFont="1" applyBorder="1" applyAlignment="1">
      <alignment horizontal="center" vertical="center" wrapText="1"/>
    </xf>
    <xf numFmtId="166" fontId="16" fillId="0" borderId="65" xfId="7" applyFont="1" applyBorder="1" applyAlignment="1">
      <alignment horizontal="center" vertical="center"/>
    </xf>
    <xf numFmtId="166" fontId="16" fillId="0" borderId="12" xfId="7" applyFont="1" applyBorder="1" applyAlignment="1">
      <alignment vertical="top" wrapText="1"/>
    </xf>
    <xf numFmtId="0" fontId="29" fillId="0" borderId="11" xfId="0" applyFont="1" applyBorder="1" applyAlignment="1">
      <alignment vertical="top" wrapText="1"/>
    </xf>
    <xf numFmtId="0" fontId="29" fillId="0" borderId="11" xfId="0" applyFont="1" applyBorder="1" applyAlignment="1">
      <alignment vertical="top" textRotation="90" wrapText="1"/>
    </xf>
    <xf numFmtId="49" fontId="17" fillId="0" borderId="11" xfId="0" applyNumberFormat="1" applyFont="1" applyBorder="1" applyAlignment="1">
      <alignment vertical="top" wrapText="1"/>
    </xf>
    <xf numFmtId="0" fontId="17" fillId="0" borderId="11" xfId="0" applyFont="1" applyBorder="1" applyAlignment="1">
      <alignment vertical="top"/>
    </xf>
    <xf numFmtId="0" fontId="17" fillId="0" borderId="12" xfId="0" applyFont="1" applyBorder="1" applyAlignment="1">
      <alignment vertical="top"/>
    </xf>
    <xf numFmtId="0" fontId="31" fillId="6" borderId="79" xfId="0" applyFont="1" applyFill="1" applyBorder="1"/>
    <xf numFmtId="0" fontId="31" fillId="6" borderId="67" xfId="0" applyFont="1" applyFill="1" applyBorder="1"/>
    <xf numFmtId="166" fontId="89" fillId="6" borderId="44" xfId="7" applyFont="1" applyFill="1" applyBorder="1" applyAlignment="1">
      <alignment horizontal="center" vertical="center" wrapText="1"/>
    </xf>
    <xf numFmtId="166" fontId="29" fillId="6" borderId="26" xfId="7" applyFont="1" applyFill="1" applyBorder="1" applyAlignment="1">
      <alignment vertical="top" wrapText="1"/>
    </xf>
    <xf numFmtId="0" fontId="29" fillId="6" borderId="26" xfId="0" applyFont="1" applyFill="1" applyBorder="1" applyAlignment="1">
      <alignment vertical="top" wrapText="1"/>
    </xf>
    <xf numFmtId="0" fontId="92" fillId="6" borderId="11" xfId="0" applyFont="1" applyFill="1" applyBorder="1" applyAlignment="1">
      <alignment vertical="top"/>
    </xf>
    <xf numFmtId="0" fontId="92" fillId="6" borderId="12" xfId="0" applyFont="1" applyFill="1" applyBorder="1" applyAlignment="1">
      <alignment vertical="top"/>
    </xf>
    <xf numFmtId="0" fontId="31" fillId="6" borderId="31" xfId="0" applyFont="1" applyFill="1" applyBorder="1"/>
    <xf numFmtId="0" fontId="31" fillId="6" borderId="32" xfId="0" applyFont="1" applyFill="1" applyBorder="1"/>
    <xf numFmtId="166" fontId="23" fillId="6" borderId="1" xfId="7" applyFont="1" applyFill="1" applyBorder="1" applyAlignment="1">
      <alignment horizontal="center" vertical="center"/>
    </xf>
    <xf numFmtId="166" fontId="16" fillId="6" borderId="3" xfId="7" applyFont="1" applyFill="1" applyBorder="1" applyAlignment="1">
      <alignment horizontal="left" vertical="top"/>
    </xf>
    <xf numFmtId="166" fontId="16" fillId="6" borderId="4" xfId="7" applyFont="1" applyFill="1" applyBorder="1" applyAlignment="1">
      <alignment horizontal="center" vertical="top"/>
    </xf>
    <xf numFmtId="0" fontId="0" fillId="6" borderId="3" xfId="0" applyFill="1" applyBorder="1" applyAlignment="1">
      <alignment horizontal="center" vertical="top" wrapText="1"/>
    </xf>
    <xf numFmtId="0" fontId="0" fillId="6" borderId="4" xfId="0" applyFill="1" applyBorder="1" applyAlignment="1">
      <alignment horizontal="center" vertical="top" wrapText="1"/>
    </xf>
    <xf numFmtId="164" fontId="17" fillId="25" borderId="1" xfId="0" applyNumberFormat="1" applyFont="1" applyFill="1" applyBorder="1" applyAlignment="1">
      <alignment horizontal="center" vertical="top"/>
    </xf>
    <xf numFmtId="0" fontId="17" fillId="25" borderId="1" xfId="0" applyFont="1" applyFill="1" applyBorder="1" applyAlignment="1">
      <alignment horizontal="center" vertical="top"/>
    </xf>
    <xf numFmtId="0" fontId="16" fillId="4" borderId="68" xfId="7" applyNumberFormat="1" applyFont="1" applyFill="1" applyBorder="1" applyAlignment="1">
      <alignment horizontal="center" vertical="center" wrapText="1"/>
    </xf>
    <xf numFmtId="166" fontId="16" fillId="0" borderId="8" xfId="7" applyFont="1" applyBorder="1" applyAlignment="1">
      <alignment vertical="top" wrapText="1"/>
    </xf>
    <xf numFmtId="164" fontId="16" fillId="0" borderId="10" xfId="0" applyNumberFormat="1" applyFont="1" applyBorder="1" applyAlignment="1">
      <alignment horizontal="center" vertical="top"/>
    </xf>
    <xf numFmtId="164" fontId="16" fillId="0" borderId="44" xfId="0" applyNumberFormat="1" applyFont="1" applyBorder="1" applyAlignment="1">
      <alignment horizontal="center" vertical="top"/>
    </xf>
    <xf numFmtId="0" fontId="16" fillId="0" borderId="5" xfId="0" applyFont="1" applyBorder="1" applyAlignment="1">
      <alignment horizontal="center" vertical="top"/>
    </xf>
    <xf numFmtId="49" fontId="17" fillId="9" borderId="26" xfId="0" applyNumberFormat="1" applyFont="1" applyFill="1" applyBorder="1" applyAlignment="1">
      <alignment vertical="top" wrapText="1"/>
    </xf>
    <xf numFmtId="166" fontId="16" fillId="0" borderId="10" xfId="7" applyFont="1" applyFill="1" applyBorder="1" applyAlignment="1">
      <alignment horizontal="center" vertical="center"/>
    </xf>
    <xf numFmtId="166" fontId="16" fillId="0" borderId="65" xfId="7" applyFont="1" applyBorder="1" applyAlignment="1">
      <alignment horizontal="left" vertical="top"/>
    </xf>
    <xf numFmtId="166" fontId="16" fillId="0" borderId="11" xfId="7" applyFont="1" applyBorder="1" applyAlignment="1">
      <alignment horizontal="left" vertical="top"/>
    </xf>
    <xf numFmtId="164" fontId="17" fillId="19" borderId="10" xfId="0" applyNumberFormat="1" applyFont="1" applyFill="1" applyBorder="1" applyAlignment="1">
      <alignment horizontal="center" vertical="top"/>
    </xf>
    <xf numFmtId="0" fontId="69" fillId="0" borderId="36" xfId="0" applyFont="1" applyBorder="1" applyAlignment="1">
      <alignment vertical="top"/>
    </xf>
    <xf numFmtId="0" fontId="17" fillId="0" borderId="44" xfId="7" applyNumberFormat="1" applyFont="1" applyFill="1" applyBorder="1" applyAlignment="1">
      <alignment horizontal="center" vertical="center" wrapText="1"/>
    </xf>
    <xf numFmtId="0" fontId="16" fillId="4" borderId="75" xfId="7" applyNumberFormat="1" applyFont="1" applyFill="1" applyBorder="1" applyAlignment="1">
      <alignment horizontal="center" vertical="center" wrapText="1"/>
    </xf>
    <xf numFmtId="166" fontId="16" fillId="15" borderId="75" xfId="7" applyFont="1" applyFill="1" applyBorder="1" applyAlignment="1">
      <alignment horizontal="center" vertical="center" wrapText="1"/>
    </xf>
    <xf numFmtId="166" fontId="16" fillId="0" borderId="26" xfId="7" applyFont="1" applyBorder="1" applyAlignment="1">
      <alignment horizontal="left" vertical="center" wrapText="1"/>
    </xf>
    <xf numFmtId="164" fontId="16" fillId="0" borderId="24" xfId="0" applyNumberFormat="1" applyFont="1" applyBorder="1" applyAlignment="1">
      <alignment horizontal="center" vertical="top"/>
    </xf>
    <xf numFmtId="166" fontId="16" fillId="0" borderId="1" xfId="7" applyFont="1" applyFill="1" applyBorder="1" applyAlignment="1">
      <alignment horizontal="center" vertical="center"/>
    </xf>
    <xf numFmtId="166" fontId="16" fillId="0" borderId="35" xfId="7" applyFont="1" applyBorder="1" applyAlignment="1">
      <alignment horizontal="center" vertical="center"/>
    </xf>
    <xf numFmtId="0" fontId="17" fillId="0" borderId="5" xfId="7" applyNumberFormat="1" applyFont="1" applyFill="1" applyBorder="1" applyAlignment="1">
      <alignment horizontal="center" vertical="center" wrapText="1"/>
    </xf>
    <xf numFmtId="169" fontId="16" fillId="0" borderId="68" xfId="7" applyNumberFormat="1" applyFont="1" applyFill="1" applyBorder="1" applyAlignment="1">
      <alignment horizontal="left" vertical="center" wrapText="1"/>
    </xf>
    <xf numFmtId="166" fontId="23" fillId="0" borderId="77" xfId="7" applyFont="1" applyFill="1" applyBorder="1" applyAlignment="1">
      <alignment horizontal="center" vertical="center"/>
    </xf>
    <xf numFmtId="166" fontId="23" fillId="0" borderId="72" xfId="7" applyFont="1" applyFill="1" applyBorder="1" applyAlignment="1">
      <alignment horizontal="center" vertical="center"/>
    </xf>
    <xf numFmtId="164" fontId="17" fillId="9" borderId="2" xfId="0" applyNumberFormat="1" applyFont="1" applyFill="1" applyBorder="1" applyAlignment="1">
      <alignment horizontal="center" vertical="top"/>
    </xf>
    <xf numFmtId="164" fontId="17" fillId="9" borderId="1" xfId="0" applyNumberFormat="1" applyFont="1" applyFill="1" applyBorder="1" applyAlignment="1">
      <alignment horizontal="center" vertical="top"/>
    </xf>
    <xf numFmtId="0" fontId="17" fillId="9" borderId="2" xfId="0" applyFont="1" applyFill="1" applyBorder="1" applyAlignment="1">
      <alignment horizontal="center" vertical="top"/>
    </xf>
    <xf numFmtId="0" fontId="0" fillId="9" borderId="3" xfId="0" applyFill="1" applyBorder="1" applyAlignment="1">
      <alignment vertical="top" wrapText="1"/>
    </xf>
    <xf numFmtId="166" fontId="23" fillId="0" borderId="16" xfId="7" applyFont="1" applyFill="1" applyBorder="1" applyAlignment="1">
      <alignment horizontal="center" vertical="center" wrapText="1"/>
    </xf>
    <xf numFmtId="166" fontId="23" fillId="0" borderId="36" xfId="7" applyFont="1" applyFill="1" applyBorder="1" applyAlignment="1">
      <alignment horizontal="center" vertical="center" wrapText="1"/>
    </xf>
    <xf numFmtId="166" fontId="16" fillId="15" borderId="36" xfId="7" applyFont="1" applyFill="1" applyBorder="1" applyAlignment="1">
      <alignment horizontal="center" vertical="center" wrapText="1"/>
    </xf>
    <xf numFmtId="166" fontId="16" fillId="0" borderId="37" xfId="7" applyFont="1" applyBorder="1" applyAlignment="1">
      <alignment wrapText="1"/>
    </xf>
    <xf numFmtId="164" fontId="16" fillId="9" borderId="20" xfId="0" applyNumberFormat="1" applyFont="1" applyFill="1" applyBorder="1" applyAlignment="1">
      <alignment horizontal="center" vertical="top"/>
    </xf>
    <xf numFmtId="49" fontId="17" fillId="9" borderId="0" xfId="0" applyNumberFormat="1" applyFont="1" applyFill="1" applyAlignment="1">
      <alignment vertical="top" wrapText="1"/>
    </xf>
    <xf numFmtId="166" fontId="23" fillId="0" borderId="5" xfId="7" applyFont="1" applyFill="1" applyBorder="1" applyAlignment="1">
      <alignment horizontal="center" vertical="center" wrapText="1"/>
    </xf>
    <xf numFmtId="166" fontId="23" fillId="0" borderId="68" xfId="7" applyFont="1" applyFill="1" applyBorder="1" applyAlignment="1">
      <alignment horizontal="center" vertical="center" wrapText="1"/>
    </xf>
    <xf numFmtId="164" fontId="16" fillId="9" borderId="5" xfId="0" applyNumberFormat="1" applyFont="1" applyFill="1" applyBorder="1" applyAlignment="1">
      <alignment horizontal="center" vertical="top"/>
    </xf>
    <xf numFmtId="166" fontId="16" fillId="0" borderId="66" xfId="7" applyFont="1" applyFill="1" applyBorder="1" applyAlignment="1">
      <alignment horizontal="center" vertical="center"/>
    </xf>
    <xf numFmtId="0" fontId="0" fillId="10" borderId="2" xfId="0" applyFill="1" applyBorder="1" applyAlignment="1">
      <alignment vertical="top" wrapText="1"/>
    </xf>
    <xf numFmtId="0" fontId="0" fillId="4" borderId="19" xfId="0" applyFill="1" applyBorder="1" applyAlignment="1">
      <alignment horizontal="center" vertical="top" wrapText="1"/>
    </xf>
    <xf numFmtId="0" fontId="69" fillId="0" borderId="36" xfId="0" applyFont="1" applyBorder="1"/>
    <xf numFmtId="0" fontId="16" fillId="0" borderId="18" xfId="7" applyNumberFormat="1" applyFont="1" applyFill="1" applyBorder="1" applyAlignment="1">
      <alignment horizontal="center" vertical="center"/>
    </xf>
    <xf numFmtId="0" fontId="16" fillId="0" borderId="66" xfId="7" applyNumberFormat="1" applyFont="1" applyFill="1" applyBorder="1" applyAlignment="1">
      <alignment horizontal="center" vertical="center"/>
    </xf>
    <xf numFmtId="166" fontId="16" fillId="0" borderId="59" xfId="7" applyFont="1" applyBorder="1" applyAlignment="1">
      <alignment vertical="center"/>
    </xf>
    <xf numFmtId="0" fontId="16" fillId="10" borderId="38" xfId="0" applyFont="1" applyFill="1" applyBorder="1" applyAlignment="1">
      <alignment vertical="top" wrapText="1"/>
    </xf>
    <xf numFmtId="166" fontId="16" fillId="0" borderId="42" xfId="7" applyFont="1" applyBorder="1" applyAlignment="1">
      <alignment vertical="center"/>
    </xf>
    <xf numFmtId="164" fontId="16" fillId="0" borderId="20" xfId="0" applyNumberFormat="1" applyFont="1" applyBorder="1" applyAlignment="1">
      <alignment horizontal="center" vertical="top"/>
    </xf>
    <xf numFmtId="166" fontId="16" fillId="0" borderId="53" xfId="7" applyFont="1" applyBorder="1" applyAlignment="1">
      <alignment horizontal="left" vertical="top" wrapText="1"/>
    </xf>
    <xf numFmtId="164" fontId="16" fillId="0" borderId="5" xfId="0" applyNumberFormat="1" applyFont="1" applyBorder="1" applyAlignment="1">
      <alignment horizontal="center" vertical="top"/>
    </xf>
    <xf numFmtId="0" fontId="16" fillId="10" borderId="9" xfId="0" applyFont="1" applyFill="1" applyBorder="1" applyAlignment="1">
      <alignment vertical="top" wrapText="1"/>
    </xf>
    <xf numFmtId="49" fontId="17" fillId="11" borderId="6" xfId="0" applyNumberFormat="1" applyFont="1" applyFill="1" applyBorder="1" applyAlignment="1">
      <alignment vertical="top"/>
    </xf>
    <xf numFmtId="49" fontId="17" fillId="7" borderId="7" xfId="0" applyNumberFormat="1" applyFont="1" applyFill="1" applyBorder="1" applyAlignment="1">
      <alignment vertical="top"/>
    </xf>
    <xf numFmtId="166" fontId="16" fillId="0" borderId="51" xfId="7" applyFont="1" applyBorder="1" applyAlignment="1">
      <alignment horizontal="left" vertical="top"/>
    </xf>
    <xf numFmtId="164" fontId="17" fillId="9" borderId="10" xfId="0" applyNumberFormat="1" applyFont="1" applyFill="1" applyBorder="1" applyAlignment="1">
      <alignment horizontal="center" vertical="top"/>
    </xf>
    <xf numFmtId="0" fontId="16" fillId="0" borderId="20" xfId="7" applyNumberFormat="1" applyFont="1" applyFill="1" applyBorder="1" applyAlignment="1">
      <alignment horizontal="center" vertical="center" wrapText="1"/>
    </xf>
    <xf numFmtId="166" fontId="16" fillId="15" borderId="42" xfId="7" applyFont="1" applyFill="1" applyBorder="1" applyAlignment="1">
      <alignment horizontal="center" vertical="center" wrapText="1"/>
    </xf>
    <xf numFmtId="166" fontId="16" fillId="0" borderId="42" xfId="7" applyFont="1" applyBorder="1" applyAlignment="1">
      <alignment horizontal="left" vertical="top" wrapText="1"/>
    </xf>
    <xf numFmtId="164" fontId="16" fillId="9" borderId="18" xfId="0" applyNumberFormat="1" applyFont="1" applyFill="1" applyBorder="1" applyAlignment="1">
      <alignment horizontal="center" vertical="top"/>
    </xf>
    <xf numFmtId="0" fontId="17" fillId="9" borderId="38" xfId="0" applyFont="1" applyFill="1" applyBorder="1" applyAlignment="1">
      <alignment horizontal="center" textRotation="90" wrapText="1"/>
    </xf>
    <xf numFmtId="0" fontId="16" fillId="4" borderId="43" xfId="7" applyNumberFormat="1" applyFont="1" applyFill="1" applyBorder="1" applyAlignment="1">
      <alignment horizontal="center" vertical="center" wrapText="1"/>
    </xf>
    <xf numFmtId="166" fontId="16" fillId="0" borderId="65" xfId="7" applyFont="1" applyBorder="1" applyAlignment="1">
      <alignment horizontal="center" vertical="center" wrapText="1"/>
    </xf>
    <xf numFmtId="0" fontId="31" fillId="6" borderId="36" xfId="0" applyFont="1" applyFill="1" applyBorder="1"/>
    <xf numFmtId="166" fontId="5" fillId="6" borderId="10" xfId="7" applyFont="1" applyFill="1" applyBorder="1" applyAlignment="1">
      <alignment horizontal="center" vertical="top" wrapText="1"/>
    </xf>
    <xf numFmtId="166" fontId="0" fillId="6" borderId="11" xfId="7" applyFont="1" applyFill="1" applyBorder="1" applyAlignment="1">
      <alignment vertical="top" wrapText="1"/>
    </xf>
    <xf numFmtId="0" fontId="0" fillId="6" borderId="11" xfId="0" applyFill="1" applyBorder="1" applyAlignment="1">
      <alignment vertical="top" wrapText="1"/>
    </xf>
    <xf numFmtId="0" fontId="0" fillId="6" borderId="11" xfId="0" applyFill="1" applyBorder="1" applyAlignment="1">
      <alignment vertical="top" textRotation="90" wrapText="1"/>
    </xf>
    <xf numFmtId="0" fontId="16" fillId="6" borderId="11" xfId="0" applyFont="1" applyFill="1" applyBorder="1" applyAlignment="1">
      <alignment vertical="top" wrapText="1"/>
    </xf>
    <xf numFmtId="0" fontId="31" fillId="0" borderId="36" xfId="0" applyFont="1" applyBorder="1" applyAlignment="1">
      <alignment horizontal="left" vertical="top" wrapText="1"/>
    </xf>
    <xf numFmtId="166" fontId="16" fillId="0" borderId="72" xfId="7" applyFont="1" applyBorder="1" applyAlignment="1">
      <alignment horizontal="center" vertical="top"/>
    </xf>
    <xf numFmtId="166" fontId="16" fillId="0" borderId="70" xfId="7" applyFont="1" applyBorder="1" applyAlignment="1">
      <alignment horizontal="center" vertical="top" wrapText="1"/>
    </xf>
    <xf numFmtId="166" fontId="16" fillId="0" borderId="13" xfId="7" applyFont="1" applyBorder="1" applyAlignment="1">
      <alignment vertical="top" wrapText="1"/>
    </xf>
    <xf numFmtId="0" fontId="17" fillId="0" borderId="3" xfId="0" applyFont="1" applyBorder="1" applyAlignment="1">
      <alignment horizontal="left" vertical="top"/>
    </xf>
    <xf numFmtId="0" fontId="17" fillId="0" borderId="3" xfId="0" applyFont="1" applyBorder="1" applyAlignment="1">
      <alignment horizontal="left" vertical="top" textRotation="90"/>
    </xf>
    <xf numFmtId="0" fontId="16" fillId="0" borderId="3" xfId="0" applyFont="1" applyBorder="1" applyAlignment="1">
      <alignment horizontal="left" vertical="top"/>
    </xf>
    <xf numFmtId="49" fontId="17" fillId="8" borderId="2" xfId="0" applyNumberFormat="1" applyFont="1" applyFill="1" applyBorder="1" applyAlignment="1">
      <alignment horizontal="center" vertical="top" wrapText="1"/>
    </xf>
    <xf numFmtId="0" fontId="16" fillId="0" borderId="68" xfId="7" applyNumberFormat="1" applyFont="1" applyBorder="1" applyAlignment="1">
      <alignment horizontal="center" vertical="center"/>
    </xf>
    <xf numFmtId="166" fontId="16" fillId="0" borderId="42" xfId="7" applyFont="1" applyBorder="1" applyAlignment="1">
      <alignment horizontal="center" vertical="center"/>
    </xf>
    <xf numFmtId="166" fontId="16" fillId="0" borderId="6" xfId="7" applyFont="1" applyBorder="1" applyAlignment="1">
      <alignment vertical="top" wrapText="1"/>
    </xf>
    <xf numFmtId="0" fontId="17" fillId="0" borderId="26" xfId="0" applyFont="1" applyBorder="1" applyAlignment="1">
      <alignment horizontal="left" vertical="top"/>
    </xf>
    <xf numFmtId="0" fontId="17" fillId="0" borderId="26" xfId="0" applyFont="1" applyBorder="1" applyAlignment="1">
      <alignment horizontal="left" vertical="top" textRotation="90"/>
    </xf>
    <xf numFmtId="0" fontId="16" fillId="0" borderId="26" xfId="0" applyFont="1" applyBorder="1" applyAlignment="1">
      <alignment horizontal="left" vertical="top"/>
    </xf>
    <xf numFmtId="0" fontId="17" fillId="0" borderId="25" xfId="0" applyFont="1" applyBorder="1" applyAlignment="1">
      <alignment vertical="top"/>
    </xf>
    <xf numFmtId="0" fontId="12" fillId="7" borderId="10" xfId="0" applyFont="1" applyFill="1" applyBorder="1" applyAlignment="1">
      <alignment horizontal="center" vertical="center"/>
    </xf>
    <xf numFmtId="0" fontId="6" fillId="8" borderId="11" xfId="0" applyFont="1" applyFill="1" applyBorder="1"/>
    <xf numFmtId="0" fontId="17" fillId="7" borderId="11" xfId="0" applyFont="1" applyFill="1" applyBorder="1" applyAlignment="1">
      <alignment horizontal="left" vertical="top" textRotation="90"/>
    </xf>
    <xf numFmtId="0" fontId="92" fillId="8" borderId="11" xfId="0" applyFont="1" applyFill="1" applyBorder="1" applyAlignment="1">
      <alignment vertical="center"/>
    </xf>
    <xf numFmtId="0" fontId="7" fillId="0" borderId="19" xfId="0" applyFont="1" applyBorder="1" applyAlignment="1">
      <alignment horizontal="center" vertical="center" wrapText="1"/>
    </xf>
    <xf numFmtId="0" fontId="31" fillId="0" borderId="0" xfId="0" applyFont="1" applyAlignment="1">
      <alignment horizontal="center"/>
    </xf>
    <xf numFmtId="0" fontId="31" fillId="0" borderId="0" xfId="14" applyFont="1" applyAlignment="1">
      <alignment vertical="top" wrapText="1"/>
    </xf>
    <xf numFmtId="0" fontId="33" fillId="0" borderId="0" xfId="14" applyFont="1" applyAlignment="1">
      <alignment vertical="top" wrapText="1"/>
    </xf>
    <xf numFmtId="0" fontId="23" fillId="0" borderId="0" xfId="0" applyFont="1" applyAlignment="1">
      <alignment horizontal="center" vertical="top"/>
    </xf>
    <xf numFmtId="49" fontId="17" fillId="8" borderId="3" xfId="10" applyNumberFormat="1" applyFont="1" applyFill="1" applyBorder="1" applyAlignment="1">
      <alignment vertical="top"/>
    </xf>
    <xf numFmtId="164" fontId="17" fillId="8" borderId="2" xfId="10" applyNumberFormat="1" applyFont="1" applyFill="1" applyBorder="1" applyAlignment="1">
      <alignment horizontal="center" vertical="top"/>
    </xf>
    <xf numFmtId="49" fontId="17" fillId="7" borderId="78" xfId="0" applyNumberFormat="1" applyFont="1" applyFill="1" applyBorder="1" applyAlignment="1">
      <alignment horizontal="center" vertical="top" wrapText="1"/>
    </xf>
    <xf numFmtId="0" fontId="16" fillId="6" borderId="11" xfId="0" applyFont="1" applyFill="1" applyBorder="1" applyAlignment="1">
      <alignment vertical="top"/>
    </xf>
    <xf numFmtId="0" fontId="16" fillId="6" borderId="12" xfId="0" applyFont="1" applyFill="1" applyBorder="1" applyAlignment="1">
      <alignment vertical="top"/>
    </xf>
    <xf numFmtId="9" fontId="16" fillId="0" borderId="3" xfId="0" applyNumberFormat="1" applyFont="1" applyBorder="1" applyAlignment="1">
      <alignment horizontal="center" vertical="top"/>
    </xf>
    <xf numFmtId="0" fontId="16" fillId="0" borderId="35" xfId="0" applyFont="1" applyBorder="1" applyAlignment="1">
      <alignment horizontal="center" vertical="top"/>
    </xf>
    <xf numFmtId="0" fontId="16" fillId="0" borderId="4" xfId="0" applyFont="1" applyBorder="1" applyAlignment="1">
      <alignment horizontal="left" vertical="top"/>
    </xf>
    <xf numFmtId="9" fontId="16" fillId="0" borderId="17" xfId="0" applyNumberFormat="1" applyFont="1" applyBorder="1" applyAlignment="1">
      <alignment horizontal="center" vertical="top"/>
    </xf>
    <xf numFmtId="0" fontId="16" fillId="0" borderId="15" xfId="0" applyFont="1" applyBorder="1" applyAlignment="1">
      <alignment horizontal="left" vertical="top"/>
    </xf>
    <xf numFmtId="0" fontId="16" fillId="0" borderId="38" xfId="0" applyFont="1" applyBorder="1" applyAlignment="1">
      <alignment horizontal="center" vertical="center"/>
    </xf>
    <xf numFmtId="0" fontId="16" fillId="0" borderId="24" xfId="0" applyFont="1" applyBorder="1" applyAlignment="1">
      <alignment horizontal="center" vertical="center"/>
    </xf>
    <xf numFmtId="0" fontId="7" fillId="0" borderId="84" xfId="0" applyFont="1" applyBorder="1"/>
    <xf numFmtId="0" fontId="7" fillId="0" borderId="51" xfId="0" applyFont="1" applyBorder="1"/>
    <xf numFmtId="0" fontId="7" fillId="0" borderId="20" xfId="0" applyFont="1" applyBorder="1" applyAlignment="1">
      <alignment vertical="top" wrapText="1"/>
    </xf>
    <xf numFmtId="0" fontId="16" fillId="0" borderId="52" xfId="0" applyFont="1" applyBorder="1" applyAlignment="1">
      <alignment horizontal="center" vertical="center" wrapText="1"/>
    </xf>
    <xf numFmtId="0" fontId="16" fillId="0" borderId="68" xfId="0" applyFont="1" applyBorder="1" applyAlignment="1">
      <alignment horizontal="center" vertical="center"/>
    </xf>
    <xf numFmtId="0" fontId="16" fillId="0" borderId="7" xfId="0" applyFont="1" applyBorder="1" applyAlignment="1">
      <alignment horizontal="left" vertical="top" wrapText="1"/>
    </xf>
    <xf numFmtId="164" fontId="16" fillId="9" borderId="6" xfId="0" applyNumberFormat="1" applyFont="1" applyFill="1" applyBorder="1" applyAlignment="1">
      <alignment horizontal="center" vertical="center"/>
    </xf>
    <xf numFmtId="0" fontId="16" fillId="9" borderId="6" xfId="0" applyFont="1" applyFill="1" applyBorder="1" applyAlignment="1">
      <alignment horizontal="center" vertical="center"/>
    </xf>
    <xf numFmtId="9" fontId="23" fillId="0" borderId="35" xfId="0" applyNumberFormat="1" applyFont="1" applyBorder="1" applyAlignment="1">
      <alignment horizontal="center" vertical="top"/>
    </xf>
    <xf numFmtId="0" fontId="16" fillId="0" borderId="35" xfId="0" applyFont="1" applyBorder="1" applyAlignment="1">
      <alignment horizontal="left" vertical="top"/>
    </xf>
    <xf numFmtId="0" fontId="16" fillId="0" borderId="3" xfId="0" applyFont="1" applyBorder="1" applyAlignment="1">
      <alignment horizontal="left" vertical="top" wrapText="1"/>
    </xf>
    <xf numFmtId="164" fontId="17" fillId="25" borderId="9" xfId="0" applyNumberFormat="1" applyFont="1" applyFill="1" applyBorder="1" applyAlignment="1">
      <alignment horizontal="center" vertical="center"/>
    </xf>
    <xf numFmtId="0" fontId="17" fillId="25" borderId="9" xfId="0" applyFont="1" applyFill="1" applyBorder="1" applyAlignment="1">
      <alignment horizontal="center" vertical="center"/>
    </xf>
    <xf numFmtId="9" fontId="23" fillId="0" borderId="0" xfId="0" applyNumberFormat="1" applyFont="1" applyAlignment="1">
      <alignment horizontal="center" vertical="top"/>
    </xf>
    <xf numFmtId="9" fontId="23" fillId="0" borderId="66" xfId="0" applyNumberFormat="1" applyFont="1" applyBorder="1" applyAlignment="1">
      <alignment horizontal="center" vertical="top"/>
    </xf>
    <xf numFmtId="0" fontId="16" fillId="0" borderId="66" xfId="0" applyFont="1" applyBorder="1" applyAlignment="1">
      <alignment horizontal="left" vertical="top"/>
    </xf>
    <xf numFmtId="0" fontId="16" fillId="0" borderId="0" xfId="0" applyFont="1" applyAlignment="1">
      <alignment horizontal="left" vertical="top" wrapText="1"/>
    </xf>
    <xf numFmtId="164" fontId="16" fillId="0" borderId="38" xfId="0" applyNumberFormat="1" applyFont="1" applyBorder="1" applyAlignment="1">
      <alignment horizontal="center" vertical="center"/>
    </xf>
    <xf numFmtId="9" fontId="23" fillId="0" borderId="36" xfId="0" applyNumberFormat="1" applyFont="1" applyBorder="1" applyAlignment="1">
      <alignment horizontal="center" vertical="top"/>
    </xf>
    <xf numFmtId="0" fontId="16" fillId="0" borderId="17" xfId="0" applyFont="1" applyBorder="1" applyAlignment="1">
      <alignment horizontal="left" vertical="top" wrapText="1"/>
    </xf>
    <xf numFmtId="164" fontId="17" fillId="9" borderId="13" xfId="0" applyNumberFormat="1" applyFont="1" applyFill="1" applyBorder="1" applyAlignment="1">
      <alignment horizontal="center" vertical="center"/>
    </xf>
    <xf numFmtId="0" fontId="17" fillId="9" borderId="13" xfId="0" applyFont="1" applyFill="1" applyBorder="1" applyAlignment="1">
      <alignment horizontal="center" vertical="center"/>
    </xf>
    <xf numFmtId="0" fontId="16" fillId="0" borderId="68" xfId="0" applyFont="1" applyBorder="1" applyAlignment="1">
      <alignment horizontal="center" vertical="top" wrapText="1"/>
    </xf>
    <xf numFmtId="0" fontId="16" fillId="0" borderId="68" xfId="0" applyFont="1" applyBorder="1" applyAlignment="1">
      <alignment horizontal="center" vertical="top"/>
    </xf>
    <xf numFmtId="0" fontId="16" fillId="0" borderId="26" xfId="0" applyFont="1" applyBorder="1" applyAlignment="1">
      <alignment horizontal="left" vertical="top" wrapText="1"/>
    </xf>
    <xf numFmtId="0" fontId="26" fillId="0" borderId="3" xfId="0" applyFont="1" applyBorder="1"/>
    <xf numFmtId="0" fontId="26" fillId="0" borderId="35" xfId="0" applyFont="1" applyBorder="1"/>
    <xf numFmtId="0" fontId="0" fillId="0" borderId="35" xfId="0" applyBorder="1"/>
    <xf numFmtId="0" fontId="0" fillId="0" borderId="3" xfId="0" applyBorder="1" applyAlignment="1">
      <alignment horizontal="left" vertical="top" wrapText="1"/>
    </xf>
    <xf numFmtId="0" fontId="26" fillId="0" borderId="66" xfId="0" applyFont="1" applyBorder="1"/>
    <xf numFmtId="0" fontId="0" fillId="0" borderId="66" xfId="0" applyBorder="1"/>
    <xf numFmtId="0" fontId="0" fillId="0" borderId="0" xfId="0" applyAlignment="1">
      <alignment horizontal="left" vertical="top" wrapText="1"/>
    </xf>
    <xf numFmtId="0" fontId="26" fillId="0" borderId="84" xfId="0" applyFont="1" applyBorder="1"/>
    <xf numFmtId="0" fontId="0" fillId="0" borderId="17" xfId="0" applyBorder="1" applyAlignment="1">
      <alignment horizontal="left" vertical="top" wrapText="1"/>
    </xf>
    <xf numFmtId="0" fontId="0" fillId="0" borderId="15" xfId="0" applyBorder="1"/>
    <xf numFmtId="0" fontId="7" fillId="0" borderId="16" xfId="0" applyFont="1" applyBorder="1" applyAlignment="1">
      <alignment vertical="top" wrapText="1"/>
    </xf>
    <xf numFmtId="0" fontId="16" fillId="0" borderId="8" xfId="0" applyFont="1" applyBorder="1" applyAlignment="1">
      <alignment horizontal="center" vertical="top"/>
    </xf>
    <xf numFmtId="0" fontId="16" fillId="0" borderId="8" xfId="0" applyFont="1" applyBorder="1" applyAlignment="1">
      <alignment horizontal="left" vertical="top" wrapText="1"/>
    </xf>
    <xf numFmtId="0" fontId="7" fillId="0" borderId="29" xfId="0" applyFont="1" applyBorder="1"/>
    <xf numFmtId="0" fontId="7" fillId="0" borderId="30" xfId="0" applyFont="1" applyBorder="1" applyAlignment="1">
      <alignment vertical="top"/>
    </xf>
    <xf numFmtId="0" fontId="16" fillId="0" borderId="56" xfId="0" applyFont="1" applyBorder="1" applyAlignment="1">
      <alignment vertical="top"/>
    </xf>
    <xf numFmtId="0" fontId="7" fillId="6" borderId="79" xfId="0" applyFont="1" applyFill="1" applyBorder="1"/>
    <xf numFmtId="0" fontId="7" fillId="6" borderId="67" xfId="0" applyFont="1" applyFill="1" applyBorder="1"/>
    <xf numFmtId="0" fontId="7" fillId="6" borderId="31" xfId="0" applyFont="1" applyFill="1" applyBorder="1"/>
    <xf numFmtId="0" fontId="7" fillId="6" borderId="32" xfId="0" applyFont="1" applyFill="1" applyBorder="1"/>
    <xf numFmtId="9" fontId="16" fillId="6" borderId="11" xfId="0" applyNumberFormat="1" applyFont="1" applyFill="1" applyBorder="1" applyAlignment="1">
      <alignment horizontal="center" vertical="top"/>
    </xf>
    <xf numFmtId="0" fontId="16" fillId="6" borderId="11" xfId="0" applyFont="1" applyFill="1" applyBorder="1" applyAlignment="1">
      <alignment horizontal="left" vertical="top"/>
    </xf>
    <xf numFmtId="0" fontId="16" fillId="6" borderId="12" xfId="0" applyFont="1" applyFill="1" applyBorder="1" applyAlignment="1">
      <alignment horizontal="left" vertical="top"/>
    </xf>
    <xf numFmtId="0" fontId="7" fillId="0" borderId="76" xfId="0" applyFont="1" applyBorder="1"/>
    <xf numFmtId="0" fontId="7" fillId="0" borderId="62" xfId="0" applyFont="1" applyBorder="1"/>
    <xf numFmtId="0" fontId="17" fillId="25" borderId="13" xfId="0" applyFont="1" applyFill="1" applyBorder="1" applyAlignment="1">
      <alignment horizontal="center" vertical="top"/>
    </xf>
    <xf numFmtId="0" fontId="0" fillId="0" borderId="2" xfId="0" applyBorder="1"/>
    <xf numFmtId="0" fontId="7" fillId="0" borderId="51" xfId="0" applyFont="1" applyBorder="1" applyAlignment="1">
      <alignment wrapText="1"/>
    </xf>
    <xf numFmtId="9" fontId="16" fillId="0" borderId="71" xfId="0" applyNumberFormat="1" applyFont="1" applyBorder="1" applyAlignment="1">
      <alignment horizontal="center" vertical="top"/>
    </xf>
    <xf numFmtId="0" fontId="16" fillId="0" borderId="72" xfId="0" applyFont="1" applyBorder="1" applyAlignment="1">
      <alignment horizontal="left" vertical="top"/>
    </xf>
    <xf numFmtId="0" fontId="16" fillId="0" borderId="71" xfId="0" applyFont="1" applyBorder="1" applyAlignment="1">
      <alignment horizontal="left" vertical="top" wrapText="1"/>
    </xf>
    <xf numFmtId="0" fontId="7" fillId="0" borderId="20" xfId="0" applyFont="1" applyBorder="1" applyAlignment="1">
      <alignment horizontal="left" vertical="top" wrapText="1"/>
    </xf>
    <xf numFmtId="0" fontId="7" fillId="0" borderId="30" xfId="0" applyFont="1" applyBorder="1" applyAlignment="1">
      <alignment vertical="top" wrapText="1"/>
    </xf>
    <xf numFmtId="0" fontId="16" fillId="0" borderId="68" xfId="0" applyFont="1" applyBorder="1" applyAlignment="1">
      <alignment vertical="top"/>
    </xf>
    <xf numFmtId="0" fontId="7" fillId="0" borderId="27" xfId="0" applyFont="1" applyBorder="1"/>
    <xf numFmtId="0" fontId="7" fillId="0" borderId="28" xfId="0" applyFont="1" applyBorder="1"/>
    <xf numFmtId="9" fontId="23" fillId="0" borderId="0" xfId="0" applyNumberFormat="1" applyFont="1" applyAlignment="1">
      <alignment horizontal="left" vertical="top"/>
    </xf>
    <xf numFmtId="0" fontId="16" fillId="0" borderId="0" xfId="0" applyFont="1" applyAlignment="1">
      <alignment horizontal="left" vertical="top"/>
    </xf>
    <xf numFmtId="0" fontId="0" fillId="10" borderId="0" xfId="0" applyFill="1" applyAlignment="1">
      <alignment horizontal="center" vertical="top" wrapText="1"/>
    </xf>
    <xf numFmtId="49" fontId="17" fillId="9" borderId="2" xfId="0" applyNumberFormat="1" applyFont="1" applyFill="1" applyBorder="1" applyAlignment="1">
      <alignment vertical="top" wrapText="1"/>
    </xf>
    <xf numFmtId="0" fontId="15" fillId="0" borderId="84" xfId="0" applyFont="1" applyBorder="1"/>
    <xf numFmtId="0" fontId="15" fillId="0" borderId="51" xfId="0" applyFont="1" applyBorder="1"/>
    <xf numFmtId="9" fontId="23" fillId="0" borderId="17" xfId="0" applyNumberFormat="1" applyFont="1" applyBorder="1" applyAlignment="1">
      <alignment horizontal="left" vertical="top"/>
    </xf>
    <xf numFmtId="0" fontId="16" fillId="0" borderId="17" xfId="0" applyFont="1" applyBorder="1" applyAlignment="1">
      <alignment horizontal="left" vertical="top"/>
    </xf>
    <xf numFmtId="0" fontId="0" fillId="9" borderId="2" xfId="0" applyFill="1" applyBorder="1" applyAlignment="1">
      <alignment vertical="top" wrapText="1"/>
    </xf>
    <xf numFmtId="49" fontId="16" fillId="0" borderId="17" xfId="0" applyNumberFormat="1" applyFont="1" applyBorder="1" applyAlignment="1">
      <alignment horizontal="center" vertical="center" wrapText="1"/>
    </xf>
    <xf numFmtId="49" fontId="16" fillId="15" borderId="36" xfId="0" applyNumberFormat="1" applyFont="1" applyFill="1" applyBorder="1" applyAlignment="1">
      <alignment horizontal="center" vertical="center" wrapText="1"/>
    </xf>
    <xf numFmtId="0" fontId="16" fillId="0" borderId="43" xfId="0" applyFont="1" applyBorder="1" applyAlignment="1">
      <alignment vertical="top"/>
    </xf>
    <xf numFmtId="49" fontId="17" fillId="9" borderId="38" xfId="0" applyNumberFormat="1" applyFont="1" applyFill="1" applyBorder="1" applyAlignment="1">
      <alignment vertical="top" wrapText="1"/>
    </xf>
    <xf numFmtId="0" fontId="7" fillId="0" borderId="57" xfId="0" applyFont="1" applyBorder="1"/>
    <xf numFmtId="0" fontId="7" fillId="0" borderId="54" xfId="0" applyFont="1" applyBorder="1"/>
    <xf numFmtId="0" fontId="16" fillId="0" borderId="34" xfId="0" applyFont="1" applyBorder="1" applyAlignment="1">
      <alignment horizontal="left" vertical="top"/>
    </xf>
    <xf numFmtId="0" fontId="0" fillId="10" borderId="2" xfId="0" applyFill="1" applyBorder="1" applyAlignment="1">
      <alignment horizontal="center" vertical="top" wrapText="1"/>
    </xf>
    <xf numFmtId="0" fontId="16" fillId="0" borderId="59" xfId="0" applyFont="1" applyBorder="1" applyAlignment="1">
      <alignment horizontal="left" vertical="top"/>
    </xf>
    <xf numFmtId="0" fontId="17" fillId="0" borderId="38" xfId="0" applyFont="1" applyBorder="1" applyAlignment="1">
      <alignment horizontal="center" vertical="top"/>
    </xf>
    <xf numFmtId="0" fontId="16" fillId="0" borderId="21" xfId="0" applyFont="1" applyBorder="1" applyAlignment="1">
      <alignment horizontal="center" vertical="top" wrapText="1"/>
    </xf>
    <xf numFmtId="164" fontId="16" fillId="15" borderId="43" xfId="0" applyNumberFormat="1" applyFont="1" applyFill="1" applyBorder="1" applyAlignment="1">
      <alignment horizontal="center" vertical="top" wrapText="1"/>
    </xf>
    <xf numFmtId="0" fontId="16" fillId="0" borderId="37" xfId="0" applyFont="1" applyBorder="1" applyAlignment="1">
      <alignment horizontal="left" vertical="top" wrapText="1"/>
    </xf>
    <xf numFmtId="9" fontId="16" fillId="0" borderId="72" xfId="0" applyNumberFormat="1" applyFont="1" applyBorder="1" applyAlignment="1">
      <alignment horizontal="center" vertical="top"/>
    </xf>
    <xf numFmtId="0" fontId="16" fillId="0" borderId="70" xfId="0" applyFont="1" applyBorder="1" applyAlignment="1">
      <alignment horizontal="left" vertical="top"/>
    </xf>
    <xf numFmtId="0" fontId="0" fillId="0" borderId="37" xfId="0" applyBorder="1" applyAlignment="1">
      <alignment vertical="top" wrapText="1"/>
    </xf>
    <xf numFmtId="2" fontId="16" fillId="9" borderId="14" xfId="0" applyNumberFormat="1" applyFont="1" applyFill="1" applyBorder="1" applyAlignment="1">
      <alignment horizontal="center" vertical="center"/>
    </xf>
    <xf numFmtId="0" fontId="16" fillId="0" borderId="36" xfId="0" applyFont="1" applyBorder="1" applyAlignment="1">
      <alignment horizontal="left" vertical="top" wrapText="1"/>
    </xf>
    <xf numFmtId="164" fontId="16" fillId="15" borderId="36" xfId="0" applyNumberFormat="1" applyFont="1" applyFill="1" applyBorder="1" applyAlignment="1">
      <alignment horizontal="center" vertical="center" wrapText="1"/>
    </xf>
    <xf numFmtId="164" fontId="16" fillId="9" borderId="14" xfId="0" applyNumberFormat="1" applyFont="1" applyFill="1" applyBorder="1" applyAlignment="1">
      <alignment horizontal="center" vertical="center"/>
    </xf>
    <xf numFmtId="0" fontId="16" fillId="0" borderId="21" xfId="0" applyFont="1" applyBorder="1" applyAlignment="1">
      <alignment horizontal="center" vertical="center" wrapText="1"/>
    </xf>
    <xf numFmtId="0" fontId="16" fillId="0" borderId="43" xfId="0" applyFont="1" applyBorder="1" applyAlignment="1">
      <alignment horizontal="center" vertical="center" wrapText="1"/>
    </xf>
    <xf numFmtId="164" fontId="16" fillId="15" borderId="43" xfId="0" applyNumberFormat="1" applyFont="1" applyFill="1" applyBorder="1" applyAlignment="1">
      <alignment horizontal="center" vertical="center" wrapText="1"/>
    </xf>
    <xf numFmtId="164" fontId="16" fillId="9" borderId="23" xfId="0" applyNumberFormat="1" applyFont="1" applyFill="1" applyBorder="1" applyAlignment="1">
      <alignment horizontal="center" vertical="center"/>
    </xf>
    <xf numFmtId="0" fontId="16" fillId="0" borderId="8" xfId="0" applyFont="1" applyBorder="1" applyAlignment="1">
      <alignment horizontal="center" vertical="center" wrapText="1"/>
    </xf>
    <xf numFmtId="164" fontId="16" fillId="15" borderId="68" xfId="0" applyNumberFormat="1" applyFont="1" applyFill="1" applyBorder="1" applyAlignment="1">
      <alignment horizontal="center" vertical="center" wrapText="1"/>
    </xf>
    <xf numFmtId="0" fontId="16" fillId="0" borderId="11" xfId="0" applyFont="1" applyBorder="1" applyAlignment="1">
      <alignment horizontal="center" vertical="top" wrapText="1"/>
    </xf>
    <xf numFmtId="0" fontId="16" fillId="0" borderId="65" xfId="0" applyFont="1" applyBorder="1" applyAlignment="1">
      <alignment vertical="top"/>
    </xf>
    <xf numFmtId="0" fontId="16" fillId="0" borderId="11" xfId="0" applyFont="1" applyBorder="1" applyAlignment="1">
      <alignment vertical="top"/>
    </xf>
    <xf numFmtId="0" fontId="0" fillId="6" borderId="56" xfId="0" applyFill="1" applyBorder="1" applyAlignment="1">
      <alignment vertical="top" wrapText="1"/>
    </xf>
    <xf numFmtId="0" fontId="17" fillId="6" borderId="0" xfId="0" applyFont="1" applyFill="1"/>
    <xf numFmtId="0" fontId="17" fillId="6" borderId="0" xfId="0" applyFont="1" applyFill="1" applyAlignment="1">
      <alignment vertical="top"/>
    </xf>
    <xf numFmtId="0" fontId="7" fillId="0" borderId="80" xfId="0" applyFont="1" applyBorder="1"/>
    <xf numFmtId="0" fontId="7" fillId="0" borderId="78" xfId="0" applyFont="1" applyBorder="1" applyAlignment="1">
      <alignment vertical="top" wrapText="1"/>
    </xf>
    <xf numFmtId="3" fontId="16" fillId="0" borderId="11" xfId="0" applyNumberFormat="1" applyFont="1" applyBorder="1" applyAlignment="1">
      <alignment horizontal="center" vertical="center"/>
    </xf>
    <xf numFmtId="0" fontId="16" fillId="0" borderId="56" xfId="0" applyFont="1" applyBorder="1" applyAlignment="1">
      <alignment horizontal="center" vertical="center"/>
    </xf>
    <xf numFmtId="0" fontId="16" fillId="0" borderId="9" xfId="0" applyFont="1" applyBorder="1" applyAlignment="1">
      <alignment horizontal="center" vertical="center"/>
    </xf>
    <xf numFmtId="0" fontId="16" fillId="0" borderId="9" xfId="0" applyFont="1" applyBorder="1" applyAlignment="1">
      <alignment vertical="center" wrapText="1"/>
    </xf>
    <xf numFmtId="0" fontId="0" fillId="8" borderId="11" xfId="0" applyFill="1" applyBorder="1"/>
    <xf numFmtId="0" fontId="16" fillId="8" borderId="11" xfId="0" applyFont="1" applyFill="1" applyBorder="1"/>
    <xf numFmtId="0" fontId="17" fillId="7" borderId="11" xfId="0" applyFont="1" applyFill="1" applyBorder="1" applyAlignment="1">
      <alignment horizontal="left"/>
    </xf>
    <xf numFmtId="0" fontId="17" fillId="7" borderId="11" xfId="0" applyFont="1" applyFill="1" applyBorder="1" applyAlignment="1">
      <alignment horizontal="left" textRotation="90"/>
    </xf>
    <xf numFmtId="0" fontId="17" fillId="8" borderId="11" xfId="0" applyFont="1" applyFill="1" applyBorder="1" applyAlignment="1">
      <alignment horizontal="left"/>
    </xf>
    <xf numFmtId="2" fontId="36" fillId="0" borderId="0" xfId="0" applyNumberFormat="1" applyFont="1" applyAlignment="1">
      <alignment horizontal="center" vertical="top" wrapText="1"/>
    </xf>
    <xf numFmtId="0" fontId="36" fillId="0" borderId="0" xfId="0" applyFont="1" applyAlignment="1">
      <alignment horizontal="center" vertical="top" wrapText="1"/>
    </xf>
    <xf numFmtId="0" fontId="36" fillId="4" borderId="0" xfId="0" applyFont="1" applyFill="1" applyAlignment="1">
      <alignment vertical="top" wrapText="1"/>
    </xf>
    <xf numFmtId="0" fontId="6" fillId="0" borderId="0" xfId="4" applyFont="1"/>
    <xf numFmtId="0" fontId="5" fillId="0" borderId="0" xfId="4" applyAlignment="1">
      <alignment vertical="center"/>
    </xf>
    <xf numFmtId="0" fontId="5" fillId="0" borderId="0" xfId="4" applyAlignment="1">
      <alignment horizontal="center" vertical="top"/>
    </xf>
    <xf numFmtId="0" fontId="87" fillId="0" borderId="0" xfId="4" applyFont="1"/>
    <xf numFmtId="0" fontId="72" fillId="0" borderId="0" xfId="4" applyFont="1" applyAlignment="1">
      <alignment vertical="top"/>
    </xf>
    <xf numFmtId="0" fontId="15" fillId="0" borderId="0" xfId="4" applyFont="1" applyAlignment="1">
      <alignment vertical="top"/>
    </xf>
    <xf numFmtId="0" fontId="26" fillId="0" borderId="0" xfId="4" applyFont="1"/>
    <xf numFmtId="49" fontId="7" fillId="0" borderId="0" xfId="4" applyNumberFormat="1" applyFont="1" applyAlignment="1">
      <alignment horizontal="right" vertical="top"/>
    </xf>
    <xf numFmtId="49" fontId="16" fillId="0" borderId="0" xfId="4" applyNumberFormat="1" applyFont="1" applyAlignment="1">
      <alignment vertical="center"/>
    </xf>
    <xf numFmtId="49" fontId="16" fillId="0" borderId="0" xfId="4" applyNumberFormat="1" applyFont="1" applyAlignment="1">
      <alignment horizontal="center" vertical="top"/>
    </xf>
    <xf numFmtId="49" fontId="16" fillId="0" borderId="0" xfId="4" applyNumberFormat="1" applyFont="1" applyAlignment="1">
      <alignment vertical="top" textRotation="90"/>
    </xf>
    <xf numFmtId="0" fontId="23" fillId="0" borderId="0" xfId="5" applyFont="1" applyAlignment="1">
      <alignment horizontal="center" vertical="top"/>
    </xf>
    <xf numFmtId="0" fontId="7" fillId="5" borderId="10" xfId="4" applyFont="1" applyFill="1" applyBorder="1" applyAlignment="1">
      <alignment vertical="top"/>
    </xf>
    <xf numFmtId="0" fontId="16" fillId="5" borderId="10" xfId="4" applyFont="1" applyFill="1" applyBorder="1" applyAlignment="1">
      <alignment vertical="top"/>
    </xf>
    <xf numFmtId="0" fontId="16" fillId="5" borderId="11" xfId="4" applyFont="1" applyFill="1" applyBorder="1" applyAlignment="1">
      <alignment vertical="top"/>
    </xf>
    <xf numFmtId="0" fontId="16" fillId="5" borderId="12" xfId="4" applyFont="1" applyFill="1" applyBorder="1" applyAlignment="1">
      <alignment vertical="top"/>
    </xf>
    <xf numFmtId="164" fontId="17" fillId="5" borderId="9" xfId="4" applyNumberFormat="1" applyFont="1" applyFill="1" applyBorder="1" applyAlignment="1">
      <alignment horizontal="center" vertical="center"/>
    </xf>
    <xf numFmtId="49" fontId="12" fillId="8" borderId="10" xfId="10" applyNumberFormat="1" applyFont="1" applyFill="1" applyBorder="1" applyAlignment="1">
      <alignment vertical="top"/>
    </xf>
    <xf numFmtId="49" fontId="17" fillId="8" borderId="10" xfId="10" applyNumberFormat="1" applyFont="1" applyFill="1" applyBorder="1" applyAlignment="1">
      <alignment vertical="top"/>
    </xf>
    <xf numFmtId="49" fontId="17" fillId="8" borderId="11" xfId="10" applyNumberFormat="1" applyFont="1" applyFill="1" applyBorder="1" applyAlignment="1">
      <alignment vertical="top"/>
    </xf>
    <xf numFmtId="49" fontId="17" fillId="8" borderId="12" xfId="10" applyNumberFormat="1" applyFont="1" applyFill="1" applyBorder="1" applyAlignment="1">
      <alignment vertical="top"/>
    </xf>
    <xf numFmtId="164" fontId="17" fillId="8" borderId="9" xfId="10" applyNumberFormat="1" applyFont="1" applyFill="1" applyBorder="1" applyAlignment="1">
      <alignment horizontal="center" vertical="center"/>
    </xf>
    <xf numFmtId="49" fontId="17" fillId="7" borderId="32" xfId="4" applyNumberFormat="1" applyFont="1" applyFill="1" applyBorder="1" applyAlignment="1">
      <alignment horizontal="center" vertical="top" wrapText="1"/>
    </xf>
    <xf numFmtId="0" fontId="7" fillId="6" borderId="10" xfId="4" applyFont="1" applyFill="1" applyBorder="1" applyAlignment="1">
      <alignment vertical="top" wrapText="1"/>
    </xf>
    <xf numFmtId="0" fontId="16" fillId="6" borderId="10" xfId="4" applyFont="1" applyFill="1" applyBorder="1" applyAlignment="1">
      <alignment vertical="top" wrapText="1"/>
    </xf>
    <xf numFmtId="0" fontId="16" fillId="6" borderId="11" xfId="4" applyFont="1" applyFill="1" applyBorder="1" applyAlignment="1">
      <alignment vertical="top" wrapText="1"/>
    </xf>
    <xf numFmtId="0" fontId="16" fillId="6" borderId="12" xfId="4" applyFont="1" applyFill="1" applyBorder="1" applyAlignment="1">
      <alignment vertical="top" wrapText="1"/>
    </xf>
    <xf numFmtId="164" fontId="17" fillId="6" borderId="2" xfId="4" applyNumberFormat="1" applyFont="1" applyFill="1" applyBorder="1" applyAlignment="1">
      <alignment horizontal="center" vertical="top"/>
    </xf>
    <xf numFmtId="0" fontId="17" fillId="6" borderId="2" xfId="4" applyFont="1" applyFill="1" applyBorder="1" applyAlignment="1">
      <alignment horizontal="center" vertical="top"/>
    </xf>
    <xf numFmtId="9" fontId="7" fillId="0" borderId="77" xfId="4" applyNumberFormat="1" applyFont="1" applyBorder="1" applyAlignment="1">
      <alignment horizontal="center" vertical="top" wrapText="1"/>
    </xf>
    <xf numFmtId="9" fontId="7" fillId="0" borderId="28" xfId="4" applyNumberFormat="1" applyFont="1" applyBorder="1" applyAlignment="1">
      <alignment horizontal="center" vertical="top" wrapText="1"/>
    </xf>
    <xf numFmtId="9" fontId="16" fillId="0" borderId="77" xfId="4" applyNumberFormat="1" applyFont="1" applyBorder="1" applyAlignment="1">
      <alignment horizontal="center" vertical="top" wrapText="1"/>
    </xf>
    <xf numFmtId="0" fontId="16" fillId="0" borderId="72" xfId="4" applyFont="1" applyBorder="1" applyAlignment="1">
      <alignment horizontal="center" vertical="top" wrapText="1"/>
    </xf>
    <xf numFmtId="0" fontId="16" fillId="0" borderId="39" xfId="4" applyFont="1" applyBorder="1" applyAlignment="1">
      <alignment horizontal="left" vertical="top" wrapText="1"/>
    </xf>
    <xf numFmtId="164" fontId="17" fillId="25" borderId="9" xfId="4" applyNumberFormat="1" applyFont="1" applyFill="1" applyBorder="1" applyAlignment="1">
      <alignment horizontal="center" vertical="center"/>
    </xf>
    <xf numFmtId="0" fontId="17" fillId="25" borderId="9" xfId="4" applyFont="1" applyFill="1" applyBorder="1" applyAlignment="1">
      <alignment horizontal="center" vertical="center"/>
    </xf>
    <xf numFmtId="49" fontId="16" fillId="0" borderId="2" xfId="4" applyNumberFormat="1" applyFont="1" applyBorder="1" applyAlignment="1">
      <alignment horizontal="center" vertical="top"/>
    </xf>
    <xf numFmtId="0" fontId="5" fillId="10" borderId="3" xfId="4" applyFill="1" applyBorder="1" applyAlignment="1">
      <alignment horizontal="center" vertical="top" wrapText="1"/>
    </xf>
    <xf numFmtId="0" fontId="5" fillId="9" borderId="2" xfId="4" applyFill="1" applyBorder="1" applyAlignment="1">
      <alignment vertical="top" wrapText="1"/>
    </xf>
    <xf numFmtId="0" fontId="7" fillId="0" borderId="83" xfId="4" applyFont="1" applyBorder="1" applyAlignment="1">
      <alignment horizontal="center" vertical="top" wrapText="1"/>
    </xf>
    <xf numFmtId="0" fontId="7" fillId="0" borderId="62" xfId="4" applyFont="1" applyBorder="1" applyAlignment="1">
      <alignment horizontal="center" vertical="top" wrapText="1"/>
    </xf>
    <xf numFmtId="0" fontId="16" fillId="0" borderId="83" xfId="4" applyFont="1" applyBorder="1" applyAlignment="1">
      <alignment horizontal="center" vertical="top" wrapText="1"/>
    </xf>
    <xf numFmtId="0" fontId="16" fillId="0" borderId="33" xfId="4" applyFont="1" applyBorder="1" applyAlignment="1">
      <alignment horizontal="center" vertical="center" wrapText="1"/>
    </xf>
    <xf numFmtId="0" fontId="16" fillId="0" borderId="19" xfId="4" applyFont="1" applyBorder="1" applyAlignment="1">
      <alignment vertical="top" wrapText="1"/>
    </xf>
    <xf numFmtId="164" fontId="16" fillId="0" borderId="38" xfId="4" applyNumberFormat="1" applyFont="1" applyBorder="1" applyAlignment="1">
      <alignment horizontal="center" vertical="center"/>
    </xf>
    <xf numFmtId="0" fontId="17" fillId="0" borderId="2" xfId="4" applyFont="1" applyBorder="1" applyAlignment="1">
      <alignment horizontal="center" vertical="center"/>
    </xf>
    <xf numFmtId="49" fontId="16" fillId="0" borderId="38" xfId="4" applyNumberFormat="1" applyFont="1" applyBorder="1" applyAlignment="1">
      <alignment horizontal="center" vertical="top"/>
    </xf>
    <xf numFmtId="49" fontId="17" fillId="10" borderId="0" xfId="4" applyNumberFormat="1" applyFont="1" applyFill="1" applyAlignment="1">
      <alignment horizontal="center" vertical="top" wrapText="1"/>
    </xf>
    <xf numFmtId="0" fontId="7" fillId="0" borderId="16" xfId="4" applyFont="1" applyBorder="1" applyAlignment="1">
      <alignment horizontal="center" vertical="top" wrapText="1"/>
    </xf>
    <xf numFmtId="0" fontId="7" fillId="0" borderId="51" xfId="4" applyFont="1" applyBorder="1" applyAlignment="1">
      <alignment horizontal="center" vertical="top" wrapText="1"/>
    </xf>
    <xf numFmtId="0" fontId="16" fillId="0" borderId="84" xfId="4" applyFont="1" applyBorder="1" applyAlignment="1">
      <alignment horizontal="center" vertical="top" wrapText="1"/>
    </xf>
    <xf numFmtId="0" fontId="16" fillId="0" borderId="36" xfId="4" applyFont="1" applyBorder="1" applyAlignment="1">
      <alignment horizontal="center" vertical="top" wrapText="1"/>
    </xf>
    <xf numFmtId="0" fontId="16" fillId="0" borderId="36" xfId="4" applyFont="1" applyBorder="1" applyAlignment="1">
      <alignment horizontal="center" vertical="center" wrapText="1"/>
    </xf>
    <xf numFmtId="0" fontId="16" fillId="0" borderId="30" xfId="4" applyFont="1" applyBorder="1" applyAlignment="1">
      <alignment horizontal="left" vertical="top" wrapText="1"/>
    </xf>
    <xf numFmtId="164" fontId="16" fillId="9" borderId="9" xfId="4" applyNumberFormat="1" applyFont="1" applyFill="1" applyBorder="1" applyAlignment="1">
      <alignment horizontal="center" vertical="center"/>
    </xf>
    <xf numFmtId="0" fontId="17" fillId="9" borderId="9" xfId="4" applyFont="1" applyFill="1" applyBorder="1" applyAlignment="1">
      <alignment horizontal="center" vertical="center"/>
    </xf>
    <xf numFmtId="0" fontId="7" fillId="0" borderId="16" xfId="4" applyFont="1" applyBorder="1" applyAlignment="1">
      <alignment horizontal="left" vertical="top" wrapText="1"/>
    </xf>
    <xf numFmtId="0" fontId="7" fillId="0" borderId="51" xfId="4" applyFont="1" applyBorder="1" applyAlignment="1">
      <alignment horizontal="center" vertical="center" wrapText="1"/>
    </xf>
    <xf numFmtId="0" fontId="16" fillId="0" borderId="84" xfId="4" applyFont="1" applyBorder="1" applyAlignment="1">
      <alignment horizontal="center" vertical="center" wrapText="1"/>
    </xf>
    <xf numFmtId="0" fontId="16" fillId="0" borderId="62" xfId="4" applyFont="1" applyBorder="1" applyAlignment="1">
      <alignment horizontal="left" vertical="top" wrapText="1"/>
    </xf>
    <xf numFmtId="164" fontId="16" fillId="9" borderId="19" xfId="4" applyNumberFormat="1" applyFont="1" applyFill="1" applyBorder="1" applyAlignment="1">
      <alignment horizontal="center" vertical="center"/>
    </xf>
    <xf numFmtId="164" fontId="16" fillId="9" borderId="2" xfId="4" applyNumberFormat="1" applyFont="1" applyFill="1" applyBorder="1" applyAlignment="1">
      <alignment horizontal="center" vertical="center"/>
    </xf>
    <xf numFmtId="0" fontId="16" fillId="9" borderId="2" xfId="4" applyFont="1" applyFill="1" applyBorder="1" applyAlignment="1">
      <alignment horizontal="center" vertical="center"/>
    </xf>
    <xf numFmtId="0" fontId="7" fillId="0" borderId="5" xfId="4" applyFont="1" applyBorder="1" applyAlignment="1">
      <alignment vertical="top" wrapText="1"/>
    </xf>
    <xf numFmtId="0" fontId="7" fillId="0" borderId="54" xfId="4" applyFont="1" applyBorder="1" applyAlignment="1">
      <alignment horizontal="center" vertical="center" wrapText="1"/>
    </xf>
    <xf numFmtId="0" fontId="16" fillId="0" borderId="53" xfId="4" applyFont="1" applyBorder="1" applyAlignment="1">
      <alignment horizontal="center" vertical="top" wrapText="1"/>
    </xf>
    <xf numFmtId="0" fontId="16" fillId="0" borderId="68" xfId="4" applyFont="1" applyBorder="1" applyAlignment="1">
      <alignment horizontal="center" vertical="top" wrapText="1"/>
    </xf>
    <xf numFmtId="0" fontId="16" fillId="0" borderId="54" xfId="4" applyFont="1" applyBorder="1" applyAlignment="1">
      <alignment vertical="top" wrapText="1"/>
    </xf>
    <xf numFmtId="164" fontId="17" fillId="9" borderId="6" xfId="4" applyNumberFormat="1" applyFont="1" applyFill="1" applyBorder="1" applyAlignment="1">
      <alignment horizontal="center" vertical="center"/>
    </xf>
    <xf numFmtId="0" fontId="17" fillId="9" borderId="6" xfId="4" applyFont="1" applyFill="1" applyBorder="1" applyAlignment="1">
      <alignment horizontal="center" vertical="center"/>
    </xf>
    <xf numFmtId="49" fontId="16" fillId="0" borderId="24" xfId="4" applyNumberFormat="1" applyFont="1" applyBorder="1" applyAlignment="1">
      <alignment horizontal="center" vertical="top"/>
    </xf>
    <xf numFmtId="9" fontId="7" fillId="0" borderId="18" xfId="4" applyNumberFormat="1" applyFont="1" applyBorder="1" applyAlignment="1">
      <alignment horizontal="center" vertical="top" wrapText="1"/>
    </xf>
    <xf numFmtId="9" fontId="7" fillId="0" borderId="60" xfId="4" applyNumberFormat="1" applyFont="1" applyBorder="1" applyAlignment="1">
      <alignment horizontal="center" vertical="top" wrapText="1"/>
    </xf>
    <xf numFmtId="9" fontId="16" fillId="0" borderId="18" xfId="4" applyNumberFormat="1" applyFont="1" applyBorder="1" applyAlignment="1">
      <alignment horizontal="center" vertical="top" wrapText="1"/>
    </xf>
    <xf numFmtId="9" fontId="16" fillId="0" borderId="59" xfId="4" applyNumberFormat="1" applyFont="1" applyBorder="1" applyAlignment="1">
      <alignment horizontal="center" vertical="top" wrapText="1"/>
    </xf>
    <xf numFmtId="0" fontId="16" fillId="0" borderId="59" xfId="4" applyFont="1" applyBorder="1" applyAlignment="1">
      <alignment horizontal="center" vertical="top" wrapText="1"/>
    </xf>
    <xf numFmtId="0" fontId="16" fillId="0" borderId="60" xfId="4" applyFont="1" applyBorder="1" applyAlignment="1">
      <alignment horizontal="left" vertical="top" wrapText="1"/>
    </xf>
    <xf numFmtId="0" fontId="17" fillId="25" borderId="13" xfId="4" applyFont="1" applyFill="1" applyBorder="1" applyAlignment="1">
      <alignment horizontal="center" vertical="center"/>
    </xf>
    <xf numFmtId="49" fontId="17" fillId="10" borderId="3" xfId="4" applyNumberFormat="1" applyFont="1" applyFill="1" applyBorder="1" applyAlignment="1">
      <alignment horizontal="center" vertical="top" wrapText="1"/>
    </xf>
    <xf numFmtId="0" fontId="5" fillId="9" borderId="2" xfId="4" applyFill="1" applyBorder="1" applyAlignment="1">
      <alignment horizontal="center" vertical="top" wrapText="1"/>
    </xf>
    <xf numFmtId="164" fontId="16" fillId="0" borderId="6" xfId="4" applyNumberFormat="1" applyFont="1" applyBorder="1" applyAlignment="1">
      <alignment horizontal="center" vertical="center"/>
    </xf>
    <xf numFmtId="0" fontId="17" fillId="0" borderId="6" xfId="4" applyFont="1" applyBorder="1" applyAlignment="1">
      <alignment horizontal="center" vertical="center"/>
    </xf>
    <xf numFmtId="9" fontId="16" fillId="0" borderId="27" xfId="4" applyNumberFormat="1" applyFont="1" applyBorder="1" applyAlignment="1">
      <alignment horizontal="center" vertical="top" wrapText="1"/>
    </xf>
    <xf numFmtId="9" fontId="16" fillId="0" borderId="72" xfId="4" applyNumberFormat="1" applyFont="1" applyBorder="1" applyAlignment="1">
      <alignment horizontal="center" vertical="top" wrapText="1"/>
    </xf>
    <xf numFmtId="0" fontId="16" fillId="0" borderId="70" xfId="4" applyFont="1" applyBorder="1" applyAlignment="1">
      <alignment horizontal="center" vertical="top" wrapText="1"/>
    </xf>
    <xf numFmtId="0" fontId="16" fillId="0" borderId="28" xfId="4" applyFont="1" applyBorder="1" applyAlignment="1">
      <alignment horizontal="left" vertical="top" wrapText="1"/>
    </xf>
    <xf numFmtId="164" fontId="17" fillId="9" borderId="2" xfId="4" applyNumberFormat="1" applyFont="1" applyFill="1" applyBorder="1" applyAlignment="1">
      <alignment horizontal="center" vertical="center"/>
    </xf>
    <xf numFmtId="0" fontId="17" fillId="9" borderId="2" xfId="4" applyFont="1" applyFill="1" applyBorder="1" applyAlignment="1">
      <alignment horizontal="center" vertical="center"/>
    </xf>
    <xf numFmtId="0" fontId="7" fillId="0" borderId="20" xfId="4" applyFont="1" applyBorder="1" applyAlignment="1">
      <alignment horizontal="center" wrapText="1"/>
    </xf>
    <xf numFmtId="0" fontId="7" fillId="0" borderId="30" xfId="4" applyFont="1" applyBorder="1" applyAlignment="1">
      <alignment horizontal="center" wrapText="1"/>
    </xf>
    <xf numFmtId="0" fontId="16" fillId="0" borderId="29" xfId="4" applyFont="1" applyBorder="1" applyAlignment="1">
      <alignment horizontal="center" wrapText="1"/>
    </xf>
    <xf numFmtId="0" fontId="16" fillId="0" borderId="43" xfId="4" applyFont="1" applyBorder="1" applyAlignment="1">
      <alignment horizontal="center" wrapText="1"/>
    </xf>
    <xf numFmtId="0" fontId="16" fillId="0" borderId="51" xfId="4" applyFont="1" applyBorder="1" applyAlignment="1">
      <alignment vertical="top" wrapText="1"/>
    </xf>
    <xf numFmtId="0" fontId="7" fillId="0" borderId="5" xfId="4" applyFont="1" applyBorder="1" applyAlignment="1">
      <alignment horizontal="center" wrapText="1"/>
    </xf>
    <xf numFmtId="0" fontId="7" fillId="0" borderId="54" xfId="4" applyFont="1" applyBorder="1" applyAlignment="1">
      <alignment horizontal="center" wrapText="1"/>
    </xf>
    <xf numFmtId="0" fontId="16" fillId="0" borderId="57" xfId="4" applyFont="1" applyBorder="1" applyAlignment="1">
      <alignment horizontal="center" wrapText="1"/>
    </xf>
    <xf numFmtId="0" fontId="16" fillId="0" borderId="68" xfId="4" applyFont="1" applyBorder="1" applyAlignment="1">
      <alignment horizontal="center" wrapText="1"/>
    </xf>
    <xf numFmtId="164" fontId="16" fillId="9" borderId="24" xfId="4" applyNumberFormat="1" applyFont="1" applyFill="1" applyBorder="1" applyAlignment="1">
      <alignment horizontal="center" vertical="center"/>
    </xf>
    <xf numFmtId="0" fontId="17" fillId="9" borderId="24" xfId="4" applyFont="1" applyFill="1" applyBorder="1" applyAlignment="1">
      <alignment horizontal="center" vertical="center"/>
    </xf>
    <xf numFmtId="0" fontId="7" fillId="0" borderId="5" xfId="4" applyFont="1" applyBorder="1" applyAlignment="1">
      <alignment horizontal="center" vertical="center" wrapText="1"/>
    </xf>
    <xf numFmtId="0" fontId="16" fillId="0" borderId="57" xfId="4" applyFont="1" applyBorder="1" applyAlignment="1">
      <alignment horizontal="center" vertical="center" wrapText="1"/>
    </xf>
    <xf numFmtId="0" fontId="12" fillId="6" borderId="10" xfId="4" applyFont="1" applyFill="1" applyBorder="1" applyAlignment="1">
      <alignment horizontal="center" wrapText="1"/>
    </xf>
    <xf numFmtId="0" fontId="12" fillId="6" borderId="32" xfId="4" applyFont="1" applyFill="1" applyBorder="1" applyAlignment="1">
      <alignment horizontal="center" wrapText="1"/>
    </xf>
    <xf numFmtId="0" fontId="17" fillId="6" borderId="10" xfId="4" applyFont="1" applyFill="1" applyBorder="1" applyAlignment="1">
      <alignment horizontal="center" wrapText="1"/>
    </xf>
    <xf numFmtId="0" fontId="17" fillId="6" borderId="56" xfId="4" applyFont="1" applyFill="1" applyBorder="1" applyAlignment="1">
      <alignment horizontal="center" wrapText="1"/>
    </xf>
    <xf numFmtId="0" fontId="17" fillId="6" borderId="11" xfId="4" applyFont="1" applyFill="1" applyBorder="1" applyAlignment="1">
      <alignment horizontal="center" wrapText="1"/>
    </xf>
    <xf numFmtId="0" fontId="17" fillId="6" borderId="11" xfId="4" applyFont="1" applyFill="1" applyBorder="1" applyAlignment="1">
      <alignment vertical="center" wrapText="1"/>
    </xf>
    <xf numFmtId="0" fontId="17" fillId="6" borderId="11" xfId="4" applyFont="1" applyFill="1" applyBorder="1" applyAlignment="1">
      <alignment horizontal="center" vertical="top" wrapText="1"/>
    </xf>
    <xf numFmtId="0" fontId="17" fillId="6" borderId="11" xfId="4" applyFont="1" applyFill="1" applyBorder="1" applyAlignment="1">
      <alignment vertical="top" textRotation="90" wrapText="1"/>
    </xf>
    <xf numFmtId="0" fontId="17" fillId="6" borderId="11" xfId="4" applyFont="1" applyFill="1" applyBorder="1" applyAlignment="1">
      <alignment vertical="top" wrapText="1"/>
    </xf>
    <xf numFmtId="2" fontId="40" fillId="0" borderId="1" xfId="5" quotePrefix="1" applyNumberFormat="1" applyFont="1" applyBorder="1" applyAlignment="1">
      <alignment horizontal="center" vertical="center"/>
    </xf>
    <xf numFmtId="2" fontId="40" fillId="0" borderId="67" xfId="5" quotePrefix="1" applyNumberFormat="1" applyFont="1" applyBorder="1" applyAlignment="1">
      <alignment horizontal="center" vertical="center"/>
    </xf>
    <xf numFmtId="2" fontId="18" fillId="0" borderId="1" xfId="5" quotePrefix="1" applyNumberFormat="1" applyFont="1" applyBorder="1" applyAlignment="1">
      <alignment horizontal="center" vertical="center"/>
    </xf>
    <xf numFmtId="2" fontId="18" fillId="0" borderId="34" xfId="5" quotePrefix="1" applyNumberFormat="1" applyFont="1" applyBorder="1" applyAlignment="1">
      <alignment horizontal="center" vertical="center"/>
    </xf>
    <xf numFmtId="0" fontId="18" fillId="0" borderId="34" xfId="5" applyFont="1" applyBorder="1" applyAlignment="1">
      <alignment horizontal="center" vertical="center" wrapText="1"/>
    </xf>
    <xf numFmtId="0" fontId="18" fillId="0" borderId="67" xfId="5" applyFont="1" applyBorder="1" applyAlignment="1">
      <alignment vertical="top" wrapText="1"/>
    </xf>
    <xf numFmtId="0" fontId="17" fillId="0" borderId="3" xfId="4" applyFont="1" applyBorder="1" applyAlignment="1">
      <alignment horizontal="center" vertical="top"/>
    </xf>
    <xf numFmtId="2" fontId="40" fillId="0" borderId="16" xfId="5" quotePrefix="1" applyNumberFormat="1" applyFont="1" applyBorder="1" applyAlignment="1">
      <alignment horizontal="center" vertical="center"/>
    </xf>
    <xf numFmtId="2" fontId="40" fillId="0" borderId="51" xfId="5" quotePrefix="1" applyNumberFormat="1" applyFont="1" applyBorder="1" applyAlignment="1">
      <alignment horizontal="center" vertical="center"/>
    </xf>
    <xf numFmtId="2" fontId="18" fillId="0" borderId="16" xfId="5" quotePrefix="1" applyNumberFormat="1" applyFont="1" applyBorder="1" applyAlignment="1">
      <alignment horizontal="center" vertical="center"/>
    </xf>
    <xf numFmtId="2" fontId="18" fillId="0" borderId="37" xfId="5" quotePrefix="1" applyNumberFormat="1" applyFont="1" applyBorder="1" applyAlignment="1">
      <alignment horizontal="center" vertical="center"/>
    </xf>
    <xf numFmtId="0" fontId="18" fillId="0" borderId="37" xfId="5" applyFont="1" applyBorder="1" applyAlignment="1">
      <alignment horizontal="center" vertical="center" wrapText="1"/>
    </xf>
    <xf numFmtId="0" fontId="18" fillId="0" borderId="51" xfId="5" applyFont="1" applyBorder="1" applyAlignment="1">
      <alignment vertical="top" wrapText="1"/>
    </xf>
    <xf numFmtId="0" fontId="17" fillId="0" borderId="0" xfId="4" applyFont="1" applyAlignment="1">
      <alignment horizontal="center" vertical="top"/>
    </xf>
    <xf numFmtId="164" fontId="7" fillId="0" borderId="5" xfId="4" applyNumberFormat="1" applyFont="1" applyBorder="1" applyAlignment="1">
      <alignment horizontal="center" vertical="center"/>
    </xf>
    <xf numFmtId="164" fontId="7" fillId="0" borderId="54" xfId="4" applyNumberFormat="1" applyFont="1" applyBorder="1" applyAlignment="1">
      <alignment horizontal="center" vertical="center"/>
    </xf>
    <xf numFmtId="164" fontId="16" fillId="0" borderId="5" xfId="4" applyNumberFormat="1" applyFont="1" applyBorder="1" applyAlignment="1">
      <alignment horizontal="center" vertical="center"/>
    </xf>
    <xf numFmtId="164" fontId="16" fillId="0" borderId="53" xfId="4" applyNumberFormat="1" applyFont="1" applyBorder="1" applyAlignment="1">
      <alignment horizontal="center" vertical="center"/>
    </xf>
    <xf numFmtId="0" fontId="16" fillId="0" borderId="53" xfId="4" applyFont="1" applyBorder="1" applyAlignment="1">
      <alignment horizontal="center" vertical="center"/>
    </xf>
    <xf numFmtId="0" fontId="17" fillId="0" borderId="26" xfId="4" applyFont="1" applyBorder="1" applyAlignment="1">
      <alignment horizontal="center" vertical="top"/>
    </xf>
    <xf numFmtId="0" fontId="12" fillId="8" borderId="10" xfId="4" applyFont="1" applyFill="1" applyBorder="1" applyAlignment="1">
      <alignment vertical="top"/>
    </xf>
    <xf numFmtId="0" fontId="12" fillId="8" borderId="32" xfId="4" applyFont="1" applyFill="1" applyBorder="1" applyAlignment="1">
      <alignment vertical="top"/>
    </xf>
    <xf numFmtId="0" fontId="17" fillId="8" borderId="10" xfId="4" applyFont="1" applyFill="1" applyBorder="1" applyAlignment="1">
      <alignment vertical="top"/>
    </xf>
    <xf numFmtId="0" fontId="17" fillId="8" borderId="11" xfId="4" applyFont="1" applyFill="1" applyBorder="1" applyAlignment="1">
      <alignment vertical="top"/>
    </xf>
    <xf numFmtId="0" fontId="17" fillId="8" borderId="11" xfId="4" applyFont="1" applyFill="1" applyBorder="1" applyAlignment="1">
      <alignment vertical="center"/>
    </xf>
    <xf numFmtId="0" fontId="17" fillId="8" borderId="11" xfId="4" applyFont="1" applyFill="1" applyBorder="1" applyAlignment="1">
      <alignment horizontal="center" vertical="top"/>
    </xf>
    <xf numFmtId="0" fontId="17" fillId="8" borderId="11" xfId="4" applyFont="1" applyFill="1" applyBorder="1" applyAlignment="1">
      <alignment vertical="top" textRotation="90"/>
    </xf>
    <xf numFmtId="0" fontId="29" fillId="8" borderId="11" xfId="4" applyFont="1" applyFill="1" applyBorder="1" applyAlignment="1">
      <alignment vertical="top"/>
    </xf>
    <xf numFmtId="49" fontId="12" fillId="8" borderId="32" xfId="10" applyNumberFormat="1" applyFont="1" applyFill="1" applyBorder="1" applyAlignment="1">
      <alignment vertical="top"/>
    </xf>
    <xf numFmtId="49" fontId="17" fillId="7" borderId="9" xfId="4" applyNumberFormat="1" applyFont="1" applyFill="1" applyBorder="1" applyAlignment="1">
      <alignment horizontal="center" vertical="top" wrapText="1"/>
    </xf>
    <xf numFmtId="0" fontId="7" fillId="6" borderId="10" xfId="4" applyFont="1" applyFill="1" applyBorder="1" applyAlignment="1">
      <alignment vertical="top"/>
    </xf>
    <xf numFmtId="0" fontId="7" fillId="6" borderId="32" xfId="4" applyFont="1" applyFill="1" applyBorder="1" applyAlignment="1">
      <alignment vertical="top"/>
    </xf>
    <xf numFmtId="0" fontId="16" fillId="6" borderId="10" xfId="4" applyFont="1" applyFill="1" applyBorder="1" applyAlignment="1">
      <alignment vertical="top"/>
    </xf>
    <xf numFmtId="0" fontId="16" fillId="6" borderId="11" xfId="4" applyFont="1" applyFill="1" applyBorder="1" applyAlignment="1">
      <alignment vertical="top"/>
    </xf>
    <xf numFmtId="0" fontId="16" fillId="6" borderId="4" xfId="4" applyFont="1" applyFill="1" applyBorder="1" applyAlignment="1">
      <alignment vertical="top"/>
    </xf>
    <xf numFmtId="164" fontId="17" fillId="6" borderId="9" xfId="4" applyNumberFormat="1" applyFont="1" applyFill="1" applyBorder="1" applyAlignment="1">
      <alignment horizontal="center" vertical="center"/>
    </xf>
    <xf numFmtId="0" fontId="17" fillId="6" borderId="2" xfId="4" applyFont="1" applyFill="1" applyBorder="1" applyAlignment="1">
      <alignment horizontal="center" vertical="center"/>
    </xf>
    <xf numFmtId="49" fontId="17" fillId="11" borderId="9" xfId="4" applyNumberFormat="1" applyFont="1" applyFill="1" applyBorder="1" applyAlignment="1">
      <alignment horizontal="center" vertical="top"/>
    </xf>
    <xf numFmtId="0" fontId="7" fillId="0" borderId="1" xfId="4" applyFont="1" applyBorder="1" applyAlignment="1">
      <alignment horizontal="center" vertical="center"/>
    </xf>
    <xf numFmtId="0" fontId="7" fillId="0" borderId="67" xfId="4" applyFont="1" applyBorder="1" applyAlignment="1">
      <alignment horizontal="center" vertical="center"/>
    </xf>
    <xf numFmtId="0" fontId="16" fillId="0" borderId="1" xfId="4" applyFont="1" applyBorder="1" applyAlignment="1">
      <alignment horizontal="center" vertical="center"/>
    </xf>
    <xf numFmtId="0" fontId="16" fillId="0" borderId="35" xfId="4" applyFont="1" applyBorder="1" applyAlignment="1">
      <alignment horizontal="center" vertical="center"/>
    </xf>
    <xf numFmtId="0" fontId="16" fillId="0" borderId="67" xfId="4" applyFont="1" applyBorder="1" applyAlignment="1">
      <alignment horizontal="left" vertical="top" wrapText="1"/>
    </xf>
    <xf numFmtId="164" fontId="17" fillId="12" borderId="11" xfId="4" applyNumberFormat="1" applyFont="1" applyFill="1" applyBorder="1" applyAlignment="1">
      <alignment horizontal="center" vertical="center"/>
    </xf>
    <xf numFmtId="164" fontId="17" fillId="12" borderId="9" xfId="4" applyNumberFormat="1" applyFont="1" applyFill="1" applyBorder="1" applyAlignment="1">
      <alignment horizontal="center" vertical="center"/>
    </xf>
    <xf numFmtId="164" fontId="17" fillId="12" borderId="12" xfId="4" applyNumberFormat="1" applyFont="1" applyFill="1" applyBorder="1" applyAlignment="1">
      <alignment horizontal="center" vertical="center"/>
    </xf>
    <xf numFmtId="0" fontId="7" fillId="0" borderId="16" xfId="4" applyFont="1" applyBorder="1" applyAlignment="1">
      <alignment horizontal="center" vertical="center"/>
    </xf>
    <xf numFmtId="0" fontId="7" fillId="0" borderId="51" xfId="4" applyFont="1" applyBorder="1" applyAlignment="1">
      <alignment horizontal="center" vertical="center"/>
    </xf>
    <xf numFmtId="0" fontId="16" fillId="0" borderId="16" xfId="4" applyFont="1" applyBorder="1" applyAlignment="1">
      <alignment horizontal="center" vertical="center"/>
    </xf>
    <xf numFmtId="0" fontId="16" fillId="0" borderId="36" xfId="4" applyFont="1" applyBorder="1" applyAlignment="1">
      <alignment horizontal="center" vertical="center"/>
    </xf>
    <xf numFmtId="0" fontId="16" fillId="0" borderId="51" xfId="4" applyFont="1" applyBorder="1" applyAlignment="1">
      <alignment horizontal="left" vertical="top" wrapText="1"/>
    </xf>
    <xf numFmtId="164" fontId="16" fillId="0" borderId="11" xfId="4" applyNumberFormat="1" applyFont="1" applyBorder="1" applyAlignment="1">
      <alignment horizontal="center" vertical="center"/>
    </xf>
    <xf numFmtId="164" fontId="16" fillId="0" borderId="9" xfId="4" applyNumberFormat="1" applyFont="1" applyBorder="1" applyAlignment="1">
      <alignment horizontal="center" vertical="center"/>
    </xf>
    <xf numFmtId="164" fontId="16" fillId="0" borderId="12" xfId="4" applyNumberFormat="1" applyFont="1" applyBorder="1" applyAlignment="1">
      <alignment horizontal="center" vertical="center"/>
    </xf>
    <xf numFmtId="0" fontId="7" fillId="0" borderId="5" xfId="4" applyFont="1" applyBorder="1" applyAlignment="1">
      <alignment horizontal="center" vertical="center"/>
    </xf>
    <xf numFmtId="0" fontId="16" fillId="0" borderId="5" xfId="4" applyFont="1" applyBorder="1" applyAlignment="1">
      <alignment horizontal="center" vertical="center"/>
    </xf>
    <xf numFmtId="0" fontId="16" fillId="0" borderId="68" xfId="4" applyFont="1" applyBorder="1" applyAlignment="1">
      <alignment horizontal="center" vertical="center"/>
    </xf>
    <xf numFmtId="0" fontId="16" fillId="0" borderId="54" xfId="4" applyFont="1" applyBorder="1" applyAlignment="1">
      <alignment horizontal="left" vertical="top" wrapText="1"/>
    </xf>
    <xf numFmtId="49" fontId="17" fillId="9" borderId="25" xfId="4" applyNumberFormat="1" applyFont="1" applyFill="1" applyBorder="1" applyAlignment="1">
      <alignment vertical="top" wrapText="1"/>
    </xf>
    <xf numFmtId="164" fontId="16" fillId="0" borderId="3" xfId="4" applyNumberFormat="1" applyFont="1" applyBorder="1" applyAlignment="1">
      <alignment horizontal="center" vertical="center"/>
    </xf>
    <xf numFmtId="164" fontId="16" fillId="0" borderId="2" xfId="4" applyNumberFormat="1" applyFont="1" applyBorder="1" applyAlignment="1">
      <alignment horizontal="center" vertical="center"/>
    </xf>
    <xf numFmtId="164" fontId="16" fillId="0" borderId="64" xfId="4" applyNumberFormat="1" applyFont="1" applyBorder="1" applyAlignment="1">
      <alignment horizontal="center" vertical="center"/>
    </xf>
    <xf numFmtId="0" fontId="7" fillId="0" borderId="20" xfId="4" applyFont="1" applyBorder="1" applyAlignment="1">
      <alignment horizontal="center" vertical="center"/>
    </xf>
    <xf numFmtId="0" fontId="7" fillId="0" borderId="30" xfId="4" applyFont="1" applyBorder="1" applyAlignment="1">
      <alignment horizontal="center" vertical="center"/>
    </xf>
    <xf numFmtId="0" fontId="16" fillId="0" borderId="20" xfId="4" applyFont="1" applyBorder="1" applyAlignment="1">
      <alignment horizontal="center" vertical="center"/>
    </xf>
    <xf numFmtId="0" fontId="16" fillId="0" borderId="43" xfId="4" applyFont="1" applyBorder="1" applyAlignment="1">
      <alignment horizontal="center" vertical="center"/>
    </xf>
    <xf numFmtId="164" fontId="16" fillId="0" borderId="7" xfId="4" applyNumberFormat="1" applyFont="1" applyBorder="1" applyAlignment="1">
      <alignment horizontal="center" vertical="center"/>
    </xf>
    <xf numFmtId="0" fontId="2" fillId="0" borderId="67" xfId="5" applyBorder="1"/>
    <xf numFmtId="0" fontId="16" fillId="0" borderId="34" xfId="4" applyFont="1" applyBorder="1" applyAlignment="1">
      <alignment horizontal="center" vertical="center"/>
    </xf>
    <xf numFmtId="0" fontId="40" fillId="0" borderId="51" xfId="5" applyFont="1" applyBorder="1" applyAlignment="1">
      <alignment vertical="top"/>
    </xf>
    <xf numFmtId="0" fontId="17" fillId="0" borderId="9" xfId="4" applyFont="1" applyBorder="1" applyAlignment="1">
      <alignment horizontal="center" vertical="center"/>
    </xf>
    <xf numFmtId="0" fontId="16" fillId="0" borderId="59" xfId="4" applyFont="1" applyBorder="1" applyAlignment="1">
      <alignment horizontal="center" vertical="center"/>
    </xf>
    <xf numFmtId="164" fontId="17" fillId="27" borderId="11" xfId="4" applyNumberFormat="1" applyFont="1" applyFill="1" applyBorder="1" applyAlignment="1">
      <alignment horizontal="center" vertical="center"/>
    </xf>
    <xf numFmtId="164" fontId="17" fillId="27" borderId="9" xfId="4" applyNumberFormat="1" applyFont="1" applyFill="1" applyBorder="1" applyAlignment="1">
      <alignment horizontal="center" vertical="center"/>
    </xf>
    <xf numFmtId="164" fontId="17" fillId="27" borderId="12" xfId="4" applyNumberFormat="1" applyFont="1" applyFill="1" applyBorder="1" applyAlignment="1">
      <alignment horizontal="center" vertical="center"/>
    </xf>
    <xf numFmtId="9" fontId="7" fillId="0" borderId="1" xfId="4" applyNumberFormat="1" applyFont="1" applyBorder="1" applyAlignment="1">
      <alignment horizontal="center" vertical="center"/>
    </xf>
    <xf numFmtId="9" fontId="16" fillId="5" borderId="1" xfId="4" applyNumberFormat="1" applyFont="1" applyFill="1" applyBorder="1" applyAlignment="1">
      <alignment horizontal="center" vertical="center"/>
    </xf>
    <xf numFmtId="9" fontId="16" fillId="0" borderId="35" xfId="4" applyNumberFormat="1" applyFont="1" applyBorder="1" applyAlignment="1">
      <alignment horizontal="center" vertical="center"/>
    </xf>
    <xf numFmtId="0" fontId="16" fillId="0" borderId="4" xfId="4" applyFont="1" applyBorder="1" applyAlignment="1">
      <alignment horizontal="left" vertical="top" wrapText="1"/>
    </xf>
    <xf numFmtId="164" fontId="17" fillId="0" borderId="10" xfId="4" applyNumberFormat="1" applyFont="1" applyBorder="1" applyAlignment="1">
      <alignment horizontal="center" vertical="center"/>
    </xf>
    <xf numFmtId="164" fontId="17" fillId="0" borderId="9" xfId="4" applyNumberFormat="1" applyFont="1" applyBorder="1" applyAlignment="1">
      <alignment horizontal="center" vertical="center"/>
    </xf>
    <xf numFmtId="164" fontId="17" fillId="0" borderId="12" xfId="4" applyNumberFormat="1" applyFont="1" applyBorder="1" applyAlignment="1">
      <alignment horizontal="center" vertical="center"/>
    </xf>
    <xf numFmtId="9" fontId="7" fillId="0" borderId="16" xfId="4" applyNumberFormat="1" applyFont="1" applyBorder="1" applyAlignment="1">
      <alignment horizontal="center" vertical="center"/>
    </xf>
    <xf numFmtId="9" fontId="16" fillId="5" borderId="16" xfId="4" applyNumberFormat="1" applyFont="1" applyFill="1" applyBorder="1" applyAlignment="1">
      <alignment horizontal="center" vertical="center"/>
    </xf>
    <xf numFmtId="9" fontId="16" fillId="0" borderId="36" xfId="4" applyNumberFormat="1" applyFont="1" applyBorder="1" applyAlignment="1">
      <alignment horizontal="center" vertical="center"/>
    </xf>
    <xf numFmtId="0" fontId="16" fillId="0" borderId="15" xfId="4" applyFont="1" applyBorder="1" applyAlignment="1">
      <alignment horizontal="left" vertical="top" wrapText="1"/>
    </xf>
    <xf numFmtId="164" fontId="17" fillId="0" borderId="0" xfId="4" applyNumberFormat="1" applyFont="1" applyAlignment="1">
      <alignment horizontal="center" vertical="center"/>
    </xf>
    <xf numFmtId="164" fontId="17" fillId="0" borderId="38" xfId="4" applyNumberFormat="1" applyFont="1" applyBorder="1" applyAlignment="1">
      <alignment horizontal="center" vertical="center"/>
    </xf>
    <xf numFmtId="1" fontId="7" fillId="0" borderId="5" xfId="4" applyNumberFormat="1" applyFont="1" applyBorder="1" applyAlignment="1">
      <alignment horizontal="center" vertical="center"/>
    </xf>
    <xf numFmtId="1" fontId="16" fillId="5" borderId="5" xfId="4" applyNumberFormat="1" applyFont="1" applyFill="1" applyBorder="1" applyAlignment="1">
      <alignment horizontal="center" vertical="center"/>
    </xf>
    <xf numFmtId="1" fontId="16" fillId="0" borderId="68" xfId="4" applyNumberFormat="1" applyFont="1" applyBorder="1" applyAlignment="1">
      <alignment horizontal="center" vertical="center"/>
    </xf>
    <xf numFmtId="0" fontId="16" fillId="0" borderId="7" xfId="4" applyFont="1" applyBorder="1" applyAlignment="1">
      <alignment horizontal="left" vertical="top" wrapText="1"/>
    </xf>
    <xf numFmtId="9" fontId="7" fillId="0" borderId="67" xfId="4" applyNumberFormat="1" applyFont="1" applyBorder="1" applyAlignment="1">
      <alignment horizontal="center" vertical="center"/>
    </xf>
    <xf numFmtId="9" fontId="16" fillId="0" borderId="1" xfId="4" applyNumberFormat="1" applyFont="1" applyBorder="1" applyAlignment="1">
      <alignment horizontal="center" vertical="center"/>
    </xf>
    <xf numFmtId="164" fontId="17" fillId="27" borderId="10" xfId="4" applyNumberFormat="1" applyFont="1" applyFill="1" applyBorder="1" applyAlignment="1">
      <alignment horizontal="center" vertical="center"/>
    </xf>
    <xf numFmtId="49" fontId="16" fillId="0" borderId="0" xfId="4" applyNumberFormat="1" applyFont="1" applyAlignment="1">
      <alignment horizontal="center" vertical="center" textRotation="90"/>
    </xf>
    <xf numFmtId="1" fontId="7" fillId="0" borderId="54" xfId="4" applyNumberFormat="1" applyFont="1" applyBorder="1" applyAlignment="1">
      <alignment horizontal="left" vertical="top"/>
    </xf>
    <xf numFmtId="1" fontId="16" fillId="0" borderId="5" xfId="4" applyNumberFormat="1" applyFont="1" applyBorder="1" applyAlignment="1">
      <alignment horizontal="center" vertical="center"/>
    </xf>
    <xf numFmtId="0" fontId="16" fillId="0" borderId="54" xfId="17" applyBorder="1" applyAlignment="1">
      <alignment horizontal="left" vertical="top" wrapText="1"/>
    </xf>
    <xf numFmtId="0" fontId="16" fillId="10" borderId="44" xfId="4" applyFont="1" applyFill="1" applyBorder="1" applyAlignment="1">
      <alignment vertical="top" wrapText="1"/>
    </xf>
    <xf numFmtId="0" fontId="17" fillId="27" borderId="13" xfId="4" applyFont="1" applyFill="1" applyBorder="1" applyAlignment="1">
      <alignment horizontal="center" vertical="center"/>
    </xf>
    <xf numFmtId="0" fontId="16" fillId="4" borderId="7" xfId="4" applyFont="1" applyFill="1" applyBorder="1" applyAlignment="1">
      <alignment horizontal="left" vertical="top" wrapText="1"/>
    </xf>
    <xf numFmtId="0" fontId="17" fillId="0" borderId="0" xfId="4" applyFont="1" applyAlignment="1">
      <alignment horizontal="center" vertical="center"/>
    </xf>
    <xf numFmtId="9" fontId="7" fillId="0" borderId="77" xfId="4" applyNumberFormat="1" applyFont="1" applyBorder="1" applyAlignment="1">
      <alignment horizontal="center" vertical="top"/>
    </xf>
    <xf numFmtId="9" fontId="7" fillId="0" borderId="28" xfId="4" applyNumberFormat="1" applyFont="1" applyBorder="1" applyAlignment="1">
      <alignment horizontal="center" vertical="top"/>
    </xf>
    <xf numFmtId="9" fontId="16" fillId="0" borderId="77" xfId="4" applyNumberFormat="1" applyFont="1" applyBorder="1" applyAlignment="1">
      <alignment horizontal="center" vertical="top"/>
    </xf>
    <xf numFmtId="9" fontId="16" fillId="0" borderId="72" xfId="4" applyNumberFormat="1" applyFont="1" applyBorder="1" applyAlignment="1">
      <alignment horizontal="center" vertical="top"/>
    </xf>
    <xf numFmtId="0" fontId="16" fillId="0" borderId="72" xfId="4" applyFont="1" applyBorder="1" applyAlignment="1">
      <alignment horizontal="center" vertical="top"/>
    </xf>
    <xf numFmtId="0" fontId="16" fillId="4" borderId="39" xfId="4" applyFont="1" applyFill="1" applyBorder="1" applyAlignment="1">
      <alignment horizontal="left" vertical="top" wrapText="1"/>
    </xf>
    <xf numFmtId="0" fontId="97" fillId="0" borderId="0" xfId="4" applyFont="1"/>
    <xf numFmtId="0" fontId="7" fillId="0" borderId="5" xfId="4" applyFont="1" applyBorder="1" applyAlignment="1">
      <alignment horizontal="left" vertical="top" wrapText="1"/>
    </xf>
    <xf numFmtId="164" fontId="16" fillId="0" borderId="24" xfId="4" applyNumberFormat="1" applyFont="1" applyBorder="1" applyAlignment="1">
      <alignment horizontal="center" vertical="center"/>
    </xf>
    <xf numFmtId="0" fontId="16" fillId="0" borderId="26" xfId="4" applyFont="1" applyBorder="1" applyAlignment="1">
      <alignment horizontal="center" vertical="center"/>
    </xf>
    <xf numFmtId="0" fontId="16" fillId="0" borderId="6" xfId="4" applyFont="1" applyBorder="1" applyAlignment="1">
      <alignment horizontal="center" vertical="center"/>
    </xf>
    <xf numFmtId="9" fontId="16" fillId="0" borderId="77" xfId="4" applyNumberFormat="1" applyFont="1" applyBorder="1" applyAlignment="1">
      <alignment horizontal="center" vertical="center"/>
    </xf>
    <xf numFmtId="9" fontId="16" fillId="0" borderId="72" xfId="4" applyNumberFormat="1" applyFont="1" applyBorder="1" applyAlignment="1">
      <alignment horizontal="center" vertical="center"/>
    </xf>
    <xf numFmtId="0" fontId="16" fillId="0" borderId="72" xfId="4" applyFont="1" applyBorder="1" applyAlignment="1">
      <alignment horizontal="center" vertical="center"/>
    </xf>
    <xf numFmtId="0" fontId="16" fillId="4" borderId="28" xfId="4" applyFont="1" applyFill="1" applyBorder="1" applyAlignment="1">
      <alignment horizontal="left" vertical="top" wrapText="1"/>
    </xf>
    <xf numFmtId="164" fontId="17" fillId="27" borderId="71" xfId="4" applyNumberFormat="1" applyFont="1" applyFill="1" applyBorder="1" applyAlignment="1">
      <alignment horizontal="center" vertical="center"/>
    </xf>
    <xf numFmtId="164" fontId="17" fillId="27" borderId="13" xfId="4" applyNumberFormat="1" applyFont="1" applyFill="1" applyBorder="1" applyAlignment="1">
      <alignment horizontal="center" vertical="center"/>
    </xf>
    <xf numFmtId="164" fontId="17" fillId="27" borderId="69" xfId="4" applyNumberFormat="1" applyFont="1" applyFill="1" applyBorder="1" applyAlignment="1">
      <alignment horizontal="center" vertical="center"/>
    </xf>
    <xf numFmtId="0" fontId="17" fillId="27" borderId="39" xfId="4" applyFont="1" applyFill="1" applyBorder="1" applyAlignment="1">
      <alignment horizontal="center" vertical="center"/>
    </xf>
    <xf numFmtId="1" fontId="16" fillId="4" borderId="68" xfId="4" applyNumberFormat="1" applyFont="1" applyFill="1" applyBorder="1" applyAlignment="1">
      <alignment horizontal="center" vertical="center"/>
    </xf>
    <xf numFmtId="0" fontId="16" fillId="0" borderId="8" xfId="4" applyFont="1" applyBorder="1" applyAlignment="1">
      <alignment horizontal="center" vertical="center"/>
    </xf>
    <xf numFmtId="49" fontId="17" fillId="9" borderId="24" xfId="4" applyNumberFormat="1" applyFont="1" applyFill="1" applyBorder="1" applyAlignment="1">
      <alignment horizontal="center" vertical="top" wrapText="1"/>
    </xf>
    <xf numFmtId="9" fontId="7" fillId="0" borderId="77" xfId="4" applyNumberFormat="1" applyFont="1" applyBorder="1" applyAlignment="1">
      <alignment horizontal="center" vertical="center"/>
    </xf>
    <xf numFmtId="9" fontId="7" fillId="0" borderId="28" xfId="4" applyNumberFormat="1" applyFont="1" applyBorder="1" applyAlignment="1">
      <alignment horizontal="center" vertical="center"/>
    </xf>
    <xf numFmtId="0" fontId="16" fillId="0" borderId="72" xfId="4" applyFont="1" applyBorder="1" applyAlignment="1">
      <alignment horizontal="left" vertical="center"/>
    </xf>
    <xf numFmtId="0" fontId="7" fillId="0" borderId="5" xfId="4" applyFont="1" applyBorder="1" applyAlignment="1">
      <alignment horizontal="left" vertical="center" wrapText="1"/>
    </xf>
    <xf numFmtId="0" fontId="7" fillId="0" borderId="54" xfId="4" applyFont="1" applyBorder="1" applyAlignment="1">
      <alignment horizontal="left" vertical="center" wrapText="1"/>
    </xf>
    <xf numFmtId="0" fontId="16" fillId="0" borderId="68" xfId="4" applyFont="1" applyBorder="1" applyAlignment="1">
      <alignment horizontal="left" vertical="center" wrapText="1"/>
    </xf>
    <xf numFmtId="0" fontId="16" fillId="4" borderId="7" xfId="4" applyFont="1" applyFill="1" applyBorder="1" applyAlignment="1">
      <alignment vertical="top" wrapText="1"/>
    </xf>
    <xf numFmtId="164" fontId="16" fillId="0" borderId="8" xfId="4" applyNumberFormat="1" applyFont="1" applyBorder="1" applyAlignment="1">
      <alignment horizontal="center" vertical="center"/>
    </xf>
    <xf numFmtId="9" fontId="7" fillId="0" borderId="51" xfId="4" applyNumberFormat="1" applyFont="1" applyBorder="1" applyAlignment="1">
      <alignment horizontal="center" vertical="center"/>
    </xf>
    <xf numFmtId="9" fontId="16" fillId="0" borderId="16" xfId="4" applyNumberFormat="1" applyFont="1" applyBorder="1" applyAlignment="1">
      <alignment horizontal="center" vertical="center"/>
    </xf>
    <xf numFmtId="0" fontId="16" fillId="0" borderId="36" xfId="4" applyFont="1" applyBorder="1" applyAlignment="1">
      <alignment horizontal="left" vertical="center"/>
    </xf>
    <xf numFmtId="0" fontId="16" fillId="4" borderId="30" xfId="4" applyFont="1" applyFill="1" applyBorder="1" applyAlignment="1">
      <alignment vertical="top" wrapText="1"/>
    </xf>
    <xf numFmtId="164" fontId="17" fillId="0" borderId="21" xfId="4" applyNumberFormat="1" applyFont="1" applyBorder="1" applyAlignment="1">
      <alignment horizontal="center" vertical="center"/>
    </xf>
    <xf numFmtId="164" fontId="16" fillId="0" borderId="14" xfId="4" applyNumberFormat="1" applyFont="1" applyBorder="1" applyAlignment="1">
      <alignment horizontal="center" vertical="center"/>
    </xf>
    <xf numFmtId="0" fontId="16" fillId="0" borderId="17" xfId="4" applyFont="1" applyBorder="1" applyAlignment="1">
      <alignment horizontal="center" vertical="center"/>
    </xf>
    <xf numFmtId="0" fontId="16" fillId="0" borderId="14" xfId="4" applyFont="1" applyBorder="1" applyAlignment="1">
      <alignment horizontal="center" vertical="center"/>
    </xf>
    <xf numFmtId="49" fontId="17" fillId="9" borderId="38" xfId="4" applyNumberFormat="1" applyFont="1" applyFill="1" applyBorder="1" applyAlignment="1">
      <alignment horizontal="center" vertical="top" wrapText="1"/>
    </xf>
    <xf numFmtId="9" fontId="7" fillId="0" borderId="27" xfId="4" applyNumberFormat="1" applyFont="1" applyBorder="1" applyAlignment="1">
      <alignment horizontal="center" vertical="center"/>
    </xf>
    <xf numFmtId="164" fontId="17" fillId="0" borderId="71" xfId="4" applyNumberFormat="1" applyFont="1" applyBorder="1" applyAlignment="1">
      <alignment horizontal="center" vertical="center"/>
    </xf>
    <xf numFmtId="164" fontId="17" fillId="0" borderId="13" xfId="4" applyNumberFormat="1" applyFont="1" applyBorder="1" applyAlignment="1">
      <alignment horizontal="center" vertical="center"/>
    </xf>
    <xf numFmtId="0" fontId="17" fillId="25" borderId="71" xfId="4" applyFont="1" applyFill="1" applyBorder="1" applyAlignment="1">
      <alignment horizontal="center" vertical="center"/>
    </xf>
    <xf numFmtId="0" fontId="17" fillId="25" borderId="39" xfId="4" applyFont="1" applyFill="1" applyBorder="1" applyAlignment="1">
      <alignment horizontal="center" vertical="center"/>
    </xf>
    <xf numFmtId="9" fontId="7" fillId="0" borderId="84" xfId="4" applyNumberFormat="1" applyFont="1" applyBorder="1" applyAlignment="1">
      <alignment horizontal="center" vertical="center"/>
    </xf>
    <xf numFmtId="164" fontId="17" fillId="0" borderId="17" xfId="4" applyNumberFormat="1" applyFont="1" applyBorder="1" applyAlignment="1">
      <alignment horizontal="center" vertical="center"/>
    </xf>
    <xf numFmtId="164" fontId="17" fillId="0" borderId="14" xfId="4" applyNumberFormat="1" applyFont="1" applyBorder="1" applyAlignment="1">
      <alignment horizontal="center" vertical="center"/>
    </xf>
    <xf numFmtId="0" fontId="7" fillId="0" borderId="57" xfId="4" applyFont="1" applyBorder="1" applyAlignment="1">
      <alignment horizontal="center" vertical="center"/>
    </xf>
    <xf numFmtId="164" fontId="17" fillId="0" borderId="8" xfId="4" applyNumberFormat="1" applyFont="1" applyBorder="1" applyAlignment="1">
      <alignment horizontal="center" vertical="center"/>
    </xf>
    <xf numFmtId="164" fontId="17" fillId="0" borderId="6" xfId="4" applyNumberFormat="1" applyFont="1" applyBorder="1" applyAlignment="1">
      <alignment horizontal="center" vertical="center"/>
    </xf>
    <xf numFmtId="0" fontId="16" fillId="0" borderId="72" xfId="4" applyFont="1" applyBorder="1" applyAlignment="1">
      <alignment horizontal="left" vertical="top"/>
    </xf>
    <xf numFmtId="164" fontId="17" fillId="27" borderId="55" xfId="4" applyNumberFormat="1" applyFont="1" applyFill="1" applyBorder="1" applyAlignment="1">
      <alignment horizontal="center" vertical="center"/>
    </xf>
    <xf numFmtId="0" fontId="17" fillId="25" borderId="12" xfId="4" applyFont="1" applyFill="1" applyBorder="1" applyAlignment="1">
      <alignment horizontal="center" vertical="center"/>
    </xf>
    <xf numFmtId="164" fontId="16" fillId="0" borderId="26" xfId="4" applyNumberFormat="1" applyFont="1" applyBorder="1" applyAlignment="1">
      <alignment horizontal="center" vertical="center"/>
    </xf>
    <xf numFmtId="0" fontId="16" fillId="0" borderId="24" xfId="4" applyFont="1" applyBorder="1" applyAlignment="1">
      <alignment horizontal="center" vertical="center"/>
    </xf>
    <xf numFmtId="0" fontId="40" fillId="0" borderId="86" xfId="5" applyFont="1" applyBorder="1" applyAlignment="1">
      <alignment vertical="top" wrapText="1"/>
    </xf>
    <xf numFmtId="9" fontId="7" fillId="0" borderId="83" xfId="4" applyNumberFormat="1" applyFont="1" applyBorder="1" applyAlignment="1">
      <alignment horizontal="center" vertical="center"/>
    </xf>
    <xf numFmtId="9" fontId="7" fillId="0" borderId="62" xfId="4" applyNumberFormat="1" applyFont="1" applyBorder="1" applyAlignment="1">
      <alignment horizontal="center" vertical="center"/>
    </xf>
    <xf numFmtId="9" fontId="16" fillId="0" borderId="83" xfId="4" applyNumberFormat="1" applyFont="1" applyBorder="1" applyAlignment="1">
      <alignment horizontal="center" vertical="center"/>
    </xf>
    <xf numFmtId="9" fontId="16" fillId="0" borderId="33" xfId="4" applyNumberFormat="1" applyFont="1" applyBorder="1" applyAlignment="1">
      <alignment horizontal="center" vertical="center"/>
    </xf>
    <xf numFmtId="0" fontId="16" fillId="0" borderId="33" xfId="4" applyFont="1" applyBorder="1" applyAlignment="1">
      <alignment horizontal="left" vertical="center"/>
    </xf>
    <xf numFmtId="0" fontId="23" fillId="4" borderId="62" xfId="4" applyFont="1" applyFill="1" applyBorder="1" applyAlignment="1">
      <alignment horizontal="left" vertical="top" wrapText="1"/>
    </xf>
    <xf numFmtId="164" fontId="17" fillId="0" borderId="82" xfId="4" applyNumberFormat="1" applyFont="1" applyBorder="1" applyAlignment="1">
      <alignment horizontal="center" vertical="center"/>
    </xf>
    <xf numFmtId="164" fontId="16" fillId="0" borderId="41" xfId="4" applyNumberFormat="1" applyFont="1" applyBorder="1" applyAlignment="1">
      <alignment horizontal="center" vertical="center"/>
    </xf>
    <xf numFmtId="0" fontId="16" fillId="0" borderId="82" xfId="4" applyFont="1" applyBorder="1" applyAlignment="1">
      <alignment horizontal="center" vertical="center"/>
    </xf>
    <xf numFmtId="0" fontId="16" fillId="0" borderId="41" xfId="4" applyFont="1" applyBorder="1" applyAlignment="1">
      <alignment horizontal="center" vertical="center"/>
    </xf>
    <xf numFmtId="0" fontId="16" fillId="4" borderId="68" xfId="4" applyFont="1" applyFill="1" applyBorder="1" applyAlignment="1">
      <alignment horizontal="center" vertical="center"/>
    </xf>
    <xf numFmtId="9" fontId="15" fillId="0" borderId="77" xfId="4" applyNumberFormat="1" applyFont="1" applyBorder="1" applyAlignment="1">
      <alignment horizontal="center" vertical="center"/>
    </xf>
    <xf numFmtId="9" fontId="15" fillId="0" borderId="28" xfId="4" applyNumberFormat="1" applyFont="1" applyBorder="1" applyAlignment="1">
      <alignment horizontal="center" vertical="center"/>
    </xf>
    <xf numFmtId="9" fontId="23" fillId="0" borderId="77" xfId="4" applyNumberFormat="1" applyFont="1" applyBorder="1" applyAlignment="1">
      <alignment horizontal="center" vertical="center"/>
    </xf>
    <xf numFmtId="9" fontId="23" fillId="0" borderId="72" xfId="4" applyNumberFormat="1" applyFont="1" applyBorder="1" applyAlignment="1">
      <alignment horizontal="center" vertical="center"/>
    </xf>
    <xf numFmtId="9" fontId="15" fillId="0" borderId="16" xfId="4" applyNumberFormat="1" applyFont="1" applyBorder="1" applyAlignment="1">
      <alignment horizontal="center" vertical="center"/>
    </xf>
    <xf numFmtId="9" fontId="15" fillId="0" borderId="51" xfId="4" applyNumberFormat="1" applyFont="1" applyBorder="1" applyAlignment="1">
      <alignment horizontal="center" vertical="center"/>
    </xf>
    <xf numFmtId="9" fontId="23" fillId="0" borderId="16" xfId="4" applyNumberFormat="1" applyFont="1" applyBorder="1" applyAlignment="1">
      <alignment horizontal="center" vertical="center"/>
    </xf>
    <xf numFmtId="9" fontId="23" fillId="0" borderId="36" xfId="4" applyNumberFormat="1" applyFont="1" applyBorder="1" applyAlignment="1">
      <alignment horizontal="center" vertical="center"/>
    </xf>
    <xf numFmtId="0" fontId="16" fillId="0" borderId="21" xfId="4" applyFont="1" applyBorder="1" applyAlignment="1">
      <alignment horizontal="center" vertical="center"/>
    </xf>
    <xf numFmtId="0" fontId="16" fillId="0" borderId="23" xfId="4" applyFont="1" applyBorder="1" applyAlignment="1">
      <alignment horizontal="center" vertical="center"/>
    </xf>
    <xf numFmtId="0" fontId="7" fillId="0" borderId="54" xfId="4" applyFont="1" applyBorder="1" applyAlignment="1">
      <alignment horizontal="left" vertical="center"/>
    </xf>
    <xf numFmtId="0" fontId="16" fillId="0" borderId="7" xfId="4" applyFont="1" applyBorder="1" applyAlignment="1">
      <alignment wrapText="1"/>
    </xf>
    <xf numFmtId="164" fontId="16" fillId="0" borderId="52" xfId="4" applyNumberFormat="1" applyFont="1" applyBorder="1" applyAlignment="1">
      <alignment horizontal="center" vertical="center"/>
    </xf>
    <xf numFmtId="0" fontId="5" fillId="0" borderId="0" xfId="4" applyAlignment="1">
      <alignment vertical="top"/>
    </xf>
    <xf numFmtId="0" fontId="26" fillId="0" borderId="0" xfId="4" applyFont="1" applyAlignment="1">
      <alignment vertical="top"/>
    </xf>
    <xf numFmtId="0" fontId="16" fillId="0" borderId="7" xfId="4" applyFont="1" applyBorder="1" applyAlignment="1">
      <alignment vertical="top" wrapText="1"/>
    </xf>
    <xf numFmtId="9" fontId="7" fillId="0" borderId="72" xfId="4" applyNumberFormat="1" applyFont="1" applyBorder="1" applyAlignment="1">
      <alignment horizontal="center" vertical="top"/>
    </xf>
    <xf numFmtId="0" fontId="17" fillId="27" borderId="12" xfId="4" applyFont="1" applyFill="1" applyBorder="1" applyAlignment="1">
      <alignment horizontal="center" vertical="center"/>
    </xf>
    <xf numFmtId="9" fontId="16" fillId="0" borderId="16" xfId="4" applyNumberFormat="1" applyFont="1" applyBorder="1" applyAlignment="1">
      <alignment horizontal="center" vertical="top" wrapText="1"/>
    </xf>
    <xf numFmtId="9" fontId="16" fillId="0" borderId="36" xfId="4" applyNumberFormat="1" applyFont="1" applyBorder="1" applyAlignment="1">
      <alignment horizontal="center" vertical="top"/>
    </xf>
    <xf numFmtId="0" fontId="16" fillId="0" borderId="36" xfId="4" applyFont="1" applyBorder="1" applyAlignment="1">
      <alignment horizontal="left" vertical="top"/>
    </xf>
    <xf numFmtId="164" fontId="17" fillId="0" borderId="41" xfId="4" applyNumberFormat="1" applyFont="1" applyBorder="1" applyAlignment="1">
      <alignment horizontal="center" vertical="center"/>
    </xf>
    <xf numFmtId="0" fontId="16" fillId="0" borderId="5" xfId="4" applyFont="1" applyBorder="1" applyAlignment="1">
      <alignment horizontal="center" vertical="top" wrapText="1"/>
    </xf>
    <xf numFmtId="9" fontId="7" fillId="0" borderId="34" xfId="4" applyNumberFormat="1" applyFont="1" applyBorder="1" applyAlignment="1">
      <alignment horizontal="center" vertical="top"/>
    </xf>
    <xf numFmtId="9" fontId="16" fillId="0" borderId="1" xfId="4" applyNumberFormat="1" applyFont="1" applyBorder="1" applyAlignment="1">
      <alignment horizontal="center" vertical="top"/>
    </xf>
    <xf numFmtId="9" fontId="16" fillId="0" borderId="35" xfId="4" applyNumberFormat="1" applyFont="1" applyBorder="1" applyAlignment="1">
      <alignment horizontal="center" vertical="top"/>
    </xf>
    <xf numFmtId="0" fontId="16" fillId="0" borderId="34" xfId="4" applyFont="1" applyBorder="1" applyAlignment="1">
      <alignment horizontal="left" vertical="top"/>
    </xf>
    <xf numFmtId="164" fontId="17" fillId="9" borderId="13" xfId="4" applyNumberFormat="1" applyFont="1" applyFill="1" applyBorder="1" applyAlignment="1">
      <alignment horizontal="center" vertical="center"/>
    </xf>
    <xf numFmtId="0" fontId="17" fillId="9" borderId="39" xfId="4" applyFont="1" applyFill="1" applyBorder="1" applyAlignment="1">
      <alignment horizontal="center" vertical="center"/>
    </xf>
    <xf numFmtId="0" fontId="7" fillId="0" borderId="37" xfId="4" applyFont="1" applyBorder="1" applyAlignment="1">
      <alignment horizontal="center" vertical="top"/>
    </xf>
    <xf numFmtId="0" fontId="16" fillId="0" borderId="16" xfId="4" applyFont="1" applyBorder="1" applyAlignment="1">
      <alignment horizontal="center" vertical="top"/>
    </xf>
    <xf numFmtId="0" fontId="16" fillId="0" borderId="36" xfId="4" applyFont="1" applyBorder="1" applyAlignment="1">
      <alignment horizontal="center" vertical="top"/>
    </xf>
    <xf numFmtId="0" fontId="16" fillId="0" borderId="15" xfId="4" applyFont="1" applyBorder="1" applyAlignment="1">
      <alignment wrapText="1"/>
    </xf>
    <xf numFmtId="164" fontId="17" fillId="9" borderId="14" xfId="4" applyNumberFormat="1" applyFont="1" applyFill="1" applyBorder="1" applyAlignment="1">
      <alignment horizontal="center" vertical="center"/>
    </xf>
    <xf numFmtId="0" fontId="17" fillId="9" borderId="14" xfId="4" applyFont="1" applyFill="1" applyBorder="1" applyAlignment="1">
      <alignment horizontal="center" vertical="center"/>
    </xf>
    <xf numFmtId="0" fontId="6" fillId="0" borderId="18" xfId="4" applyFont="1" applyBorder="1"/>
    <xf numFmtId="0" fontId="6" fillId="0" borderId="59" xfId="4" applyFont="1" applyBorder="1"/>
    <xf numFmtId="0" fontId="5" fillId="0" borderId="18" xfId="4" applyBorder="1"/>
    <xf numFmtId="0" fontId="5" fillId="0" borderId="66" xfId="4" applyBorder="1"/>
    <xf numFmtId="0" fontId="5" fillId="0" borderId="19" xfId="4" applyBorder="1"/>
    <xf numFmtId="164" fontId="16" fillId="9" borderId="14" xfId="4" applyNumberFormat="1" applyFont="1" applyFill="1" applyBorder="1" applyAlignment="1">
      <alignment horizontal="center" vertical="center"/>
    </xf>
    <xf numFmtId="0" fontId="16" fillId="9" borderId="14" xfId="4" applyFont="1" applyFill="1" applyBorder="1" applyAlignment="1">
      <alignment horizontal="center" vertical="center"/>
    </xf>
    <xf numFmtId="0" fontId="7" fillId="0" borderId="42" xfId="4" applyFont="1" applyBorder="1" applyAlignment="1">
      <alignment horizontal="center" vertical="top"/>
    </xf>
    <xf numFmtId="0" fontId="16" fillId="0" borderId="20" xfId="4" applyFont="1" applyBorder="1" applyAlignment="1">
      <alignment horizontal="center" vertical="top"/>
    </xf>
    <xf numFmtId="0" fontId="16" fillId="0" borderId="43" xfId="4" applyFont="1" applyBorder="1" applyAlignment="1">
      <alignment horizontal="center" vertical="top"/>
    </xf>
    <xf numFmtId="0" fontId="16" fillId="0" borderId="43" xfId="4" applyFont="1" applyBorder="1" applyAlignment="1">
      <alignment horizontal="center" vertical="center" wrapText="1"/>
    </xf>
    <xf numFmtId="0" fontId="16" fillId="0" borderId="22" xfId="4" applyFont="1" applyBorder="1" applyAlignment="1">
      <alignment wrapText="1"/>
    </xf>
    <xf numFmtId="0" fontId="16" fillId="9" borderId="6" xfId="4" applyFont="1" applyFill="1" applyBorder="1" applyAlignment="1">
      <alignment horizontal="center" vertical="center"/>
    </xf>
    <xf numFmtId="0" fontId="67" fillId="0" borderId="5" xfId="4" applyFont="1" applyBorder="1" applyAlignment="1">
      <alignment horizontal="center" vertical="top" wrapText="1"/>
    </xf>
    <xf numFmtId="0" fontId="40" fillId="0" borderId="87" xfId="5" applyFont="1" applyBorder="1" applyAlignment="1">
      <alignment vertical="top" wrapText="1"/>
    </xf>
    <xf numFmtId="0" fontId="35" fillId="0" borderId="57" xfId="5" applyFont="1" applyBorder="1" applyAlignment="1">
      <alignment horizontal="center" vertical="top" wrapText="1"/>
    </xf>
    <xf numFmtId="0" fontId="5" fillId="0" borderId="68" xfId="4" applyBorder="1" applyAlignment="1">
      <alignment horizontal="center" vertical="top" wrapText="1"/>
    </xf>
    <xf numFmtId="0" fontId="87" fillId="6" borderId="10" xfId="4" applyFont="1" applyFill="1" applyBorder="1" applyAlignment="1">
      <alignment vertical="top" wrapText="1"/>
    </xf>
    <xf numFmtId="0" fontId="87" fillId="6" borderId="56" xfId="4" applyFont="1" applyFill="1" applyBorder="1" applyAlignment="1">
      <alignment vertical="top" wrapText="1"/>
    </xf>
    <xf numFmtId="0" fontId="29" fillId="6" borderId="44" xfId="4" applyFont="1" applyFill="1" applyBorder="1" applyAlignment="1">
      <alignment vertical="top" wrapText="1"/>
    </xf>
    <xf numFmtId="0" fontId="29" fillId="6" borderId="26" xfId="4" applyFont="1" applyFill="1" applyBorder="1" applyAlignment="1">
      <alignment vertical="top" wrapText="1"/>
    </xf>
    <xf numFmtId="0" fontId="29" fillId="6" borderId="11" xfId="4" applyFont="1" applyFill="1" applyBorder="1" applyAlignment="1">
      <alignment vertical="center" wrapText="1"/>
    </xf>
    <xf numFmtId="0" fontId="29" fillId="6" borderId="11" xfId="4" applyFont="1" applyFill="1" applyBorder="1" applyAlignment="1">
      <alignment horizontal="center" vertical="top" wrapText="1"/>
    </xf>
    <xf numFmtId="0" fontId="29" fillId="6" borderId="11" xfId="4" applyFont="1" applyFill="1" applyBorder="1" applyAlignment="1">
      <alignment vertical="top" textRotation="90" wrapText="1"/>
    </xf>
    <xf numFmtId="0" fontId="29" fillId="6" borderId="11" xfId="4" applyFont="1" applyFill="1" applyBorder="1" applyAlignment="1">
      <alignment vertical="top" wrapText="1"/>
    </xf>
    <xf numFmtId="49" fontId="17" fillId="6" borderId="11" xfId="4" applyNumberFormat="1" applyFont="1" applyFill="1" applyBorder="1" applyAlignment="1">
      <alignment vertical="top" wrapText="1"/>
    </xf>
    <xf numFmtId="9" fontId="7" fillId="6" borderId="34" xfId="4" applyNumberFormat="1" applyFont="1" applyFill="1" applyBorder="1" applyAlignment="1">
      <alignment horizontal="center" vertical="top"/>
    </xf>
    <xf numFmtId="9" fontId="16" fillId="6" borderId="10" xfId="4" applyNumberFormat="1" applyFont="1" applyFill="1" applyBorder="1" applyAlignment="1">
      <alignment horizontal="center" vertical="top"/>
    </xf>
    <xf numFmtId="0" fontId="16" fillId="6" borderId="11" xfId="4" applyFont="1" applyFill="1" applyBorder="1" applyAlignment="1">
      <alignment horizontal="left" vertical="top"/>
    </xf>
    <xf numFmtId="0" fontId="16" fillId="6" borderId="12" xfId="4" applyFont="1" applyFill="1" applyBorder="1" applyAlignment="1">
      <alignment horizontal="left" vertical="top"/>
    </xf>
    <xf numFmtId="0" fontId="7" fillId="0" borderId="27" xfId="4" applyFont="1" applyBorder="1" applyAlignment="1">
      <alignment horizontal="center" vertical="top"/>
    </xf>
    <xf numFmtId="0" fontId="7" fillId="0" borderId="28" xfId="4" applyFont="1" applyBorder="1" applyAlignment="1">
      <alignment horizontal="center" vertical="top"/>
    </xf>
    <xf numFmtId="0" fontId="16" fillId="0" borderId="71" xfId="4" applyFont="1" applyBorder="1" applyAlignment="1">
      <alignment horizontal="center" vertical="top"/>
    </xf>
    <xf numFmtId="0" fontId="98" fillId="0" borderId="28" xfId="4" applyFont="1" applyBorder="1" applyAlignment="1">
      <alignment horizontal="left" vertical="top" wrapText="1"/>
    </xf>
    <xf numFmtId="164" fontId="17" fillId="25" borderId="71" xfId="4" applyNumberFormat="1" applyFont="1" applyFill="1" applyBorder="1" applyAlignment="1">
      <alignment horizontal="center" vertical="center"/>
    </xf>
    <xf numFmtId="164" fontId="17" fillId="25" borderId="13" xfId="4" applyNumberFormat="1" applyFont="1" applyFill="1" applyBorder="1" applyAlignment="1">
      <alignment horizontal="center" vertical="center"/>
    </xf>
    <xf numFmtId="164" fontId="17" fillId="25" borderId="69" xfId="4" applyNumberFormat="1" applyFont="1" applyFill="1" applyBorder="1" applyAlignment="1">
      <alignment horizontal="center" vertical="center"/>
    </xf>
    <xf numFmtId="0" fontId="16" fillId="10" borderId="2" xfId="5" applyFont="1" applyFill="1" applyBorder="1" applyAlignment="1">
      <alignment vertical="center" wrapText="1"/>
    </xf>
    <xf numFmtId="0" fontId="7" fillId="0" borderId="51" xfId="4" applyFont="1" applyBorder="1" applyAlignment="1">
      <alignment horizontal="center" vertical="top"/>
    </xf>
    <xf numFmtId="0" fontId="16" fillId="0" borderId="17" xfId="4" applyFont="1" applyBorder="1" applyAlignment="1">
      <alignment horizontal="center" vertical="top"/>
    </xf>
    <xf numFmtId="0" fontId="98" fillId="0" borderId="51" xfId="4" applyFont="1" applyBorder="1" applyAlignment="1">
      <alignment horizontal="left" vertical="top" wrapText="1"/>
    </xf>
    <xf numFmtId="0" fontId="16" fillId="10" borderId="38" xfId="5" applyFont="1" applyFill="1" applyBorder="1" applyAlignment="1">
      <alignment vertical="center" wrapText="1"/>
    </xf>
    <xf numFmtId="0" fontId="16" fillId="0" borderId="21" xfId="4" applyFont="1" applyBorder="1" applyAlignment="1">
      <alignment horizontal="center" vertical="top"/>
    </xf>
    <xf numFmtId="0" fontId="40" fillId="0" borderId="51" xfId="5" applyFont="1" applyBorder="1" applyAlignment="1">
      <alignment vertical="top" wrapText="1"/>
    </xf>
    <xf numFmtId="0" fontId="35" fillId="0" borderId="48" xfId="5" applyFont="1" applyBorder="1" applyAlignment="1">
      <alignment horizontal="center" vertical="top" wrapText="1"/>
    </xf>
    <xf numFmtId="0" fontId="16" fillId="0" borderId="15" xfId="4" applyFont="1" applyBorder="1" applyAlignment="1">
      <alignment vertical="center" wrapText="1"/>
    </xf>
    <xf numFmtId="164" fontId="16" fillId="0" borderId="48" xfId="4" applyNumberFormat="1" applyFont="1" applyBorder="1" applyAlignment="1">
      <alignment horizontal="center" vertical="center"/>
    </xf>
    <xf numFmtId="0" fontId="18" fillId="0" borderId="50" xfId="5" applyFont="1" applyBorder="1" applyAlignment="1">
      <alignment horizontal="center" vertical="top" wrapText="1"/>
    </xf>
    <xf numFmtId="0" fontId="16" fillId="0" borderId="43" xfId="4" applyFont="1" applyBorder="1" applyAlignment="1">
      <alignment horizontal="center" vertical="top" wrapText="1"/>
    </xf>
    <xf numFmtId="0" fontId="16" fillId="0" borderId="22" xfId="4" applyFont="1" applyBorder="1" applyAlignment="1">
      <alignment vertical="top" wrapText="1"/>
    </xf>
    <xf numFmtId="0" fontId="16" fillId="10" borderId="24" xfId="5" applyFont="1" applyFill="1" applyBorder="1" applyAlignment="1">
      <alignment vertical="center" wrapText="1"/>
    </xf>
    <xf numFmtId="164" fontId="22" fillId="0" borderId="0" xfId="4" applyNumberFormat="1" applyFont="1" applyAlignment="1">
      <alignment horizontal="center" vertical="top"/>
    </xf>
    <xf numFmtId="0" fontId="22" fillId="0" borderId="0" xfId="4" applyFont="1" applyAlignment="1">
      <alignment horizontal="center" vertical="top"/>
    </xf>
    <xf numFmtId="0" fontId="16" fillId="0" borderId="27" xfId="4" applyFont="1" applyBorder="1" applyAlignment="1">
      <alignment horizontal="center" vertical="top"/>
    </xf>
    <xf numFmtId="164" fontId="17" fillId="9" borderId="39" xfId="4" applyNumberFormat="1" applyFont="1" applyFill="1" applyBorder="1" applyAlignment="1">
      <alignment horizontal="center" vertical="center"/>
    </xf>
    <xf numFmtId="0" fontId="17" fillId="9" borderId="13" xfId="4" applyFont="1" applyFill="1" applyBorder="1" applyAlignment="1">
      <alignment horizontal="center" vertical="center"/>
    </xf>
    <xf numFmtId="2" fontId="14" fillId="0" borderId="0" xfId="4" applyNumberFormat="1" applyFont="1" applyAlignment="1">
      <alignment horizontal="center" vertical="top"/>
    </xf>
    <xf numFmtId="0" fontId="14" fillId="0" borderId="0" xfId="4" applyFont="1" applyAlignment="1">
      <alignment horizontal="center" vertical="top"/>
    </xf>
    <xf numFmtId="0" fontId="16" fillId="0" borderId="84" xfId="4" applyFont="1" applyBorder="1" applyAlignment="1">
      <alignment horizontal="center" vertical="top"/>
    </xf>
    <xf numFmtId="0" fontId="16" fillId="0" borderId="51" xfId="4" applyFont="1" applyBorder="1" applyAlignment="1">
      <alignment vertical="center" wrapText="1"/>
    </xf>
    <xf numFmtId="2" fontId="16" fillId="9" borderId="22" xfId="4" applyNumberFormat="1" applyFont="1" applyFill="1" applyBorder="1" applyAlignment="1">
      <alignment horizontal="center" vertical="center"/>
    </xf>
    <xf numFmtId="2" fontId="16" fillId="9" borderId="23" xfId="4" applyNumberFormat="1" applyFont="1" applyFill="1" applyBorder="1" applyAlignment="1">
      <alignment horizontal="center" vertical="center"/>
    </xf>
    <xf numFmtId="0" fontId="16" fillId="9" borderId="23" xfId="4" applyFont="1" applyFill="1" applyBorder="1" applyAlignment="1">
      <alignment horizontal="center" vertical="center"/>
    </xf>
    <xf numFmtId="2" fontId="16" fillId="9" borderId="15" xfId="4" applyNumberFormat="1" applyFont="1" applyFill="1" applyBorder="1" applyAlignment="1">
      <alignment horizontal="center" vertical="center"/>
    </xf>
    <xf numFmtId="2" fontId="16" fillId="9" borderId="14" xfId="4" applyNumberFormat="1" applyFont="1" applyFill="1" applyBorder="1" applyAlignment="1">
      <alignment horizontal="center" vertical="center"/>
    </xf>
    <xf numFmtId="164" fontId="14" fillId="0" borderId="0" xfId="4" applyNumberFormat="1" applyFont="1" applyAlignment="1">
      <alignment horizontal="center" vertical="top"/>
    </xf>
    <xf numFmtId="0" fontId="16" fillId="0" borderId="51" xfId="4" applyFont="1" applyBorder="1" applyAlignment="1">
      <alignment horizontal="left" vertical="center" wrapText="1"/>
    </xf>
    <xf numFmtId="164" fontId="16" fillId="9" borderId="15" xfId="4" applyNumberFormat="1" applyFont="1" applyFill="1" applyBorder="1" applyAlignment="1">
      <alignment horizontal="center" vertical="center"/>
    </xf>
    <xf numFmtId="164" fontId="16" fillId="9" borderId="7" xfId="4" applyNumberFormat="1" applyFont="1" applyFill="1" applyBorder="1" applyAlignment="1">
      <alignment horizontal="center" vertical="center"/>
    </xf>
    <xf numFmtId="164" fontId="16" fillId="9" borderId="6" xfId="4" applyNumberFormat="1" applyFont="1" applyFill="1" applyBorder="1" applyAlignment="1">
      <alignment horizontal="center" vertical="center"/>
    </xf>
    <xf numFmtId="9" fontId="7" fillId="0" borderId="66" xfId="4" applyNumberFormat="1" applyFont="1" applyBorder="1" applyAlignment="1">
      <alignment horizontal="center" vertical="top"/>
    </xf>
    <xf numFmtId="9" fontId="16" fillId="0" borderId="81" xfId="4" applyNumberFormat="1" applyFont="1" applyBorder="1" applyAlignment="1">
      <alignment horizontal="center" vertical="top"/>
    </xf>
    <xf numFmtId="0" fontId="16" fillId="0" borderId="0" xfId="4" applyFont="1" applyAlignment="1">
      <alignment horizontal="left" vertical="top"/>
    </xf>
    <xf numFmtId="0" fontId="16" fillId="0" borderId="59" xfId="4" applyFont="1" applyBorder="1" applyAlignment="1">
      <alignment horizontal="left" vertical="top"/>
    </xf>
    <xf numFmtId="49" fontId="17" fillId="4" borderId="2" xfId="4" applyNumberFormat="1" applyFont="1" applyFill="1" applyBorder="1" applyAlignment="1">
      <alignment vertical="top" wrapText="1"/>
    </xf>
    <xf numFmtId="0" fontId="5" fillId="10" borderId="1" xfId="4" applyFill="1" applyBorder="1" applyAlignment="1">
      <alignment horizontal="center" vertical="top" wrapText="1"/>
    </xf>
    <xf numFmtId="49" fontId="17" fillId="9" borderId="2" xfId="4" applyNumberFormat="1" applyFont="1" applyFill="1" applyBorder="1" applyAlignment="1">
      <alignment vertical="top" wrapText="1"/>
    </xf>
    <xf numFmtId="49" fontId="17" fillId="7" borderId="4" xfId="4" applyNumberFormat="1" applyFont="1" applyFill="1" applyBorder="1" applyAlignment="1">
      <alignment horizontal="center" vertical="top"/>
    </xf>
    <xf numFmtId="0" fontId="16" fillId="0" borderId="4" xfId="4" applyFont="1" applyBorder="1" applyAlignment="1">
      <alignment horizontal="center" vertical="center"/>
    </xf>
    <xf numFmtId="0" fontId="16" fillId="0" borderId="38" xfId="4" applyFont="1" applyBorder="1" applyAlignment="1">
      <alignment horizontal="center" vertical="center"/>
    </xf>
    <xf numFmtId="49" fontId="17" fillId="4" borderId="38" xfId="4" applyNumberFormat="1" applyFont="1" applyFill="1" applyBorder="1" applyAlignment="1">
      <alignment vertical="top" wrapText="1"/>
    </xf>
    <xf numFmtId="49" fontId="17" fillId="10" borderId="18" xfId="4" applyNumberFormat="1" applyFont="1" applyFill="1" applyBorder="1" applyAlignment="1">
      <alignment vertical="top"/>
    </xf>
    <xf numFmtId="0" fontId="16" fillId="0" borderId="7" xfId="4" applyFont="1" applyBorder="1" applyAlignment="1">
      <alignment horizontal="center" vertical="center"/>
    </xf>
    <xf numFmtId="49" fontId="17" fillId="10" borderId="38" xfId="4" applyNumberFormat="1" applyFont="1" applyFill="1" applyBorder="1" applyAlignment="1">
      <alignment vertical="top"/>
    </xf>
    <xf numFmtId="49" fontId="17" fillId="7" borderId="25" xfId="4" applyNumberFormat="1" applyFont="1" applyFill="1" applyBorder="1" applyAlignment="1">
      <alignment horizontal="center" vertical="top"/>
    </xf>
    <xf numFmtId="9" fontId="16" fillId="0" borderId="84" xfId="4" applyNumberFormat="1" applyFont="1" applyBorder="1" applyAlignment="1">
      <alignment horizontal="center" vertical="top"/>
    </xf>
    <xf numFmtId="0" fontId="16" fillId="0" borderId="17" xfId="4" applyFont="1" applyBorder="1" applyAlignment="1">
      <alignment horizontal="left" vertical="top"/>
    </xf>
    <xf numFmtId="0" fontId="16" fillId="0" borderId="37" xfId="4" applyFont="1" applyBorder="1" applyAlignment="1">
      <alignment horizontal="left" vertical="top"/>
    </xf>
    <xf numFmtId="0" fontId="7" fillId="0" borderId="36" xfId="4" applyFont="1" applyBorder="1" applyAlignment="1">
      <alignment horizontal="left" vertical="top" wrapText="1"/>
    </xf>
    <xf numFmtId="0" fontId="16" fillId="0" borderId="84" xfId="4" applyFont="1" applyBorder="1" applyAlignment="1">
      <alignment horizontal="left" vertical="top" wrapText="1"/>
    </xf>
    <xf numFmtId="0" fontId="16" fillId="0" borderId="48" xfId="4" applyFont="1" applyBorder="1" applyAlignment="1">
      <alignment horizontal="center" vertical="center" wrapText="1"/>
    </xf>
    <xf numFmtId="0" fontId="16" fillId="0" borderId="15" xfId="4" applyFont="1" applyBorder="1" applyAlignment="1">
      <alignment vertical="top" wrapText="1"/>
    </xf>
    <xf numFmtId="0" fontId="7" fillId="0" borderId="20" xfId="4" applyFont="1" applyBorder="1" applyAlignment="1">
      <alignment horizontal="left" vertical="top" wrapText="1"/>
    </xf>
    <xf numFmtId="0" fontId="7" fillId="0" borderId="43" xfId="4" applyFont="1" applyBorder="1" applyAlignment="1">
      <alignment horizontal="left" vertical="top" wrapText="1"/>
    </xf>
    <xf numFmtId="0" fontId="16" fillId="0" borderId="29" xfId="4" applyFont="1" applyBorder="1" applyAlignment="1">
      <alignment horizontal="left" vertical="top" wrapText="1"/>
    </xf>
    <xf numFmtId="0" fontId="16" fillId="0" borderId="50" xfId="4" applyFont="1" applyBorder="1" applyAlignment="1">
      <alignment horizontal="center" vertical="center" wrapText="1"/>
    </xf>
    <xf numFmtId="0" fontId="16" fillId="0" borderId="22" xfId="4" applyFont="1" applyBorder="1" applyAlignment="1">
      <alignment vertical="center" wrapText="1"/>
    </xf>
    <xf numFmtId="164" fontId="16" fillId="9" borderId="23" xfId="4" applyNumberFormat="1" applyFont="1" applyFill="1" applyBorder="1" applyAlignment="1">
      <alignment horizontal="center" vertical="center"/>
    </xf>
    <xf numFmtId="0" fontId="7" fillId="0" borderId="68" xfId="4" applyFont="1" applyBorder="1" applyAlignment="1">
      <alignment horizontal="left" vertical="top" wrapText="1"/>
    </xf>
    <xf numFmtId="0" fontId="16" fillId="0" borderId="57" xfId="4" applyFont="1" applyBorder="1" applyAlignment="1">
      <alignment horizontal="left" vertical="top" wrapText="1"/>
    </xf>
    <xf numFmtId="0" fontId="16" fillId="0" borderId="52" xfId="4" applyFont="1" applyBorder="1" applyAlignment="1">
      <alignment horizontal="center" vertical="center" wrapText="1"/>
    </xf>
    <xf numFmtId="0" fontId="16" fillId="0" borderId="54" xfId="4" applyFont="1" applyBorder="1" applyAlignment="1">
      <alignment vertical="center" wrapText="1"/>
    </xf>
    <xf numFmtId="49" fontId="7" fillId="0" borderId="1" xfId="4" applyNumberFormat="1" applyFont="1" applyBorder="1" applyAlignment="1">
      <alignment vertical="center" wrapText="1"/>
    </xf>
    <xf numFmtId="49" fontId="7" fillId="0" borderId="35" xfId="4" applyNumberFormat="1" applyFont="1" applyBorder="1" applyAlignment="1">
      <alignment vertical="center" wrapText="1"/>
    </xf>
    <xf numFmtId="49" fontId="16" fillId="0" borderId="79" xfId="4" applyNumberFormat="1" applyFont="1" applyBorder="1" applyAlignment="1">
      <alignment vertical="center" wrapText="1"/>
    </xf>
    <xf numFmtId="0" fontId="16" fillId="0" borderId="64" xfId="4" applyFont="1" applyBorder="1" applyAlignment="1">
      <alignment horizontal="center" vertical="top" wrapText="1"/>
    </xf>
    <xf numFmtId="0" fontId="16" fillId="0" borderId="35" xfId="4" applyFont="1" applyBorder="1" applyAlignment="1">
      <alignment horizontal="center" vertical="top" wrapText="1"/>
    </xf>
    <xf numFmtId="0" fontId="16" fillId="0" borderId="4" xfId="4" applyFont="1" applyBorder="1" applyAlignment="1">
      <alignment vertical="center" wrapText="1"/>
    </xf>
    <xf numFmtId="164" fontId="17" fillId="25" borderId="4" xfId="4" applyNumberFormat="1" applyFont="1" applyFill="1" applyBorder="1" applyAlignment="1">
      <alignment horizontal="center" vertical="center"/>
    </xf>
    <xf numFmtId="164" fontId="17" fillId="25" borderId="2" xfId="4" applyNumberFormat="1" applyFont="1" applyFill="1" applyBorder="1" applyAlignment="1">
      <alignment horizontal="center" vertical="center"/>
    </xf>
    <xf numFmtId="0" fontId="17" fillId="25" borderId="38" xfId="4" applyFont="1" applyFill="1" applyBorder="1" applyAlignment="1">
      <alignment horizontal="center" vertical="center"/>
    </xf>
    <xf numFmtId="0" fontId="29" fillId="10" borderId="2" xfId="4" applyFont="1" applyFill="1" applyBorder="1" applyAlignment="1">
      <alignment vertical="center" wrapText="1"/>
    </xf>
    <xf numFmtId="49" fontId="7" fillId="0" borderId="18" xfId="4" applyNumberFormat="1" applyFont="1" applyBorder="1" applyAlignment="1">
      <alignment vertical="center" wrapText="1"/>
    </xf>
    <xf numFmtId="49" fontId="7" fillId="0" borderId="66" xfId="4" applyNumberFormat="1" applyFont="1" applyBorder="1" applyAlignment="1">
      <alignment vertical="center" wrapText="1"/>
    </xf>
    <xf numFmtId="49" fontId="16" fillId="0" borderId="81" xfId="4" applyNumberFormat="1" applyFont="1" applyBorder="1" applyAlignment="1">
      <alignment vertical="center" wrapText="1"/>
    </xf>
    <xf numFmtId="0" fontId="16" fillId="0" borderId="58" xfId="4" applyFont="1" applyBorder="1" applyAlignment="1">
      <alignment horizontal="center" vertical="top" wrapText="1"/>
    </xf>
    <xf numFmtId="164" fontId="17" fillId="0" borderId="22" xfId="4" applyNumberFormat="1" applyFont="1" applyBorder="1" applyAlignment="1">
      <alignment horizontal="center" vertical="center"/>
    </xf>
    <xf numFmtId="164" fontId="17" fillId="0" borderId="23" xfId="4" applyNumberFormat="1" applyFont="1" applyBorder="1" applyAlignment="1">
      <alignment horizontal="center" vertical="center"/>
    </xf>
    <xf numFmtId="0" fontId="29" fillId="10" borderId="38" xfId="4" applyFont="1" applyFill="1" applyBorder="1" applyAlignment="1">
      <alignment vertical="center" wrapText="1"/>
    </xf>
    <xf numFmtId="49" fontId="17" fillId="10" borderId="0" xfId="4" applyNumberFormat="1" applyFont="1" applyFill="1" applyAlignment="1">
      <alignment vertical="top" wrapText="1"/>
    </xf>
    <xf numFmtId="0" fontId="16" fillId="0" borderId="23" xfId="4" applyFont="1" applyBorder="1" applyAlignment="1">
      <alignment horizontal="center" vertical="top"/>
    </xf>
    <xf numFmtId="49" fontId="7" fillId="0" borderId="44" xfId="4" applyNumberFormat="1" applyFont="1" applyBorder="1" applyAlignment="1">
      <alignment vertical="center" wrapText="1"/>
    </xf>
    <xf numFmtId="49" fontId="7" fillId="0" borderId="75" xfId="4" applyNumberFormat="1" applyFont="1" applyBorder="1" applyAlignment="1">
      <alignment vertical="center" wrapText="1"/>
    </xf>
    <xf numFmtId="49" fontId="16" fillId="0" borderId="80" xfId="4" applyNumberFormat="1" applyFont="1" applyBorder="1" applyAlignment="1">
      <alignment vertical="center" wrapText="1"/>
    </xf>
    <xf numFmtId="0" fontId="16" fillId="0" borderId="73" xfId="4" applyFont="1" applyBorder="1" applyAlignment="1">
      <alignment horizontal="center" vertical="top" wrapText="1"/>
    </xf>
    <xf numFmtId="0" fontId="16" fillId="0" borderId="7" xfId="4" applyFont="1" applyBorder="1" applyAlignment="1">
      <alignment vertical="center" wrapText="1"/>
    </xf>
    <xf numFmtId="164" fontId="17" fillId="0" borderId="7" xfId="4" applyNumberFormat="1" applyFont="1" applyBorder="1" applyAlignment="1">
      <alignment horizontal="center" vertical="center"/>
    </xf>
    <xf numFmtId="49" fontId="7" fillId="0" borderId="67" xfId="4" applyNumberFormat="1" applyFont="1" applyBorder="1" applyAlignment="1">
      <alignment vertical="center" wrapText="1"/>
    </xf>
    <xf numFmtId="49" fontId="16" fillId="0" borderId="64" xfId="4" applyNumberFormat="1" applyFont="1" applyBorder="1" applyAlignment="1">
      <alignment vertical="center" wrapText="1"/>
    </xf>
    <xf numFmtId="49" fontId="7" fillId="0" borderId="16" xfId="4" applyNumberFormat="1" applyFont="1" applyBorder="1" applyAlignment="1">
      <alignment vertical="center" wrapText="1"/>
    </xf>
    <xf numFmtId="49" fontId="7" fillId="0" borderId="51" xfId="4" applyNumberFormat="1" applyFont="1" applyBorder="1" applyAlignment="1">
      <alignment vertical="center" wrapText="1"/>
    </xf>
    <xf numFmtId="49" fontId="16" fillId="0" borderId="48" xfId="4" applyNumberFormat="1" applyFont="1" applyBorder="1" applyAlignment="1">
      <alignment vertical="center" wrapText="1"/>
    </xf>
    <xf numFmtId="0" fontId="16" fillId="0" borderId="50" xfId="4" applyFont="1" applyBorder="1" applyAlignment="1">
      <alignment horizontal="center" vertical="top" wrapText="1"/>
    </xf>
    <xf numFmtId="164" fontId="17" fillId="0" borderId="2" xfId="4" applyNumberFormat="1" applyFont="1" applyBorder="1" applyAlignment="1">
      <alignment horizontal="center" vertical="center"/>
    </xf>
    <xf numFmtId="0" fontId="16" fillId="0" borderId="19" xfId="4" applyFont="1" applyBorder="1" applyAlignment="1">
      <alignment horizontal="center" vertical="center"/>
    </xf>
    <xf numFmtId="0" fontId="5" fillId="9" borderId="38" xfId="4" applyFill="1" applyBorder="1" applyAlignment="1">
      <alignment horizontal="center" vertical="top" wrapText="1"/>
    </xf>
    <xf numFmtId="0" fontId="16" fillId="0" borderId="22" xfId="4" applyFont="1" applyBorder="1" applyAlignment="1">
      <alignment horizontal="center" vertical="center"/>
    </xf>
    <xf numFmtId="164" fontId="16" fillId="0" borderId="23" xfId="4" applyNumberFormat="1" applyFont="1" applyBorder="1" applyAlignment="1">
      <alignment horizontal="center" vertical="center"/>
    </xf>
    <xf numFmtId="0" fontId="6" fillId="0" borderId="60" xfId="4" applyFont="1" applyBorder="1"/>
    <xf numFmtId="49" fontId="16" fillId="0" borderId="17" xfId="4" applyNumberFormat="1" applyFont="1" applyBorder="1" applyAlignment="1">
      <alignment vertical="center" wrapText="1"/>
    </xf>
    <xf numFmtId="49" fontId="7" fillId="0" borderId="20" xfId="4" applyNumberFormat="1" applyFont="1" applyBorder="1" applyAlignment="1">
      <alignment vertical="center" wrapText="1"/>
    </xf>
    <xf numFmtId="49" fontId="16" fillId="0" borderId="21" xfId="4" applyNumberFormat="1" applyFont="1" applyBorder="1" applyAlignment="1">
      <alignment vertical="center" wrapText="1"/>
    </xf>
    <xf numFmtId="49" fontId="7" fillId="0" borderId="1" xfId="4" applyNumberFormat="1" applyFont="1" applyBorder="1" applyAlignment="1">
      <alignment horizontal="center" vertical="center" wrapText="1"/>
    </xf>
    <xf numFmtId="0" fontId="6" fillId="0" borderId="28" xfId="4" applyFont="1" applyBorder="1"/>
    <xf numFmtId="49" fontId="16" fillId="0" borderId="3" xfId="4" applyNumberFormat="1" applyFont="1" applyBorder="1" applyAlignment="1">
      <alignment horizontal="center" vertical="center" wrapText="1"/>
    </xf>
    <xf numFmtId="0" fontId="16" fillId="0" borderId="4" xfId="4" applyFont="1" applyBorder="1" applyAlignment="1">
      <alignment horizontal="left" vertical="center" wrapText="1"/>
    </xf>
    <xf numFmtId="164" fontId="17" fillId="9" borderId="10" xfId="4" applyNumberFormat="1" applyFont="1" applyFill="1" applyBorder="1" applyAlignment="1">
      <alignment horizontal="center" vertical="center"/>
    </xf>
    <xf numFmtId="164" fontId="17" fillId="9" borderId="9" xfId="4" applyNumberFormat="1" applyFont="1" applyFill="1" applyBorder="1" applyAlignment="1">
      <alignment horizontal="center" vertical="center"/>
    </xf>
    <xf numFmtId="164" fontId="17" fillId="9" borderId="12" xfId="4" applyNumberFormat="1" applyFont="1" applyFill="1" applyBorder="1" applyAlignment="1">
      <alignment horizontal="center" vertical="center"/>
    </xf>
    <xf numFmtId="0" fontId="18" fillId="0" borderId="88" xfId="5" applyFont="1" applyBorder="1" applyAlignment="1">
      <alignment horizontal="center" vertical="center" wrapText="1"/>
    </xf>
    <xf numFmtId="49" fontId="16" fillId="15" borderId="36" xfId="4" applyNumberFormat="1" applyFont="1" applyFill="1" applyBorder="1" applyAlignment="1">
      <alignment horizontal="center" vertical="center" wrapText="1"/>
    </xf>
    <xf numFmtId="164" fontId="16" fillId="9" borderId="38" xfId="4" applyNumberFormat="1" applyFont="1" applyFill="1" applyBorder="1" applyAlignment="1">
      <alignment horizontal="center" vertical="center"/>
    </xf>
    <xf numFmtId="0" fontId="16" fillId="9" borderId="38" xfId="4" applyFont="1" applyFill="1" applyBorder="1" applyAlignment="1">
      <alignment horizontal="center" vertical="center"/>
    </xf>
    <xf numFmtId="49" fontId="7" fillId="0" borderId="20" xfId="4" applyNumberFormat="1" applyFont="1" applyBorder="1" applyAlignment="1">
      <alignment horizontal="center" vertical="center" wrapText="1"/>
    </xf>
    <xf numFmtId="49" fontId="7" fillId="0" borderId="30" xfId="4" applyNumberFormat="1" applyFont="1" applyBorder="1" applyAlignment="1">
      <alignment horizontal="center" vertical="center" wrapText="1"/>
    </xf>
    <xf numFmtId="49" fontId="16" fillId="15" borderId="43" xfId="4" applyNumberFormat="1" applyFont="1" applyFill="1" applyBorder="1" applyAlignment="1">
      <alignment horizontal="center" vertical="center" wrapText="1"/>
    </xf>
    <xf numFmtId="0" fontId="16" fillId="0" borderId="30" xfId="4" applyFont="1" applyBorder="1" applyAlignment="1">
      <alignment horizontal="left" vertical="center" wrapText="1"/>
    </xf>
    <xf numFmtId="49" fontId="7" fillId="0" borderId="5" xfId="4" applyNumberFormat="1" applyFont="1" applyBorder="1" applyAlignment="1">
      <alignment horizontal="center" vertical="center" wrapText="1"/>
    </xf>
    <xf numFmtId="49" fontId="7" fillId="0" borderId="54" xfId="4" applyNumberFormat="1" applyFont="1" applyBorder="1" applyAlignment="1">
      <alignment horizontal="center" vertical="center" wrapText="1"/>
    </xf>
    <xf numFmtId="0" fontId="18" fillId="0" borderId="89" xfId="5" applyFont="1" applyBorder="1" applyAlignment="1">
      <alignment horizontal="center" vertical="center" wrapText="1"/>
    </xf>
    <xf numFmtId="49" fontId="16" fillId="15" borderId="68" xfId="4" applyNumberFormat="1" applyFont="1" applyFill="1" applyBorder="1" applyAlignment="1">
      <alignment horizontal="center" vertical="center" wrapText="1"/>
    </xf>
    <xf numFmtId="0" fontId="16" fillId="0" borderId="7" xfId="4" applyFont="1" applyBorder="1" applyAlignment="1">
      <alignment horizontal="left" vertical="center" wrapText="1"/>
    </xf>
    <xf numFmtId="49" fontId="7" fillId="0" borderId="18" xfId="4" applyNumberFormat="1" applyFont="1" applyBorder="1" applyAlignment="1">
      <alignment horizontal="center" vertical="center" wrapText="1"/>
    </xf>
    <xf numFmtId="0" fontId="40" fillId="0" borderId="90" xfId="5" applyFont="1" applyBorder="1" applyAlignment="1">
      <alignment vertical="top" wrapText="1"/>
    </xf>
    <xf numFmtId="0" fontId="18" fillId="0" borderId="91" xfId="5" applyFont="1" applyBorder="1" applyAlignment="1">
      <alignment horizontal="center" vertical="center" wrapText="1"/>
    </xf>
    <xf numFmtId="49" fontId="16" fillId="15" borderId="66" xfId="4" applyNumberFormat="1" applyFont="1" applyFill="1" applyBorder="1" applyAlignment="1">
      <alignment horizontal="center" vertical="center" wrapText="1"/>
    </xf>
    <xf numFmtId="0" fontId="16" fillId="0" borderId="66" xfId="4" applyFont="1" applyBorder="1" applyAlignment="1">
      <alignment horizontal="center" vertical="center" wrapText="1"/>
    </xf>
    <xf numFmtId="0" fontId="40" fillId="0" borderId="92" xfId="5" applyFont="1" applyBorder="1" applyAlignment="1">
      <alignment horizontal="left" vertical="top" wrapText="1"/>
    </xf>
    <xf numFmtId="0" fontId="18" fillId="0" borderId="93" xfId="5" applyFont="1" applyBorder="1" applyAlignment="1">
      <alignment horizontal="center" vertical="center" wrapText="1"/>
    </xf>
    <xf numFmtId="0" fontId="16" fillId="0" borderId="37" xfId="4" applyFont="1" applyBorder="1" applyAlignment="1">
      <alignment horizontal="center" vertical="top"/>
    </xf>
    <xf numFmtId="164" fontId="23" fillId="0" borderId="0" xfId="4" applyNumberFormat="1" applyFont="1" applyAlignment="1">
      <alignment horizontal="center" vertical="top" wrapText="1"/>
    </xf>
    <xf numFmtId="0" fontId="7" fillId="0" borderId="94" xfId="5" applyFont="1" applyBorder="1" applyAlignment="1">
      <alignment horizontal="left" vertical="center" wrapText="1"/>
    </xf>
    <xf numFmtId="0" fontId="7" fillId="0" borderId="95" xfId="5" applyFont="1" applyBorder="1" applyAlignment="1">
      <alignment vertical="center" wrapText="1"/>
    </xf>
    <xf numFmtId="0" fontId="16" fillId="0" borderId="96" xfId="5" applyFont="1" applyBorder="1" applyAlignment="1">
      <alignment horizontal="center" vertical="center" wrapText="1"/>
    </xf>
    <xf numFmtId="49" fontId="16" fillId="0" borderId="36" xfId="4" applyNumberFormat="1" applyFont="1" applyBorder="1" applyAlignment="1">
      <alignment horizontal="center" vertical="center" wrapText="1"/>
    </xf>
    <xf numFmtId="0" fontId="16" fillId="0" borderId="37" xfId="4" applyFont="1" applyBorder="1" applyAlignment="1">
      <alignment horizontal="center" vertical="center"/>
    </xf>
    <xf numFmtId="49" fontId="16" fillId="0" borderId="5" xfId="4" applyNumberFormat="1" applyFont="1" applyBorder="1" applyAlignment="1">
      <alignment horizontal="center" vertical="center" wrapText="1"/>
    </xf>
    <xf numFmtId="49" fontId="16" fillId="0" borderId="68" xfId="4" applyNumberFormat="1" applyFont="1" applyBorder="1" applyAlignment="1">
      <alignment horizontal="center" vertical="center" wrapText="1"/>
    </xf>
    <xf numFmtId="0" fontId="16" fillId="0" borderId="53" xfId="4" applyFont="1" applyBorder="1" applyAlignment="1">
      <alignment horizontal="left" vertical="top" wrapText="1"/>
    </xf>
    <xf numFmtId="49" fontId="16" fillId="0" borderId="1" xfId="4" applyNumberFormat="1" applyFont="1" applyBorder="1" applyAlignment="1">
      <alignment vertical="center" wrapText="1"/>
    </xf>
    <xf numFmtId="0" fontId="16" fillId="0" borderId="35" xfId="4" applyFont="1" applyBorder="1" applyAlignment="1">
      <alignment horizontal="center" vertical="top"/>
    </xf>
    <xf numFmtId="0" fontId="5" fillId="0" borderId="34" xfId="4" applyBorder="1" applyAlignment="1">
      <alignment vertical="top" wrapText="1"/>
    </xf>
    <xf numFmtId="164" fontId="17" fillId="25" borderId="3" xfId="4" applyNumberFormat="1" applyFont="1" applyFill="1" applyBorder="1" applyAlignment="1">
      <alignment horizontal="center" vertical="center"/>
    </xf>
    <xf numFmtId="0" fontId="16" fillId="10" borderId="1" xfId="5" applyFont="1" applyFill="1" applyBorder="1" applyAlignment="1">
      <alignment horizontal="left" vertical="center" wrapText="1"/>
    </xf>
    <xf numFmtId="49" fontId="7" fillId="0" borderId="60" xfId="4" applyNumberFormat="1" applyFont="1" applyBorder="1" applyAlignment="1">
      <alignment vertical="center" wrapText="1"/>
    </xf>
    <xf numFmtId="49" fontId="16" fillId="0" borderId="18" xfId="4" applyNumberFormat="1" applyFont="1" applyBorder="1" applyAlignment="1">
      <alignment vertical="center" wrapText="1"/>
    </xf>
    <xf numFmtId="0" fontId="16" fillId="0" borderId="66" xfId="4" applyFont="1" applyBorder="1" applyAlignment="1">
      <alignment horizontal="center" vertical="top"/>
    </xf>
    <xf numFmtId="0" fontId="5" fillId="0" borderId="59" xfId="4" applyBorder="1" applyAlignment="1">
      <alignment vertical="top" wrapText="1"/>
    </xf>
    <xf numFmtId="49" fontId="7" fillId="0" borderId="78" xfId="4" applyNumberFormat="1" applyFont="1" applyBorder="1" applyAlignment="1">
      <alignment vertical="center" wrapText="1"/>
    </xf>
    <xf numFmtId="49" fontId="16" fillId="0" borderId="44" xfId="4" applyNumberFormat="1" applyFont="1" applyBorder="1" applyAlignment="1">
      <alignment vertical="center" wrapText="1"/>
    </xf>
    <xf numFmtId="0" fontId="16" fillId="0" borderId="75" xfId="4" applyFont="1" applyBorder="1" applyAlignment="1">
      <alignment horizontal="center" vertical="top"/>
    </xf>
    <xf numFmtId="0" fontId="5" fillId="0" borderId="74" xfId="4" applyBorder="1" applyAlignment="1">
      <alignment vertical="top" wrapText="1"/>
    </xf>
    <xf numFmtId="164" fontId="17" fillId="0" borderId="26" xfId="4" applyNumberFormat="1" applyFont="1" applyBorder="1" applyAlignment="1">
      <alignment horizontal="center" vertical="center"/>
    </xf>
    <xf numFmtId="0" fontId="5" fillId="0" borderId="67" xfId="4" applyBorder="1" applyAlignment="1">
      <alignment vertical="top" wrapText="1"/>
    </xf>
    <xf numFmtId="0" fontId="17" fillId="27" borderId="9" xfId="4" applyFont="1" applyFill="1" applyBorder="1" applyAlignment="1">
      <alignment horizontal="center" vertical="center"/>
    </xf>
    <xf numFmtId="0" fontId="5" fillId="0" borderId="78" xfId="4" applyBorder="1" applyAlignment="1">
      <alignment vertical="top" wrapText="1"/>
    </xf>
    <xf numFmtId="0" fontId="16" fillId="0" borderId="59" xfId="4" applyFont="1" applyBorder="1" applyAlignment="1">
      <alignment horizontal="center" vertical="top"/>
    </xf>
    <xf numFmtId="164" fontId="17" fillId="9" borderId="24" xfId="4" applyNumberFormat="1" applyFont="1" applyFill="1" applyBorder="1" applyAlignment="1">
      <alignment horizontal="center" vertical="center"/>
    </xf>
    <xf numFmtId="0" fontId="17" fillId="9" borderId="38" xfId="4" applyFont="1" applyFill="1" applyBorder="1" applyAlignment="1">
      <alignment horizontal="center" vertical="center"/>
    </xf>
    <xf numFmtId="49" fontId="16" fillId="0" borderId="18" xfId="4" applyNumberFormat="1" applyFont="1" applyBorder="1" applyAlignment="1">
      <alignment horizontal="center" vertical="center" wrapText="1"/>
    </xf>
    <xf numFmtId="0" fontId="16" fillId="0" borderId="66" xfId="4" applyFont="1" applyBorder="1" applyAlignment="1">
      <alignment horizontal="center" vertical="center"/>
    </xf>
    <xf numFmtId="0" fontId="16" fillId="0" borderId="60" xfId="4" applyFont="1" applyBorder="1" applyAlignment="1">
      <alignment vertical="top" wrapText="1"/>
    </xf>
    <xf numFmtId="0" fontId="16" fillId="9" borderId="9" xfId="4" applyFont="1" applyFill="1" applyBorder="1" applyAlignment="1">
      <alignment horizontal="center" vertical="center"/>
    </xf>
    <xf numFmtId="0" fontId="16" fillId="9" borderId="24" xfId="4" applyFont="1" applyFill="1" applyBorder="1" applyAlignment="1">
      <alignment horizontal="center" vertical="center"/>
    </xf>
    <xf numFmtId="0" fontId="16" fillId="0" borderId="34" xfId="4" applyFont="1" applyBorder="1" applyAlignment="1">
      <alignment horizontal="center" vertical="top"/>
    </xf>
    <xf numFmtId="0" fontId="16" fillId="0" borderId="34" xfId="4" applyFont="1" applyBorder="1" applyAlignment="1">
      <alignment horizontal="left" vertical="top" wrapText="1"/>
    </xf>
    <xf numFmtId="49" fontId="17" fillId="10" borderId="3" xfId="4" applyNumberFormat="1" applyFont="1" applyFill="1" applyBorder="1" applyAlignment="1">
      <alignment vertical="top" wrapText="1"/>
    </xf>
    <xf numFmtId="49" fontId="7" fillId="0" borderId="30" xfId="4" applyNumberFormat="1" applyFont="1" applyBorder="1" applyAlignment="1">
      <alignment vertical="center" wrapText="1"/>
    </xf>
    <xf numFmtId="49" fontId="16" fillId="0" borderId="20" xfId="4" applyNumberFormat="1" applyFont="1" applyBorder="1" applyAlignment="1">
      <alignment vertical="center" wrapText="1"/>
    </xf>
    <xf numFmtId="0" fontId="16" fillId="0" borderId="59" xfId="4" applyFont="1" applyBorder="1" applyAlignment="1">
      <alignment horizontal="left" vertical="top" wrapText="1"/>
    </xf>
    <xf numFmtId="0" fontId="99" fillId="0" borderId="0" xfId="5" applyFont="1" applyAlignment="1">
      <alignment vertical="center"/>
    </xf>
    <xf numFmtId="0" fontId="16" fillId="0" borderId="42" xfId="4" applyFont="1" applyBorder="1" applyAlignment="1">
      <alignment horizontal="center" vertical="top"/>
    </xf>
    <xf numFmtId="49" fontId="7" fillId="0" borderId="5" xfId="4" applyNumberFormat="1" applyFont="1" applyBorder="1" applyAlignment="1">
      <alignment vertical="center" wrapText="1"/>
    </xf>
    <xf numFmtId="49" fontId="7" fillId="0" borderId="54" xfId="4" applyNumberFormat="1" applyFont="1" applyBorder="1" applyAlignment="1">
      <alignment vertical="center" wrapText="1"/>
    </xf>
    <xf numFmtId="49" fontId="16" fillId="0" borderId="5" xfId="4" applyNumberFormat="1" applyFont="1" applyBorder="1" applyAlignment="1">
      <alignment vertical="center" wrapText="1"/>
    </xf>
    <xf numFmtId="0" fontId="16" fillId="0" borderId="74" xfId="4" applyFont="1" applyBorder="1" applyAlignment="1">
      <alignment horizontal="center" vertical="top"/>
    </xf>
    <xf numFmtId="49" fontId="7" fillId="0" borderId="16" xfId="4" applyNumberFormat="1" applyFont="1" applyBorder="1" applyAlignment="1">
      <alignment horizontal="center" vertical="center" wrapText="1"/>
    </xf>
    <xf numFmtId="0" fontId="40" fillId="0" borderId="86" xfId="5" applyFont="1" applyBorder="1" applyAlignment="1">
      <alignment vertical="center" wrapText="1"/>
    </xf>
    <xf numFmtId="49" fontId="16" fillId="0" borderId="16" xfId="4" applyNumberFormat="1" applyFont="1" applyBorder="1" applyAlignment="1">
      <alignment horizontal="center" vertical="center" wrapText="1"/>
    </xf>
    <xf numFmtId="164" fontId="13" fillId="0" borderId="0" xfId="4" applyNumberFormat="1" applyFont="1" applyAlignment="1">
      <alignment horizontal="center"/>
    </xf>
    <xf numFmtId="0" fontId="7" fillId="0" borderId="98" xfId="5" applyFont="1" applyBorder="1" applyAlignment="1">
      <alignment vertical="center" wrapText="1"/>
    </xf>
    <xf numFmtId="0" fontId="7" fillId="0" borderId="1" xfId="4" applyFont="1" applyBorder="1" applyAlignment="1">
      <alignment horizontal="center" vertical="top" wrapText="1"/>
    </xf>
    <xf numFmtId="0" fontId="7" fillId="0" borderId="67" xfId="4" applyFont="1" applyBorder="1" applyAlignment="1">
      <alignment horizontal="center" vertical="top" wrapText="1"/>
    </xf>
    <xf numFmtId="0" fontId="16" fillId="0" borderId="1" xfId="4" applyFont="1" applyBorder="1" applyAlignment="1">
      <alignment horizontal="center" vertical="top" wrapText="1"/>
    </xf>
    <xf numFmtId="0" fontId="16" fillId="0" borderId="4" xfId="4" applyFont="1" applyBorder="1" applyAlignment="1">
      <alignment horizontal="justify" vertical="center"/>
    </xf>
    <xf numFmtId="0" fontId="5" fillId="0" borderId="3" xfId="4" applyBorder="1" applyAlignment="1">
      <alignment vertical="center" wrapText="1"/>
    </xf>
    <xf numFmtId="0" fontId="5" fillId="0" borderId="3" xfId="4" applyBorder="1" applyAlignment="1">
      <alignment horizontal="center" vertical="top" wrapText="1"/>
    </xf>
    <xf numFmtId="0" fontId="5" fillId="0" borderId="3" xfId="4" applyBorder="1" applyAlignment="1">
      <alignment vertical="top" textRotation="90" wrapText="1"/>
    </xf>
    <xf numFmtId="0" fontId="5" fillId="0" borderId="3" xfId="4" applyBorder="1" applyAlignment="1">
      <alignment vertical="top" wrapText="1"/>
    </xf>
    <xf numFmtId="49" fontId="17" fillId="0" borderId="3" xfId="4" applyNumberFormat="1" applyFont="1" applyBorder="1" applyAlignment="1">
      <alignment vertical="top" wrapText="1"/>
    </xf>
    <xf numFmtId="0" fontId="17" fillId="0" borderId="3" xfId="4" applyFont="1" applyBorder="1" applyAlignment="1">
      <alignment vertical="center"/>
    </xf>
    <xf numFmtId="0" fontId="17" fillId="0" borderId="4" xfId="4" applyFont="1" applyBorder="1" applyAlignment="1">
      <alignment vertical="center"/>
    </xf>
    <xf numFmtId="0" fontId="7" fillId="0" borderId="20" xfId="4" applyFont="1" applyBorder="1" applyAlignment="1">
      <alignment horizontal="center" vertical="top" wrapText="1"/>
    </xf>
    <xf numFmtId="0" fontId="7" fillId="0" borderId="30" xfId="4" applyFont="1" applyBorder="1" applyAlignment="1">
      <alignment horizontal="center" vertical="top" wrapText="1"/>
    </xf>
    <xf numFmtId="0" fontId="16" fillId="0" borderId="20" xfId="4" applyFont="1" applyBorder="1" applyAlignment="1">
      <alignment horizontal="center" vertical="top" wrapText="1"/>
    </xf>
    <xf numFmtId="0" fontId="5" fillId="0" borderId="0" xfId="4" applyAlignment="1">
      <alignment vertical="center" wrapText="1"/>
    </xf>
    <xf numFmtId="0" fontId="5" fillId="0" borderId="0" xfId="4" applyAlignment="1">
      <alignment horizontal="center" vertical="top" wrapText="1"/>
    </xf>
    <xf numFmtId="0" fontId="5" fillId="0" borderId="0" xfId="4" applyAlignment="1">
      <alignment vertical="top" textRotation="90" wrapText="1"/>
    </xf>
    <xf numFmtId="0" fontId="5" fillId="0" borderId="0" xfId="4" applyAlignment="1">
      <alignment vertical="top" wrapText="1"/>
    </xf>
    <xf numFmtId="49" fontId="17" fillId="0" borderId="0" xfId="4" applyNumberFormat="1" applyFont="1" applyAlignment="1">
      <alignment vertical="top" wrapText="1"/>
    </xf>
    <xf numFmtId="0" fontId="17" fillId="0" borderId="0" xfId="4" applyFont="1" applyAlignment="1">
      <alignment vertical="center"/>
    </xf>
    <xf numFmtId="0" fontId="17" fillId="0" borderId="19" xfId="4" applyFont="1" applyBorder="1" applyAlignment="1">
      <alignment vertical="center"/>
    </xf>
    <xf numFmtId="49" fontId="17" fillId="6" borderId="19" xfId="4" applyNumberFormat="1" applyFont="1" applyFill="1" applyBorder="1" applyAlignment="1">
      <alignment horizontal="center" vertical="top"/>
    </xf>
    <xf numFmtId="164" fontId="16" fillId="0" borderId="16" xfId="5" quotePrefix="1" applyNumberFormat="1" applyFont="1" applyBorder="1" applyAlignment="1">
      <alignment horizontal="center" vertical="center"/>
    </xf>
    <xf numFmtId="164" fontId="16" fillId="0" borderId="37" xfId="5" quotePrefix="1" applyNumberFormat="1" applyFont="1" applyBorder="1" applyAlignment="1">
      <alignment horizontal="center" vertical="center"/>
    </xf>
    <xf numFmtId="0" fontId="7" fillId="0" borderId="16" xfId="4" applyFont="1" applyBorder="1" applyAlignment="1">
      <alignment vertical="top" wrapText="1"/>
    </xf>
    <xf numFmtId="0" fontId="7" fillId="0" borderId="51" xfId="4" applyFont="1" applyBorder="1" applyAlignment="1">
      <alignment vertical="top" wrapText="1"/>
    </xf>
    <xf numFmtId="0" fontId="43" fillId="0" borderId="0" xfId="5" applyFont="1" applyAlignment="1">
      <alignment horizontal="center" wrapText="1"/>
    </xf>
    <xf numFmtId="0" fontId="16" fillId="4" borderId="36" xfId="4" applyFont="1" applyFill="1" applyBorder="1" applyAlignment="1">
      <alignment vertical="top" wrapText="1"/>
    </xf>
    <xf numFmtId="0" fontId="7" fillId="0" borderId="5" xfId="4" applyFont="1" applyBorder="1" applyAlignment="1">
      <alignment horizontal="center" vertical="top" wrapText="1"/>
    </xf>
    <xf numFmtId="0" fontId="7" fillId="0" borderId="54" xfId="4" applyFont="1" applyBorder="1" applyAlignment="1">
      <alignment horizontal="center" vertical="top" wrapText="1"/>
    </xf>
    <xf numFmtId="0" fontId="16" fillId="0" borderId="7" xfId="4" applyFont="1" applyBorder="1" applyAlignment="1">
      <alignment horizontal="justify" vertical="center"/>
    </xf>
    <xf numFmtId="0" fontId="6" fillId="6" borderId="10" xfId="4" applyFont="1" applyFill="1" applyBorder="1" applyAlignment="1">
      <alignment vertical="top" wrapText="1"/>
    </xf>
    <xf numFmtId="0" fontId="6" fillId="6" borderId="32" xfId="4" applyFont="1" applyFill="1" applyBorder="1" applyAlignment="1">
      <alignment vertical="top" wrapText="1"/>
    </xf>
    <xf numFmtId="0" fontId="5" fillId="6" borderId="10" xfId="4" applyFill="1" applyBorder="1" applyAlignment="1">
      <alignment vertical="top" wrapText="1"/>
    </xf>
    <xf numFmtId="0" fontId="5" fillId="6" borderId="56" xfId="4" applyFill="1" applyBorder="1" applyAlignment="1">
      <alignment vertical="top" wrapText="1"/>
    </xf>
    <xf numFmtId="0" fontId="5" fillId="6" borderId="11" xfId="4" applyFill="1" applyBorder="1" applyAlignment="1">
      <alignment vertical="top" wrapText="1"/>
    </xf>
    <xf numFmtId="0" fontId="5" fillId="6" borderId="11" xfId="4" applyFill="1" applyBorder="1" applyAlignment="1">
      <alignment vertical="center" wrapText="1"/>
    </xf>
    <xf numFmtId="0" fontId="5" fillId="6" borderId="11" xfId="4" applyFill="1" applyBorder="1" applyAlignment="1">
      <alignment horizontal="center" vertical="top" wrapText="1"/>
    </xf>
    <xf numFmtId="0" fontId="5" fillId="6" borderId="11" xfId="4" applyFill="1" applyBorder="1" applyAlignment="1">
      <alignment vertical="top" textRotation="90" wrapText="1"/>
    </xf>
    <xf numFmtId="0" fontId="7" fillId="0" borderId="60" xfId="4" applyFont="1" applyBorder="1" applyAlignment="1">
      <alignment horizontal="center" vertical="top"/>
    </xf>
    <xf numFmtId="0" fontId="7" fillId="0" borderId="59" xfId="4" applyFont="1" applyBorder="1" applyAlignment="1">
      <alignment horizontal="center" vertical="top"/>
    </xf>
    <xf numFmtId="0" fontId="7" fillId="0" borderId="99" xfId="5" applyFont="1" applyBorder="1" applyAlignment="1">
      <alignment vertical="center" wrapText="1"/>
    </xf>
    <xf numFmtId="0" fontId="7" fillId="0" borderId="100" xfId="5" applyFont="1" applyBorder="1" applyAlignment="1">
      <alignment vertical="center" wrapText="1"/>
    </xf>
    <xf numFmtId="0" fontId="7" fillId="0" borderId="54" xfId="4" applyFont="1" applyBorder="1" applyAlignment="1">
      <alignment horizontal="center" vertical="top"/>
    </xf>
    <xf numFmtId="0" fontId="7" fillId="0" borderId="68" xfId="4" applyFont="1" applyBorder="1" applyAlignment="1">
      <alignment horizontal="center" vertical="center" wrapText="1"/>
    </xf>
    <xf numFmtId="0" fontId="7" fillId="0" borderId="53" xfId="4" applyFont="1" applyBorder="1" applyAlignment="1">
      <alignment vertical="top" wrapText="1"/>
    </xf>
    <xf numFmtId="0" fontId="6" fillId="8" borderId="11" xfId="4" applyFont="1" applyFill="1" applyBorder="1"/>
    <xf numFmtId="0" fontId="17" fillId="7" borderId="11" xfId="4" applyFont="1" applyFill="1" applyBorder="1" applyAlignment="1">
      <alignment horizontal="left" vertical="center"/>
    </xf>
    <xf numFmtId="0" fontId="12" fillId="7" borderId="11" xfId="4" applyFont="1" applyFill="1" applyBorder="1" applyAlignment="1">
      <alignment horizontal="left" vertical="center"/>
    </xf>
    <xf numFmtId="0" fontId="12" fillId="7" borderId="11" xfId="4" applyFont="1" applyFill="1" applyBorder="1" applyAlignment="1">
      <alignment horizontal="center" vertical="top"/>
    </xf>
    <xf numFmtId="0" fontId="12" fillId="7" borderId="11" xfId="4" applyFont="1" applyFill="1" applyBorder="1" applyAlignment="1">
      <alignment horizontal="left" vertical="top" textRotation="90"/>
    </xf>
    <xf numFmtId="0" fontId="7" fillId="7" borderId="11" xfId="4" applyFont="1" applyFill="1" applyBorder="1" applyAlignment="1">
      <alignment horizontal="left" vertical="center"/>
    </xf>
    <xf numFmtId="0" fontId="12" fillId="8" borderId="12" xfId="4" applyFont="1" applyFill="1" applyBorder="1" applyAlignment="1">
      <alignment vertical="top"/>
    </xf>
    <xf numFmtId="0" fontId="7" fillId="0" borderId="0" xfId="4" applyFont="1" applyAlignment="1">
      <alignment horizontal="center"/>
    </xf>
    <xf numFmtId="0" fontId="32" fillId="0" borderId="0" xfId="4" applyFont="1" applyAlignment="1">
      <alignment horizontal="center" vertical="top"/>
    </xf>
    <xf numFmtId="0" fontId="95" fillId="0" borderId="0" xfId="5" applyFont="1" applyAlignment="1">
      <alignment vertical="center" wrapText="1"/>
    </xf>
    <xf numFmtId="0" fontId="7" fillId="0" borderId="0" xfId="4" applyFont="1" applyAlignment="1">
      <alignment vertical="top" wrapText="1"/>
    </xf>
    <xf numFmtId="0" fontId="23" fillId="0" borderId="0" xfId="0" applyFont="1" applyAlignment="1">
      <alignment vertical="top"/>
    </xf>
    <xf numFmtId="0" fontId="17" fillId="0" borderId="0" xfId="0" applyFont="1" applyAlignment="1">
      <alignment horizontal="right" vertical="top" wrapText="1"/>
    </xf>
    <xf numFmtId="49" fontId="16" fillId="0" borderId="0" xfId="0" applyNumberFormat="1" applyFont="1" applyAlignment="1">
      <alignment vertical="top" textRotation="90"/>
    </xf>
    <xf numFmtId="0" fontId="31" fillId="0" borderId="0" xfId="0" applyFont="1" applyAlignment="1">
      <alignment vertical="center"/>
    </xf>
    <xf numFmtId="0" fontId="31" fillId="0" borderId="0" xfId="0" applyFont="1" applyAlignment="1">
      <alignment wrapText="1"/>
    </xf>
    <xf numFmtId="0" fontId="31" fillId="0" borderId="0" xfId="0" applyFont="1" applyAlignment="1">
      <alignment vertical="center" wrapText="1"/>
    </xf>
    <xf numFmtId="0" fontId="31" fillId="0" borderId="0" xfId="0" applyFont="1" applyAlignment="1">
      <alignment horizontal="left" vertical="center" wrapText="1"/>
    </xf>
    <xf numFmtId="0" fontId="31" fillId="0" borderId="0" xfId="0" applyFont="1" applyAlignment="1">
      <alignment horizontal="left" vertical="center" indent="1"/>
    </xf>
    <xf numFmtId="49" fontId="12" fillId="0" borderId="0" xfId="2" applyNumberFormat="1" applyFont="1" applyAlignment="1">
      <alignment vertical="top" wrapText="1"/>
    </xf>
    <xf numFmtId="0" fontId="31" fillId="5" borderId="27" xfId="0" applyFont="1" applyFill="1" applyBorder="1"/>
    <xf numFmtId="0" fontId="31" fillId="5" borderId="28" xfId="0" applyFont="1" applyFill="1" applyBorder="1" applyAlignment="1">
      <alignment horizontal="left" vertical="center" indent="1"/>
    </xf>
    <xf numFmtId="0" fontId="31" fillId="8" borderId="84" xfId="0" applyFont="1" applyFill="1" applyBorder="1"/>
    <xf numFmtId="0" fontId="31" fillId="8" borderId="51" xfId="0" applyFont="1" applyFill="1" applyBorder="1" applyAlignment="1">
      <alignment horizontal="left" vertical="center" indent="1"/>
    </xf>
    <xf numFmtId="49" fontId="12" fillId="8" borderId="3" xfId="10" applyNumberFormat="1" applyFont="1" applyFill="1" applyBorder="1" applyAlignment="1">
      <alignment vertical="top"/>
    </xf>
    <xf numFmtId="0" fontId="31" fillId="6" borderId="57" xfId="0" applyFont="1" applyFill="1" applyBorder="1" applyAlignment="1">
      <alignment vertical="top" wrapText="1"/>
    </xf>
    <xf numFmtId="0" fontId="31" fillId="6" borderId="54" xfId="0" applyFont="1" applyFill="1" applyBorder="1" applyAlignment="1">
      <alignment vertical="top" wrapText="1"/>
    </xf>
    <xf numFmtId="0" fontId="7" fillId="6" borderId="11" xfId="0" applyFont="1" applyFill="1" applyBorder="1" applyAlignment="1">
      <alignment vertical="top"/>
    </xf>
    <xf numFmtId="0" fontId="7" fillId="6" borderId="12" xfId="0" applyFont="1" applyFill="1" applyBorder="1" applyAlignment="1">
      <alignment vertical="top"/>
    </xf>
    <xf numFmtId="0" fontId="7" fillId="0" borderId="3" xfId="0" applyFont="1" applyBorder="1" applyAlignment="1">
      <alignment horizontal="center" vertical="top"/>
    </xf>
    <xf numFmtId="0" fontId="7" fillId="0" borderId="35" xfId="0" applyFont="1" applyBorder="1" applyAlignment="1">
      <alignment horizontal="center" vertical="top"/>
    </xf>
    <xf numFmtId="0" fontId="7" fillId="0" borderId="34" xfId="0" applyFont="1" applyBorder="1" applyAlignment="1">
      <alignment horizontal="center" vertical="top"/>
    </xf>
    <xf numFmtId="0" fontId="7" fillId="0" borderId="67" xfId="0" applyFont="1" applyBorder="1" applyAlignment="1">
      <alignment horizontal="center" vertical="top"/>
    </xf>
    <xf numFmtId="164" fontId="17" fillId="25" borderId="12" xfId="0" applyNumberFormat="1" applyFont="1" applyFill="1" applyBorder="1" applyAlignment="1">
      <alignment horizontal="center" vertical="top"/>
    </xf>
    <xf numFmtId="0" fontId="17" fillId="0" borderId="3" xfId="0" applyFont="1" applyBorder="1" applyAlignment="1">
      <alignment horizontal="center" vertical="top" wrapText="1"/>
    </xf>
    <xf numFmtId="0" fontId="7" fillId="0" borderId="67" xfId="0" applyFont="1" applyBorder="1" applyAlignment="1">
      <alignment horizontal="left" vertical="top" wrapText="1"/>
    </xf>
    <xf numFmtId="164" fontId="17" fillId="0" borderId="3" xfId="0" applyNumberFormat="1" applyFont="1" applyBorder="1" applyAlignment="1">
      <alignment horizontal="center" vertical="top"/>
    </xf>
    <xf numFmtId="164" fontId="16" fillId="0" borderId="25" xfId="0" applyNumberFormat="1" applyFont="1" applyBorder="1" applyAlignment="1">
      <alignment horizontal="center" vertical="top"/>
    </xf>
    <xf numFmtId="0" fontId="16" fillId="0" borderId="7" xfId="0" applyFont="1" applyBorder="1" applyAlignment="1">
      <alignment horizontal="center" vertical="top"/>
    </xf>
    <xf numFmtId="49" fontId="17" fillId="9" borderId="25" xfId="0" applyNumberFormat="1" applyFont="1" applyFill="1" applyBorder="1" applyAlignment="1">
      <alignment vertical="top"/>
    </xf>
    <xf numFmtId="49" fontId="17" fillId="11" borderId="24" xfId="0" applyNumberFormat="1" applyFont="1" applyFill="1" applyBorder="1" applyAlignment="1">
      <alignment vertical="top"/>
    </xf>
    <xf numFmtId="49" fontId="17" fillId="7" borderId="24" xfId="0" applyNumberFormat="1" applyFont="1" applyFill="1" applyBorder="1" applyAlignment="1">
      <alignment vertical="top"/>
    </xf>
    <xf numFmtId="0" fontId="31" fillId="0" borderId="84" xfId="0" applyFont="1" applyBorder="1"/>
    <xf numFmtId="0" fontId="31" fillId="0" borderId="51" xfId="0" applyFont="1" applyBorder="1"/>
    <xf numFmtId="49" fontId="17" fillId="11" borderId="2" xfId="0" applyNumberFormat="1" applyFont="1" applyFill="1" applyBorder="1" applyAlignment="1">
      <alignment vertical="top"/>
    </xf>
    <xf numFmtId="49" fontId="17" fillId="7" borderId="2" xfId="0" applyNumberFormat="1" applyFont="1" applyFill="1" applyBorder="1" applyAlignment="1">
      <alignment vertical="top"/>
    </xf>
    <xf numFmtId="0" fontId="16" fillId="9" borderId="19" xfId="0" applyFont="1" applyFill="1" applyBorder="1" applyAlignment="1">
      <alignment horizontal="center" vertical="top"/>
    </xf>
    <xf numFmtId="49" fontId="17" fillId="9" borderId="38" xfId="0" applyNumberFormat="1" applyFont="1" applyFill="1" applyBorder="1" applyAlignment="1">
      <alignment vertical="top"/>
    </xf>
    <xf numFmtId="49" fontId="17" fillId="11" borderId="38" xfId="0" applyNumberFormat="1" applyFont="1" applyFill="1" applyBorder="1" applyAlignment="1">
      <alignment vertical="top"/>
    </xf>
    <xf numFmtId="49" fontId="17" fillId="7" borderId="38" xfId="0" applyNumberFormat="1" applyFont="1" applyFill="1" applyBorder="1" applyAlignment="1">
      <alignment vertical="top"/>
    </xf>
    <xf numFmtId="0" fontId="100" fillId="0" borderId="84" xfId="0" applyFont="1" applyBorder="1"/>
    <xf numFmtId="0" fontId="7" fillId="0" borderId="11" xfId="0" applyFont="1" applyBorder="1" applyAlignment="1">
      <alignment horizontal="center" vertical="top"/>
    </xf>
    <xf numFmtId="0" fontId="7" fillId="0" borderId="65" xfId="0" applyFont="1" applyBorder="1" applyAlignment="1">
      <alignment horizontal="center" vertical="top"/>
    </xf>
    <xf numFmtId="0" fontId="7" fillId="0" borderId="56" xfId="0" applyFont="1" applyBorder="1" applyAlignment="1">
      <alignment horizontal="center" vertical="top"/>
    </xf>
    <xf numFmtId="0" fontId="7" fillId="0" borderId="32" xfId="0" applyFont="1" applyBorder="1" applyAlignment="1">
      <alignment horizontal="center" vertical="top"/>
    </xf>
    <xf numFmtId="49" fontId="17" fillId="9" borderId="24" xfId="0" applyNumberFormat="1" applyFont="1" applyFill="1" applyBorder="1" applyAlignment="1">
      <alignment vertical="top"/>
    </xf>
    <xf numFmtId="0" fontId="7" fillId="0" borderId="17" xfId="0" applyFont="1" applyBorder="1" applyAlignment="1">
      <alignment horizontal="center" vertical="top"/>
    </xf>
    <xf numFmtId="0" fontId="7" fillId="0" borderId="37" xfId="0" applyFont="1" applyBorder="1" applyAlignment="1">
      <alignment horizontal="center" vertical="top"/>
    </xf>
    <xf numFmtId="0" fontId="7" fillId="0" borderId="51" xfId="0" applyFont="1" applyBorder="1" applyAlignment="1">
      <alignment horizontal="center" vertical="top"/>
    </xf>
    <xf numFmtId="0" fontId="17" fillId="0" borderId="0" xfId="0" applyFont="1" applyAlignment="1">
      <alignment horizontal="center" vertical="top" wrapText="1"/>
    </xf>
    <xf numFmtId="164" fontId="17" fillId="9" borderId="4" xfId="0" applyNumberFormat="1" applyFont="1" applyFill="1" applyBorder="1" applyAlignment="1">
      <alignment horizontal="center" vertical="top"/>
    </xf>
    <xf numFmtId="164" fontId="17" fillId="9" borderId="70" xfId="0" applyNumberFormat="1" applyFont="1" applyFill="1" applyBorder="1" applyAlignment="1">
      <alignment horizontal="center" vertical="top"/>
    </xf>
    <xf numFmtId="0" fontId="7" fillId="0" borderId="8" xfId="0" applyFont="1" applyBorder="1" applyAlignment="1">
      <alignment horizontal="center" vertical="center"/>
    </xf>
    <xf numFmtId="0" fontId="7" fillId="0" borderId="68" xfId="0" applyFont="1" applyBorder="1" applyAlignment="1">
      <alignment horizontal="center" vertical="center"/>
    </xf>
    <xf numFmtId="164" fontId="7" fillId="0" borderId="53" xfId="10" applyNumberFormat="1" applyFont="1" applyBorder="1" applyAlignment="1">
      <alignment horizontal="center" vertical="center"/>
    </xf>
    <xf numFmtId="0" fontId="7" fillId="0" borderId="54" xfId="10" applyFont="1" applyBorder="1" applyAlignment="1">
      <alignment vertical="top" wrapText="1"/>
    </xf>
    <xf numFmtId="0" fontId="0" fillId="9" borderId="26" xfId="0" applyFill="1" applyBorder="1" applyAlignment="1">
      <alignment horizontal="center" vertical="center"/>
    </xf>
    <xf numFmtId="0" fontId="0" fillId="9" borderId="24" xfId="0" applyFill="1" applyBorder="1" applyAlignment="1">
      <alignment horizontal="center" vertical="center"/>
    </xf>
    <xf numFmtId="0" fontId="30" fillId="6" borderId="10" xfId="0" applyFont="1" applyFill="1" applyBorder="1" applyAlignment="1">
      <alignment vertical="top" wrapText="1"/>
    </xf>
    <xf numFmtId="0" fontId="30" fillId="6" borderId="12" xfId="0" applyFont="1" applyFill="1" applyBorder="1" applyAlignment="1">
      <alignment vertical="top" wrapText="1"/>
    </xf>
    <xf numFmtId="49" fontId="17" fillId="11" borderId="12" xfId="0" applyNumberFormat="1" applyFont="1" applyFill="1" applyBorder="1" applyAlignment="1">
      <alignment horizontal="center" vertical="top"/>
    </xf>
    <xf numFmtId="164" fontId="12" fillId="6" borderId="9" xfId="0" applyNumberFormat="1" applyFont="1" applyFill="1" applyBorder="1" applyAlignment="1">
      <alignment horizontal="center" vertical="top"/>
    </xf>
    <xf numFmtId="0" fontId="12" fillId="6" borderId="9" xfId="0" applyFont="1" applyFill="1" applyBorder="1" applyAlignment="1">
      <alignment horizontal="center" vertical="top"/>
    </xf>
    <xf numFmtId="49" fontId="12" fillId="11" borderId="9" xfId="0" applyNumberFormat="1" applyFont="1" applyFill="1" applyBorder="1" applyAlignment="1">
      <alignment horizontal="center" vertical="top"/>
    </xf>
    <xf numFmtId="49" fontId="12" fillId="7" borderId="12" xfId="0" applyNumberFormat="1" applyFont="1" applyFill="1" applyBorder="1" applyAlignment="1">
      <alignment horizontal="center" vertical="top"/>
    </xf>
    <xf numFmtId="0" fontId="7" fillId="0" borderId="19" xfId="0" applyFont="1" applyBorder="1" applyAlignment="1">
      <alignment horizontal="center" vertical="center"/>
    </xf>
    <xf numFmtId="0" fontId="7" fillId="4" borderId="64" xfId="0" applyFont="1" applyFill="1" applyBorder="1" applyAlignment="1">
      <alignment horizontal="center" vertical="center" wrapText="1"/>
    </xf>
    <xf numFmtId="0" fontId="7" fillId="4" borderId="35" xfId="0" applyFont="1" applyFill="1" applyBorder="1" applyAlignment="1">
      <alignment horizontal="center" vertical="center" wrapText="1"/>
    </xf>
    <xf numFmtId="0" fontId="7" fillId="4" borderId="4" xfId="0" applyFont="1" applyFill="1" applyBorder="1" applyAlignment="1">
      <alignment horizontal="left" vertical="top" wrapText="1"/>
    </xf>
    <xf numFmtId="164" fontId="12" fillId="25" borderId="9" xfId="0" applyNumberFormat="1" applyFont="1" applyFill="1" applyBorder="1" applyAlignment="1">
      <alignment horizontal="center" vertical="top"/>
    </xf>
    <xf numFmtId="164" fontId="12" fillId="25" borderId="2" xfId="0" applyNumberFormat="1" applyFont="1" applyFill="1" applyBorder="1" applyAlignment="1">
      <alignment horizontal="center" vertical="top"/>
    </xf>
    <xf numFmtId="0" fontId="12" fillId="25" borderId="9" xfId="0" applyFont="1" applyFill="1" applyBorder="1" applyAlignment="1">
      <alignment horizontal="center" vertical="top"/>
    </xf>
    <xf numFmtId="0" fontId="7" fillId="0" borderId="19" xfId="0" applyFont="1" applyBorder="1" applyAlignment="1">
      <alignment horizontal="center" vertical="top"/>
    </xf>
    <xf numFmtId="164" fontId="7" fillId="15" borderId="58" xfId="0" applyNumberFormat="1" applyFont="1" applyFill="1" applyBorder="1" applyAlignment="1">
      <alignment horizontal="center" vertical="top" wrapText="1"/>
    </xf>
    <xf numFmtId="164" fontId="7" fillId="15" borderId="66" xfId="0" applyNumberFormat="1" applyFont="1" applyFill="1" applyBorder="1" applyAlignment="1">
      <alignment horizontal="center" vertical="top" wrapText="1"/>
    </xf>
    <xf numFmtId="0" fontId="7" fillId="4" borderId="19" xfId="0" applyFont="1" applyFill="1" applyBorder="1" applyAlignment="1">
      <alignment horizontal="left" vertical="top" wrapText="1"/>
    </xf>
    <xf numFmtId="2" fontId="12" fillId="0" borderId="2" xfId="0" applyNumberFormat="1" applyFont="1" applyBorder="1" applyAlignment="1">
      <alignment horizontal="center" vertical="top"/>
    </xf>
    <xf numFmtId="0" fontId="12" fillId="0" borderId="9" xfId="0" applyFont="1" applyBorder="1" applyAlignment="1">
      <alignment horizontal="center" vertical="top"/>
    </xf>
    <xf numFmtId="0" fontId="7" fillId="0" borderId="15" xfId="0" applyFont="1" applyBorder="1" applyAlignment="1">
      <alignment horizontal="center" vertical="center"/>
    </xf>
    <xf numFmtId="0" fontId="7" fillId="0" borderId="48" xfId="0" applyFont="1" applyBorder="1" applyAlignment="1">
      <alignment horizontal="center" vertical="center"/>
    </xf>
    <xf numFmtId="164" fontId="7" fillId="15" borderId="68" xfId="0" applyNumberFormat="1" applyFont="1" applyFill="1" applyBorder="1" applyAlignment="1">
      <alignment horizontal="center" vertical="top" wrapText="1"/>
    </xf>
    <xf numFmtId="0" fontId="7" fillId="4" borderId="7" xfId="0" applyFont="1" applyFill="1" applyBorder="1" applyAlignment="1">
      <alignment horizontal="left" vertical="top" wrapText="1"/>
    </xf>
    <xf numFmtId="164" fontId="12" fillId="0" borderId="2" xfId="0" applyNumberFormat="1" applyFont="1" applyBorder="1" applyAlignment="1">
      <alignment horizontal="center" vertical="top"/>
    </xf>
    <xf numFmtId="0" fontId="15" fillId="0" borderId="4" xfId="0" applyFont="1" applyBorder="1" applyAlignment="1">
      <alignment horizontal="center" vertical="center"/>
    </xf>
    <xf numFmtId="0" fontId="15" fillId="4" borderId="64" xfId="0" applyFont="1" applyFill="1" applyBorder="1" applyAlignment="1">
      <alignment horizontal="center" vertical="center" wrapText="1"/>
    </xf>
    <xf numFmtId="0" fontId="15" fillId="4" borderId="35" xfId="0" applyFont="1" applyFill="1" applyBorder="1" applyAlignment="1">
      <alignment horizontal="center" vertical="center" wrapText="1"/>
    </xf>
    <xf numFmtId="0" fontId="6" fillId="0" borderId="19" xfId="0" applyFont="1" applyBorder="1"/>
    <xf numFmtId="0" fontId="15" fillId="0" borderId="19" xfId="0" applyFont="1" applyBorder="1" applyAlignment="1">
      <alignment horizontal="center" vertical="top"/>
    </xf>
    <xf numFmtId="0" fontId="15" fillId="0" borderId="58" xfId="0" applyFont="1" applyBorder="1" applyAlignment="1">
      <alignment horizontal="center" vertical="top"/>
    </xf>
    <xf numFmtId="0" fontId="15" fillId="0" borderId="66" xfId="0" applyFont="1" applyBorder="1" applyAlignment="1">
      <alignment horizontal="center" vertical="top"/>
    </xf>
    <xf numFmtId="0" fontId="7" fillId="0" borderId="19" xfId="0" applyFont="1" applyBorder="1" applyAlignment="1">
      <alignment vertical="top" wrapText="1"/>
    </xf>
    <xf numFmtId="164" fontId="12" fillId="0" borderId="19" xfId="0" applyNumberFormat="1" applyFont="1" applyBorder="1" applyAlignment="1">
      <alignment horizontal="center" vertical="top"/>
    </xf>
    <xf numFmtId="164" fontId="12" fillId="0" borderId="38" xfId="0" applyNumberFormat="1" applyFont="1" applyBorder="1" applyAlignment="1">
      <alignment horizontal="center" vertical="top"/>
    </xf>
    <xf numFmtId="0" fontId="7" fillId="0" borderId="38" xfId="0" applyFont="1" applyBorder="1" applyAlignment="1">
      <alignment horizontal="center" vertical="top"/>
    </xf>
    <xf numFmtId="0" fontId="7" fillId="0" borderId="24" xfId="0" applyFont="1" applyBorder="1" applyAlignment="1">
      <alignment horizontal="center" vertical="top"/>
    </xf>
    <xf numFmtId="0" fontId="7" fillId="0" borderId="7" xfId="0" applyFont="1" applyBorder="1" applyAlignment="1">
      <alignment horizontal="center" vertical="top"/>
    </xf>
    <xf numFmtId="0" fontId="7" fillId="0" borderId="52" xfId="0" applyFont="1" applyBorder="1" applyAlignment="1">
      <alignment horizontal="center" vertical="top"/>
    </xf>
    <xf numFmtId="0" fontId="7" fillId="0" borderId="68" xfId="0" applyFont="1" applyBorder="1" applyAlignment="1">
      <alignment horizontal="center" vertical="top"/>
    </xf>
    <xf numFmtId="0" fontId="7" fillId="0" borderId="7" xfId="0" applyFont="1" applyBorder="1" applyAlignment="1">
      <alignment vertical="top" wrapText="1"/>
    </xf>
    <xf numFmtId="164" fontId="12" fillId="0" borderId="9" xfId="0" applyNumberFormat="1" applyFont="1" applyBorder="1" applyAlignment="1">
      <alignment horizontal="center" vertical="top"/>
    </xf>
    <xf numFmtId="0" fontId="7" fillId="0" borderId="6" xfId="0" applyFont="1" applyBorder="1" applyAlignment="1">
      <alignment horizontal="center" vertical="top"/>
    </xf>
    <xf numFmtId="0" fontId="7" fillId="0" borderId="39" xfId="0" applyFont="1" applyBorder="1" applyAlignment="1">
      <alignment horizontal="center" vertical="center"/>
    </xf>
    <xf numFmtId="0" fontId="7" fillId="4" borderId="69" xfId="0" applyFont="1" applyFill="1" applyBorder="1" applyAlignment="1">
      <alignment horizontal="center" vertical="center"/>
    </xf>
    <xf numFmtId="0" fontId="7" fillId="4" borderId="72" xfId="0" applyFont="1" applyFill="1" applyBorder="1" applyAlignment="1">
      <alignment horizontal="center" vertical="center" wrapText="1"/>
    </xf>
    <xf numFmtId="0" fontId="7" fillId="4" borderId="28" xfId="0" applyFont="1" applyFill="1" applyBorder="1" applyAlignment="1">
      <alignment horizontal="left" vertical="top" wrapText="1"/>
    </xf>
    <xf numFmtId="164" fontId="12" fillId="9" borderId="2" xfId="0" applyNumberFormat="1" applyFont="1" applyFill="1" applyBorder="1" applyAlignment="1">
      <alignment horizontal="center" vertical="top"/>
    </xf>
    <xf numFmtId="0" fontId="12" fillId="9" borderId="9" xfId="0" applyFont="1" applyFill="1" applyBorder="1" applyAlignment="1">
      <alignment horizontal="center" vertical="top"/>
    </xf>
    <xf numFmtId="0" fontId="7" fillId="4" borderId="58" xfId="0" applyFont="1" applyFill="1" applyBorder="1" applyAlignment="1">
      <alignment horizontal="center" vertical="center"/>
    </xf>
    <xf numFmtId="0" fontId="7" fillId="4" borderId="66" xfId="0" applyFont="1" applyFill="1" applyBorder="1" applyAlignment="1">
      <alignment horizontal="center" vertical="center" wrapText="1"/>
    </xf>
    <xf numFmtId="2" fontId="12" fillId="9" borderId="2" xfId="0" applyNumberFormat="1" applyFont="1" applyFill="1" applyBorder="1" applyAlignment="1">
      <alignment horizontal="center" vertical="top"/>
    </xf>
    <xf numFmtId="0" fontId="7" fillId="0" borderId="7" xfId="0" applyFont="1" applyBorder="1" applyAlignment="1">
      <alignment horizontal="center" vertical="center"/>
    </xf>
    <xf numFmtId="0" fontId="7" fillId="4" borderId="52" xfId="0" applyFont="1" applyFill="1" applyBorder="1" applyAlignment="1">
      <alignment horizontal="center" vertical="center"/>
    </xf>
    <xf numFmtId="0" fontId="7" fillId="4" borderId="68" xfId="0" applyFont="1" applyFill="1" applyBorder="1" applyAlignment="1">
      <alignment horizontal="center" vertical="center" wrapText="1"/>
    </xf>
    <xf numFmtId="0" fontId="7" fillId="0" borderId="4" xfId="0" applyFont="1" applyBorder="1" applyAlignment="1">
      <alignment horizontal="center" vertical="center"/>
    </xf>
    <xf numFmtId="0" fontId="7" fillId="4" borderId="64" xfId="0" applyFont="1" applyFill="1" applyBorder="1" applyAlignment="1">
      <alignment horizontal="center" vertical="center"/>
    </xf>
    <xf numFmtId="0" fontId="7" fillId="4" borderId="48" xfId="0" applyFont="1" applyFill="1" applyBorder="1" applyAlignment="1">
      <alignment horizontal="center" vertical="center"/>
    </xf>
    <xf numFmtId="0" fontId="7" fillId="4" borderId="36" xfId="0" applyFont="1" applyFill="1" applyBorder="1" applyAlignment="1">
      <alignment horizontal="center" vertical="center" wrapText="1"/>
    </xf>
    <xf numFmtId="0" fontId="7" fillId="4" borderId="15" xfId="0" applyFont="1" applyFill="1" applyBorder="1" applyAlignment="1">
      <alignment horizontal="left" vertical="top" wrapText="1"/>
    </xf>
    <xf numFmtId="164" fontId="7" fillId="0" borderId="38" xfId="0" applyNumberFormat="1" applyFont="1" applyBorder="1" applyAlignment="1">
      <alignment horizontal="center" vertical="top"/>
    </xf>
    <xf numFmtId="164" fontId="12" fillId="9" borderId="13" xfId="0" applyNumberFormat="1" applyFont="1" applyFill="1" applyBorder="1" applyAlignment="1">
      <alignment horizontal="center" vertical="top"/>
    </xf>
    <xf numFmtId="0" fontId="12" fillId="9" borderId="39" xfId="0" applyFont="1" applyFill="1" applyBorder="1" applyAlignment="1">
      <alignment horizontal="center" vertical="top"/>
    </xf>
    <xf numFmtId="0" fontId="31" fillId="0" borderId="84" xfId="0" applyFont="1" applyBorder="1" applyAlignment="1">
      <alignment horizontal="left" vertical="center" wrapText="1"/>
    </xf>
    <xf numFmtId="164" fontId="7" fillId="4" borderId="36" xfId="0" applyNumberFormat="1" applyFont="1" applyFill="1" applyBorder="1" applyAlignment="1">
      <alignment horizontal="center" vertical="center" wrapText="1"/>
    </xf>
    <xf numFmtId="0" fontId="7" fillId="4" borderId="15" xfId="0" applyFont="1" applyFill="1" applyBorder="1" applyAlignment="1">
      <alignment vertical="center" wrapText="1"/>
    </xf>
    <xf numFmtId="164" fontId="7" fillId="9" borderId="41" xfId="0" applyNumberFormat="1" applyFont="1" applyFill="1" applyBorder="1" applyAlignment="1">
      <alignment horizontal="center" vertical="top"/>
    </xf>
    <xf numFmtId="0" fontId="7" fillId="9" borderId="46" xfId="0" applyFont="1" applyFill="1" applyBorder="1" applyAlignment="1">
      <alignment horizontal="center" vertical="top"/>
    </xf>
    <xf numFmtId="0" fontId="31" fillId="0" borderId="84" xfId="0" applyFont="1" applyBorder="1" applyAlignment="1">
      <alignment horizontal="left" vertical="center"/>
    </xf>
    <xf numFmtId="0" fontId="31" fillId="0" borderId="51" xfId="0" applyFont="1" applyBorder="1" applyAlignment="1">
      <alignment horizontal="left" vertical="center"/>
    </xf>
    <xf numFmtId="49" fontId="7" fillId="0" borderId="22" xfId="0" applyNumberFormat="1" applyFont="1" applyBorder="1" applyAlignment="1">
      <alignment horizontal="center" vertical="center" wrapText="1"/>
    </xf>
    <xf numFmtId="49" fontId="7" fillId="4" borderId="50" xfId="0" applyNumberFormat="1" applyFont="1" applyFill="1" applyBorder="1" applyAlignment="1">
      <alignment horizontal="center" vertical="center" wrapText="1"/>
    </xf>
    <xf numFmtId="164" fontId="7" fillId="4" borderId="43" xfId="0" applyNumberFormat="1" applyFont="1" applyFill="1" applyBorder="1" applyAlignment="1">
      <alignment horizontal="left" vertical="center" wrapText="1"/>
    </xf>
    <xf numFmtId="0" fontId="7" fillId="4" borderId="22" xfId="0" applyFont="1" applyFill="1" applyBorder="1" applyAlignment="1">
      <alignment horizontal="left" vertical="top" wrapText="1"/>
    </xf>
    <xf numFmtId="164" fontId="7" fillId="9" borderId="23" xfId="0" applyNumberFormat="1" applyFont="1" applyFill="1" applyBorder="1" applyAlignment="1">
      <alignment horizontal="center" vertical="top"/>
    </xf>
    <xf numFmtId="0" fontId="7" fillId="9" borderId="23" xfId="0" applyFont="1" applyFill="1" applyBorder="1" applyAlignment="1">
      <alignment horizontal="center" vertical="top"/>
    </xf>
    <xf numFmtId="0" fontId="31" fillId="0" borderId="51" xfId="0" applyFont="1" applyBorder="1" applyAlignment="1">
      <alignment horizontal="left" vertical="center" wrapText="1"/>
    </xf>
    <xf numFmtId="49" fontId="7" fillId="0" borderId="15" xfId="0" applyNumberFormat="1" applyFont="1" applyBorder="1" applyAlignment="1">
      <alignment horizontal="center" vertical="center"/>
    </xf>
    <xf numFmtId="49" fontId="7" fillId="4" borderId="48" xfId="0" applyNumberFormat="1" applyFont="1" applyFill="1" applyBorder="1" applyAlignment="1">
      <alignment horizontal="center" vertical="center"/>
    </xf>
    <xf numFmtId="0" fontId="7" fillId="0" borderId="15" xfId="0" applyFont="1" applyBorder="1" applyAlignment="1">
      <alignment horizontal="left" vertical="top" wrapText="1"/>
    </xf>
    <xf numFmtId="164" fontId="7" fillId="9" borderId="14" xfId="0" applyNumberFormat="1" applyFont="1" applyFill="1" applyBorder="1" applyAlignment="1">
      <alignment horizontal="center" vertical="top"/>
    </xf>
    <xf numFmtId="0" fontId="7" fillId="9" borderId="14" xfId="0" applyFont="1" applyFill="1" applyBorder="1" applyAlignment="1">
      <alignment horizontal="center" vertical="top"/>
    </xf>
    <xf numFmtId="0" fontId="7" fillId="0" borderId="22" xfId="0" applyFont="1" applyBorder="1" applyAlignment="1">
      <alignment horizontal="center" vertical="center"/>
    </xf>
    <xf numFmtId="0" fontId="7" fillId="4" borderId="50" xfId="0" applyFont="1" applyFill="1" applyBorder="1" applyAlignment="1">
      <alignment horizontal="center" vertical="center"/>
    </xf>
    <xf numFmtId="0" fontId="7" fillId="4" borderId="22" xfId="0" applyFont="1" applyFill="1" applyBorder="1" applyAlignment="1">
      <alignment horizontal="justify" vertical="center"/>
    </xf>
    <xf numFmtId="0" fontId="7" fillId="0" borderId="7" xfId="0" applyFont="1" applyBorder="1" applyAlignment="1">
      <alignment horizontal="center" vertical="center" wrapText="1"/>
    </xf>
    <xf numFmtId="0" fontId="7" fillId="4" borderId="52" xfId="0" applyFont="1" applyFill="1" applyBorder="1" applyAlignment="1">
      <alignment horizontal="center" vertical="center" wrapText="1"/>
    </xf>
    <xf numFmtId="0" fontId="7" fillId="4" borderId="7" xfId="0" applyFont="1" applyFill="1" applyBorder="1" applyAlignment="1">
      <alignment horizontal="justify" vertical="center"/>
    </xf>
    <xf numFmtId="164" fontId="7" fillId="9" borderId="38" xfId="0" applyNumberFormat="1" applyFont="1" applyFill="1" applyBorder="1" applyAlignment="1">
      <alignment horizontal="center" vertical="top"/>
    </xf>
    <xf numFmtId="0" fontId="7" fillId="9" borderId="6" xfId="0" applyFont="1" applyFill="1" applyBorder="1" applyAlignment="1">
      <alignment horizontal="center" vertical="top"/>
    </xf>
    <xf numFmtId="0" fontId="7" fillId="0" borderId="58" xfId="0" applyFont="1" applyBorder="1" applyAlignment="1">
      <alignment horizontal="center" vertical="center" wrapText="1"/>
    </xf>
    <xf numFmtId="164" fontId="7" fillId="15" borderId="59" xfId="0" applyNumberFormat="1" applyFont="1" applyFill="1" applyBorder="1" applyAlignment="1">
      <alignment horizontal="center" vertical="center" wrapText="1"/>
    </xf>
    <xf numFmtId="0" fontId="101" fillId="0" borderId="0" xfId="0" applyFont="1" applyAlignment="1">
      <alignment vertical="center"/>
    </xf>
    <xf numFmtId="164" fontId="16" fillId="27" borderId="9" xfId="0" applyNumberFormat="1" applyFont="1" applyFill="1" applyBorder="1" applyAlignment="1">
      <alignment horizontal="center" vertical="top"/>
    </xf>
    <xf numFmtId="0" fontId="7" fillId="0" borderId="52" xfId="0" applyFont="1" applyBorder="1" applyAlignment="1">
      <alignment horizontal="center" vertical="center"/>
    </xf>
    <xf numFmtId="0" fontId="7" fillId="0" borderId="68" xfId="0" applyFont="1" applyBorder="1" applyAlignment="1">
      <alignment horizontal="center" vertical="center" wrapText="1"/>
    </xf>
    <xf numFmtId="0" fontId="7" fillId="0" borderId="54" xfId="0" applyFont="1" applyBorder="1" applyAlignment="1">
      <alignment vertical="center" wrapText="1"/>
    </xf>
    <xf numFmtId="2" fontId="16" fillId="0" borderId="25" xfId="0" applyNumberFormat="1" applyFont="1" applyBorder="1" applyAlignment="1">
      <alignment horizontal="center" vertical="top"/>
    </xf>
    <xf numFmtId="0" fontId="7" fillId="0" borderId="39" xfId="0" applyFont="1" applyBorder="1" applyAlignment="1">
      <alignment horizontal="center" vertical="center" wrapText="1"/>
    </xf>
    <xf numFmtId="0" fontId="7" fillId="0" borderId="69" xfId="0" applyFont="1" applyBorder="1" applyAlignment="1">
      <alignment horizontal="center" vertical="center" wrapText="1"/>
    </xf>
    <xf numFmtId="164" fontId="7" fillId="15" borderId="70" xfId="0" applyNumberFormat="1" applyFont="1" applyFill="1" applyBorder="1" applyAlignment="1">
      <alignment horizontal="center" vertical="center" wrapText="1"/>
    </xf>
    <xf numFmtId="0" fontId="7" fillId="0" borderId="28" xfId="0" applyFont="1" applyBorder="1" applyAlignment="1">
      <alignment vertical="center" wrapText="1"/>
    </xf>
    <xf numFmtId="2" fontId="16" fillId="27" borderId="9" xfId="0" applyNumberFormat="1" applyFont="1" applyFill="1" applyBorder="1" applyAlignment="1">
      <alignment horizontal="center" vertical="top"/>
    </xf>
    <xf numFmtId="0" fontId="69" fillId="0" borderId="84" xfId="0" applyFont="1" applyBorder="1"/>
    <xf numFmtId="0" fontId="7" fillId="0" borderId="52" xfId="0" applyFont="1" applyBorder="1" applyAlignment="1">
      <alignment horizontal="center" vertical="center" wrapText="1"/>
    </xf>
    <xf numFmtId="164" fontId="7" fillId="15" borderId="53" xfId="0" applyNumberFormat="1" applyFont="1" applyFill="1" applyBorder="1" applyAlignment="1">
      <alignment horizontal="center" vertical="center" wrapText="1"/>
    </xf>
    <xf numFmtId="49" fontId="17" fillId="4" borderId="24" xfId="0" applyNumberFormat="1" applyFont="1" applyFill="1" applyBorder="1" applyAlignment="1">
      <alignment vertical="top" wrapText="1"/>
    </xf>
    <xf numFmtId="49" fontId="17" fillId="10" borderId="24" xfId="0" applyNumberFormat="1" applyFont="1" applyFill="1" applyBorder="1" applyAlignment="1">
      <alignment vertical="top" wrapText="1"/>
    </xf>
    <xf numFmtId="0" fontId="7" fillId="0" borderId="82" xfId="0" applyFont="1" applyBorder="1" applyAlignment="1">
      <alignment horizontal="center" vertical="center" wrapText="1"/>
    </xf>
    <xf numFmtId="0" fontId="7" fillId="0" borderId="33" xfId="0" applyFont="1" applyBorder="1" applyAlignment="1">
      <alignment horizontal="center" vertical="center" wrapText="1"/>
    </xf>
    <xf numFmtId="164" fontId="7" fillId="15" borderId="63" xfId="0" applyNumberFormat="1" applyFont="1" applyFill="1" applyBorder="1" applyAlignment="1">
      <alignment horizontal="center" vertical="center" wrapText="1"/>
    </xf>
    <xf numFmtId="0" fontId="7" fillId="0" borderId="62" xfId="0" applyFont="1" applyBorder="1" applyAlignment="1">
      <alignment vertical="center" wrapText="1"/>
    </xf>
    <xf numFmtId="0" fontId="69" fillId="0" borderId="84" xfId="0" applyFont="1" applyBorder="1" applyAlignment="1">
      <alignment horizontal="left" vertical="center"/>
    </xf>
    <xf numFmtId="49" fontId="7" fillId="0" borderId="0" xfId="0" applyNumberFormat="1" applyFont="1" applyAlignment="1">
      <alignment horizontal="center" vertical="center"/>
    </xf>
    <xf numFmtId="49" fontId="7" fillId="0" borderId="66" xfId="0" applyNumberFormat="1" applyFont="1" applyBorder="1" applyAlignment="1">
      <alignment horizontal="center" vertical="center"/>
    </xf>
    <xf numFmtId="164" fontId="7" fillId="15" borderId="42" xfId="0" applyNumberFormat="1" applyFont="1" applyFill="1" applyBorder="1" applyAlignment="1">
      <alignment horizontal="center" vertical="center" wrapText="1"/>
    </xf>
    <xf numFmtId="0" fontId="7" fillId="0" borderId="51" xfId="0" applyFont="1" applyBorder="1" applyAlignment="1">
      <alignment vertical="center" wrapText="1"/>
    </xf>
    <xf numFmtId="0" fontId="7" fillId="0" borderId="17" xfId="0" applyFont="1" applyBorder="1" applyAlignment="1">
      <alignment horizontal="center" vertical="center" wrapText="1"/>
    </xf>
    <xf numFmtId="0" fontId="7" fillId="0" borderId="36" xfId="0" applyFont="1" applyBorder="1" applyAlignment="1">
      <alignment horizontal="center" vertical="center" wrapText="1"/>
    </xf>
    <xf numFmtId="164" fontId="7" fillId="15" borderId="36" xfId="0" applyNumberFormat="1" applyFont="1" applyFill="1" applyBorder="1" applyAlignment="1">
      <alignment horizontal="center" vertical="center" wrapText="1"/>
    </xf>
    <xf numFmtId="49" fontId="17" fillId="10" borderId="23" xfId="0" applyNumberFormat="1" applyFont="1" applyFill="1" applyBorder="1" applyAlignment="1">
      <alignment horizontal="center" vertical="top" wrapText="1"/>
    </xf>
    <xf numFmtId="0" fontId="7" fillId="0" borderId="8" xfId="0" applyFont="1" applyBorder="1" applyAlignment="1">
      <alignment horizontal="center" vertical="center" wrapText="1"/>
    </xf>
    <xf numFmtId="0" fontId="7" fillId="0" borderId="71" xfId="10" applyFont="1" applyBorder="1" applyAlignment="1">
      <alignment horizontal="center" vertical="center"/>
    </xf>
    <xf numFmtId="0" fontId="7" fillId="0" borderId="72" xfId="10" applyFont="1" applyBorder="1" applyAlignment="1">
      <alignment horizontal="center" vertical="center"/>
    </xf>
    <xf numFmtId="164" fontId="7" fillId="15" borderId="70" xfId="10" applyNumberFormat="1" applyFont="1" applyFill="1" applyBorder="1" applyAlignment="1">
      <alignment horizontal="center" vertical="center" wrapText="1"/>
    </xf>
    <xf numFmtId="0" fontId="7" fillId="0" borderId="28" xfId="10" applyFont="1" applyBorder="1" applyAlignment="1">
      <alignment vertical="center" wrapText="1"/>
    </xf>
    <xf numFmtId="164" fontId="16" fillId="27" borderId="38" xfId="0" applyNumberFormat="1" applyFont="1" applyFill="1" applyBorder="1" applyAlignment="1">
      <alignment horizontal="center" vertical="top"/>
    </xf>
    <xf numFmtId="0" fontId="7" fillId="0" borderId="11" xfId="0" applyFont="1" applyBorder="1" applyAlignment="1">
      <alignment horizontal="center" vertical="center" wrapText="1"/>
    </xf>
    <xf numFmtId="0" fontId="7" fillId="0" borderId="65" xfId="0" applyFont="1" applyBorder="1" applyAlignment="1">
      <alignment horizontal="center" vertical="center" wrapText="1"/>
    </xf>
    <xf numFmtId="164" fontId="7" fillId="15" borderId="56" xfId="0" applyNumberFormat="1" applyFont="1" applyFill="1" applyBorder="1" applyAlignment="1">
      <alignment horizontal="center" vertical="center" wrapText="1"/>
    </xf>
    <xf numFmtId="0" fontId="7" fillId="0" borderId="32" xfId="0" applyFont="1" applyBorder="1" applyAlignment="1">
      <alignment vertical="center" wrapText="1"/>
    </xf>
    <xf numFmtId="0" fontId="16" fillId="0" borderId="9" xfId="0" applyFont="1" applyBorder="1" applyAlignment="1">
      <alignment horizontal="center" vertical="top"/>
    </xf>
    <xf numFmtId="0" fontId="7" fillId="0" borderId="71" xfId="0" applyFont="1" applyBorder="1" applyAlignment="1">
      <alignment horizontal="center" vertical="center" wrapText="1"/>
    </xf>
    <xf numFmtId="0" fontId="7" fillId="0" borderId="72" xfId="0" applyFont="1" applyBorder="1" applyAlignment="1">
      <alignment horizontal="center" vertical="center" wrapText="1"/>
    </xf>
    <xf numFmtId="164" fontId="7" fillId="15" borderId="72" xfId="0" applyNumberFormat="1" applyFont="1" applyFill="1" applyBorder="1" applyAlignment="1">
      <alignment horizontal="center" vertical="center" wrapText="1"/>
    </xf>
    <xf numFmtId="164" fontId="16" fillId="0" borderId="41" xfId="0" applyNumberFormat="1" applyFont="1" applyBorder="1" applyAlignment="1">
      <alignment horizontal="center" vertical="top"/>
    </xf>
    <xf numFmtId="0" fontId="16" fillId="0" borderId="41" xfId="0" applyFont="1" applyBorder="1" applyAlignment="1">
      <alignment horizontal="center" vertical="top"/>
    </xf>
    <xf numFmtId="0" fontId="7" fillId="0" borderId="26" xfId="0" applyFont="1" applyBorder="1" applyAlignment="1">
      <alignment horizontal="center" vertical="center" wrapText="1"/>
    </xf>
    <xf numFmtId="164" fontId="7" fillId="15" borderId="74" xfId="0" applyNumberFormat="1" applyFont="1" applyFill="1" applyBorder="1" applyAlignment="1">
      <alignment horizontal="center" vertical="center" wrapText="1"/>
    </xf>
    <xf numFmtId="0" fontId="7" fillId="0" borderId="78" xfId="0" applyFont="1" applyBorder="1" applyAlignment="1">
      <alignment vertical="center" wrapText="1"/>
    </xf>
    <xf numFmtId="0" fontId="7" fillId="0" borderId="11" xfId="10" applyFont="1" applyBorder="1" applyAlignment="1">
      <alignment horizontal="center" vertical="center" wrapText="1"/>
    </xf>
    <xf numFmtId="0" fontId="7" fillId="0" borderId="65" xfId="10" applyFont="1" applyBorder="1" applyAlignment="1">
      <alignment horizontal="center" vertical="center" wrapText="1"/>
    </xf>
    <xf numFmtId="164" fontId="7" fillId="15" borderId="56" xfId="10" applyNumberFormat="1" applyFont="1" applyFill="1" applyBorder="1" applyAlignment="1">
      <alignment horizontal="center" vertical="center" wrapText="1"/>
    </xf>
    <xf numFmtId="0" fontId="7" fillId="0" borderId="32" xfId="10" applyFont="1" applyBorder="1" applyAlignment="1">
      <alignment vertical="center" wrapText="1"/>
    </xf>
    <xf numFmtId="0" fontId="17" fillId="27" borderId="9" xfId="0" applyFont="1" applyFill="1" applyBorder="1" applyAlignment="1">
      <alignment horizontal="center" vertical="top"/>
    </xf>
    <xf numFmtId="0" fontId="7" fillId="0" borderId="82" xfId="0" applyFont="1" applyBorder="1" applyAlignment="1">
      <alignment horizontal="center" vertical="center"/>
    </xf>
    <xf numFmtId="0" fontId="7" fillId="0" borderId="33" xfId="0" applyFont="1" applyBorder="1" applyAlignment="1">
      <alignment horizontal="center" vertical="center"/>
    </xf>
    <xf numFmtId="164" fontId="7" fillId="15" borderId="37" xfId="10" applyNumberFormat="1" applyFont="1" applyFill="1" applyBorder="1" applyAlignment="1">
      <alignment horizontal="center" vertical="center" wrapText="1"/>
    </xf>
    <xf numFmtId="0" fontId="7" fillId="0" borderId="51" xfId="10" applyFont="1" applyBorder="1" applyAlignment="1">
      <alignment vertical="center" wrapText="1"/>
    </xf>
    <xf numFmtId="2" fontId="16" fillId="0" borderId="46" xfId="0" applyNumberFormat="1" applyFont="1" applyBorder="1" applyAlignment="1">
      <alignment horizontal="center" vertical="top"/>
    </xf>
    <xf numFmtId="2" fontId="16" fillId="0" borderId="41" xfId="0" applyNumberFormat="1" applyFont="1" applyBorder="1" applyAlignment="1">
      <alignment horizontal="center" vertical="top"/>
    </xf>
    <xf numFmtId="0" fontId="7" fillId="0" borderId="54" xfId="0" applyFont="1" applyBorder="1" applyAlignment="1">
      <alignment vertical="center"/>
    </xf>
    <xf numFmtId="2" fontId="16" fillId="0" borderId="7" xfId="0" applyNumberFormat="1" applyFont="1" applyBorder="1" applyAlignment="1">
      <alignment horizontal="center" vertical="top"/>
    </xf>
    <xf numFmtId="0" fontId="17" fillId="9" borderId="12" xfId="0" applyFont="1" applyFill="1" applyBorder="1" applyAlignment="1">
      <alignment horizontal="center" vertical="top"/>
    </xf>
    <xf numFmtId="0" fontId="6" fillId="0" borderId="3" xfId="0" applyFont="1" applyBorder="1"/>
    <xf numFmtId="0" fontId="6" fillId="0" borderId="35" xfId="0" applyFont="1" applyBorder="1"/>
    <xf numFmtId="0" fontId="6" fillId="0" borderId="4" xfId="0" applyFont="1" applyBorder="1"/>
    <xf numFmtId="0" fontId="6" fillId="0" borderId="66" xfId="0" applyFont="1" applyBorder="1"/>
    <xf numFmtId="0" fontId="7" fillId="4" borderId="54" xfId="0" applyFont="1" applyFill="1" applyBorder="1" applyAlignment="1">
      <alignment vertical="center" wrapText="1"/>
    </xf>
    <xf numFmtId="0" fontId="7" fillId="0" borderId="0" xfId="0" applyFont="1" applyAlignment="1">
      <alignment horizontal="center" vertical="center" wrapText="1"/>
    </xf>
    <xf numFmtId="0" fontId="7" fillId="4" borderId="19" xfId="0" applyFont="1" applyFill="1" applyBorder="1" applyAlignment="1">
      <alignment wrapText="1"/>
    </xf>
    <xf numFmtId="0" fontId="17" fillId="0" borderId="3" xfId="0" applyFont="1" applyBorder="1" applyAlignment="1">
      <alignment vertical="top" textRotation="90"/>
    </xf>
    <xf numFmtId="0" fontId="31" fillId="0" borderId="29" xfId="0" applyFont="1" applyBorder="1"/>
    <xf numFmtId="0" fontId="31" fillId="0" borderId="30" xfId="0" applyFont="1" applyBorder="1" applyAlignment="1">
      <alignment horizontal="left" vertical="center"/>
    </xf>
    <xf numFmtId="0" fontId="7" fillId="4" borderId="7" xfId="0" applyFont="1" applyFill="1" applyBorder="1" applyAlignment="1">
      <alignment wrapText="1"/>
    </xf>
    <xf numFmtId="0" fontId="17" fillId="0" borderId="26" xfId="0" applyFont="1" applyBorder="1" applyAlignment="1">
      <alignment vertical="top" textRotation="90"/>
    </xf>
    <xf numFmtId="0" fontId="17" fillId="6" borderId="11" xfId="0" applyFont="1" applyFill="1" applyBorder="1" applyAlignment="1">
      <alignment vertical="top" textRotation="90"/>
    </xf>
    <xf numFmtId="0" fontId="31" fillId="0" borderId="76" xfId="0" applyFont="1" applyBorder="1"/>
    <xf numFmtId="0" fontId="31" fillId="0" borderId="62" xfId="0" applyFont="1" applyBorder="1"/>
    <xf numFmtId="1" fontId="7" fillId="0" borderId="3" xfId="0" applyNumberFormat="1" applyFont="1" applyBorder="1" applyAlignment="1">
      <alignment horizontal="center" vertical="center"/>
    </xf>
    <xf numFmtId="164" fontId="7" fillId="15" borderId="34" xfId="0" applyNumberFormat="1" applyFont="1" applyFill="1" applyBorder="1" applyAlignment="1">
      <alignment horizontal="center" vertical="center" wrapText="1"/>
    </xf>
    <xf numFmtId="164" fontId="7" fillId="15" borderId="3" xfId="0" applyNumberFormat="1" applyFont="1" applyFill="1" applyBorder="1" applyAlignment="1">
      <alignment horizontal="center" vertical="center" wrapText="1"/>
    </xf>
    <xf numFmtId="0" fontId="7" fillId="0" borderId="4" xfId="0" applyFont="1" applyBorder="1" applyAlignment="1">
      <alignment horizontal="justify" vertical="center"/>
    </xf>
    <xf numFmtId="164" fontId="16" fillId="27" borderId="10" xfId="0" applyNumberFormat="1" applyFont="1" applyFill="1" applyBorder="1" applyAlignment="1">
      <alignment horizontal="center" vertical="top"/>
    </xf>
    <xf numFmtId="0" fontId="17" fillId="25" borderId="10" xfId="0" applyFont="1" applyFill="1" applyBorder="1" applyAlignment="1">
      <alignment horizontal="center" vertical="top"/>
    </xf>
    <xf numFmtId="49" fontId="17" fillId="4" borderId="0" xfId="0" applyNumberFormat="1" applyFont="1" applyFill="1" applyAlignment="1">
      <alignment horizontal="center" vertical="top" wrapText="1"/>
    </xf>
    <xf numFmtId="0" fontId="31" fillId="0" borderId="51" xfId="0" applyFont="1" applyBorder="1" applyAlignment="1">
      <alignment wrapText="1"/>
    </xf>
    <xf numFmtId="1" fontId="7" fillId="0" borderId="21" xfId="0" applyNumberFormat="1" applyFont="1" applyBorder="1" applyAlignment="1">
      <alignment horizontal="center" vertical="center"/>
    </xf>
    <xf numFmtId="1" fontId="7" fillId="0" borderId="43" xfId="0" applyNumberFormat="1" applyFont="1" applyBorder="1" applyAlignment="1">
      <alignment horizontal="center" vertical="center"/>
    </xf>
    <xf numFmtId="164" fontId="40" fillId="0" borderId="43" xfId="0" applyNumberFormat="1" applyFont="1" applyBorder="1" applyAlignment="1">
      <alignment horizontal="center" vertical="center" wrapText="1"/>
    </xf>
    <xf numFmtId="0" fontId="7" fillId="0" borderId="30" xfId="0" applyFont="1" applyBorder="1" applyAlignment="1">
      <alignment horizontal="justify" vertical="center"/>
    </xf>
    <xf numFmtId="0" fontId="16" fillId="0" borderId="18" xfId="0" applyFont="1" applyBorder="1" applyAlignment="1">
      <alignment horizontal="center" vertical="top"/>
    </xf>
    <xf numFmtId="1" fontId="7" fillId="0" borderId="17" xfId="0" applyNumberFormat="1" applyFont="1" applyBorder="1" applyAlignment="1">
      <alignment horizontal="center" vertical="center"/>
    </xf>
    <xf numFmtId="1" fontId="7" fillId="0" borderId="36" xfId="0" applyNumberFormat="1" applyFont="1" applyBorder="1" applyAlignment="1">
      <alignment horizontal="center" vertical="center"/>
    </xf>
    <xf numFmtId="164" fontId="7" fillId="15" borderId="37" xfId="0" applyNumberFormat="1" applyFont="1" applyFill="1" applyBorder="1" applyAlignment="1">
      <alignment horizontal="center" vertical="center" wrapText="1"/>
    </xf>
    <xf numFmtId="0" fontId="7" fillId="0" borderId="51" xfId="0" applyFont="1" applyBorder="1" applyAlignment="1">
      <alignment horizontal="justify" vertical="center"/>
    </xf>
    <xf numFmtId="49" fontId="17" fillId="4" borderId="38" xfId="0" applyNumberFormat="1" applyFont="1" applyFill="1" applyBorder="1" applyAlignment="1">
      <alignment horizontal="center" vertical="top" wrapText="1"/>
    </xf>
    <xf numFmtId="0" fontId="31" fillId="0" borderId="84" xfId="0" applyFont="1" applyBorder="1" applyAlignment="1">
      <alignment vertical="center" wrapText="1"/>
    </xf>
    <xf numFmtId="0" fontId="31" fillId="0" borderId="51" xfId="0" applyFont="1" applyBorder="1" applyAlignment="1">
      <alignment vertical="center" wrapText="1"/>
    </xf>
    <xf numFmtId="0" fontId="7" fillId="0" borderId="17" xfId="0" applyFont="1" applyBorder="1" applyAlignment="1">
      <alignment horizontal="center" vertical="center"/>
    </xf>
    <xf numFmtId="0" fontId="7" fillId="0" borderId="37" xfId="0" applyFont="1" applyBorder="1" applyAlignment="1">
      <alignment horizontal="center" vertical="center" wrapText="1"/>
    </xf>
    <xf numFmtId="164" fontId="16" fillId="0" borderId="2" xfId="0" applyNumberFormat="1" applyFont="1" applyBorder="1" applyAlignment="1">
      <alignment horizontal="center" vertical="top"/>
    </xf>
    <xf numFmtId="164" fontId="16" fillId="0" borderId="0" xfId="0" applyNumberFormat="1" applyFont="1" applyAlignment="1">
      <alignment horizontal="center" vertical="top"/>
    </xf>
    <xf numFmtId="1" fontId="15" fillId="0" borderId="82" xfId="0" applyNumberFormat="1" applyFont="1" applyBorder="1" applyAlignment="1">
      <alignment horizontal="center" vertical="center"/>
    </xf>
    <xf numFmtId="1" fontId="15" fillId="0" borderId="33" xfId="0" applyNumberFormat="1" applyFont="1" applyBorder="1" applyAlignment="1">
      <alignment horizontal="center" vertical="center"/>
    </xf>
    <xf numFmtId="164" fontId="15" fillId="15" borderId="63" xfId="0" applyNumberFormat="1" applyFont="1" applyFill="1" applyBorder="1" applyAlignment="1">
      <alignment horizontal="center" vertical="center" wrapText="1"/>
    </xf>
    <xf numFmtId="0" fontId="15" fillId="0" borderId="60" xfId="0" applyFont="1" applyBorder="1" applyAlignment="1">
      <alignment horizontal="justify" vertical="center"/>
    </xf>
    <xf numFmtId="1" fontId="40" fillId="0" borderId="82" xfId="0" applyNumberFormat="1" applyFont="1" applyBorder="1" applyAlignment="1">
      <alignment horizontal="center" vertical="center"/>
    </xf>
    <xf numFmtId="1" fontId="40" fillId="0" borderId="33" xfId="0" applyNumberFormat="1" applyFont="1" applyBorder="1" applyAlignment="1">
      <alignment horizontal="center" vertical="center"/>
    </xf>
    <xf numFmtId="164" fontId="40" fillId="15" borderId="63" xfId="0" applyNumberFormat="1" applyFont="1" applyFill="1" applyBorder="1" applyAlignment="1">
      <alignment horizontal="center" vertical="center" wrapText="1"/>
    </xf>
    <xf numFmtId="0" fontId="40" fillId="0" borderId="51" xfId="0" applyFont="1" applyBorder="1" applyAlignment="1">
      <alignment horizontal="justify" vertical="center"/>
    </xf>
    <xf numFmtId="0" fontId="31" fillId="0" borderId="84" xfId="0" applyFont="1" applyBorder="1" applyAlignment="1">
      <alignment wrapText="1"/>
    </xf>
    <xf numFmtId="0" fontId="40" fillId="0" borderId="17" xfId="0" applyFont="1" applyBorder="1" applyAlignment="1">
      <alignment horizontal="center" vertical="center"/>
    </xf>
    <xf numFmtId="0" fontId="40" fillId="0" borderId="36" xfId="0" applyFont="1" applyBorder="1" applyAlignment="1">
      <alignment horizontal="center" vertical="center"/>
    </xf>
    <xf numFmtId="0" fontId="40" fillId="0" borderId="51" xfId="0" applyFont="1" applyBorder="1" applyAlignment="1">
      <alignment wrapText="1"/>
    </xf>
    <xf numFmtId="0" fontId="40" fillId="0" borderId="62" xfId="0" applyFont="1" applyBorder="1" applyAlignment="1">
      <alignment horizontal="justify" vertical="center"/>
    </xf>
    <xf numFmtId="0" fontId="15" fillId="0" borderId="51" xfId="0" applyFont="1" applyBorder="1" applyAlignment="1">
      <alignment horizontal="justify" vertical="center"/>
    </xf>
    <xf numFmtId="0" fontId="40" fillId="0" borderId="74" xfId="0" applyFont="1" applyBorder="1" applyAlignment="1">
      <alignment horizontal="center" vertical="center" wrapText="1"/>
    </xf>
    <xf numFmtId="0" fontId="40" fillId="0" borderId="54" xfId="0" applyFont="1" applyBorder="1" applyAlignment="1">
      <alignment vertical="center" wrapText="1"/>
    </xf>
    <xf numFmtId="0" fontId="7" fillId="0" borderId="21" xfId="0" applyFont="1" applyBorder="1" applyAlignment="1">
      <alignment horizontal="center" vertical="center"/>
    </xf>
    <xf numFmtId="0" fontId="7" fillId="0" borderId="43" xfId="0" applyFont="1" applyBorder="1" applyAlignment="1">
      <alignment horizontal="center" vertical="center"/>
    </xf>
    <xf numFmtId="0" fontId="40" fillId="0" borderId="42" xfId="0" applyFont="1" applyBorder="1" applyAlignment="1">
      <alignment horizontal="center" vertical="center"/>
    </xf>
    <xf numFmtId="0" fontId="40" fillId="0" borderId="30" xfId="0" applyFont="1" applyBorder="1" applyAlignment="1">
      <alignment wrapText="1"/>
    </xf>
    <xf numFmtId="1" fontId="15" fillId="0" borderId="17" xfId="0" applyNumberFormat="1" applyFont="1" applyBorder="1" applyAlignment="1">
      <alignment horizontal="center" vertical="center"/>
    </xf>
    <xf numFmtId="1" fontId="15" fillId="0" borderId="36" xfId="0" applyNumberFormat="1" applyFont="1" applyBorder="1" applyAlignment="1">
      <alignment horizontal="center" vertical="center"/>
    </xf>
    <xf numFmtId="164" fontId="15" fillId="15" borderId="37" xfId="0" applyNumberFormat="1" applyFont="1" applyFill="1" applyBorder="1" applyAlignment="1">
      <alignment horizontal="center" vertical="center" wrapText="1"/>
    </xf>
    <xf numFmtId="0" fontId="15" fillId="0" borderId="30" xfId="0" applyFont="1" applyBorder="1" applyAlignment="1">
      <alignment horizontal="justify" vertical="center"/>
    </xf>
    <xf numFmtId="0" fontId="17" fillId="27" borderId="10" xfId="0" applyFont="1" applyFill="1" applyBorder="1" applyAlignment="1">
      <alignment horizontal="center" vertical="top"/>
    </xf>
    <xf numFmtId="0" fontId="16" fillId="10" borderId="23" xfId="5" applyFont="1" applyFill="1" applyBorder="1" applyAlignment="1">
      <alignment horizontal="left" vertical="top" wrapText="1"/>
    </xf>
    <xf numFmtId="49" fontId="17" fillId="4" borderId="23" xfId="0" applyNumberFormat="1" applyFont="1" applyFill="1" applyBorder="1" applyAlignment="1">
      <alignment horizontal="center" vertical="top" wrapText="1"/>
    </xf>
    <xf numFmtId="49" fontId="17" fillId="9" borderId="21" xfId="0" applyNumberFormat="1" applyFont="1" applyFill="1" applyBorder="1" applyAlignment="1">
      <alignment vertical="top" wrapText="1"/>
    </xf>
    <xf numFmtId="1" fontId="7" fillId="0" borderId="26" xfId="0" applyNumberFormat="1" applyFont="1" applyBorder="1" applyAlignment="1">
      <alignment horizontal="center" vertical="center"/>
    </xf>
    <xf numFmtId="1" fontId="7" fillId="0" borderId="75" xfId="0" applyNumberFormat="1" applyFont="1" applyBorder="1" applyAlignment="1">
      <alignment horizontal="center" vertical="center"/>
    </xf>
    <xf numFmtId="0" fontId="7" fillId="0" borderId="54" xfId="0" applyFont="1" applyBorder="1" applyAlignment="1">
      <alignment horizontal="justify" vertical="center"/>
    </xf>
    <xf numFmtId="164" fontId="16" fillId="0" borderId="26" xfId="0" applyNumberFormat="1" applyFont="1" applyBorder="1" applyAlignment="1">
      <alignment horizontal="center" vertical="top"/>
    </xf>
    <xf numFmtId="49" fontId="17" fillId="9" borderId="82" xfId="0" applyNumberFormat="1" applyFont="1" applyFill="1" applyBorder="1" applyAlignment="1">
      <alignment vertical="top" wrapText="1"/>
    </xf>
    <xf numFmtId="1" fontId="7" fillId="0" borderId="71" xfId="0" applyNumberFormat="1" applyFont="1" applyBorder="1" applyAlignment="1">
      <alignment horizontal="center" vertical="center"/>
    </xf>
    <xf numFmtId="1" fontId="7" fillId="0" borderId="72" xfId="0" applyNumberFormat="1" applyFont="1" applyBorder="1" applyAlignment="1">
      <alignment horizontal="center" vertical="center"/>
    </xf>
    <xf numFmtId="0" fontId="7" fillId="0" borderId="67" xfId="0" applyFont="1" applyBorder="1" applyAlignment="1">
      <alignment horizontal="justify" vertical="center"/>
    </xf>
    <xf numFmtId="164" fontId="17" fillId="9" borderId="77" xfId="0" applyNumberFormat="1" applyFont="1" applyFill="1" applyBorder="1" applyAlignment="1">
      <alignment horizontal="center" vertical="top"/>
    </xf>
    <xf numFmtId="164" fontId="16" fillId="9" borderId="16" xfId="0" applyNumberFormat="1" applyFont="1" applyFill="1" applyBorder="1" applyAlignment="1">
      <alignment horizontal="center" vertical="top"/>
    </xf>
    <xf numFmtId="0" fontId="31" fillId="0" borderId="51" xfId="0" applyFont="1" applyBorder="1" applyAlignment="1">
      <alignment vertical="top" wrapText="1"/>
    </xf>
    <xf numFmtId="0" fontId="7" fillId="0" borderId="37" xfId="0" applyFont="1" applyBorder="1" applyAlignment="1">
      <alignment horizontal="center" vertical="center"/>
    </xf>
    <xf numFmtId="0" fontId="7" fillId="0" borderId="74" xfId="0" applyFont="1" applyBorder="1" applyAlignment="1">
      <alignment horizontal="center" vertical="center" wrapText="1"/>
    </xf>
    <xf numFmtId="9" fontId="7" fillId="0" borderId="3" xfId="0" applyNumberFormat="1" applyFont="1" applyBorder="1" applyAlignment="1">
      <alignment horizontal="left" vertical="top"/>
    </xf>
    <xf numFmtId="9" fontId="7" fillId="0" borderId="35" xfId="0" applyNumberFormat="1" applyFont="1" applyBorder="1" applyAlignment="1">
      <alignment horizontal="left" vertical="top"/>
    </xf>
    <xf numFmtId="0" fontId="7" fillId="0" borderId="34" xfId="0" applyFont="1" applyBorder="1" applyAlignment="1">
      <alignment horizontal="left" vertical="top"/>
    </xf>
    <xf numFmtId="0" fontId="7" fillId="0" borderId="67" xfId="0" applyFont="1" applyBorder="1" applyAlignment="1">
      <alignment horizontal="left" vertical="top"/>
    </xf>
    <xf numFmtId="9" fontId="7" fillId="0" borderId="0" xfId="0" applyNumberFormat="1" applyFont="1" applyAlignment="1">
      <alignment horizontal="left" vertical="top"/>
    </xf>
    <xf numFmtId="9" fontId="7" fillId="0" borderId="66" xfId="0" applyNumberFormat="1" applyFont="1" applyBorder="1" applyAlignment="1">
      <alignment horizontal="left" vertical="top"/>
    </xf>
    <xf numFmtId="0" fontId="7" fillId="0" borderId="59" xfId="0" applyFont="1" applyBorder="1" applyAlignment="1">
      <alignment horizontal="left" vertical="top"/>
    </xf>
    <xf numFmtId="0" fontId="7" fillId="0" borderId="60" xfId="0" applyFont="1" applyBorder="1" applyAlignment="1">
      <alignment horizontal="left" vertical="top"/>
    </xf>
    <xf numFmtId="9" fontId="7" fillId="0" borderId="26" xfId="0" applyNumberFormat="1" applyFont="1" applyBorder="1" applyAlignment="1">
      <alignment horizontal="left" vertical="top"/>
    </xf>
    <xf numFmtId="9" fontId="7" fillId="0" borderId="75" xfId="0" applyNumberFormat="1" applyFont="1" applyBorder="1" applyAlignment="1">
      <alignment horizontal="left" vertical="top"/>
    </xf>
    <xf numFmtId="0" fontId="7" fillId="0" borderId="74" xfId="0" applyFont="1" applyBorder="1" applyAlignment="1">
      <alignment horizontal="left" vertical="top"/>
    </xf>
    <xf numFmtId="0" fontId="7" fillId="0" borderId="78" xfId="0" applyFont="1" applyBorder="1" applyAlignment="1">
      <alignment horizontal="left" vertical="top"/>
    </xf>
    <xf numFmtId="9" fontId="7" fillId="0" borderId="71" xfId="0" applyNumberFormat="1" applyFont="1" applyBorder="1" applyAlignment="1">
      <alignment horizontal="left" vertical="top"/>
    </xf>
    <xf numFmtId="9" fontId="7" fillId="0" borderId="72" xfId="0" applyNumberFormat="1" applyFont="1" applyBorder="1" applyAlignment="1">
      <alignment horizontal="left" vertical="top"/>
    </xf>
    <xf numFmtId="0" fontId="7" fillId="0" borderId="70" xfId="0" applyFont="1" applyBorder="1" applyAlignment="1">
      <alignment horizontal="left" vertical="top"/>
    </xf>
    <xf numFmtId="0" fontId="7" fillId="0" borderId="28" xfId="0" applyFont="1" applyBorder="1" applyAlignment="1">
      <alignment horizontal="left" vertical="top"/>
    </xf>
    <xf numFmtId="164" fontId="7" fillId="15" borderId="68" xfId="0" applyNumberFormat="1" applyFont="1" applyFill="1" applyBorder="1" applyAlignment="1">
      <alignment horizontal="center" vertical="center" wrapText="1"/>
    </xf>
    <xf numFmtId="0" fontId="7" fillId="0" borderId="54" xfId="0" applyFont="1" applyBorder="1" applyAlignment="1">
      <alignment wrapText="1"/>
    </xf>
    <xf numFmtId="0" fontId="16" fillId="9" borderId="7" xfId="0" applyFont="1" applyFill="1" applyBorder="1" applyAlignment="1">
      <alignment horizontal="center" vertical="top"/>
    </xf>
    <xf numFmtId="49" fontId="17" fillId="4" borderId="24" xfId="0" applyNumberFormat="1" applyFont="1" applyFill="1" applyBorder="1" applyAlignment="1">
      <alignment horizontal="center" vertical="top" wrapText="1"/>
    </xf>
    <xf numFmtId="9" fontId="7" fillId="0" borderId="0" xfId="0" applyNumberFormat="1" applyFont="1" applyAlignment="1">
      <alignment horizontal="center" vertical="top"/>
    </xf>
    <xf numFmtId="9" fontId="7" fillId="0" borderId="66" xfId="0" applyNumberFormat="1" applyFont="1" applyBorder="1" applyAlignment="1">
      <alignment horizontal="center" vertical="top"/>
    </xf>
    <xf numFmtId="164" fontId="17" fillId="0" borderId="24" xfId="0" applyNumberFormat="1" applyFont="1" applyBorder="1" applyAlignment="1">
      <alignment horizontal="center" vertical="top"/>
    </xf>
    <xf numFmtId="9" fontId="7" fillId="0" borderId="71" xfId="0" applyNumberFormat="1" applyFont="1" applyBorder="1" applyAlignment="1">
      <alignment horizontal="center" vertical="top"/>
    </xf>
    <xf numFmtId="9" fontId="7" fillId="0" borderId="72" xfId="0" applyNumberFormat="1" applyFont="1" applyBorder="1" applyAlignment="1">
      <alignment horizontal="center" vertical="top"/>
    </xf>
    <xf numFmtId="0" fontId="31" fillId="0" borderId="84" xfId="0" applyFont="1" applyBorder="1" applyAlignment="1">
      <alignment vertical="top" wrapText="1"/>
    </xf>
    <xf numFmtId="164" fontId="7" fillId="0" borderId="36" xfId="0" applyNumberFormat="1" applyFont="1" applyBorder="1" applyAlignment="1">
      <alignment horizontal="center" vertical="center" wrapText="1"/>
    </xf>
    <xf numFmtId="164" fontId="7" fillId="0" borderId="68" xfId="0" applyNumberFormat="1" applyFont="1" applyBorder="1" applyAlignment="1">
      <alignment horizontal="center" vertical="center" wrapText="1"/>
    </xf>
    <xf numFmtId="0" fontId="31" fillId="0" borderId="29" xfId="0" applyFont="1" applyBorder="1" applyAlignment="1">
      <alignment vertical="top" wrapText="1"/>
    </xf>
    <xf numFmtId="0" fontId="31" fillId="0" borderId="30" xfId="0" applyFont="1" applyBorder="1" applyAlignment="1">
      <alignment wrapText="1"/>
    </xf>
    <xf numFmtId="0" fontId="7" fillId="0" borderId="26" xfId="10" applyFont="1" applyBorder="1" applyAlignment="1">
      <alignment horizontal="center" vertical="center" wrapText="1"/>
    </xf>
    <xf numFmtId="0" fontId="7" fillId="0" borderId="75" xfId="10" applyFont="1" applyBorder="1" applyAlignment="1">
      <alignment horizontal="center" vertical="center" wrapText="1"/>
    </xf>
    <xf numFmtId="0" fontId="7" fillId="0" borderId="78" xfId="10" applyFont="1" applyBorder="1" applyAlignment="1">
      <alignment horizontal="justify" vertical="center"/>
    </xf>
    <xf numFmtId="0" fontId="17" fillId="0" borderId="10" xfId="0" applyFont="1" applyBorder="1" applyAlignment="1">
      <alignment vertical="top"/>
    </xf>
    <xf numFmtId="0" fontId="31" fillId="0" borderId="83" xfId="0" applyFont="1" applyBorder="1" applyAlignment="1">
      <alignment vertical="top" wrapText="1"/>
    </xf>
    <xf numFmtId="0" fontId="31" fillId="0" borderId="62" xfId="0" applyFont="1" applyBorder="1" applyAlignment="1">
      <alignment vertical="top" wrapText="1"/>
    </xf>
    <xf numFmtId="0" fontId="7" fillId="0" borderId="3" xfId="0" applyFont="1" applyBorder="1" applyAlignment="1">
      <alignment horizontal="center" vertical="center" wrapText="1"/>
    </xf>
    <xf numFmtId="0" fontId="7" fillId="0" borderId="28" xfId="0" applyFont="1" applyBorder="1" applyAlignment="1">
      <alignment horizontal="justify" vertical="center"/>
    </xf>
    <xf numFmtId="0" fontId="29" fillId="0" borderId="0" xfId="0" applyFont="1" applyAlignment="1">
      <alignment vertical="top" wrapText="1"/>
    </xf>
    <xf numFmtId="0" fontId="29" fillId="0" borderId="0" xfId="0" applyFont="1" applyAlignment="1">
      <alignment vertical="top" textRotation="90" wrapText="1"/>
    </xf>
    <xf numFmtId="49" fontId="17" fillId="0" borderId="0" xfId="0" applyNumberFormat="1" applyFont="1" applyAlignment="1">
      <alignment vertical="top" wrapText="1"/>
    </xf>
    <xf numFmtId="49" fontId="17" fillId="8" borderId="38" xfId="0" applyNumberFormat="1" applyFont="1" applyFill="1" applyBorder="1" applyAlignment="1">
      <alignment horizontal="center" vertical="top"/>
    </xf>
    <xf numFmtId="0" fontId="31" fillId="0" borderId="51" xfId="0" applyFont="1" applyBorder="1" applyAlignment="1">
      <alignment vertical="top"/>
    </xf>
    <xf numFmtId="0" fontId="6" fillId="0" borderId="17" xfId="0" applyFont="1" applyBorder="1" applyAlignment="1">
      <alignment horizontal="center" vertical="top" wrapText="1"/>
    </xf>
    <xf numFmtId="0" fontId="7" fillId="0" borderId="22" xfId="0" applyFont="1" applyBorder="1" applyAlignment="1">
      <alignment horizontal="justify" vertical="center"/>
    </xf>
    <xf numFmtId="0" fontId="31" fillId="0" borderId="30" xfId="0" applyFont="1" applyBorder="1" applyAlignment="1">
      <alignment vertical="top"/>
    </xf>
    <xf numFmtId="0" fontId="6" fillId="0" borderId="8" xfId="0" applyFont="1" applyBorder="1" applyAlignment="1">
      <alignment horizontal="center" vertical="top" wrapText="1"/>
    </xf>
    <xf numFmtId="0" fontId="7" fillId="0" borderId="7" xfId="0" applyFont="1" applyBorder="1" applyAlignment="1">
      <alignment horizontal="justify" vertical="center"/>
    </xf>
    <xf numFmtId="0" fontId="29" fillId="0" borderId="26" xfId="0" applyFont="1" applyBorder="1" applyAlignment="1">
      <alignment vertical="top" wrapText="1"/>
    </xf>
    <xf numFmtId="0" fontId="29" fillId="0" borderId="26" xfId="0" applyFont="1" applyBorder="1" applyAlignment="1">
      <alignment vertical="top" textRotation="90" wrapText="1"/>
    </xf>
    <xf numFmtId="49" fontId="17" fillId="0" borderId="26" xfId="0" applyNumberFormat="1" applyFont="1" applyBorder="1" applyAlignment="1">
      <alignment vertical="top" wrapText="1"/>
    </xf>
    <xf numFmtId="0" fontId="12" fillId="8" borderId="11" xfId="0" applyFont="1" applyFill="1" applyBorder="1" applyAlignment="1">
      <alignment horizontal="left" vertical="top"/>
    </xf>
    <xf numFmtId="0" fontId="17" fillId="8" borderId="11" xfId="0" applyFont="1" applyFill="1" applyBorder="1" applyAlignment="1">
      <alignment horizontal="left" vertical="top" textRotation="90"/>
    </xf>
    <xf numFmtId="0" fontId="17" fillId="8" borderId="11" xfId="0" applyFont="1" applyFill="1" applyBorder="1"/>
    <xf numFmtId="0" fontId="7" fillId="0" borderId="3" xfId="0" applyFont="1" applyBorder="1"/>
    <xf numFmtId="0" fontId="17" fillId="0" borderId="0" xfId="0" applyFont="1" applyAlignment="1">
      <alignment horizontal="center" vertical="center" textRotation="90"/>
    </xf>
    <xf numFmtId="0" fontId="31" fillId="0" borderId="0" xfId="8" applyFont="1" applyAlignment="1">
      <alignment horizontal="left" vertical="top" wrapText="1"/>
    </xf>
    <xf numFmtId="0" fontId="31" fillId="0" borderId="0" xfId="13" applyFont="1"/>
    <xf numFmtId="164" fontId="17" fillId="0" borderId="0" xfId="13" applyNumberFormat="1" applyFont="1" applyAlignment="1">
      <alignment vertical="top" wrapText="1"/>
    </xf>
    <xf numFmtId="164" fontId="16" fillId="0" borderId="0" xfId="13" applyNumberFormat="1" applyFont="1" applyAlignment="1">
      <alignment vertical="top" wrapText="1"/>
    </xf>
    <xf numFmtId="0" fontId="9" fillId="0" borderId="0" xfId="13" applyFont="1" applyAlignment="1">
      <alignment vertical="top"/>
    </xf>
    <xf numFmtId="0" fontId="27" fillId="0" borderId="0" xfId="13" applyFont="1" applyAlignment="1">
      <alignment vertical="top"/>
    </xf>
    <xf numFmtId="164" fontId="10" fillId="0" borderId="0" xfId="13" applyNumberFormat="1" applyFont="1" applyAlignment="1">
      <alignment horizontal="right" vertical="top" wrapText="1"/>
    </xf>
    <xf numFmtId="164" fontId="16" fillId="0" borderId="0" xfId="3" applyNumberFormat="1" applyFont="1" applyAlignment="1">
      <alignment vertical="top" wrapText="1"/>
    </xf>
    <xf numFmtId="0" fontId="102" fillId="0" borderId="0" xfId="13" applyFont="1" applyAlignment="1">
      <alignment vertical="center" wrapText="1"/>
    </xf>
    <xf numFmtId="0" fontId="17" fillId="0" borderId="0" xfId="2" applyFont="1" applyAlignment="1">
      <alignment horizontal="center" vertical="center" wrapText="1"/>
    </xf>
    <xf numFmtId="49" fontId="11" fillId="0" borderId="0" xfId="13" applyNumberFormat="1" applyFont="1" applyAlignment="1">
      <alignment vertical="top" wrapText="1"/>
    </xf>
    <xf numFmtId="0" fontId="13" fillId="0" borderId="0" xfId="13" applyFont="1" applyAlignment="1">
      <alignment horizontal="center" vertical="top"/>
    </xf>
    <xf numFmtId="49" fontId="14" fillId="0" borderId="0" xfId="13" applyNumberFormat="1" applyFont="1" applyAlignment="1">
      <alignment vertical="top"/>
    </xf>
    <xf numFmtId="0" fontId="16" fillId="4" borderId="20" xfId="13" applyFont="1" applyFill="1" applyBorder="1" applyAlignment="1">
      <alignment horizontal="left" vertical="center" wrapText="1"/>
    </xf>
    <xf numFmtId="0" fontId="16" fillId="4" borderId="14" xfId="13" applyFont="1" applyFill="1" applyBorder="1" applyAlignment="1">
      <alignment horizontal="left" vertical="center" wrapText="1"/>
    </xf>
    <xf numFmtId="165" fontId="17" fillId="0" borderId="9" xfId="13" applyNumberFormat="1" applyFont="1" applyBorder="1" applyAlignment="1">
      <alignment horizontal="center" vertical="center" wrapText="1"/>
    </xf>
    <xf numFmtId="0" fontId="31" fillId="5" borderId="31" xfId="13" applyFont="1" applyFill="1" applyBorder="1"/>
    <xf numFmtId="0" fontId="31" fillId="5" borderId="32" xfId="13" applyFont="1" applyFill="1" applyBorder="1"/>
    <xf numFmtId="0" fontId="16" fillId="5" borderId="11" xfId="13" applyFont="1" applyFill="1" applyBorder="1" applyAlignment="1">
      <alignment vertical="top"/>
    </xf>
    <xf numFmtId="0" fontId="16" fillId="5" borderId="12" xfId="13" applyFont="1" applyFill="1" applyBorder="1" applyAlignment="1">
      <alignment vertical="top"/>
    </xf>
    <xf numFmtId="0" fontId="31" fillId="8" borderId="31" xfId="13" applyFont="1" applyFill="1" applyBorder="1"/>
    <xf numFmtId="0" fontId="31" fillId="8" borderId="32" xfId="13" applyFont="1" applyFill="1" applyBorder="1"/>
    <xf numFmtId="49" fontId="17" fillId="8" borderId="4" xfId="10" applyNumberFormat="1" applyFont="1" applyFill="1" applyBorder="1" applyAlignment="1">
      <alignment vertical="top"/>
    </xf>
    <xf numFmtId="49" fontId="17" fillId="7" borderId="78" xfId="13" applyNumberFormat="1" applyFont="1" applyFill="1" applyBorder="1" applyAlignment="1">
      <alignment horizontal="center" vertical="top" wrapText="1"/>
    </xf>
    <xf numFmtId="0" fontId="31" fillId="6" borderId="31" xfId="13" applyFont="1" applyFill="1" applyBorder="1"/>
    <xf numFmtId="0" fontId="31" fillId="6" borderId="32" xfId="13" applyFont="1" applyFill="1" applyBorder="1"/>
    <xf numFmtId="0" fontId="16" fillId="6" borderId="11" xfId="13" applyFont="1" applyFill="1" applyBorder="1" applyAlignment="1">
      <alignment vertical="top"/>
    </xf>
    <xf numFmtId="0" fontId="16" fillId="6" borderId="12" xfId="13" applyFont="1" applyFill="1" applyBorder="1" applyAlignment="1">
      <alignment vertical="top"/>
    </xf>
    <xf numFmtId="164" fontId="17" fillId="6" borderId="9" xfId="13" applyNumberFormat="1" applyFont="1" applyFill="1" applyBorder="1" applyAlignment="1">
      <alignment horizontal="center" vertical="top"/>
    </xf>
    <xf numFmtId="49" fontId="17" fillId="11" borderId="9" xfId="13" applyNumberFormat="1" applyFont="1" applyFill="1" applyBorder="1" applyAlignment="1">
      <alignment horizontal="center" vertical="top"/>
    </xf>
    <xf numFmtId="0" fontId="31" fillId="0" borderId="76" xfId="13" applyFont="1" applyBorder="1"/>
    <xf numFmtId="0" fontId="31" fillId="0" borderId="62" xfId="13" applyFont="1" applyBorder="1"/>
    <xf numFmtId="49" fontId="16" fillId="15" borderId="17" xfId="13" applyNumberFormat="1" applyFont="1" applyFill="1" applyBorder="1" applyAlignment="1">
      <alignment horizontal="center" vertical="center" wrapText="1"/>
    </xf>
    <xf numFmtId="0" fontId="16" fillId="4" borderId="37" xfId="13" applyFont="1" applyFill="1" applyBorder="1" applyAlignment="1">
      <alignment vertical="center" wrapText="1"/>
    </xf>
    <xf numFmtId="164" fontId="17" fillId="19" borderId="9" xfId="13" applyNumberFormat="1" applyFont="1" applyFill="1" applyBorder="1" applyAlignment="1">
      <alignment horizontal="center" vertical="top"/>
    </xf>
    <xf numFmtId="0" fontId="17" fillId="25" borderId="12" xfId="13" applyFont="1" applyFill="1" applyBorder="1" applyAlignment="1">
      <alignment horizontal="center" vertical="top"/>
    </xf>
    <xf numFmtId="49" fontId="16" fillId="0" borderId="2" xfId="13" applyNumberFormat="1" applyFont="1" applyBorder="1" applyAlignment="1">
      <alignment horizontal="center" vertical="top" wrapText="1"/>
    </xf>
    <xf numFmtId="0" fontId="5" fillId="4" borderId="2" xfId="13" applyFont="1" applyFill="1" applyBorder="1" applyAlignment="1">
      <alignment horizontal="center" vertical="top" wrapText="1"/>
    </xf>
    <xf numFmtId="164" fontId="26" fillId="0" borderId="0" xfId="13" applyNumberFormat="1" applyFont="1"/>
    <xf numFmtId="0" fontId="31" fillId="0" borderId="84" xfId="13" applyFont="1" applyBorder="1"/>
    <xf numFmtId="0" fontId="31" fillId="0" borderId="51" xfId="13" applyFont="1" applyBorder="1" applyAlignment="1">
      <alignment vertical="top" wrapText="1"/>
    </xf>
    <xf numFmtId="0" fontId="16" fillId="0" borderId="3" xfId="6" applyFont="1" applyBorder="1" applyAlignment="1">
      <alignment horizontal="center" vertical="top"/>
    </xf>
    <xf numFmtId="0" fontId="16" fillId="0" borderId="35" xfId="6" applyFont="1" applyBorder="1" applyAlignment="1">
      <alignment horizontal="center" vertical="top"/>
    </xf>
    <xf numFmtId="0" fontId="16" fillId="0" borderId="70" xfId="13" applyFont="1" applyBorder="1" applyAlignment="1">
      <alignment horizontal="center" vertical="top" wrapText="1"/>
    </xf>
    <xf numFmtId="0" fontId="16" fillId="0" borderId="70" xfId="13" applyFont="1" applyBorder="1" applyAlignment="1">
      <alignment horizontal="left" vertical="top" wrapText="1"/>
    </xf>
    <xf numFmtId="0" fontId="16" fillId="0" borderId="19" xfId="13" applyFont="1" applyBorder="1" applyAlignment="1">
      <alignment horizontal="center" vertical="top"/>
    </xf>
    <xf numFmtId="49" fontId="16" fillId="0" borderId="38" xfId="13" applyNumberFormat="1" applyFont="1" applyBorder="1" applyAlignment="1">
      <alignment horizontal="center" vertical="top" wrapText="1"/>
    </xf>
    <xf numFmtId="0" fontId="5" fillId="4" borderId="38" xfId="13" applyFont="1" applyFill="1" applyBorder="1" applyAlignment="1">
      <alignment horizontal="center" vertical="top" wrapText="1"/>
    </xf>
    <xf numFmtId="0" fontId="69" fillId="0" borderId="84" xfId="13" applyFont="1" applyBorder="1" applyAlignment="1">
      <alignment wrapText="1"/>
    </xf>
    <xf numFmtId="0" fontId="31" fillId="0" borderId="51" xfId="13" applyFont="1" applyBorder="1" applyAlignment="1">
      <alignment wrapText="1"/>
    </xf>
    <xf numFmtId="0" fontId="16" fillId="0" borderId="3" xfId="13" applyFont="1" applyBorder="1" applyAlignment="1">
      <alignment horizontal="center" vertical="center" wrapText="1"/>
    </xf>
    <xf numFmtId="0" fontId="16" fillId="0" borderId="36" xfId="13" applyFont="1" applyBorder="1" applyAlignment="1">
      <alignment horizontal="center" vertical="center"/>
    </xf>
    <xf numFmtId="0" fontId="16" fillId="0" borderId="37" xfId="13" applyFont="1" applyBorder="1" applyAlignment="1">
      <alignment vertical="center" wrapText="1"/>
    </xf>
    <xf numFmtId="0" fontId="16" fillId="0" borderId="6" xfId="13" applyFont="1" applyBorder="1" applyAlignment="1">
      <alignment horizontal="center" vertical="top"/>
    </xf>
    <xf numFmtId="49" fontId="16" fillId="0" borderId="24" xfId="13" applyNumberFormat="1" applyFont="1" applyBorder="1" applyAlignment="1">
      <alignment horizontal="center" vertical="top" wrapText="1"/>
    </xf>
    <xf numFmtId="0" fontId="31" fillId="0" borderId="51" xfId="13" applyFont="1" applyBorder="1"/>
    <xf numFmtId="49" fontId="16" fillId="0" borderId="17" xfId="13" applyNumberFormat="1" applyFont="1" applyBorder="1" applyAlignment="1">
      <alignment horizontal="center" vertical="center" wrapText="1"/>
    </xf>
    <xf numFmtId="49" fontId="16" fillId="0" borderId="36" xfId="13" applyNumberFormat="1" applyFont="1" applyBorder="1" applyAlignment="1">
      <alignment horizontal="center" vertical="center" wrapText="1"/>
    </xf>
    <xf numFmtId="164" fontId="17" fillId="19" borderId="13" xfId="13" applyNumberFormat="1" applyFont="1" applyFill="1" applyBorder="1" applyAlignment="1">
      <alignment horizontal="center" vertical="top"/>
    </xf>
    <xf numFmtId="164" fontId="17" fillId="19" borderId="39" xfId="13" applyNumberFormat="1" applyFont="1" applyFill="1" applyBorder="1" applyAlignment="1">
      <alignment horizontal="center" vertical="top"/>
    </xf>
    <xf numFmtId="0" fontId="17" fillId="25" borderId="4" xfId="13" applyFont="1" applyFill="1" applyBorder="1" applyAlignment="1">
      <alignment horizontal="center" vertical="top"/>
    </xf>
    <xf numFmtId="164" fontId="69" fillId="0" borderId="51" xfId="13" applyNumberFormat="1" applyFont="1" applyBorder="1"/>
    <xf numFmtId="0" fontId="16" fillId="0" borderId="21" xfId="13" applyFont="1" applyBorder="1" applyAlignment="1">
      <alignment horizontal="center" vertical="top"/>
    </xf>
    <xf numFmtId="0" fontId="16" fillId="0" borderId="43" xfId="13" applyFont="1" applyBorder="1" applyAlignment="1">
      <alignment horizontal="center" vertical="top"/>
    </xf>
    <xf numFmtId="0" fontId="16" fillId="0" borderId="42" xfId="13" applyFont="1" applyBorder="1" applyAlignment="1">
      <alignment vertical="top" wrapText="1"/>
    </xf>
    <xf numFmtId="164" fontId="16" fillId="0" borderId="15" xfId="13" applyNumberFormat="1" applyFont="1" applyBorder="1" applyAlignment="1">
      <alignment horizontal="center" vertical="top"/>
    </xf>
    <xf numFmtId="0" fontId="16" fillId="0" borderId="22" xfId="13" applyFont="1" applyBorder="1" applyAlignment="1">
      <alignment horizontal="center" vertical="top"/>
    </xf>
    <xf numFmtId="49" fontId="16" fillId="15" borderId="8" xfId="13" applyNumberFormat="1" applyFont="1" applyFill="1" applyBorder="1" applyAlignment="1">
      <alignment horizontal="center" vertical="center" wrapText="1"/>
    </xf>
    <xf numFmtId="49" fontId="16" fillId="15" borderId="68" xfId="13" applyNumberFormat="1" applyFont="1" applyFill="1" applyBorder="1" applyAlignment="1">
      <alignment horizontal="center" vertical="center" wrapText="1"/>
    </xf>
    <xf numFmtId="0" fontId="16" fillId="4" borderId="53" xfId="13" applyFont="1" applyFill="1" applyBorder="1" applyAlignment="1">
      <alignment vertical="center" wrapText="1"/>
    </xf>
    <xf numFmtId="0" fontId="16" fillId="0" borderId="7" xfId="13" applyFont="1" applyBorder="1" applyAlignment="1">
      <alignment horizontal="center" vertical="top"/>
    </xf>
    <xf numFmtId="0" fontId="5" fillId="4" borderId="24" xfId="13" applyFont="1" applyFill="1" applyBorder="1" applyAlignment="1">
      <alignment horizontal="center" vertical="top" wrapText="1"/>
    </xf>
    <xf numFmtId="164" fontId="16" fillId="0" borderId="0" xfId="13" applyNumberFormat="1" applyFont="1" applyAlignment="1">
      <alignment horizontal="center" vertical="top"/>
    </xf>
    <xf numFmtId="0" fontId="30" fillId="0" borderId="84" xfId="13" applyFont="1" applyBorder="1" applyAlignment="1">
      <alignment horizontal="center" vertical="top"/>
    </xf>
    <xf numFmtId="0" fontId="16" fillId="0" borderId="3" xfId="13" applyFont="1" applyBorder="1" applyAlignment="1">
      <alignment vertical="center"/>
    </xf>
    <xf numFmtId="0" fontId="16" fillId="0" borderId="35" xfId="13" applyFont="1" applyBorder="1" applyAlignment="1">
      <alignment vertical="center"/>
    </xf>
    <xf numFmtId="0" fontId="17" fillId="9" borderId="39" xfId="13" applyFont="1" applyFill="1" applyBorder="1" applyAlignment="1">
      <alignment horizontal="center" vertical="top"/>
    </xf>
    <xf numFmtId="49" fontId="16" fillId="0" borderId="2" xfId="13" applyNumberFormat="1" applyFont="1" applyBorder="1" applyAlignment="1">
      <alignment vertical="top" wrapText="1"/>
    </xf>
    <xf numFmtId="49" fontId="17" fillId="9" borderId="0" xfId="13" applyNumberFormat="1" applyFont="1" applyFill="1" applyAlignment="1">
      <alignment vertical="top" wrapText="1"/>
    </xf>
    <xf numFmtId="0" fontId="31" fillId="0" borderId="84" xfId="13" applyFont="1" applyBorder="1" applyAlignment="1">
      <alignment horizontal="center" vertical="top"/>
    </xf>
    <xf numFmtId="0" fontId="16" fillId="0" borderId="26" xfId="13" applyFont="1" applyBorder="1" applyAlignment="1">
      <alignment vertical="center"/>
    </xf>
    <xf numFmtId="0" fontId="16" fillId="0" borderId="75" xfId="13" applyFont="1" applyBorder="1" applyAlignment="1">
      <alignment vertical="center"/>
    </xf>
    <xf numFmtId="0" fontId="16" fillId="0" borderId="74" xfId="13" applyFont="1" applyBorder="1" applyAlignment="1">
      <alignment vertical="center" wrapText="1"/>
    </xf>
    <xf numFmtId="49" fontId="16" fillId="0" borderId="24" xfId="13" applyNumberFormat="1" applyFont="1" applyBorder="1" applyAlignment="1">
      <alignment vertical="top" wrapText="1"/>
    </xf>
    <xf numFmtId="0" fontId="16" fillId="0" borderId="33" xfId="13" applyFont="1" applyBorder="1" applyAlignment="1">
      <alignment horizontal="center" vertical="center"/>
    </xf>
    <xf numFmtId="0" fontId="16" fillId="0" borderId="33" xfId="13" applyFont="1" applyBorder="1" applyAlignment="1">
      <alignment vertical="center"/>
    </xf>
    <xf numFmtId="0" fontId="16" fillId="0" borderId="63" xfId="13" applyFont="1" applyBorder="1" applyAlignment="1">
      <alignment vertical="center" wrapText="1"/>
    </xf>
    <xf numFmtId="0" fontId="16" fillId="9" borderId="19" xfId="13" applyFont="1" applyFill="1" applyBorder="1" applyAlignment="1">
      <alignment horizontal="center" vertical="top"/>
    </xf>
    <xf numFmtId="0" fontId="16" fillId="0" borderId="68" xfId="13" applyFont="1" applyBorder="1" applyAlignment="1">
      <alignment horizontal="center" vertical="center"/>
    </xf>
    <xf numFmtId="49" fontId="17" fillId="9" borderId="26" xfId="13" applyNumberFormat="1" applyFont="1" applyFill="1" applyBorder="1" applyAlignment="1">
      <alignment vertical="top" wrapText="1"/>
    </xf>
    <xf numFmtId="0" fontId="31" fillId="0" borderId="29" xfId="13" applyFont="1" applyBorder="1"/>
    <xf numFmtId="0" fontId="31" fillId="0" borderId="30" xfId="13" applyFont="1" applyBorder="1"/>
    <xf numFmtId="0" fontId="16" fillId="0" borderId="65" xfId="13" applyFont="1" applyBorder="1" applyAlignment="1">
      <alignment horizontal="center" vertical="center"/>
    </xf>
    <xf numFmtId="0" fontId="16" fillId="0" borderId="32" xfId="13" applyFont="1" applyBorder="1" applyAlignment="1">
      <alignment horizontal="justify" vertical="center"/>
    </xf>
    <xf numFmtId="0" fontId="29" fillId="0" borderId="11" xfId="13" applyFont="1" applyBorder="1" applyAlignment="1">
      <alignment vertical="top" wrapText="1"/>
    </xf>
    <xf numFmtId="49" fontId="17" fillId="0" borderId="11" xfId="13" applyNumberFormat="1" applyFont="1" applyBorder="1" applyAlignment="1">
      <alignment vertical="top" wrapText="1"/>
    </xf>
    <xf numFmtId="0" fontId="17" fillId="0" borderId="11" xfId="13" applyFont="1" applyBorder="1" applyAlignment="1">
      <alignment vertical="top"/>
    </xf>
    <xf numFmtId="0" fontId="17" fillId="0" borderId="12" xfId="13" applyFont="1" applyBorder="1" applyAlignment="1">
      <alignment vertical="top"/>
    </xf>
    <xf numFmtId="0" fontId="31" fillId="6" borderId="27" xfId="13" applyFont="1" applyFill="1" applyBorder="1"/>
    <xf numFmtId="0" fontId="31" fillId="6" borderId="28" xfId="13" applyFont="1" applyFill="1" applyBorder="1"/>
    <xf numFmtId="0" fontId="29" fillId="6" borderId="11" xfId="13" applyFont="1" applyFill="1" applyBorder="1" applyAlignment="1">
      <alignment vertical="top" wrapText="1"/>
    </xf>
    <xf numFmtId="49" fontId="17" fillId="6" borderId="11" xfId="13" applyNumberFormat="1" applyFont="1" applyFill="1" applyBorder="1" applyAlignment="1">
      <alignment vertical="top" wrapText="1"/>
    </xf>
    <xf numFmtId="0" fontId="31" fillId="6" borderId="57" xfId="13" applyFont="1" applyFill="1" applyBorder="1"/>
    <xf numFmtId="0" fontId="31" fillId="6" borderId="54" xfId="13" applyFont="1" applyFill="1" applyBorder="1"/>
    <xf numFmtId="9" fontId="16" fillId="6" borderId="11" xfId="13" applyNumberFormat="1" applyFont="1" applyFill="1" applyBorder="1" applyAlignment="1">
      <alignment horizontal="center" vertical="top"/>
    </xf>
    <xf numFmtId="0" fontId="16" fillId="6" borderId="11" xfId="13" applyFont="1" applyFill="1" applyBorder="1" applyAlignment="1">
      <alignment horizontal="left" vertical="top"/>
    </xf>
    <xf numFmtId="0" fontId="16" fillId="6" borderId="12" xfId="13" applyFont="1" applyFill="1" applyBorder="1" applyAlignment="1">
      <alignment horizontal="left" vertical="top"/>
    </xf>
    <xf numFmtId="0" fontId="16" fillId="0" borderId="67" xfId="13" applyFont="1" applyBorder="1" applyAlignment="1">
      <alignment vertical="center" wrapText="1"/>
    </xf>
    <xf numFmtId="164" fontId="17" fillId="25" borderId="9" xfId="13" applyNumberFormat="1" applyFont="1" applyFill="1" applyBorder="1" applyAlignment="1">
      <alignment horizontal="center" vertical="top"/>
    </xf>
    <xf numFmtId="0" fontId="17" fillId="25" borderId="2" xfId="13" applyFont="1" applyFill="1" applyBorder="1" applyAlignment="1">
      <alignment horizontal="center" vertical="top"/>
    </xf>
    <xf numFmtId="49" fontId="16" fillId="0" borderId="2" xfId="13" applyNumberFormat="1" applyFont="1" applyBorder="1" applyAlignment="1">
      <alignment horizontal="center" vertical="top"/>
    </xf>
    <xf numFmtId="49" fontId="16" fillId="0" borderId="38" xfId="13" applyNumberFormat="1" applyFont="1" applyBorder="1" applyAlignment="1">
      <alignment vertical="center" textRotation="90"/>
    </xf>
    <xf numFmtId="49" fontId="17" fillId="9" borderId="3" xfId="13" applyNumberFormat="1" applyFont="1" applyFill="1" applyBorder="1" applyAlignment="1">
      <alignment vertical="top" wrapText="1"/>
    </xf>
    <xf numFmtId="0" fontId="16" fillId="0" borderId="35" xfId="13" applyFont="1" applyBorder="1" applyAlignment="1">
      <alignment horizontal="center" vertical="top" wrapText="1"/>
    </xf>
    <xf numFmtId="0" fontId="16" fillId="0" borderId="35" xfId="13" applyFont="1" applyBorder="1" applyAlignment="1">
      <alignment horizontal="center" vertical="top"/>
    </xf>
    <xf numFmtId="0" fontId="16" fillId="0" borderId="67" xfId="13" applyFont="1" applyBorder="1" applyAlignment="1">
      <alignment vertical="top" wrapText="1"/>
    </xf>
    <xf numFmtId="164" fontId="16" fillId="0" borderId="9" xfId="13" applyNumberFormat="1" applyFont="1" applyBorder="1" applyAlignment="1">
      <alignment horizontal="center" vertical="top"/>
    </xf>
    <xf numFmtId="0" fontId="5" fillId="0" borderId="9" xfId="13" applyFont="1" applyBorder="1" applyAlignment="1">
      <alignment horizontal="center" vertical="center"/>
    </xf>
    <xf numFmtId="49" fontId="16" fillId="0" borderId="24" xfId="13" applyNumberFormat="1" applyFont="1" applyBorder="1" applyAlignment="1">
      <alignment horizontal="center" vertical="top"/>
    </xf>
    <xf numFmtId="0" fontId="17" fillId="25" borderId="13" xfId="13" applyFont="1" applyFill="1" applyBorder="1" applyAlignment="1">
      <alignment horizontal="center" vertical="top"/>
    </xf>
    <xf numFmtId="49" fontId="17" fillId="4" borderId="38" xfId="13" applyNumberFormat="1" applyFont="1" applyFill="1" applyBorder="1" applyAlignment="1">
      <alignment horizontal="center" vertical="top" wrapText="1"/>
    </xf>
    <xf numFmtId="0" fontId="26" fillId="0" borderId="0" xfId="13" applyFont="1"/>
    <xf numFmtId="0" fontId="16" fillId="0" borderId="26" xfId="13" applyFont="1" applyBorder="1" applyAlignment="1">
      <alignment horizontal="center" vertical="center" wrapText="1"/>
    </xf>
    <xf numFmtId="0" fontId="16" fillId="0" borderId="75" xfId="13" applyFont="1" applyBorder="1" applyAlignment="1">
      <alignment horizontal="center" vertical="center" wrapText="1"/>
    </xf>
    <xf numFmtId="0" fontId="16" fillId="0" borderId="75" xfId="13" applyFont="1" applyBorder="1" applyAlignment="1">
      <alignment horizontal="center" vertical="center"/>
    </xf>
    <xf numFmtId="0" fontId="16" fillId="0" borderId="78" xfId="13" applyFont="1" applyBorder="1" applyAlignment="1">
      <alignment vertical="center" wrapText="1"/>
    </xf>
    <xf numFmtId="0" fontId="16" fillId="0" borderId="38" xfId="13" applyFont="1" applyBorder="1" applyAlignment="1">
      <alignment horizontal="center" vertical="top"/>
    </xf>
    <xf numFmtId="0" fontId="26" fillId="0" borderId="0" xfId="13" applyFont="1" applyAlignment="1">
      <alignment horizontal="center"/>
    </xf>
    <xf numFmtId="0" fontId="16" fillId="0" borderId="0" xfId="13" applyFont="1" applyAlignment="1">
      <alignment horizontal="center" vertical="center" wrapText="1"/>
    </xf>
    <xf numFmtId="0" fontId="16" fillId="0" borderId="66" xfId="13" applyFont="1" applyBorder="1" applyAlignment="1">
      <alignment horizontal="center" vertical="center" wrapText="1"/>
    </xf>
    <xf numFmtId="0" fontId="16" fillId="0" borderId="66" xfId="13" applyFont="1" applyBorder="1" applyAlignment="1">
      <alignment horizontal="center" vertical="center"/>
    </xf>
    <xf numFmtId="0" fontId="16" fillId="0" borderId="59" xfId="13" applyFont="1" applyBorder="1" applyAlignment="1">
      <alignment vertical="center" wrapText="1"/>
    </xf>
    <xf numFmtId="0" fontId="16" fillId="0" borderId="15" xfId="13" applyFont="1" applyBorder="1" applyAlignment="1">
      <alignment horizontal="center" vertical="top"/>
    </xf>
    <xf numFmtId="49" fontId="16" fillId="0" borderId="38" xfId="13" applyNumberFormat="1" applyFont="1" applyBorder="1" applyAlignment="1">
      <alignment horizontal="center" vertical="top"/>
    </xf>
    <xf numFmtId="0" fontId="16" fillId="0" borderId="3" xfId="13" applyFont="1" applyBorder="1" applyAlignment="1">
      <alignment vertical="center" wrapText="1"/>
    </xf>
    <xf numFmtId="0" fontId="16" fillId="0" borderId="35" xfId="13" applyFont="1" applyBorder="1" applyAlignment="1">
      <alignment vertical="center" wrapText="1"/>
    </xf>
    <xf numFmtId="164" fontId="16" fillId="15" borderId="34" xfId="13" applyNumberFormat="1" applyFont="1" applyFill="1" applyBorder="1" applyAlignment="1">
      <alignment vertical="center" wrapText="1"/>
    </xf>
    <xf numFmtId="0" fontId="16" fillId="0" borderId="28" xfId="13" applyFont="1" applyBorder="1" applyAlignment="1">
      <alignment vertical="top" wrapText="1"/>
    </xf>
    <xf numFmtId="0" fontId="17" fillId="25" borderId="11" xfId="13" applyFont="1" applyFill="1" applyBorder="1" applyAlignment="1">
      <alignment horizontal="center" vertical="top"/>
    </xf>
    <xf numFmtId="0" fontId="69" fillId="0" borderId="51" xfId="13" applyFont="1" applyBorder="1" applyAlignment="1">
      <alignment horizontal="right"/>
    </xf>
    <xf numFmtId="0" fontId="16" fillId="0" borderId="17" xfId="13" applyFont="1" applyBorder="1" applyAlignment="1">
      <alignment horizontal="center" vertical="center" wrapText="1"/>
    </xf>
    <xf numFmtId="164" fontId="16" fillId="15" borderId="36" xfId="13" applyNumberFormat="1" applyFont="1" applyFill="1" applyBorder="1" applyAlignment="1">
      <alignment horizontal="center" vertical="center" wrapText="1"/>
    </xf>
    <xf numFmtId="0" fontId="16" fillId="0" borderId="51" xfId="13" applyFont="1" applyBorder="1" applyAlignment="1">
      <alignment vertical="top" wrapText="1"/>
    </xf>
    <xf numFmtId="164" fontId="16" fillId="0" borderId="4" xfId="13" applyNumberFormat="1" applyFont="1" applyBorder="1" applyAlignment="1">
      <alignment horizontal="center" vertical="top"/>
    </xf>
    <xf numFmtId="0" fontId="16" fillId="0" borderId="4" xfId="13" applyFont="1" applyBorder="1" applyAlignment="1">
      <alignment horizontal="center" vertical="top"/>
    </xf>
    <xf numFmtId="0" fontId="16" fillId="0" borderId="13" xfId="13" applyFont="1" applyBorder="1" applyAlignment="1">
      <alignment horizontal="center" vertical="top"/>
    </xf>
    <xf numFmtId="0" fontId="31" fillId="0" borderId="51" xfId="13" applyFont="1" applyBorder="1" applyAlignment="1">
      <alignment horizontal="left" vertical="top"/>
    </xf>
    <xf numFmtId="0" fontId="16" fillId="0" borderId="23" xfId="13" applyFont="1" applyBorder="1" applyAlignment="1">
      <alignment horizontal="center" vertical="top"/>
    </xf>
    <xf numFmtId="49" fontId="16" fillId="15" borderId="26" xfId="13" applyNumberFormat="1" applyFont="1" applyFill="1" applyBorder="1" applyAlignment="1">
      <alignment horizontal="center" vertical="center" wrapText="1"/>
    </xf>
    <xf numFmtId="164" fontId="16" fillId="15" borderId="68" xfId="13" applyNumberFormat="1" applyFont="1" applyFill="1" applyBorder="1" applyAlignment="1">
      <alignment horizontal="center" vertical="center" wrapText="1"/>
    </xf>
    <xf numFmtId="164" fontId="17" fillId="0" borderId="0" xfId="13" applyNumberFormat="1" applyFont="1" applyAlignment="1">
      <alignment horizontal="center" vertical="top"/>
    </xf>
    <xf numFmtId="164" fontId="16" fillId="15" borderId="66" xfId="13" applyNumberFormat="1" applyFont="1" applyFill="1" applyBorder="1" applyAlignment="1">
      <alignment horizontal="center" vertical="center" wrapText="1"/>
    </xf>
    <xf numFmtId="49" fontId="16" fillId="0" borderId="38" xfId="13" applyNumberFormat="1" applyFont="1" applyBorder="1" applyAlignment="1">
      <alignment vertical="top" wrapText="1"/>
    </xf>
    <xf numFmtId="0" fontId="31" fillId="0" borderId="37" xfId="13" applyFont="1" applyBorder="1" applyAlignment="1">
      <alignment wrapText="1"/>
    </xf>
    <xf numFmtId="49" fontId="16" fillId="0" borderId="24" xfId="13" applyNumberFormat="1" applyFont="1" applyBorder="1" applyAlignment="1">
      <alignment vertical="center" textRotation="90"/>
    </xf>
    <xf numFmtId="49" fontId="16" fillId="0" borderId="71" xfId="13" applyNumberFormat="1" applyFont="1" applyBorder="1" applyAlignment="1">
      <alignment horizontal="center" vertical="center" wrapText="1"/>
    </xf>
    <xf numFmtId="49" fontId="16" fillId="0" borderId="72" xfId="13" applyNumberFormat="1" applyFont="1" applyBorder="1" applyAlignment="1">
      <alignment horizontal="center" vertical="center" wrapText="1"/>
    </xf>
    <xf numFmtId="0" fontId="16" fillId="4" borderId="28" xfId="13" applyFont="1" applyFill="1" applyBorder="1" applyAlignment="1">
      <alignment vertical="center" wrapText="1"/>
    </xf>
    <xf numFmtId="164" fontId="17" fillId="19" borderId="12" xfId="13" applyNumberFormat="1" applyFont="1" applyFill="1" applyBorder="1" applyAlignment="1">
      <alignment horizontal="center" vertical="top"/>
    </xf>
    <xf numFmtId="49" fontId="16" fillId="0" borderId="26" xfId="13" applyNumberFormat="1" applyFont="1" applyBorder="1" applyAlignment="1">
      <alignment horizontal="center" vertical="center" wrapText="1"/>
    </xf>
    <xf numFmtId="49" fontId="16" fillId="0" borderId="75" xfId="13" applyNumberFormat="1" applyFont="1" applyBorder="1" applyAlignment="1">
      <alignment horizontal="center" vertical="center" wrapText="1"/>
    </xf>
    <xf numFmtId="0" fontId="16" fillId="4" borderId="75" xfId="13" applyFont="1" applyFill="1" applyBorder="1" applyAlignment="1">
      <alignment horizontal="center" vertical="center"/>
    </xf>
    <xf numFmtId="0" fontId="16" fillId="4" borderId="78" xfId="13" applyFont="1" applyFill="1" applyBorder="1" applyAlignment="1">
      <alignment vertical="center" wrapText="1"/>
    </xf>
    <xf numFmtId="49" fontId="16" fillId="0" borderId="0" xfId="13" applyNumberFormat="1" applyFont="1" applyAlignment="1">
      <alignment horizontal="center" vertical="center" wrapText="1"/>
    </xf>
    <xf numFmtId="49" fontId="16" fillId="0" borderId="66" xfId="13" applyNumberFormat="1" applyFont="1" applyBorder="1" applyAlignment="1">
      <alignment horizontal="center" vertical="center" wrapText="1"/>
    </xf>
    <xf numFmtId="0" fontId="16" fillId="4" borderId="60" xfId="13" applyFont="1" applyFill="1" applyBorder="1" applyAlignment="1">
      <alignment vertical="center" wrapText="1"/>
    </xf>
    <xf numFmtId="164" fontId="17" fillId="19" borderId="19" xfId="13" applyNumberFormat="1" applyFont="1" applyFill="1" applyBorder="1" applyAlignment="1">
      <alignment horizontal="center" vertical="top"/>
    </xf>
    <xf numFmtId="164" fontId="17" fillId="19" borderId="2" xfId="13" applyNumberFormat="1" applyFont="1" applyFill="1" applyBorder="1" applyAlignment="1">
      <alignment horizontal="center" vertical="top"/>
    </xf>
    <xf numFmtId="0" fontId="16" fillId="4" borderId="36" xfId="13" applyFont="1" applyFill="1" applyBorder="1" applyAlignment="1">
      <alignment vertical="top"/>
    </xf>
    <xf numFmtId="164" fontId="16" fillId="0" borderId="21" xfId="13" applyNumberFormat="1" applyFont="1" applyBorder="1" applyAlignment="1">
      <alignment horizontal="center" vertical="top"/>
    </xf>
    <xf numFmtId="164" fontId="17" fillId="19" borderId="4" xfId="13" applyNumberFormat="1" applyFont="1" applyFill="1" applyBorder="1" applyAlignment="1">
      <alignment horizontal="center" vertical="top"/>
    </xf>
    <xf numFmtId="49" fontId="16" fillId="0" borderId="21" xfId="13" applyNumberFormat="1" applyFont="1" applyBorder="1" applyAlignment="1">
      <alignment horizontal="center" vertical="center" wrapText="1"/>
    </xf>
    <xf numFmtId="49" fontId="16" fillId="0" borderId="43" xfId="13" applyNumberFormat="1" applyFont="1" applyBorder="1" applyAlignment="1">
      <alignment horizontal="center" vertical="center" wrapText="1"/>
    </xf>
    <xf numFmtId="0" fontId="16" fillId="0" borderId="43" xfId="13" applyFont="1" applyBorder="1" applyAlignment="1">
      <alignment horizontal="center" vertical="center"/>
    </xf>
    <xf numFmtId="0" fontId="16" fillId="0" borderId="30" xfId="13" applyFont="1" applyBorder="1" applyAlignment="1">
      <alignment horizontal="justify" vertical="center"/>
    </xf>
    <xf numFmtId="49" fontId="16" fillId="15" borderId="36" xfId="13" applyNumberFormat="1" applyFont="1" applyFill="1" applyBorder="1" applyAlignment="1">
      <alignment horizontal="center" vertical="center" wrapText="1"/>
    </xf>
    <xf numFmtId="0" fontId="16" fillId="4" borderId="51" xfId="13" applyFont="1" applyFill="1" applyBorder="1" applyAlignment="1">
      <alignment vertical="center" wrapText="1"/>
    </xf>
    <xf numFmtId="0" fontId="16" fillId="0" borderId="46" xfId="13" applyFont="1" applyBorder="1" applyAlignment="1">
      <alignment horizontal="center" vertical="top"/>
    </xf>
    <xf numFmtId="0" fontId="16" fillId="0" borderId="14" xfId="13" applyFont="1" applyBorder="1" applyAlignment="1">
      <alignment horizontal="center" vertical="top"/>
    </xf>
    <xf numFmtId="49" fontId="16" fillId="15" borderId="75" xfId="13" applyNumberFormat="1" applyFont="1" applyFill="1" applyBorder="1" applyAlignment="1">
      <alignment horizontal="center" vertical="center" wrapText="1"/>
    </xf>
    <xf numFmtId="164" fontId="16" fillId="0" borderId="25" xfId="13" applyNumberFormat="1" applyFont="1" applyBorder="1" applyAlignment="1">
      <alignment horizontal="center" vertical="top"/>
    </xf>
    <xf numFmtId="164" fontId="42" fillId="0" borderId="0" xfId="13" applyNumberFormat="1" applyFont="1" applyAlignment="1">
      <alignment horizontal="center" vertical="top"/>
    </xf>
    <xf numFmtId="164" fontId="16" fillId="15" borderId="35" xfId="13" applyNumberFormat="1" applyFont="1" applyFill="1" applyBorder="1" applyAlignment="1">
      <alignment horizontal="center" vertical="center" wrapText="1"/>
    </xf>
    <xf numFmtId="49" fontId="17" fillId="9" borderId="2" xfId="13" applyNumberFormat="1" applyFont="1" applyFill="1" applyBorder="1" applyAlignment="1">
      <alignment vertical="top" wrapText="1"/>
    </xf>
    <xf numFmtId="164" fontId="16" fillId="9" borderId="23" xfId="13" applyNumberFormat="1" applyFont="1" applyFill="1" applyBorder="1" applyAlignment="1">
      <alignment horizontal="center" vertical="top"/>
    </xf>
    <xf numFmtId="49" fontId="17" fillId="9" borderId="38" xfId="13" applyNumberFormat="1" applyFont="1" applyFill="1" applyBorder="1" applyAlignment="1">
      <alignment vertical="top" wrapText="1"/>
    </xf>
    <xf numFmtId="0" fontId="31" fillId="0" borderId="84" xfId="13" applyFont="1" applyBorder="1" applyAlignment="1">
      <alignment vertical="top"/>
    </xf>
    <xf numFmtId="0" fontId="16" fillId="4" borderId="5" xfId="13" applyFont="1" applyFill="1" applyBorder="1" applyAlignment="1">
      <alignment horizontal="center" vertical="center" wrapText="1"/>
    </xf>
    <xf numFmtId="0" fontId="16" fillId="0" borderId="54" xfId="13" applyFont="1" applyBorder="1" applyAlignment="1">
      <alignment horizontal="justify" vertical="center"/>
    </xf>
    <xf numFmtId="164" fontId="23" fillId="0" borderId="0" xfId="13" applyNumberFormat="1" applyFont="1" applyAlignment="1">
      <alignment horizontal="center" vertical="top"/>
    </xf>
    <xf numFmtId="0" fontId="16" fillId="0" borderId="18" xfId="13" applyFont="1" applyBorder="1" applyAlignment="1">
      <alignment horizontal="center" vertical="center" wrapText="1"/>
    </xf>
    <xf numFmtId="0" fontId="16" fillId="0" borderId="60" xfId="13" applyFont="1" applyBorder="1" applyAlignment="1">
      <alignment horizontal="justify" vertical="center"/>
    </xf>
    <xf numFmtId="0" fontId="31" fillId="0" borderId="37" xfId="13" applyFont="1" applyBorder="1" applyAlignment="1">
      <alignment vertical="top" wrapText="1"/>
    </xf>
    <xf numFmtId="164" fontId="16" fillId="9" borderId="9" xfId="13" applyNumberFormat="1" applyFont="1" applyFill="1" applyBorder="1" applyAlignment="1">
      <alignment horizontal="center" vertical="top"/>
    </xf>
    <xf numFmtId="49" fontId="17" fillId="9" borderId="24" xfId="13" applyNumberFormat="1" applyFont="1" applyFill="1" applyBorder="1" applyAlignment="1">
      <alignment vertical="top" wrapText="1"/>
    </xf>
    <xf numFmtId="0" fontId="31" fillId="0" borderId="37" xfId="13" applyFont="1" applyBorder="1"/>
    <xf numFmtId="0" fontId="16" fillId="0" borderId="18" xfId="13" applyFont="1" applyBorder="1" applyAlignment="1">
      <alignment horizontal="left" vertical="top" wrapText="1"/>
    </xf>
    <xf numFmtId="0" fontId="16" fillId="0" borderId="66" xfId="13" applyFont="1" applyBorder="1" applyAlignment="1">
      <alignment horizontal="left" vertical="top" wrapText="1"/>
    </xf>
    <xf numFmtId="0" fontId="16" fillId="0" borderId="60" xfId="13" applyFont="1" applyBorder="1" applyAlignment="1">
      <alignment vertical="center" wrapText="1"/>
    </xf>
    <xf numFmtId="164" fontId="17" fillId="27" borderId="38" xfId="13" applyNumberFormat="1" applyFont="1" applyFill="1" applyBorder="1" applyAlignment="1">
      <alignment horizontal="center" vertical="top"/>
    </xf>
    <xf numFmtId="0" fontId="17" fillId="27" borderId="4" xfId="13" applyFont="1" applyFill="1" applyBorder="1" applyAlignment="1">
      <alignment horizontal="center" vertical="top"/>
    </xf>
    <xf numFmtId="0" fontId="69" fillId="0" borderId="37" xfId="13" applyFont="1" applyBorder="1"/>
    <xf numFmtId="0" fontId="69" fillId="0" borderId="16" xfId="13" applyFont="1" applyBorder="1"/>
    <xf numFmtId="0" fontId="16" fillId="0" borderId="20" xfId="13" applyFont="1" applyBorder="1" applyAlignment="1">
      <alignment horizontal="center" vertical="center"/>
    </xf>
    <xf numFmtId="0" fontId="31" fillId="0" borderId="16" xfId="13" applyFont="1" applyBorder="1"/>
    <xf numFmtId="0" fontId="69" fillId="0" borderId="51" xfId="13" applyFont="1" applyBorder="1"/>
    <xf numFmtId="49" fontId="16" fillId="0" borderId="20" xfId="13" applyNumberFormat="1" applyFont="1" applyBorder="1" applyAlignment="1">
      <alignment horizontal="center" vertical="center" wrapText="1"/>
    </xf>
    <xf numFmtId="164" fontId="17" fillId="19" borderId="18" xfId="13" applyNumberFormat="1" applyFont="1" applyFill="1" applyBorder="1" applyAlignment="1">
      <alignment horizontal="center" vertical="top"/>
    </xf>
    <xf numFmtId="0" fontId="17" fillId="27" borderId="2" xfId="13" applyFont="1" applyFill="1" applyBorder="1" applyAlignment="1">
      <alignment horizontal="center" vertical="top"/>
    </xf>
    <xf numFmtId="0" fontId="5" fillId="4" borderId="0" xfId="13" applyFont="1" applyFill="1" applyAlignment="1">
      <alignment horizontal="center" vertical="top" wrapText="1"/>
    </xf>
    <xf numFmtId="49" fontId="16" fillId="0" borderId="18" xfId="13" applyNumberFormat="1" applyFont="1" applyBorder="1" applyAlignment="1">
      <alignment horizontal="center" vertical="center" wrapText="1"/>
    </xf>
    <xf numFmtId="49" fontId="16" fillId="0" borderId="16" xfId="13" applyNumberFormat="1" applyFont="1" applyBorder="1" applyAlignment="1">
      <alignment horizontal="center" vertical="center" wrapText="1"/>
    </xf>
    <xf numFmtId="0" fontId="16" fillId="4" borderId="51" xfId="13" applyFont="1" applyFill="1" applyBorder="1" applyAlignment="1">
      <alignment vertical="top"/>
    </xf>
    <xf numFmtId="164" fontId="17" fillId="19" borderId="1" xfId="13" applyNumberFormat="1" applyFont="1" applyFill="1" applyBorder="1" applyAlignment="1">
      <alignment horizontal="center" vertical="top"/>
    </xf>
    <xf numFmtId="164" fontId="16" fillId="0" borderId="16" xfId="13" applyNumberFormat="1" applyFont="1" applyBorder="1" applyAlignment="1">
      <alignment horizontal="center" vertical="top"/>
    </xf>
    <xf numFmtId="0" fontId="16" fillId="0" borderId="16" xfId="13" applyFont="1" applyBorder="1" applyAlignment="1">
      <alignment horizontal="center" vertical="top"/>
    </xf>
    <xf numFmtId="164" fontId="5" fillId="0" borderId="0" xfId="13" applyNumberFormat="1" applyFont="1"/>
    <xf numFmtId="164" fontId="16" fillId="0" borderId="20" xfId="13" applyNumberFormat="1" applyFont="1" applyBorder="1" applyAlignment="1">
      <alignment horizontal="center" vertical="top"/>
    </xf>
    <xf numFmtId="0" fontId="16" fillId="0" borderId="20" xfId="13" applyFont="1" applyBorder="1" applyAlignment="1">
      <alignment horizontal="center" vertical="top"/>
    </xf>
    <xf numFmtId="164" fontId="16" fillId="0" borderId="5" xfId="13" applyNumberFormat="1" applyFont="1" applyBorder="1" applyAlignment="1">
      <alignment horizontal="center" vertical="top"/>
    </xf>
    <xf numFmtId="0" fontId="16" fillId="0" borderId="5" xfId="13" applyFont="1" applyBorder="1" applyAlignment="1">
      <alignment horizontal="center" vertical="top"/>
    </xf>
    <xf numFmtId="0" fontId="16" fillId="0" borderId="1" xfId="13" applyFont="1" applyBorder="1" applyAlignment="1">
      <alignment horizontal="center" vertical="top" wrapText="1"/>
    </xf>
    <xf numFmtId="0" fontId="18" fillId="0" borderId="35" xfId="13" applyFont="1" applyBorder="1" applyAlignment="1">
      <alignment horizontal="center" vertical="top" wrapText="1"/>
    </xf>
    <xf numFmtId="0" fontId="18" fillId="0" borderId="34" xfId="13" applyFont="1" applyBorder="1" applyAlignment="1">
      <alignment horizontal="center" vertical="top" wrapText="1"/>
    </xf>
    <xf numFmtId="0" fontId="23" fillId="0" borderId="67" xfId="13" applyFont="1" applyBorder="1" applyAlignment="1">
      <alignment horizontal="justify" vertical="center"/>
    </xf>
    <xf numFmtId="49" fontId="16" fillId="15" borderId="16" xfId="13" applyNumberFormat="1" applyFont="1" applyFill="1" applyBorder="1" applyAlignment="1">
      <alignment horizontal="center" vertical="center" wrapText="1"/>
    </xf>
    <xf numFmtId="49" fontId="16" fillId="15" borderId="44" xfId="13" applyNumberFormat="1" applyFont="1" applyFill="1" applyBorder="1" applyAlignment="1">
      <alignment horizontal="center" vertical="center" wrapText="1"/>
    </xf>
    <xf numFmtId="0" fontId="16" fillId="4" borderId="74" xfId="13" applyFont="1" applyFill="1" applyBorder="1" applyAlignment="1">
      <alignment horizontal="center" vertical="center"/>
    </xf>
    <xf numFmtId="0" fontId="16" fillId="4" borderId="54" xfId="13" applyFont="1" applyFill="1" applyBorder="1" applyAlignment="1">
      <alignment vertical="top"/>
    </xf>
    <xf numFmtId="0" fontId="16" fillId="0" borderId="24" xfId="13" applyFont="1" applyBorder="1" applyAlignment="1">
      <alignment horizontal="center"/>
    </xf>
    <xf numFmtId="0" fontId="16" fillId="0" borderId="1" xfId="13" applyFont="1" applyBorder="1" applyAlignment="1">
      <alignment vertical="center"/>
    </xf>
    <xf numFmtId="0" fontId="16" fillId="0" borderId="18" xfId="13" applyFont="1" applyBorder="1" applyAlignment="1">
      <alignment vertical="center"/>
    </xf>
    <xf numFmtId="0" fontId="16" fillId="4" borderId="30" xfId="13" applyFont="1" applyFill="1" applyBorder="1" applyAlignment="1">
      <alignment vertical="top"/>
    </xf>
    <xf numFmtId="0" fontId="30" fillId="0" borderId="16" xfId="13" applyFont="1" applyBorder="1" applyAlignment="1">
      <alignment horizontal="center" vertical="top"/>
    </xf>
    <xf numFmtId="0" fontId="31" fillId="0" borderId="16" xfId="13" applyFont="1" applyBorder="1" applyAlignment="1">
      <alignment horizontal="center" vertical="top"/>
    </xf>
    <xf numFmtId="49" fontId="16" fillId="0" borderId="33" xfId="13" applyNumberFormat="1" applyFont="1" applyBorder="1" applyAlignment="1">
      <alignment horizontal="center" vertical="center" wrapText="1"/>
    </xf>
    <xf numFmtId="0" fontId="16" fillId="9" borderId="13" xfId="13" applyFont="1" applyFill="1" applyBorder="1" applyAlignment="1">
      <alignment horizontal="center" vertical="top"/>
    </xf>
    <xf numFmtId="49" fontId="16" fillId="0" borderId="83" xfId="13" applyNumberFormat="1" applyFont="1" applyBorder="1" applyAlignment="1">
      <alignment horizontal="center" vertical="center" wrapText="1"/>
    </xf>
    <xf numFmtId="164" fontId="16" fillId="9" borderId="84" xfId="13" applyNumberFormat="1" applyFont="1" applyFill="1" applyBorder="1" applyAlignment="1">
      <alignment horizontal="center" vertical="top"/>
    </xf>
    <xf numFmtId="49" fontId="16" fillId="0" borderId="5" xfId="13" applyNumberFormat="1" applyFont="1" applyBorder="1" applyAlignment="1">
      <alignment horizontal="center" vertical="center" wrapText="1"/>
    </xf>
    <xf numFmtId="49" fontId="16" fillId="0" borderId="68" xfId="13" applyNumberFormat="1" applyFont="1" applyBorder="1" applyAlignment="1">
      <alignment horizontal="center" vertical="center" wrapText="1"/>
    </xf>
    <xf numFmtId="164" fontId="16" fillId="0" borderId="0" xfId="13" applyNumberFormat="1" applyFont="1" applyAlignment="1">
      <alignment vertical="center" textRotation="90"/>
    </xf>
    <xf numFmtId="49" fontId="16" fillId="0" borderId="3" xfId="13" applyNumberFormat="1" applyFont="1" applyBorder="1" applyAlignment="1">
      <alignment horizontal="center" vertical="center" wrapText="1"/>
    </xf>
    <xf numFmtId="49" fontId="16" fillId="0" borderId="35" xfId="13" applyNumberFormat="1" applyFont="1" applyBorder="1" applyAlignment="1">
      <alignment vertical="center" wrapText="1"/>
    </xf>
    <xf numFmtId="0" fontId="17" fillId="25" borderId="19" xfId="13" applyFont="1" applyFill="1" applyBorder="1" applyAlignment="1">
      <alignment horizontal="center" vertical="top"/>
    </xf>
    <xf numFmtId="0" fontId="43" fillId="0" borderId="0" xfId="13" applyFont="1" applyAlignment="1">
      <alignment vertical="center"/>
    </xf>
    <xf numFmtId="49" fontId="16" fillId="0" borderId="66" xfId="13" applyNumberFormat="1" applyFont="1" applyBorder="1" applyAlignment="1">
      <alignment vertical="center" wrapText="1"/>
    </xf>
    <xf numFmtId="164" fontId="16" fillId="0" borderId="41" xfId="13" applyNumberFormat="1" applyFont="1" applyBorder="1" applyAlignment="1">
      <alignment horizontal="center" vertical="top"/>
    </xf>
    <xf numFmtId="0" fontId="16" fillId="0" borderId="41" xfId="13" applyFont="1" applyBorder="1" applyAlignment="1">
      <alignment horizontal="center" vertical="top"/>
    </xf>
    <xf numFmtId="49" fontId="14" fillId="0" borderId="0" xfId="13" applyNumberFormat="1" applyFont="1" applyAlignment="1">
      <alignment vertical="center" wrapText="1"/>
    </xf>
    <xf numFmtId="0" fontId="16" fillId="0" borderId="26" xfId="18" applyNumberFormat="1" applyFont="1" applyFill="1" applyBorder="1" applyAlignment="1">
      <alignment horizontal="center" vertical="center" wrapText="1"/>
    </xf>
    <xf numFmtId="0" fontId="16" fillId="0" borderId="75" xfId="18" applyNumberFormat="1" applyFont="1" applyFill="1" applyBorder="1" applyAlignment="1">
      <alignment horizontal="center" vertical="center" wrapText="1"/>
    </xf>
    <xf numFmtId="164" fontId="16" fillId="0" borderId="23" xfId="13" applyNumberFormat="1" applyFont="1" applyBorder="1" applyAlignment="1">
      <alignment horizontal="center" vertical="top"/>
    </xf>
    <xf numFmtId="0" fontId="16" fillId="0" borderId="38" xfId="13" applyFont="1" applyBorder="1" applyAlignment="1">
      <alignment horizontal="center"/>
    </xf>
    <xf numFmtId="0" fontId="16" fillId="4" borderId="67" xfId="13" applyFont="1" applyFill="1" applyBorder="1" applyAlignment="1">
      <alignment vertical="center" wrapText="1"/>
    </xf>
    <xf numFmtId="49" fontId="13" fillId="0" borderId="0" xfId="13" applyNumberFormat="1" applyFont="1" applyAlignment="1">
      <alignment vertical="center" wrapText="1"/>
    </xf>
    <xf numFmtId="49" fontId="16" fillId="0" borderId="0" xfId="13" applyNumberFormat="1" applyFont="1" applyAlignment="1">
      <alignment vertical="center" wrapText="1"/>
    </xf>
    <xf numFmtId="49" fontId="16" fillId="0" borderId="3" xfId="13" applyNumberFormat="1" applyFont="1" applyBorder="1" applyAlignment="1">
      <alignment vertical="center" wrapText="1"/>
    </xf>
    <xf numFmtId="49" fontId="16" fillId="0" borderId="35" xfId="13" applyNumberFormat="1" applyFont="1" applyBorder="1" applyAlignment="1">
      <alignment horizontal="center" vertical="center" wrapText="1"/>
    </xf>
    <xf numFmtId="49" fontId="105" fillId="0" borderId="0" xfId="13" applyNumberFormat="1" applyFont="1" applyAlignment="1">
      <alignment horizontal="center" vertical="center" wrapText="1"/>
    </xf>
    <xf numFmtId="0" fontId="23" fillId="0" borderId="41" xfId="13" applyFont="1" applyBorder="1" applyAlignment="1">
      <alignment horizontal="center" vertical="top"/>
    </xf>
    <xf numFmtId="164" fontId="16" fillId="4" borderId="6" xfId="13" applyNumberFormat="1" applyFont="1" applyFill="1" applyBorder="1" applyAlignment="1">
      <alignment horizontal="center" vertical="top"/>
    </xf>
    <xf numFmtId="49" fontId="16" fillId="15" borderId="0" xfId="13" applyNumberFormat="1" applyFont="1" applyFill="1" applyAlignment="1">
      <alignment vertical="center" wrapText="1"/>
    </xf>
    <xf numFmtId="49" fontId="16" fillId="15" borderId="0" xfId="13" applyNumberFormat="1" applyFont="1" applyFill="1" applyAlignment="1">
      <alignment horizontal="center" vertical="center" wrapText="1"/>
    </xf>
    <xf numFmtId="49" fontId="16" fillId="15" borderId="3" xfId="13" applyNumberFormat="1" applyFont="1" applyFill="1" applyBorder="1" applyAlignment="1">
      <alignment horizontal="center" vertical="center" wrapText="1"/>
    </xf>
    <xf numFmtId="49" fontId="16" fillId="15" borderId="35" xfId="13" applyNumberFormat="1" applyFont="1" applyFill="1" applyBorder="1" applyAlignment="1">
      <alignment horizontal="center" vertical="center" wrapText="1"/>
    </xf>
    <xf numFmtId="49" fontId="16" fillId="15" borderId="66" xfId="13" applyNumberFormat="1" applyFont="1" applyFill="1" applyBorder="1" applyAlignment="1">
      <alignment horizontal="center" vertical="center" wrapText="1"/>
    </xf>
    <xf numFmtId="0" fontId="23" fillId="0" borderId="38" xfId="13" applyFont="1" applyBorder="1" applyAlignment="1">
      <alignment horizontal="center" vertical="top"/>
    </xf>
    <xf numFmtId="0" fontId="30" fillId="0" borderId="76" xfId="13" applyFont="1" applyBorder="1" applyAlignment="1">
      <alignment horizontal="center" vertical="top"/>
    </xf>
    <xf numFmtId="0" fontId="17" fillId="9" borderId="4" xfId="13" applyFont="1" applyFill="1" applyBorder="1" applyAlignment="1">
      <alignment horizontal="center" vertical="top"/>
    </xf>
    <xf numFmtId="0" fontId="23" fillId="9" borderId="41" xfId="13" applyFont="1" applyFill="1" applyBorder="1" applyAlignment="1">
      <alignment horizontal="center" vertical="top"/>
    </xf>
    <xf numFmtId="49" fontId="16" fillId="15" borderId="3" xfId="13" applyNumberFormat="1" applyFont="1" applyFill="1" applyBorder="1" applyAlignment="1">
      <alignment vertical="center" wrapText="1"/>
    </xf>
    <xf numFmtId="49" fontId="16" fillId="15" borderId="35" xfId="13" applyNumberFormat="1" applyFont="1" applyFill="1" applyBorder="1" applyAlignment="1">
      <alignment vertical="center" wrapText="1"/>
    </xf>
    <xf numFmtId="0" fontId="16" fillId="4" borderId="35" xfId="13" applyFont="1" applyFill="1" applyBorder="1" applyAlignment="1">
      <alignment vertical="center"/>
    </xf>
    <xf numFmtId="0" fontId="5" fillId="4" borderId="4" xfId="13" applyFont="1" applyFill="1" applyBorder="1" applyAlignment="1">
      <alignment horizontal="center" vertical="top" wrapText="1"/>
    </xf>
    <xf numFmtId="49" fontId="23" fillId="15" borderId="0" xfId="13" applyNumberFormat="1" applyFont="1" applyFill="1" applyAlignment="1">
      <alignment vertical="center" wrapText="1"/>
    </xf>
    <xf numFmtId="49" fontId="23" fillId="15" borderId="66" xfId="13" applyNumberFormat="1" applyFont="1" applyFill="1" applyBorder="1" applyAlignment="1">
      <alignment vertical="center" wrapText="1"/>
    </xf>
    <xf numFmtId="0" fontId="16" fillId="4" borderId="66" xfId="13" applyFont="1" applyFill="1" applyBorder="1" applyAlignment="1">
      <alignment vertical="center"/>
    </xf>
    <xf numFmtId="0" fontId="16" fillId="4" borderId="20" xfId="13" applyFont="1" applyFill="1" applyBorder="1" applyAlignment="1">
      <alignment horizontal="center" vertical="top"/>
    </xf>
    <xf numFmtId="49" fontId="16" fillId="0" borderId="19" xfId="13" applyNumberFormat="1" applyFont="1" applyBorder="1" applyAlignment="1">
      <alignment horizontal="center" vertical="top" wrapText="1"/>
    </xf>
    <xf numFmtId="0" fontId="5" fillId="4" borderId="19" xfId="13" applyFont="1" applyFill="1" applyBorder="1" applyAlignment="1">
      <alignment horizontal="center" vertical="top" wrapText="1"/>
    </xf>
    <xf numFmtId="0" fontId="5" fillId="4" borderId="25" xfId="13" applyFont="1" applyFill="1" applyBorder="1" applyAlignment="1">
      <alignment horizontal="center" vertical="top" wrapText="1"/>
    </xf>
    <xf numFmtId="0" fontId="16" fillId="4" borderId="68" xfId="13" applyFont="1" applyFill="1" applyBorder="1" applyAlignment="1">
      <alignment vertical="center"/>
    </xf>
    <xf numFmtId="0" fontId="16" fillId="4" borderId="25" xfId="13" applyFont="1" applyFill="1" applyBorder="1" applyAlignment="1">
      <alignment vertical="center" wrapText="1"/>
    </xf>
    <xf numFmtId="0" fontId="106" fillId="0" borderId="0" xfId="13" applyFont="1" applyAlignment="1">
      <alignment horizontal="center"/>
    </xf>
    <xf numFmtId="49" fontId="16" fillId="0" borderId="11" xfId="13" applyNumberFormat="1" applyFont="1" applyBorder="1" applyAlignment="1">
      <alignment horizontal="center" vertical="center" wrapText="1"/>
    </xf>
    <xf numFmtId="49" fontId="16" fillId="0" borderId="65" xfId="13" applyNumberFormat="1" applyFont="1" applyBorder="1" applyAlignment="1">
      <alignment horizontal="center" vertical="center" wrapText="1"/>
    </xf>
    <xf numFmtId="0" fontId="16" fillId="4" borderId="12" xfId="13" applyFont="1" applyFill="1" applyBorder="1" applyAlignment="1">
      <alignment vertical="center" wrapText="1"/>
    </xf>
    <xf numFmtId="0" fontId="16" fillId="4" borderId="22" xfId="13" applyFont="1" applyFill="1" applyBorder="1" applyAlignment="1">
      <alignment horizontal="center" vertical="top"/>
    </xf>
    <xf numFmtId="2" fontId="16" fillId="15" borderId="0" xfId="13" applyNumberFormat="1" applyFont="1" applyFill="1" applyAlignment="1">
      <alignment vertical="center" wrapText="1"/>
    </xf>
    <xf numFmtId="49" fontId="16" fillId="0" borderId="17" xfId="13" applyNumberFormat="1" applyFont="1" applyBorder="1" applyAlignment="1">
      <alignment vertical="center" wrapText="1"/>
    </xf>
    <xf numFmtId="49" fontId="16" fillId="0" borderId="36" xfId="13" applyNumberFormat="1" applyFont="1" applyBorder="1" applyAlignment="1">
      <alignment vertical="center" wrapText="1"/>
    </xf>
    <xf numFmtId="49" fontId="16" fillId="0" borderId="8" xfId="13" applyNumberFormat="1" applyFont="1" applyBorder="1" applyAlignment="1">
      <alignment horizontal="center" vertical="center" wrapText="1"/>
    </xf>
    <xf numFmtId="0" fontId="16" fillId="4" borderId="53" xfId="13" applyFont="1" applyFill="1" applyBorder="1" applyAlignment="1">
      <alignment horizontal="center" vertical="center"/>
    </xf>
    <xf numFmtId="0" fontId="16" fillId="0" borderId="54" xfId="6" applyFont="1" applyBorder="1" applyAlignment="1">
      <alignment vertical="top" wrapText="1"/>
    </xf>
    <xf numFmtId="49" fontId="16" fillId="0" borderId="25" xfId="13" applyNumberFormat="1" applyFont="1" applyBorder="1" applyAlignment="1">
      <alignment horizontal="center" vertical="top" wrapText="1"/>
    </xf>
    <xf numFmtId="164" fontId="17" fillId="19" borderId="41" xfId="13" applyNumberFormat="1" applyFont="1" applyFill="1" applyBorder="1" applyAlignment="1">
      <alignment horizontal="center" vertical="top"/>
    </xf>
    <xf numFmtId="0" fontId="16" fillId="0" borderId="39" xfId="13" applyFont="1" applyBorder="1" applyAlignment="1">
      <alignment horizontal="center" vertical="top"/>
    </xf>
    <xf numFmtId="0" fontId="16" fillId="4" borderId="15" xfId="13" applyFont="1" applyFill="1" applyBorder="1" applyAlignment="1">
      <alignment horizontal="center" vertical="top"/>
    </xf>
    <xf numFmtId="164" fontId="16" fillId="4" borderId="25" xfId="13" applyNumberFormat="1" applyFont="1" applyFill="1" applyBorder="1" applyAlignment="1">
      <alignment horizontal="center" vertical="top"/>
    </xf>
    <xf numFmtId="164" fontId="16" fillId="4" borderId="19" xfId="13" applyNumberFormat="1" applyFont="1" applyFill="1" applyBorder="1" applyAlignment="1">
      <alignment horizontal="center" vertical="top"/>
    </xf>
    <xf numFmtId="0" fontId="16" fillId="4" borderId="42" xfId="13" applyFont="1" applyFill="1" applyBorder="1" applyAlignment="1">
      <alignment vertical="center"/>
    </xf>
    <xf numFmtId="0" fontId="16" fillId="0" borderId="67" xfId="6" applyFont="1" applyBorder="1" applyAlignment="1">
      <alignment vertical="top" wrapText="1"/>
    </xf>
    <xf numFmtId="0" fontId="16" fillId="4" borderId="7" xfId="13" applyFont="1" applyFill="1" applyBorder="1" applyAlignment="1">
      <alignment horizontal="center" vertical="top"/>
    </xf>
    <xf numFmtId="164" fontId="17" fillId="9" borderId="38" xfId="13" applyNumberFormat="1" applyFont="1" applyFill="1" applyBorder="1" applyAlignment="1">
      <alignment horizontal="center" vertical="top"/>
    </xf>
    <xf numFmtId="0" fontId="5" fillId="9" borderId="0" xfId="13" applyFont="1" applyFill="1" applyAlignment="1">
      <alignment vertical="top" wrapText="1"/>
    </xf>
    <xf numFmtId="0" fontId="26" fillId="5" borderId="0" xfId="13" applyFont="1" applyFill="1"/>
    <xf numFmtId="0" fontId="69" fillId="0" borderId="84" xfId="13" applyFont="1" applyBorder="1" applyAlignment="1">
      <alignment horizontal="center" vertical="top"/>
    </xf>
    <xf numFmtId="0" fontId="31" fillId="0" borderId="29" xfId="13" applyFont="1" applyBorder="1" applyAlignment="1">
      <alignment wrapText="1"/>
    </xf>
    <xf numFmtId="0" fontId="5" fillId="0" borderId="51" xfId="13" applyFont="1" applyBorder="1" applyAlignment="1">
      <alignment horizontal="center" vertical="top"/>
    </xf>
    <xf numFmtId="0" fontId="16" fillId="0" borderId="34" xfId="13" applyFont="1" applyBorder="1" applyAlignment="1">
      <alignment horizontal="center" vertical="top" wrapText="1"/>
    </xf>
    <xf numFmtId="0" fontId="16" fillId="0" borderId="65" xfId="13" applyFont="1" applyBorder="1" applyAlignment="1">
      <alignment horizontal="center" vertical="top"/>
    </xf>
    <xf numFmtId="0" fontId="16" fillId="0" borderId="32" xfId="13" applyFont="1" applyBorder="1" applyAlignment="1">
      <alignment vertical="top" wrapText="1"/>
    </xf>
    <xf numFmtId="0" fontId="17" fillId="0" borderId="3" xfId="13" applyFont="1" applyBorder="1" applyAlignment="1">
      <alignment vertical="center"/>
    </xf>
    <xf numFmtId="0" fontId="17" fillId="0" borderId="4" xfId="13" applyFont="1" applyBorder="1" applyAlignment="1">
      <alignment vertical="center"/>
    </xf>
    <xf numFmtId="0" fontId="17" fillId="6" borderId="11" xfId="13" applyFont="1" applyFill="1" applyBorder="1" applyAlignment="1">
      <alignment vertical="center"/>
    </xf>
    <xf numFmtId="0" fontId="17" fillId="6" borderId="56" xfId="13" applyFont="1" applyFill="1" applyBorder="1" applyAlignment="1">
      <alignment vertical="center"/>
    </xf>
    <xf numFmtId="0" fontId="69" fillId="0" borderId="62" xfId="13" applyFont="1" applyBorder="1"/>
    <xf numFmtId="0" fontId="16" fillId="0" borderId="51" xfId="13" applyFont="1" applyBorder="1" applyAlignment="1">
      <alignment horizontal="center" vertical="center"/>
    </xf>
    <xf numFmtId="0" fontId="16" fillId="4" borderId="56" xfId="13" applyFont="1" applyFill="1" applyBorder="1" applyAlignment="1">
      <alignment horizontal="center" vertical="center"/>
    </xf>
    <xf numFmtId="0" fontId="43" fillId="0" borderId="32" xfId="13" applyFont="1" applyBorder="1" applyAlignment="1">
      <alignment horizontal="justify" vertical="center"/>
    </xf>
    <xf numFmtId="0" fontId="17" fillId="0" borderId="11" xfId="13" applyFont="1" applyBorder="1" applyAlignment="1">
      <alignment horizontal="left" vertical="top"/>
    </xf>
    <xf numFmtId="0" fontId="16" fillId="0" borderId="11" xfId="13" applyFont="1" applyBorder="1" applyAlignment="1">
      <alignment horizontal="left" vertical="top"/>
    </xf>
    <xf numFmtId="0" fontId="31" fillId="8" borderId="57" xfId="13" applyFont="1" applyFill="1" applyBorder="1"/>
    <xf numFmtId="0" fontId="31" fillId="8" borderId="54" xfId="13" applyFont="1" applyFill="1" applyBorder="1"/>
    <xf numFmtId="0" fontId="17" fillId="8" borderId="11" xfId="13" applyFont="1" applyFill="1" applyBorder="1" applyAlignment="1">
      <alignment horizontal="left" vertical="top"/>
    </xf>
    <xf numFmtId="0" fontId="5" fillId="8" borderId="56" xfId="13" applyFont="1" applyFill="1" applyBorder="1"/>
    <xf numFmtId="0" fontId="5" fillId="8" borderId="11" xfId="13" applyFont="1" applyFill="1" applyBorder="1"/>
    <xf numFmtId="0" fontId="16" fillId="8" borderId="11" xfId="13" applyFont="1" applyFill="1" applyBorder="1"/>
    <xf numFmtId="0" fontId="17" fillId="8" borderId="26" xfId="13" applyFont="1" applyFill="1" applyBorder="1"/>
    <xf numFmtId="0" fontId="31" fillId="0" borderId="0" xfId="13" applyFont="1" applyAlignment="1">
      <alignment horizontal="center"/>
    </xf>
    <xf numFmtId="0" fontId="32" fillId="0" borderId="3" xfId="13" applyFont="1" applyBorder="1" applyAlignment="1">
      <alignment horizontal="center" vertical="center"/>
    </xf>
    <xf numFmtId="0" fontId="32" fillId="0" borderId="0" xfId="13" applyFont="1" applyAlignment="1">
      <alignment horizontal="center" vertical="center"/>
    </xf>
    <xf numFmtId="0" fontId="17" fillId="0" borderId="0" xfId="13" applyFont="1" applyAlignment="1">
      <alignment horizontal="center" vertical="center"/>
    </xf>
    <xf numFmtId="0" fontId="34" fillId="0" borderId="0" xfId="2" applyFont="1" applyAlignment="1">
      <alignment horizontal="left" vertical="top" wrapText="1"/>
    </xf>
    <xf numFmtId="0" fontId="8" fillId="0" borderId="0" xfId="13" applyFont="1" applyAlignment="1">
      <alignment vertical="top"/>
    </xf>
    <xf numFmtId="164" fontId="8" fillId="0" borderId="0" xfId="13" applyNumberFormat="1" applyFont="1" applyAlignment="1">
      <alignment vertical="top"/>
    </xf>
    <xf numFmtId="0" fontId="72" fillId="0" borderId="0" xfId="13" applyFont="1" applyAlignment="1">
      <alignment vertical="top"/>
    </xf>
    <xf numFmtId="0" fontId="17" fillId="0" borderId="0" xfId="13" applyFont="1" applyAlignment="1">
      <alignment horizontal="right" vertical="top" wrapText="1"/>
    </xf>
    <xf numFmtId="0" fontId="23" fillId="0" borderId="0" xfId="13" applyFont="1" applyAlignment="1">
      <alignment vertical="top"/>
    </xf>
    <xf numFmtId="164" fontId="23" fillId="0" borderId="0" xfId="13" applyNumberFormat="1" applyFont="1" applyAlignment="1">
      <alignment vertical="top"/>
    </xf>
    <xf numFmtId="164" fontId="17" fillId="8" borderId="9" xfId="10" applyNumberFormat="1" applyFont="1" applyFill="1" applyBorder="1" applyAlignment="1">
      <alignment horizontal="center" vertical="top"/>
    </xf>
    <xf numFmtId="49" fontId="17" fillId="7" borderId="32" xfId="13" applyNumberFormat="1" applyFont="1" applyFill="1" applyBorder="1" applyAlignment="1">
      <alignment horizontal="center" vertical="top" wrapText="1"/>
    </xf>
    <xf numFmtId="164" fontId="17" fillId="6" borderId="12" xfId="13" applyNumberFormat="1" applyFont="1" applyFill="1" applyBorder="1" applyAlignment="1">
      <alignment horizontal="center" vertical="top"/>
    </xf>
    <xf numFmtId="0" fontId="31" fillId="0" borderId="27" xfId="13" applyFont="1" applyBorder="1"/>
    <xf numFmtId="9" fontId="16" fillId="0" borderId="27" xfId="13" applyNumberFormat="1" applyFont="1" applyBorder="1" applyAlignment="1">
      <alignment horizontal="center" vertical="top"/>
    </xf>
    <xf numFmtId="0" fontId="16" fillId="0" borderId="72" xfId="13" applyFont="1" applyBorder="1" applyAlignment="1">
      <alignment horizontal="left" vertical="top"/>
    </xf>
    <xf numFmtId="49" fontId="16" fillId="0" borderId="28" xfId="13" applyNumberFormat="1" applyFont="1" applyBorder="1" applyAlignment="1">
      <alignment horizontal="left" vertical="top" wrapText="1" shrinkToFit="1"/>
    </xf>
    <xf numFmtId="164" fontId="17" fillId="27" borderId="12" xfId="13" applyNumberFormat="1" applyFont="1" applyFill="1" applyBorder="1" applyAlignment="1">
      <alignment horizontal="center" vertical="top"/>
    </xf>
    <xf numFmtId="0" fontId="17" fillId="27" borderId="9" xfId="13" applyFont="1" applyFill="1" applyBorder="1" applyAlignment="1">
      <alignment horizontal="center" vertical="top"/>
    </xf>
    <xf numFmtId="9" fontId="16" fillId="0" borderId="84" xfId="13" applyNumberFormat="1" applyFont="1" applyBorder="1" applyAlignment="1">
      <alignment horizontal="center" vertical="top"/>
    </xf>
    <xf numFmtId="0" fontId="16" fillId="0" borderId="36" xfId="13" applyFont="1" applyBorder="1" applyAlignment="1">
      <alignment horizontal="left" vertical="top"/>
    </xf>
    <xf numFmtId="49" fontId="16" fillId="0" borderId="51" xfId="13" applyNumberFormat="1" applyFont="1" applyBorder="1" applyAlignment="1">
      <alignment horizontal="left" vertical="top" wrapText="1" shrinkToFit="1"/>
    </xf>
    <xf numFmtId="164" fontId="17" fillId="0" borderId="12" xfId="13" applyNumberFormat="1" applyFont="1" applyBorder="1" applyAlignment="1">
      <alignment horizontal="center" vertical="top"/>
    </xf>
    <xf numFmtId="164" fontId="16" fillId="0" borderId="12" xfId="13" applyNumberFormat="1" applyFont="1" applyBorder="1" applyAlignment="1">
      <alignment horizontal="center" vertical="top"/>
    </xf>
    <xf numFmtId="0" fontId="16" fillId="0" borderId="18" xfId="13" applyFont="1" applyBorder="1" applyAlignment="1">
      <alignment horizontal="center" vertical="top"/>
    </xf>
    <xf numFmtId="0" fontId="16" fillId="0" borderId="36" xfId="13" applyFont="1" applyBorder="1" applyAlignment="1">
      <alignment horizontal="center" vertical="top"/>
    </xf>
    <xf numFmtId="0" fontId="16" fillId="0" borderId="33" xfId="13" applyFont="1" applyBorder="1" applyAlignment="1">
      <alignment horizontal="center" vertical="top"/>
    </xf>
    <xf numFmtId="49" fontId="16" fillId="0" borderId="62" xfId="13" applyNumberFormat="1" applyFont="1" applyBorder="1" applyAlignment="1">
      <alignment horizontal="left" vertical="top" wrapText="1" shrinkToFit="1"/>
    </xf>
    <xf numFmtId="0" fontId="16" fillId="0" borderId="48" xfId="13" applyFont="1" applyBorder="1" applyAlignment="1">
      <alignment horizontal="left" vertical="top"/>
    </xf>
    <xf numFmtId="164" fontId="17" fillId="27" borderId="9" xfId="13" applyNumberFormat="1" applyFont="1" applyFill="1" applyBorder="1" applyAlignment="1">
      <alignment horizontal="center" vertical="top"/>
    </xf>
    <xf numFmtId="0" fontId="16" fillId="0" borderId="0" xfId="13" applyFont="1" applyAlignment="1">
      <alignment horizontal="center" vertical="top"/>
    </xf>
    <xf numFmtId="164" fontId="17" fillId="0" borderId="17" xfId="13" applyNumberFormat="1" applyFont="1" applyBorder="1" applyAlignment="1">
      <alignment horizontal="center" vertical="top"/>
    </xf>
    <xf numFmtId="164" fontId="17" fillId="0" borderId="14" xfId="13" applyNumberFormat="1" applyFont="1" applyBorder="1" applyAlignment="1">
      <alignment horizontal="center" vertical="top"/>
    </xf>
    <xf numFmtId="0" fontId="16" fillId="0" borderId="17" xfId="13" applyFont="1" applyBorder="1" applyAlignment="1">
      <alignment horizontal="center" vertical="top"/>
    </xf>
    <xf numFmtId="164" fontId="16" fillId="0" borderId="17" xfId="13" applyNumberFormat="1" applyFont="1" applyBorder="1" applyAlignment="1">
      <alignment horizontal="center" vertical="top"/>
    </xf>
    <xf numFmtId="164" fontId="17" fillId="9" borderId="4" xfId="13" applyNumberFormat="1" applyFont="1" applyFill="1" applyBorder="1" applyAlignment="1">
      <alignment horizontal="center" vertical="top"/>
    </xf>
    <xf numFmtId="164" fontId="17" fillId="9" borderId="3" xfId="13" applyNumberFormat="1" applyFont="1" applyFill="1" applyBorder="1" applyAlignment="1">
      <alignment horizontal="center" vertical="top"/>
    </xf>
    <xf numFmtId="49" fontId="17" fillId="10" borderId="0" xfId="13" applyNumberFormat="1" applyFont="1" applyFill="1" applyAlignment="1">
      <alignment horizontal="center" vertical="top" wrapText="1"/>
    </xf>
    <xf numFmtId="0" fontId="31" fillId="0" borderId="57" xfId="13" applyFont="1" applyBorder="1"/>
    <xf numFmtId="0" fontId="31" fillId="0" borderId="54" xfId="13" applyFont="1" applyBorder="1" applyAlignment="1">
      <alignment vertical="top" wrapText="1"/>
    </xf>
    <xf numFmtId="0" fontId="16" fillId="0" borderId="68" xfId="13" applyFont="1" applyBorder="1" applyAlignment="1">
      <alignment horizontal="center" vertical="top"/>
    </xf>
    <xf numFmtId="49" fontId="16" fillId="0" borderId="54" xfId="13" applyNumberFormat="1" applyFont="1" applyBorder="1" applyAlignment="1">
      <alignment horizontal="left" vertical="top" wrapText="1" shrinkToFit="1"/>
    </xf>
    <xf numFmtId="164" fontId="17" fillId="9" borderId="12" xfId="13" applyNumberFormat="1" applyFont="1" applyFill="1" applyBorder="1" applyAlignment="1">
      <alignment horizontal="center" vertical="top"/>
    </xf>
    <xf numFmtId="0" fontId="31" fillId="0" borderId="28" xfId="13" applyFont="1" applyBorder="1"/>
    <xf numFmtId="0" fontId="16" fillId="0" borderId="69" xfId="13" applyFont="1" applyBorder="1" applyAlignment="1">
      <alignment horizontal="left" vertical="top"/>
    </xf>
    <xf numFmtId="164" fontId="17" fillId="25" borderId="11" xfId="13" applyNumberFormat="1" applyFont="1" applyFill="1" applyBorder="1" applyAlignment="1">
      <alignment horizontal="center" vertical="top"/>
    </xf>
    <xf numFmtId="164" fontId="17" fillId="25" borderId="12" xfId="13" applyNumberFormat="1" applyFont="1" applyFill="1" applyBorder="1" applyAlignment="1">
      <alignment horizontal="center" vertical="top"/>
    </xf>
    <xf numFmtId="0" fontId="17" fillId="25" borderId="9" xfId="13" applyFont="1" applyFill="1" applyBorder="1" applyAlignment="1">
      <alignment horizontal="center" vertical="top"/>
    </xf>
    <xf numFmtId="49" fontId="17" fillId="4" borderId="2" xfId="13" applyNumberFormat="1" applyFont="1" applyFill="1" applyBorder="1" applyAlignment="1">
      <alignment vertical="top" wrapText="1"/>
    </xf>
    <xf numFmtId="49" fontId="17" fillId="4" borderId="38" xfId="13" applyNumberFormat="1" applyFont="1" applyFill="1" applyBorder="1" applyAlignment="1">
      <alignment vertical="top" wrapText="1"/>
    </xf>
    <xf numFmtId="49" fontId="17" fillId="4" borderId="24" xfId="13" applyNumberFormat="1" applyFont="1" applyFill="1" applyBorder="1" applyAlignment="1">
      <alignment vertical="top" wrapText="1"/>
    </xf>
    <xf numFmtId="9" fontId="16" fillId="0" borderId="76" xfId="13" applyNumberFormat="1" applyFont="1" applyBorder="1" applyAlignment="1">
      <alignment horizontal="center" vertical="top"/>
    </xf>
    <xf numFmtId="0" fontId="16" fillId="0" borderId="61" xfId="13" applyFont="1" applyBorder="1" applyAlignment="1">
      <alignment horizontal="left" vertical="top"/>
    </xf>
    <xf numFmtId="0" fontId="16" fillId="0" borderId="33" xfId="13" applyFont="1" applyBorder="1" applyAlignment="1">
      <alignment horizontal="left" vertical="top"/>
    </xf>
    <xf numFmtId="49" fontId="16" fillId="0" borderId="46" xfId="13" applyNumberFormat="1" applyFont="1" applyBorder="1" applyAlignment="1">
      <alignment horizontal="left" vertical="top" wrapText="1" shrinkToFit="1"/>
    </xf>
    <xf numFmtId="164" fontId="17" fillId="9" borderId="15" xfId="13" applyNumberFormat="1" applyFont="1" applyFill="1" applyBorder="1" applyAlignment="1">
      <alignment horizontal="center" vertical="top"/>
    </xf>
    <xf numFmtId="164" fontId="17" fillId="9" borderId="39" xfId="13" applyNumberFormat="1" applyFont="1" applyFill="1" applyBorder="1" applyAlignment="1">
      <alignment horizontal="center" vertical="top"/>
    </xf>
    <xf numFmtId="0" fontId="5" fillId="10" borderId="0" xfId="13" applyFont="1" applyFill="1" applyAlignment="1">
      <alignment horizontal="center" vertical="top" wrapText="1"/>
    </xf>
    <xf numFmtId="0" fontId="5" fillId="9" borderId="38" xfId="13" applyFont="1" applyFill="1" applyBorder="1" applyAlignment="1">
      <alignment vertical="top" wrapText="1"/>
    </xf>
    <xf numFmtId="0" fontId="5" fillId="0" borderId="29" xfId="13" applyFont="1" applyBorder="1"/>
    <xf numFmtId="0" fontId="5" fillId="0" borderId="50" xfId="13" applyFont="1" applyBorder="1"/>
    <xf numFmtId="0" fontId="5" fillId="0" borderId="43" xfId="13" applyFont="1" applyBorder="1"/>
    <xf numFmtId="0" fontId="5" fillId="0" borderId="30" xfId="13" applyFont="1" applyBorder="1"/>
    <xf numFmtId="164" fontId="17" fillId="9" borderId="23" xfId="13" applyNumberFormat="1" applyFont="1" applyFill="1" applyBorder="1" applyAlignment="1">
      <alignment horizontal="center" vertical="top"/>
    </xf>
    <xf numFmtId="164" fontId="17" fillId="9" borderId="22" xfId="13" applyNumberFormat="1" applyFont="1" applyFill="1" applyBorder="1" applyAlignment="1">
      <alignment horizontal="center" vertical="top"/>
    </xf>
    <xf numFmtId="0" fontId="26" fillId="0" borderId="0" xfId="13" applyFont="1" applyAlignment="1">
      <alignment vertical="center" wrapText="1"/>
    </xf>
    <xf numFmtId="0" fontId="69" fillId="0" borderId="84" xfId="13" applyFont="1" applyBorder="1" applyAlignment="1">
      <alignment vertical="center" wrapText="1"/>
    </xf>
    <xf numFmtId="0" fontId="69" fillId="0" borderId="51" xfId="13" applyFont="1" applyBorder="1" applyAlignment="1">
      <alignment vertical="center" wrapText="1"/>
    </xf>
    <xf numFmtId="0" fontId="23" fillId="0" borderId="84" xfId="13" applyFont="1" applyBorder="1" applyAlignment="1">
      <alignment horizontal="center" vertical="top"/>
    </xf>
    <xf numFmtId="0" fontId="16" fillId="0" borderId="48" xfId="13" applyFont="1" applyBorder="1" applyAlignment="1">
      <alignment horizontal="center" vertical="top" wrapText="1"/>
    </xf>
    <xf numFmtId="0" fontId="16" fillId="0" borderId="36" xfId="13" applyFont="1" applyBorder="1" applyAlignment="1">
      <alignment horizontal="center" vertical="top" wrapText="1"/>
    </xf>
    <xf numFmtId="49" fontId="16" fillId="0" borderId="15" xfId="13" applyNumberFormat="1" applyFont="1" applyBorder="1" applyAlignment="1">
      <alignment horizontal="center" vertical="top" wrapText="1" shrinkToFit="1"/>
    </xf>
    <xf numFmtId="0" fontId="23" fillId="0" borderId="84" xfId="13" applyFont="1" applyBorder="1" applyAlignment="1">
      <alignment horizontal="center" vertical="top" wrapText="1"/>
    </xf>
    <xf numFmtId="164" fontId="16" fillId="15" borderId="48" xfId="13" applyNumberFormat="1" applyFont="1" applyFill="1" applyBorder="1" applyAlignment="1">
      <alignment horizontal="center" vertical="center" wrapText="1"/>
    </xf>
    <xf numFmtId="49" fontId="16" fillId="0" borderId="15" xfId="13" applyNumberFormat="1" applyFont="1" applyBorder="1" applyAlignment="1">
      <alignment horizontal="left" vertical="top" wrapText="1" shrinkToFit="1"/>
    </xf>
    <xf numFmtId="0" fontId="69" fillId="0" borderId="57" xfId="13" applyFont="1" applyBorder="1" applyAlignment="1">
      <alignment vertical="center" wrapText="1"/>
    </xf>
    <xf numFmtId="0" fontId="69" fillId="0" borderId="54" xfId="13" applyFont="1" applyBorder="1" applyAlignment="1">
      <alignment vertical="center" wrapText="1"/>
    </xf>
    <xf numFmtId="0" fontId="23" fillId="0" borderId="57" xfId="13" applyFont="1" applyBorder="1" applyAlignment="1">
      <alignment horizontal="center" vertical="center" wrapText="1"/>
    </xf>
    <xf numFmtId="49" fontId="16" fillId="0" borderId="7" xfId="13" applyNumberFormat="1" applyFont="1" applyBorder="1" applyAlignment="1">
      <alignment horizontal="left" wrapText="1" shrinkToFit="1"/>
    </xf>
    <xf numFmtId="164" fontId="17" fillId="9" borderId="8" xfId="13" applyNumberFormat="1" applyFont="1" applyFill="1" applyBorder="1" applyAlignment="1">
      <alignment horizontal="center" vertical="top"/>
    </xf>
    <xf numFmtId="164" fontId="17" fillId="9" borderId="6" xfId="13" applyNumberFormat="1" applyFont="1" applyFill="1" applyBorder="1" applyAlignment="1">
      <alignment horizontal="center" vertical="top"/>
    </xf>
    <xf numFmtId="0" fontId="16" fillId="0" borderId="19" xfId="13" applyFont="1" applyBorder="1" applyAlignment="1">
      <alignment horizontal="justify" vertical="center"/>
    </xf>
    <xf numFmtId="164" fontId="17" fillId="25" borderId="4" xfId="13" applyNumberFormat="1" applyFont="1" applyFill="1" applyBorder="1" applyAlignment="1">
      <alignment horizontal="center" vertical="top"/>
    </xf>
    <xf numFmtId="0" fontId="16" fillId="0" borderId="15" xfId="13" applyFont="1" applyBorder="1" applyAlignment="1">
      <alignment horizontal="justify" vertical="center"/>
    </xf>
    <xf numFmtId="0" fontId="16" fillId="0" borderId="24" xfId="13" applyFont="1" applyBorder="1" applyAlignment="1">
      <alignment horizontal="center" vertical="top"/>
    </xf>
    <xf numFmtId="0" fontId="16" fillId="0" borderId="51" xfId="13" applyFont="1" applyBorder="1" applyAlignment="1">
      <alignment horizontal="justify" vertical="center"/>
    </xf>
    <xf numFmtId="164" fontId="17" fillId="9" borderId="71" xfId="13" applyNumberFormat="1" applyFont="1" applyFill="1" applyBorder="1" applyAlignment="1">
      <alignment horizontal="center" vertical="top"/>
    </xf>
    <xf numFmtId="0" fontId="5" fillId="10" borderId="1" xfId="13" applyFont="1" applyFill="1" applyBorder="1" applyAlignment="1">
      <alignment horizontal="center" vertical="top" wrapText="1"/>
    </xf>
    <xf numFmtId="0" fontId="16" fillId="0" borderId="8" xfId="13" applyFont="1" applyBorder="1" applyAlignment="1">
      <alignment horizontal="center" vertical="center" wrapText="1"/>
    </xf>
    <xf numFmtId="49" fontId="29" fillId="10" borderId="44" xfId="13" applyNumberFormat="1" applyFont="1" applyFill="1" applyBorder="1" applyAlignment="1">
      <alignment horizontal="center" vertical="top" wrapText="1"/>
    </xf>
    <xf numFmtId="0" fontId="31" fillId="0" borderId="27" xfId="13" applyFont="1" applyBorder="1" applyAlignment="1">
      <alignment horizontal="left" vertical="top" wrapText="1"/>
    </xf>
    <xf numFmtId="0" fontId="69" fillId="0" borderId="28" xfId="13" applyFont="1" applyBorder="1" applyAlignment="1">
      <alignment horizontal="center" vertical="center"/>
    </xf>
    <xf numFmtId="0" fontId="18" fillId="0" borderId="67" xfId="13" applyFont="1" applyBorder="1" applyAlignment="1">
      <alignment vertical="top" wrapText="1"/>
    </xf>
    <xf numFmtId="0" fontId="17" fillId="0" borderId="0" xfId="13" applyFont="1" applyAlignment="1">
      <alignment vertical="center"/>
    </xf>
    <xf numFmtId="0" fontId="17" fillId="0" borderId="0" xfId="13" applyFont="1" applyAlignment="1">
      <alignment vertical="center" textRotation="90"/>
    </xf>
    <xf numFmtId="0" fontId="17" fillId="0" borderId="19" xfId="13" applyFont="1" applyBorder="1" applyAlignment="1">
      <alignment vertical="center"/>
    </xf>
    <xf numFmtId="0" fontId="31" fillId="0" borderId="84" xfId="13" applyFont="1" applyBorder="1" applyAlignment="1">
      <alignment horizontal="left" vertical="top" wrapText="1"/>
    </xf>
    <xf numFmtId="0" fontId="69" fillId="0" borderId="51" xfId="13" applyFont="1" applyBorder="1" applyAlignment="1">
      <alignment horizontal="center" vertical="center"/>
    </xf>
    <xf numFmtId="0" fontId="16" fillId="0" borderId="17" xfId="6" applyFont="1" applyBorder="1" applyAlignment="1">
      <alignment horizontal="center" vertical="top"/>
    </xf>
    <xf numFmtId="0" fontId="16" fillId="0" borderId="36" xfId="6" applyFont="1" applyBorder="1" applyAlignment="1">
      <alignment horizontal="center" vertical="top"/>
    </xf>
    <xf numFmtId="0" fontId="18" fillId="0" borderId="37" xfId="13" applyFont="1" applyBorder="1" applyAlignment="1">
      <alignment horizontal="center" vertical="top" wrapText="1"/>
    </xf>
    <xf numFmtId="0" fontId="16" fillId="0" borderId="51" xfId="6" applyFont="1" applyBorder="1" applyAlignment="1">
      <alignment horizontal="left" vertical="top" wrapText="1"/>
    </xf>
    <xf numFmtId="0" fontId="31" fillId="0" borderId="57" xfId="13" applyFont="1" applyBorder="1" applyAlignment="1">
      <alignment vertical="top" wrapText="1"/>
    </xf>
    <xf numFmtId="0" fontId="69" fillId="0" borderId="54" xfId="13" applyFont="1" applyBorder="1" applyAlignment="1">
      <alignment horizontal="center" vertical="center"/>
    </xf>
    <xf numFmtId="0" fontId="16" fillId="0" borderId="8" xfId="13" applyFont="1" applyBorder="1" applyAlignment="1">
      <alignment horizontal="center" vertical="top" wrapText="1"/>
    </xf>
    <xf numFmtId="0" fontId="16" fillId="0" borderId="53" xfId="13" applyFont="1" applyBorder="1" applyAlignment="1">
      <alignment horizontal="center" vertical="top" wrapText="1"/>
    </xf>
    <xf numFmtId="0" fontId="16" fillId="4" borderId="54" xfId="13" applyFont="1" applyFill="1" applyBorder="1" applyAlignment="1">
      <alignment vertical="top" wrapText="1"/>
    </xf>
    <xf numFmtId="0" fontId="17" fillId="0" borderId="26" xfId="13" applyFont="1" applyBorder="1" applyAlignment="1">
      <alignment vertical="center"/>
    </xf>
    <xf numFmtId="0" fontId="17" fillId="0" borderId="26" xfId="13" applyFont="1" applyBorder="1" applyAlignment="1">
      <alignment vertical="center" textRotation="90"/>
    </xf>
    <xf numFmtId="0" fontId="17" fillId="0" borderId="25" xfId="13" applyFont="1" applyBorder="1" applyAlignment="1">
      <alignment vertical="center"/>
    </xf>
    <xf numFmtId="0" fontId="31" fillId="6" borderId="81" xfId="13" applyFont="1" applyFill="1" applyBorder="1"/>
    <xf numFmtId="0" fontId="31" fillId="6" borderId="60" xfId="13" applyFont="1" applyFill="1" applyBorder="1"/>
    <xf numFmtId="0" fontId="5" fillId="6" borderId="11" xfId="13" applyFont="1" applyFill="1" applyBorder="1" applyAlignment="1">
      <alignment vertical="top" wrapText="1"/>
    </xf>
    <xf numFmtId="0" fontId="5" fillId="6" borderId="11" xfId="13" applyFont="1" applyFill="1" applyBorder="1" applyAlignment="1">
      <alignment vertical="top" textRotation="90" wrapText="1"/>
    </xf>
    <xf numFmtId="0" fontId="16" fillId="6" borderId="11" xfId="13" applyFont="1" applyFill="1" applyBorder="1" applyAlignment="1">
      <alignment vertical="top" wrapText="1"/>
    </xf>
    <xf numFmtId="0" fontId="16" fillId="0" borderId="71" xfId="13" applyFont="1" applyBorder="1" applyAlignment="1">
      <alignment horizontal="center" vertical="top"/>
    </xf>
    <xf numFmtId="0" fontId="16" fillId="0" borderId="72" xfId="13" applyFont="1" applyBorder="1" applyAlignment="1">
      <alignment horizontal="center" vertical="top"/>
    </xf>
    <xf numFmtId="0" fontId="16" fillId="0" borderId="4" xfId="13" applyFont="1" applyBorder="1" applyAlignment="1">
      <alignment vertical="top" wrapText="1"/>
    </xf>
    <xf numFmtId="0" fontId="17" fillId="0" borderId="3" xfId="13" applyFont="1" applyBorder="1" applyAlignment="1">
      <alignment horizontal="left" vertical="top"/>
    </xf>
    <xf numFmtId="0" fontId="17" fillId="0" borderId="3" xfId="13" applyFont="1" applyBorder="1" applyAlignment="1">
      <alignment horizontal="left" vertical="top" textRotation="90"/>
    </xf>
    <xf numFmtId="0" fontId="16" fillId="0" borderId="3" xfId="13" applyFont="1" applyBorder="1" applyAlignment="1">
      <alignment horizontal="left" vertical="top"/>
    </xf>
    <xf numFmtId="0" fontId="17" fillId="0" borderId="4" xfId="13" applyFont="1" applyBorder="1" applyAlignment="1">
      <alignment vertical="top"/>
    </xf>
    <xf numFmtId="0" fontId="31" fillId="8" borderId="80" xfId="13" applyFont="1" applyFill="1" applyBorder="1"/>
    <xf numFmtId="0" fontId="31" fillId="8" borderId="78" xfId="13" applyFont="1" applyFill="1" applyBorder="1"/>
    <xf numFmtId="0" fontId="17" fillId="7" borderId="11" xfId="13" applyFont="1" applyFill="1" applyBorder="1" applyAlignment="1">
      <alignment horizontal="left" vertical="top"/>
    </xf>
    <xf numFmtId="0" fontId="17" fillId="7" borderId="11" xfId="13" applyFont="1" applyFill="1" applyBorder="1" applyAlignment="1">
      <alignment horizontal="left" vertical="top" textRotation="90"/>
    </xf>
    <xf numFmtId="0" fontId="17" fillId="8" borderId="12" xfId="13" applyFont="1" applyFill="1" applyBorder="1" applyAlignment="1">
      <alignment vertical="top"/>
    </xf>
    <xf numFmtId="0" fontId="16" fillId="0" borderId="3" xfId="13" applyFont="1" applyBorder="1"/>
    <xf numFmtId="0" fontId="32" fillId="0" borderId="0" xfId="13" applyFont="1" applyAlignment="1">
      <alignment horizontal="center" vertical="center" textRotation="90"/>
    </xf>
    <xf numFmtId="0" fontId="34" fillId="0" borderId="0" xfId="13" applyFont="1" applyAlignment="1">
      <alignment vertical="top" wrapText="1"/>
    </xf>
    <xf numFmtId="2" fontId="16" fillId="0" borderId="10" xfId="7" applyNumberFormat="1" applyFont="1" applyFill="1" applyBorder="1" applyAlignment="1">
      <alignment horizontal="center" vertical="center" wrapText="1"/>
    </xf>
    <xf numFmtId="0" fontId="7" fillId="0" borderId="0" xfId="19" applyFont="1" applyAlignment="1">
      <alignment vertical="center" wrapText="1"/>
    </xf>
    <xf numFmtId="164" fontId="18" fillId="0" borderId="5" xfId="19" applyNumberFormat="1" applyFont="1" applyBorder="1" applyAlignment="1">
      <alignment horizontal="left" vertical="center" wrapText="1"/>
    </xf>
    <xf numFmtId="0" fontId="16" fillId="0" borderId="15" xfId="19" applyFont="1" applyBorder="1" applyAlignment="1">
      <alignment horizontal="left" vertical="top" wrapText="1"/>
    </xf>
    <xf numFmtId="165" fontId="17" fillId="0" borderId="24" xfId="19" applyNumberFormat="1" applyFont="1" applyBorder="1" applyAlignment="1">
      <alignment horizontal="center" vertical="center" wrapText="1"/>
    </xf>
    <xf numFmtId="165" fontId="17" fillId="0" borderId="25" xfId="19" applyNumberFormat="1" applyFont="1" applyBorder="1" applyAlignment="1">
      <alignment horizontal="center" vertical="center" wrapText="1"/>
    </xf>
    <xf numFmtId="164" fontId="17" fillId="0" borderId="24" xfId="19" applyNumberFormat="1" applyFont="1" applyBorder="1" applyAlignment="1">
      <alignment vertical="center" wrapText="1"/>
    </xf>
    <xf numFmtId="0" fontId="16" fillId="0" borderId="0" xfId="19" applyFont="1" applyAlignment="1">
      <alignment horizontal="center" vertical="top"/>
    </xf>
    <xf numFmtId="49" fontId="16" fillId="0" borderId="0" xfId="19" applyNumberFormat="1" applyFont="1" applyAlignment="1">
      <alignment vertical="top"/>
    </xf>
    <xf numFmtId="49" fontId="16" fillId="0" borderId="26" xfId="19" applyNumberFormat="1" applyFont="1" applyBorder="1" applyAlignment="1">
      <alignment vertical="top"/>
    </xf>
    <xf numFmtId="164" fontId="16" fillId="0" borderId="26" xfId="19" applyNumberFormat="1" applyFont="1" applyBorder="1" applyAlignment="1">
      <alignment vertical="top"/>
    </xf>
    <xf numFmtId="49" fontId="16" fillId="0" borderId="26" xfId="19" applyNumberFormat="1" applyFont="1" applyBorder="1" applyAlignment="1">
      <alignment vertical="top" textRotation="90"/>
    </xf>
    <xf numFmtId="0" fontId="7" fillId="3" borderId="79" xfId="19" applyFont="1" applyFill="1" applyBorder="1" applyAlignment="1">
      <alignment vertical="center" wrapText="1"/>
    </xf>
    <xf numFmtId="0" fontId="7" fillId="3" borderId="67" xfId="19" applyFont="1" applyFill="1" applyBorder="1" applyAlignment="1">
      <alignment vertical="center" wrapText="1"/>
    </xf>
    <xf numFmtId="0" fontId="7" fillId="24" borderId="31" xfId="19" applyFont="1" applyFill="1" applyBorder="1" applyAlignment="1">
      <alignment vertical="center" wrapText="1"/>
    </xf>
    <xf numFmtId="0" fontId="7" fillId="24" borderId="32" xfId="19" applyFont="1" applyFill="1" applyBorder="1" applyAlignment="1">
      <alignment vertical="center" wrapText="1"/>
    </xf>
    <xf numFmtId="0" fontId="7" fillId="6" borderId="76" xfId="19" applyFont="1" applyFill="1" applyBorder="1" applyAlignment="1">
      <alignment vertical="center" wrapText="1"/>
    </xf>
    <xf numFmtId="0" fontId="7" fillId="6" borderId="62" xfId="19" applyFont="1" applyFill="1" applyBorder="1" applyAlignment="1">
      <alignment vertical="center" wrapText="1"/>
    </xf>
    <xf numFmtId="0" fontId="7" fillId="0" borderId="84" xfId="19" applyFont="1" applyBorder="1" applyAlignment="1">
      <alignment vertical="center" wrapText="1"/>
    </xf>
    <xf numFmtId="0" fontId="7" fillId="0" borderId="51" xfId="19" applyFont="1" applyBorder="1" applyAlignment="1">
      <alignment vertical="center" wrapText="1"/>
    </xf>
    <xf numFmtId="0" fontId="17" fillId="12" borderId="9" xfId="19" applyFont="1" applyFill="1" applyBorder="1" applyAlignment="1">
      <alignment horizontal="center" vertical="top"/>
    </xf>
    <xf numFmtId="0" fontId="15" fillId="0" borderId="84" xfId="19" applyFont="1" applyBorder="1" applyAlignment="1">
      <alignment vertical="center" wrapText="1"/>
    </xf>
    <xf numFmtId="0" fontId="16" fillId="10" borderId="2" xfId="19" applyFont="1" applyFill="1" applyBorder="1" applyAlignment="1">
      <alignment horizontal="left" vertical="top" wrapText="1"/>
    </xf>
    <xf numFmtId="0" fontId="16" fillId="10" borderId="38" xfId="19" applyFont="1" applyFill="1" applyBorder="1" applyAlignment="1">
      <alignment horizontal="left" vertical="top" wrapText="1"/>
    </xf>
    <xf numFmtId="0" fontId="16" fillId="10" borderId="24" xfId="19" applyFont="1" applyFill="1" applyBorder="1" applyAlignment="1">
      <alignment horizontal="left" vertical="top" wrapText="1"/>
    </xf>
    <xf numFmtId="0" fontId="16" fillId="0" borderId="4" xfId="20" applyNumberFormat="1" applyFont="1" applyBorder="1" applyAlignment="1">
      <alignment horizontal="center" vertical="center"/>
    </xf>
    <xf numFmtId="0" fontId="16" fillId="10" borderId="0" xfId="19" applyFont="1" applyFill="1" applyAlignment="1">
      <alignment horizontal="left" vertical="top" wrapText="1"/>
    </xf>
    <xf numFmtId="0" fontId="16" fillId="0" borderId="0" xfId="19" applyFont="1" applyAlignment="1">
      <alignment vertical="center" wrapText="1"/>
    </xf>
    <xf numFmtId="164" fontId="17" fillId="12" borderId="4" xfId="19" applyNumberFormat="1" applyFont="1" applyFill="1" applyBorder="1" applyAlignment="1">
      <alignment horizontal="center" vertical="top"/>
    </xf>
    <xf numFmtId="164" fontId="17" fillId="0" borderId="4" xfId="19" applyNumberFormat="1" applyFont="1" applyBorder="1" applyAlignment="1">
      <alignment horizontal="center" vertical="top"/>
    </xf>
    <xf numFmtId="0" fontId="17" fillId="0" borderId="9" xfId="19" applyFont="1" applyBorder="1" applyAlignment="1">
      <alignment horizontal="center" vertical="top"/>
    </xf>
    <xf numFmtId="0" fontId="18" fillId="0" borderId="0" xfId="19" applyFont="1" applyAlignment="1">
      <alignment horizontal="left" vertical="top"/>
    </xf>
    <xf numFmtId="0" fontId="17" fillId="12" borderId="24" xfId="19" applyFont="1" applyFill="1" applyBorder="1" applyAlignment="1">
      <alignment horizontal="center" vertical="top"/>
    </xf>
    <xf numFmtId="0" fontId="18" fillId="0" borderId="0" xfId="19" applyFont="1" applyAlignment="1">
      <alignment vertical="top" wrapText="1"/>
    </xf>
    <xf numFmtId="164" fontId="16" fillId="4" borderId="37" xfId="19" applyNumberFormat="1" applyFont="1" applyFill="1" applyBorder="1" applyAlignment="1">
      <alignment horizontal="center" vertical="center" wrapText="1"/>
    </xf>
    <xf numFmtId="0" fontId="16" fillId="4" borderId="51" xfId="19" applyFont="1" applyFill="1" applyBorder="1" applyAlignment="1">
      <alignment horizontal="left" vertical="top" wrapText="1"/>
    </xf>
    <xf numFmtId="164" fontId="16" fillId="4" borderId="42" xfId="19" applyNumberFormat="1" applyFont="1" applyFill="1" applyBorder="1" applyAlignment="1">
      <alignment horizontal="center" vertical="center" wrapText="1"/>
    </xf>
    <xf numFmtId="0" fontId="16" fillId="4" borderId="30" xfId="19" applyFont="1" applyFill="1" applyBorder="1" applyAlignment="1">
      <alignment horizontal="left" vertical="top" wrapText="1"/>
    </xf>
    <xf numFmtId="0" fontId="7" fillId="0" borderId="62" xfId="19" applyFont="1" applyBorder="1" applyAlignment="1">
      <alignment vertical="top" wrapText="1"/>
    </xf>
    <xf numFmtId="0" fontId="16" fillId="0" borderId="3" xfId="19" applyFont="1" applyBorder="1" applyAlignment="1">
      <alignment horizontal="center" vertical="center" wrapText="1"/>
    </xf>
    <xf numFmtId="0" fontId="16" fillId="0" borderId="35" xfId="19" applyFont="1" applyBorder="1" applyAlignment="1">
      <alignment horizontal="center" vertical="center" wrapText="1"/>
    </xf>
    <xf numFmtId="164" fontId="16" fillId="15" borderId="34" xfId="19" applyNumberFormat="1" applyFont="1" applyFill="1" applyBorder="1" applyAlignment="1">
      <alignment horizontal="center" vertical="center" wrapText="1"/>
    </xf>
    <xf numFmtId="0" fontId="16" fillId="0" borderId="67" xfId="19" applyFont="1" applyBorder="1" applyAlignment="1">
      <alignment vertical="top" wrapText="1"/>
    </xf>
    <xf numFmtId="0" fontId="16" fillId="0" borderId="21" xfId="19" applyFont="1" applyBorder="1" applyAlignment="1">
      <alignment horizontal="center" vertical="center" wrapText="1"/>
    </xf>
    <xf numFmtId="0" fontId="16" fillId="0" borderId="43" xfId="19" applyFont="1" applyBorder="1" applyAlignment="1">
      <alignment horizontal="center" vertical="center" wrapText="1"/>
    </xf>
    <xf numFmtId="0" fontId="16" fillId="0" borderId="26" xfId="19" applyFont="1" applyBorder="1" applyAlignment="1">
      <alignment horizontal="center" vertical="center" wrapText="1"/>
    </xf>
    <xf numFmtId="0" fontId="16" fillId="0" borderId="75" xfId="19" applyFont="1" applyBorder="1" applyAlignment="1">
      <alignment horizontal="center" vertical="center" wrapText="1"/>
    </xf>
    <xf numFmtId="0" fontId="16" fillId="0" borderId="78" xfId="19" applyFont="1" applyBorder="1" applyAlignment="1">
      <alignment horizontal="left" vertical="top" wrapText="1"/>
    </xf>
    <xf numFmtId="0" fontId="16" fillId="0" borderId="67" xfId="19" applyFont="1" applyBorder="1" applyAlignment="1">
      <alignment horizontal="left" vertical="top" wrapText="1"/>
    </xf>
    <xf numFmtId="0" fontId="17" fillId="12" borderId="6" xfId="19" applyFont="1" applyFill="1" applyBorder="1" applyAlignment="1">
      <alignment horizontal="center" vertical="top"/>
    </xf>
    <xf numFmtId="0" fontId="7" fillId="0" borderId="51" xfId="19" applyFont="1" applyBorder="1" applyAlignment="1">
      <alignment horizontal="left" vertical="top" wrapText="1"/>
    </xf>
    <xf numFmtId="164" fontId="17" fillId="12" borderId="19" xfId="19" applyNumberFormat="1" applyFont="1" applyFill="1" applyBorder="1" applyAlignment="1">
      <alignment horizontal="center" vertical="top"/>
    </xf>
    <xf numFmtId="0" fontId="16" fillId="10" borderId="25" xfId="19" applyFont="1" applyFill="1" applyBorder="1" applyAlignment="1">
      <alignment vertical="top" wrapText="1"/>
    </xf>
    <xf numFmtId="0" fontId="16" fillId="0" borderId="0" xfId="19" applyFont="1" applyAlignment="1">
      <alignment horizontal="center" vertical="center" wrapText="1"/>
    </xf>
    <xf numFmtId="0" fontId="16" fillId="0" borderId="66" xfId="19" applyFont="1" applyBorder="1" applyAlignment="1">
      <alignment horizontal="center" vertical="center" wrapText="1"/>
    </xf>
    <xf numFmtId="0" fontId="17" fillId="9" borderId="13" xfId="19" applyFont="1" applyFill="1" applyBorder="1" applyAlignment="1">
      <alignment horizontal="center" vertical="top"/>
    </xf>
    <xf numFmtId="0" fontId="15" fillId="0" borderId="51" xfId="19" applyFont="1" applyBorder="1" applyAlignment="1">
      <alignment vertical="center" wrapText="1"/>
    </xf>
    <xf numFmtId="0" fontId="17" fillId="12" borderId="13" xfId="19" applyFont="1" applyFill="1" applyBorder="1" applyAlignment="1">
      <alignment horizontal="center" vertical="top"/>
    </xf>
    <xf numFmtId="0" fontId="17" fillId="0" borderId="38" xfId="19" applyFont="1" applyBorder="1" applyAlignment="1">
      <alignment horizontal="center" vertical="top" wrapText="1"/>
    </xf>
    <xf numFmtId="0" fontId="17" fillId="10" borderId="2" xfId="19" applyFont="1" applyFill="1" applyBorder="1" applyAlignment="1">
      <alignment horizontal="center" vertical="top" wrapText="1"/>
    </xf>
    <xf numFmtId="0" fontId="17" fillId="0" borderId="24" xfId="19" applyFont="1" applyBorder="1" applyAlignment="1">
      <alignment horizontal="center" vertical="top" wrapText="1"/>
    </xf>
    <xf numFmtId="0" fontId="16" fillId="0" borderId="21" xfId="19" applyFont="1" applyBorder="1" applyAlignment="1">
      <alignment horizontal="center" wrapText="1"/>
    </xf>
    <xf numFmtId="0" fontId="16" fillId="0" borderId="43" xfId="19" applyFont="1" applyBorder="1" applyAlignment="1">
      <alignment horizontal="center" wrapText="1"/>
    </xf>
    <xf numFmtId="164" fontId="16" fillId="15" borderId="42" xfId="19" applyNumberFormat="1" applyFont="1" applyFill="1" applyBorder="1" applyAlignment="1">
      <alignment horizontal="center" wrapText="1"/>
    </xf>
    <xf numFmtId="0" fontId="16" fillId="0" borderId="30" xfId="19" applyFont="1" applyBorder="1" applyAlignment="1">
      <alignment vertical="center" wrapText="1"/>
    </xf>
    <xf numFmtId="0" fontId="17" fillId="9" borderId="13" xfId="19" applyFont="1" applyFill="1" applyBorder="1" applyAlignment="1">
      <alignment horizontal="center" vertical="center"/>
    </xf>
    <xf numFmtId="0" fontId="16" fillId="0" borderId="17" xfId="19" applyFont="1" applyBorder="1" applyAlignment="1">
      <alignment horizontal="center" wrapText="1"/>
    </xf>
    <xf numFmtId="0" fontId="16" fillId="0" borderId="36" xfId="19" applyFont="1" applyBorder="1" applyAlignment="1">
      <alignment horizontal="center" wrapText="1"/>
    </xf>
    <xf numFmtId="164" fontId="16" fillId="15" borderId="37" xfId="19" applyNumberFormat="1" applyFont="1" applyFill="1" applyBorder="1" applyAlignment="1">
      <alignment horizontal="center" wrapText="1"/>
    </xf>
    <xf numFmtId="0" fontId="16" fillId="0" borderId="51" xfId="19" applyFont="1" applyBorder="1" applyAlignment="1">
      <alignment vertical="top" wrapText="1"/>
    </xf>
    <xf numFmtId="0" fontId="16" fillId="0" borderId="8" xfId="19" applyFont="1" applyBorder="1" applyAlignment="1">
      <alignment horizontal="center"/>
    </xf>
    <xf numFmtId="0" fontId="16" fillId="0" borderId="68" xfId="19" applyFont="1" applyBorder="1" applyAlignment="1">
      <alignment horizontal="center"/>
    </xf>
    <xf numFmtId="164" fontId="16" fillId="15" borderId="53" xfId="19" applyNumberFormat="1" applyFont="1" applyFill="1" applyBorder="1" applyAlignment="1">
      <alignment horizontal="center" wrapText="1"/>
    </xf>
    <xf numFmtId="0" fontId="16" fillId="0" borderId="54" xfId="19" applyFont="1" applyBorder="1" applyAlignment="1">
      <alignment vertical="top" wrapText="1"/>
    </xf>
    <xf numFmtId="0" fontId="16" fillId="15" borderId="42" xfId="19" applyFont="1" applyFill="1" applyBorder="1" applyAlignment="1">
      <alignment horizontal="center" vertical="center" wrapText="1"/>
    </xf>
    <xf numFmtId="0" fontId="16" fillId="0" borderId="30" xfId="19" applyFont="1" applyBorder="1" applyAlignment="1">
      <alignment horizontal="left" vertical="center" wrapText="1"/>
    </xf>
    <xf numFmtId="0" fontId="7" fillId="0" borderId="29" xfId="19" applyFont="1" applyBorder="1" applyAlignment="1">
      <alignment vertical="center" wrapText="1"/>
    </xf>
    <xf numFmtId="0" fontId="7" fillId="0" borderId="30" xfId="19" applyFont="1" applyBorder="1" applyAlignment="1">
      <alignment vertical="center" wrapText="1"/>
    </xf>
    <xf numFmtId="49" fontId="16" fillId="0" borderId="11" xfId="19" applyNumberFormat="1" applyFont="1" applyBorder="1" applyAlignment="1">
      <alignment horizontal="center" vertical="center"/>
    </xf>
    <xf numFmtId="49" fontId="16" fillId="0" borderId="65" xfId="19" applyNumberFormat="1" applyFont="1" applyBorder="1" applyAlignment="1">
      <alignment horizontal="center" vertical="center"/>
    </xf>
    <xf numFmtId="0" fontId="7" fillId="6" borderId="27" xfId="19" applyFont="1" applyFill="1" applyBorder="1" applyAlignment="1">
      <alignment vertical="center" wrapText="1"/>
    </xf>
    <xf numFmtId="0" fontId="7" fillId="6" borderId="28" xfId="19" applyFont="1" applyFill="1" applyBorder="1" applyAlignment="1">
      <alignment vertical="center" wrapText="1"/>
    </xf>
    <xf numFmtId="0" fontId="17" fillId="6" borderId="11" xfId="19" applyFont="1" applyFill="1" applyBorder="1" applyAlignment="1">
      <alignment vertical="top"/>
    </xf>
    <xf numFmtId="0" fontId="17" fillId="6" borderId="11" xfId="19" applyFont="1" applyFill="1" applyBorder="1" applyAlignment="1">
      <alignment horizontal="center" vertical="top"/>
    </xf>
    <xf numFmtId="164" fontId="17" fillId="6" borderId="11" xfId="19" applyNumberFormat="1" applyFont="1" applyFill="1" applyBorder="1" applyAlignment="1">
      <alignment vertical="top"/>
    </xf>
    <xf numFmtId="0" fontId="17" fillId="6" borderId="11" xfId="19" applyFont="1" applyFill="1" applyBorder="1" applyAlignment="1">
      <alignment vertical="center"/>
    </xf>
    <xf numFmtId="0" fontId="17" fillId="6" borderId="12" xfId="19" applyFont="1" applyFill="1" applyBorder="1" applyAlignment="1">
      <alignment vertical="top"/>
    </xf>
    <xf numFmtId="49" fontId="17" fillId="11" borderId="10" xfId="19" applyNumberFormat="1" applyFont="1" applyFill="1" applyBorder="1" applyAlignment="1">
      <alignment horizontal="center" vertical="top"/>
    </xf>
    <xf numFmtId="49" fontId="17" fillId="24" borderId="9" xfId="19" applyNumberFormat="1" applyFont="1" applyFill="1" applyBorder="1" applyAlignment="1">
      <alignment horizontal="center" vertical="top"/>
    </xf>
    <xf numFmtId="0" fontId="7" fillId="6" borderId="57" xfId="19" applyFont="1" applyFill="1" applyBorder="1" applyAlignment="1">
      <alignment vertical="center" wrapText="1"/>
    </xf>
    <xf numFmtId="0" fontId="7" fillId="6" borderId="54" xfId="19" applyFont="1" applyFill="1" applyBorder="1" applyAlignment="1">
      <alignment vertical="center" wrapText="1"/>
    </xf>
    <xf numFmtId="0" fontId="7" fillId="0" borderId="62" xfId="19" applyFont="1" applyBorder="1" applyAlignment="1">
      <alignment vertical="center" wrapText="1"/>
    </xf>
    <xf numFmtId="0" fontId="16" fillId="10" borderId="2" xfId="19" applyFont="1" applyFill="1" applyBorder="1" applyAlignment="1">
      <alignment vertical="top" wrapText="1"/>
    </xf>
    <xf numFmtId="164" fontId="16" fillId="0" borderId="19" xfId="19" applyNumberFormat="1" applyFont="1" applyBorder="1" applyAlignment="1">
      <alignment horizontal="center" vertical="top"/>
    </xf>
    <xf numFmtId="0" fontId="16" fillId="0" borderId="41" xfId="19" applyFont="1" applyBorder="1" applyAlignment="1">
      <alignment horizontal="center" vertical="top"/>
    </xf>
    <xf numFmtId="0" fontId="16" fillId="10" borderId="38" xfId="19" applyFont="1" applyFill="1" applyBorder="1" applyAlignment="1">
      <alignment vertical="top" wrapText="1"/>
    </xf>
    <xf numFmtId="164" fontId="16" fillId="0" borderId="14" xfId="19" applyNumberFormat="1" applyFont="1" applyBorder="1" applyAlignment="1">
      <alignment horizontal="center" vertical="top"/>
    </xf>
    <xf numFmtId="0" fontId="16" fillId="0" borderId="14" xfId="19" applyFont="1" applyBorder="1" applyAlignment="1">
      <alignment horizontal="center" vertical="top"/>
    </xf>
    <xf numFmtId="0" fontId="16" fillId="0" borderId="8" xfId="19" applyFont="1" applyBorder="1" applyAlignment="1">
      <alignment horizontal="center" vertical="center" wrapText="1"/>
    </xf>
    <xf numFmtId="0" fontId="16" fillId="0" borderId="68" xfId="19" applyFont="1" applyBorder="1" applyAlignment="1">
      <alignment horizontal="center" vertical="center" wrapText="1"/>
    </xf>
    <xf numFmtId="164" fontId="16" fillId="15" borderId="68" xfId="19" applyNumberFormat="1" applyFont="1" applyFill="1" applyBorder="1" applyAlignment="1">
      <alignment horizontal="center" vertical="center" wrapText="1"/>
    </xf>
    <xf numFmtId="0" fontId="16" fillId="0" borderId="54" xfId="19" applyFont="1" applyBorder="1" applyAlignment="1">
      <alignment vertical="center" wrapText="1"/>
    </xf>
    <xf numFmtId="164" fontId="16" fillId="0" borderId="6" xfId="19" applyNumberFormat="1" applyFont="1" applyBorder="1" applyAlignment="1">
      <alignment horizontal="center" vertical="top"/>
    </xf>
    <xf numFmtId="0" fontId="16" fillId="0" borderId="6" xfId="19" applyFont="1" applyBorder="1" applyAlignment="1">
      <alignment horizontal="center" vertical="top"/>
    </xf>
    <xf numFmtId="0" fontId="16" fillId="10" borderId="24" xfId="19" applyFont="1" applyFill="1" applyBorder="1" applyAlignment="1">
      <alignment vertical="top" wrapText="1"/>
    </xf>
    <xf numFmtId="164" fontId="16" fillId="0" borderId="4" xfId="19" applyNumberFormat="1" applyFont="1" applyBorder="1" applyAlignment="1">
      <alignment horizontal="center" vertical="top"/>
    </xf>
    <xf numFmtId="0" fontId="16" fillId="0" borderId="2" xfId="19" applyFont="1" applyBorder="1" applyAlignment="1">
      <alignment horizontal="center" vertical="top"/>
    </xf>
    <xf numFmtId="0" fontId="16" fillId="0" borderId="8" xfId="19" applyFont="1" applyBorder="1" applyAlignment="1">
      <alignment horizontal="center" vertical="center"/>
    </xf>
    <xf numFmtId="0" fontId="16" fillId="0" borderId="68" xfId="19" applyFont="1" applyBorder="1" applyAlignment="1">
      <alignment horizontal="center" vertical="center"/>
    </xf>
    <xf numFmtId="0" fontId="16" fillId="4" borderId="54" xfId="19" applyFont="1" applyFill="1" applyBorder="1" applyAlignment="1">
      <alignment horizontal="left" vertical="top" wrapText="1"/>
    </xf>
    <xf numFmtId="0" fontId="16" fillId="0" borderId="36" xfId="19" applyFont="1" applyBorder="1" applyAlignment="1">
      <alignment horizontal="center" vertical="center" wrapText="1"/>
    </xf>
    <xf numFmtId="164" fontId="16" fillId="0" borderId="36" xfId="19" applyNumberFormat="1" applyFont="1" applyBorder="1" applyAlignment="1">
      <alignment horizontal="center" vertical="center" wrapText="1"/>
    </xf>
    <xf numFmtId="0" fontId="16" fillId="0" borderId="51" xfId="19" applyFont="1" applyBorder="1" applyAlignment="1">
      <alignment horizontal="left" vertical="top" wrapText="1"/>
    </xf>
    <xf numFmtId="0" fontId="46" fillId="0" borderId="51" xfId="19" applyFont="1" applyBorder="1" applyAlignment="1">
      <alignment horizontal="center" vertical="center" wrapText="1"/>
    </xf>
    <xf numFmtId="0" fontId="16" fillId="0" borderId="68" xfId="19" applyFont="1" applyBorder="1" applyAlignment="1">
      <alignment horizontal="center" vertical="top" wrapText="1"/>
    </xf>
    <xf numFmtId="0" fontId="16" fillId="0" borderId="54" xfId="19" applyFont="1" applyBorder="1" applyAlignment="1">
      <alignment horizontal="left" vertical="top" wrapText="1"/>
    </xf>
    <xf numFmtId="0" fontId="17" fillId="9" borderId="9" xfId="19" applyFont="1" applyFill="1" applyBorder="1" applyAlignment="1">
      <alignment horizontal="center" vertical="top"/>
    </xf>
    <xf numFmtId="0" fontId="16" fillId="9" borderId="41" xfId="19" applyFont="1" applyFill="1" applyBorder="1" applyAlignment="1">
      <alignment horizontal="center" vertical="top"/>
    </xf>
    <xf numFmtId="0" fontId="16" fillId="9" borderId="14" xfId="19" applyFont="1" applyFill="1" applyBorder="1" applyAlignment="1">
      <alignment horizontal="center" vertical="top"/>
    </xf>
    <xf numFmtId="0" fontId="16" fillId="9" borderId="6" xfId="19" applyFont="1" applyFill="1" applyBorder="1" applyAlignment="1">
      <alignment horizontal="center" vertical="top"/>
    </xf>
    <xf numFmtId="0" fontId="16" fillId="0" borderId="33" xfId="19" applyFont="1" applyBorder="1" applyAlignment="1">
      <alignment horizontal="center" vertical="center"/>
    </xf>
    <xf numFmtId="0" fontId="16" fillId="4" borderId="37" xfId="19" applyFont="1" applyFill="1" applyBorder="1" applyAlignment="1">
      <alignment horizontal="center" vertical="center" wrapText="1"/>
    </xf>
    <xf numFmtId="0" fontId="16" fillId="4" borderId="51" xfId="19" applyFont="1" applyFill="1" applyBorder="1" applyAlignment="1">
      <alignment vertical="top" wrapText="1"/>
    </xf>
    <xf numFmtId="0" fontId="16" fillId="0" borderId="75" xfId="19" applyFont="1" applyBorder="1" applyAlignment="1">
      <alignment horizontal="center" vertical="center"/>
    </xf>
    <xf numFmtId="0" fontId="16" fillId="4" borderId="53" xfId="19" applyFont="1" applyFill="1" applyBorder="1" applyAlignment="1">
      <alignment horizontal="center" vertical="center" wrapText="1"/>
    </xf>
    <xf numFmtId="0" fontId="16" fillId="4" borderId="54" xfId="19" applyFont="1" applyFill="1" applyBorder="1" applyAlignment="1">
      <alignment vertical="top" wrapText="1"/>
    </xf>
    <xf numFmtId="0" fontId="16" fillId="0" borderId="38" xfId="19" applyFont="1" applyBorder="1" applyAlignment="1">
      <alignment horizontal="center" vertical="top"/>
    </xf>
    <xf numFmtId="164" fontId="16" fillId="0" borderId="23" xfId="19" applyNumberFormat="1" applyFont="1" applyBorder="1" applyAlignment="1">
      <alignment horizontal="center" vertical="top"/>
    </xf>
    <xf numFmtId="0" fontId="16" fillId="0" borderId="23" xfId="19" applyFont="1" applyBorder="1" applyAlignment="1">
      <alignment horizontal="center" vertical="top"/>
    </xf>
    <xf numFmtId="0" fontId="16" fillId="4" borderId="8" xfId="19" applyFont="1" applyFill="1" applyBorder="1" applyAlignment="1">
      <alignment horizontal="center" vertical="top"/>
    </xf>
    <xf numFmtId="0" fontId="16" fillId="4" borderId="68" xfId="19" applyFont="1" applyFill="1" applyBorder="1" applyAlignment="1">
      <alignment horizontal="center" vertical="top"/>
    </xf>
    <xf numFmtId="0" fontId="16" fillId="0" borderId="5" xfId="19" applyFont="1" applyBorder="1" applyAlignment="1">
      <alignment horizontal="center" vertical="center" wrapText="1"/>
    </xf>
    <xf numFmtId="164" fontId="16" fillId="0" borderId="7" xfId="19" applyNumberFormat="1" applyFont="1" applyBorder="1" applyAlignment="1">
      <alignment horizontal="center" vertical="top"/>
    </xf>
    <xf numFmtId="0" fontId="16" fillId="4" borderId="26" xfId="19" applyFont="1" applyFill="1" applyBorder="1" applyAlignment="1">
      <alignment horizontal="center" vertical="top"/>
    </xf>
    <xf numFmtId="0" fontId="16" fillId="4" borderId="74" xfId="19" applyFont="1" applyFill="1" applyBorder="1" applyAlignment="1">
      <alignment horizontal="center" vertical="top"/>
    </xf>
    <xf numFmtId="0" fontId="17" fillId="9" borderId="2" xfId="19" applyFont="1" applyFill="1" applyBorder="1" applyAlignment="1">
      <alignment horizontal="center" vertical="top"/>
    </xf>
    <xf numFmtId="0" fontId="16" fillId="9" borderId="9" xfId="19" applyFont="1" applyFill="1" applyBorder="1" applyAlignment="1">
      <alignment horizontal="center" vertical="top"/>
    </xf>
    <xf numFmtId="0" fontId="16" fillId="4" borderId="8" xfId="19" applyFont="1" applyFill="1" applyBorder="1" applyAlignment="1">
      <alignment horizontal="center" vertical="center" wrapText="1"/>
    </xf>
    <xf numFmtId="0" fontId="16" fillId="4" borderId="68" xfId="19" applyFont="1" applyFill="1" applyBorder="1" applyAlignment="1">
      <alignment horizontal="center" vertical="center" wrapText="1"/>
    </xf>
    <xf numFmtId="164" fontId="16" fillId="4" borderId="68" xfId="19" applyNumberFormat="1" applyFont="1" applyFill="1" applyBorder="1" applyAlignment="1">
      <alignment vertical="center" wrapText="1"/>
    </xf>
    <xf numFmtId="0" fontId="16" fillId="4" borderId="54" xfId="19" applyFont="1" applyFill="1" applyBorder="1" applyAlignment="1">
      <alignment vertical="center" wrapText="1"/>
    </xf>
    <xf numFmtId="164" fontId="16" fillId="4" borderId="35" xfId="19" applyNumberFormat="1" applyFont="1" applyFill="1" applyBorder="1" applyAlignment="1">
      <alignment vertical="center" wrapText="1"/>
    </xf>
    <xf numFmtId="0" fontId="16" fillId="4" borderId="67" xfId="19" applyFont="1" applyFill="1" applyBorder="1" applyAlignment="1">
      <alignment vertical="center" wrapText="1"/>
    </xf>
    <xf numFmtId="0" fontId="17" fillId="25" borderId="9" xfId="19" applyFont="1" applyFill="1" applyBorder="1" applyAlignment="1">
      <alignment horizontal="center" vertical="top"/>
    </xf>
    <xf numFmtId="164" fontId="16" fillId="4" borderId="43" xfId="19" applyNumberFormat="1" applyFont="1" applyFill="1" applyBorder="1" applyAlignment="1">
      <alignment horizontal="center" vertical="center" wrapText="1"/>
    </xf>
    <xf numFmtId="164" fontId="16" fillId="4" borderId="75" xfId="19" applyNumberFormat="1" applyFont="1" applyFill="1" applyBorder="1" applyAlignment="1">
      <alignment horizontal="center" vertical="center" wrapText="1"/>
    </xf>
    <xf numFmtId="0" fontId="16" fillId="9" borderId="2" xfId="19" applyFont="1" applyFill="1" applyBorder="1" applyAlignment="1">
      <alignment horizontal="center" vertical="top"/>
    </xf>
    <xf numFmtId="0" fontId="16" fillId="4" borderId="3" xfId="19" applyFont="1" applyFill="1" applyBorder="1" applyAlignment="1">
      <alignment vertical="center" wrapText="1"/>
    </xf>
    <xf numFmtId="0" fontId="17" fillId="0" borderId="0" xfId="19" applyFont="1" applyAlignment="1">
      <alignment horizontal="center" vertical="top" wrapText="1"/>
    </xf>
    <xf numFmtId="0" fontId="17" fillId="10" borderId="2" xfId="19" applyFont="1" applyFill="1" applyBorder="1" applyAlignment="1">
      <alignment vertical="top" wrapText="1"/>
    </xf>
    <xf numFmtId="0" fontId="16" fillId="4" borderId="0" xfId="19" applyFont="1" applyFill="1" applyAlignment="1">
      <alignment vertical="center" wrapText="1"/>
    </xf>
    <xf numFmtId="164" fontId="16" fillId="4" borderId="66" xfId="19" applyNumberFormat="1" applyFont="1" applyFill="1" applyBorder="1" applyAlignment="1">
      <alignment vertical="center" wrapText="1"/>
    </xf>
    <xf numFmtId="0" fontId="16" fillId="4" borderId="60" xfId="19" applyFont="1" applyFill="1" applyBorder="1" applyAlignment="1">
      <alignment vertical="center" wrapText="1"/>
    </xf>
    <xf numFmtId="0" fontId="16" fillId="4" borderId="17" xfId="19" applyFont="1" applyFill="1" applyBorder="1" applyAlignment="1">
      <alignment vertical="center" wrapText="1"/>
    </xf>
    <xf numFmtId="164" fontId="16" fillId="4" borderId="36" xfId="19" applyNumberFormat="1" applyFont="1" applyFill="1" applyBorder="1" applyAlignment="1">
      <alignment horizontal="center" vertical="center" wrapText="1"/>
    </xf>
    <xf numFmtId="0" fontId="16" fillId="4" borderId="51" xfId="19" applyFont="1" applyFill="1" applyBorder="1" applyAlignment="1">
      <alignment vertical="center" wrapText="1"/>
    </xf>
    <xf numFmtId="164" fontId="16" fillId="4" borderId="33" xfId="19" applyNumberFormat="1" applyFont="1" applyFill="1" applyBorder="1" applyAlignment="1">
      <alignment horizontal="center" vertical="center" wrapText="1"/>
    </xf>
    <xf numFmtId="164" fontId="16" fillId="4" borderId="68" xfId="19" applyNumberFormat="1" applyFont="1" applyFill="1" applyBorder="1" applyAlignment="1">
      <alignment horizontal="center" vertical="center" wrapText="1"/>
    </xf>
    <xf numFmtId="164" fontId="16" fillId="0" borderId="15" xfId="19" applyNumberFormat="1" applyFont="1" applyBorder="1" applyAlignment="1">
      <alignment horizontal="center" vertical="top"/>
    </xf>
    <xf numFmtId="164" fontId="16" fillId="0" borderId="68" xfId="19" applyNumberFormat="1" applyFont="1" applyBorder="1" applyAlignment="1">
      <alignment horizontal="center" vertical="center" wrapText="1"/>
    </xf>
    <xf numFmtId="0" fontId="16" fillId="0" borderId="7" xfId="19" applyFont="1" applyBorder="1" applyAlignment="1">
      <alignment vertical="center" wrapText="1"/>
    </xf>
    <xf numFmtId="0" fontId="17" fillId="12" borderId="12" xfId="21" applyNumberFormat="1" applyFont="1" applyFill="1" applyBorder="1" applyAlignment="1">
      <alignment horizontal="center" vertical="top"/>
    </xf>
    <xf numFmtId="164" fontId="17" fillId="12" borderId="12" xfId="21" applyNumberFormat="1" applyFont="1" applyFill="1" applyBorder="1" applyAlignment="1">
      <alignment horizontal="center" vertical="top"/>
    </xf>
    <xf numFmtId="166" fontId="17" fillId="0" borderId="19" xfId="21" applyFont="1" applyFill="1" applyBorder="1" applyAlignment="1">
      <alignment horizontal="center" vertical="top"/>
    </xf>
    <xf numFmtId="166" fontId="17" fillId="0" borderId="15" xfId="21" applyFont="1" applyFill="1" applyBorder="1" applyAlignment="1">
      <alignment horizontal="center" vertical="top"/>
    </xf>
    <xf numFmtId="168" fontId="16" fillId="0" borderId="7" xfId="21" applyNumberFormat="1" applyFont="1" applyFill="1" applyBorder="1" applyAlignment="1">
      <alignment horizontal="center" vertical="top"/>
    </xf>
    <xf numFmtId="164" fontId="17" fillId="12" borderId="9" xfId="21" applyNumberFormat="1" applyFont="1" applyFill="1" applyBorder="1" applyAlignment="1">
      <alignment horizontal="center" vertical="top"/>
    </xf>
    <xf numFmtId="164" fontId="16" fillId="0" borderId="19" xfId="21" applyNumberFormat="1" applyFont="1" applyFill="1" applyBorder="1" applyAlignment="1">
      <alignment horizontal="center" vertical="top"/>
    </xf>
    <xf numFmtId="164" fontId="16" fillId="0" borderId="75" xfId="19" applyNumberFormat="1" applyFont="1" applyBorder="1" applyAlignment="1">
      <alignment horizontal="center" vertical="center" wrapText="1"/>
    </xf>
    <xf numFmtId="0" fontId="16" fillId="0" borderId="25" xfId="19" applyFont="1" applyBorder="1" applyAlignment="1">
      <alignment horizontal="left" vertical="center" wrapText="1"/>
    </xf>
    <xf numFmtId="166" fontId="17" fillId="0" borderId="14" xfId="21" applyFont="1" applyFill="1" applyBorder="1" applyAlignment="1">
      <alignment horizontal="center" vertical="top"/>
    </xf>
    <xf numFmtId="166" fontId="16" fillId="0" borderId="14" xfId="21" applyFont="1" applyFill="1" applyBorder="1" applyAlignment="1">
      <alignment horizontal="center" vertical="top"/>
    </xf>
    <xf numFmtId="0" fontId="16" fillId="0" borderId="21" xfId="19" applyFont="1" applyBorder="1" applyAlignment="1">
      <alignment horizontal="center" vertical="top" wrapText="1"/>
    </xf>
    <xf numFmtId="0" fontId="16" fillId="0" borderId="43" xfId="19" applyFont="1" applyBorder="1" applyAlignment="1">
      <alignment horizontal="center" vertical="top" wrapText="1"/>
    </xf>
    <xf numFmtId="164" fontId="16" fillId="0" borderId="43" xfId="19" applyNumberFormat="1" applyFont="1" applyBorder="1" applyAlignment="1">
      <alignment horizontal="center" vertical="top" wrapText="1"/>
    </xf>
    <xf numFmtId="0" fontId="16" fillId="0" borderId="22" xfId="19" applyFont="1" applyBorder="1" applyAlignment="1">
      <alignment vertical="top" wrapText="1"/>
    </xf>
    <xf numFmtId="168" fontId="16" fillId="0" borderId="22" xfId="21" applyNumberFormat="1" applyFont="1" applyFill="1" applyBorder="1" applyAlignment="1">
      <alignment horizontal="center" vertical="top"/>
    </xf>
    <xf numFmtId="168" fontId="16" fillId="0" borderId="23" xfId="21" applyNumberFormat="1" applyFont="1" applyFill="1" applyBorder="1" applyAlignment="1">
      <alignment horizontal="center" vertical="top"/>
    </xf>
    <xf numFmtId="164" fontId="16" fillId="0" borderId="2" xfId="19" applyNumberFormat="1" applyFont="1" applyBorder="1" applyAlignment="1">
      <alignment horizontal="center" vertical="top"/>
    </xf>
    <xf numFmtId="0" fontId="16" fillId="0" borderId="30" xfId="19" applyFont="1" applyBorder="1" applyAlignment="1">
      <alignment horizontal="left" vertical="top" wrapText="1"/>
    </xf>
    <xf numFmtId="0" fontId="16" fillId="0" borderId="26" xfId="19" applyFont="1" applyBorder="1" applyAlignment="1">
      <alignment horizontal="center" vertical="top" wrapText="1"/>
    </xf>
    <xf numFmtId="0" fontId="16" fillId="0" borderId="74" xfId="19" applyFont="1" applyBorder="1" applyAlignment="1">
      <alignment horizontal="center" vertical="top" wrapText="1"/>
    </xf>
    <xf numFmtId="0" fontId="16" fillId="0" borderId="62" xfId="19" applyFont="1" applyBorder="1" applyAlignment="1">
      <alignment vertical="center" wrapText="1"/>
    </xf>
    <xf numFmtId="0" fontId="16" fillId="9" borderId="38" xfId="19" applyFont="1" applyFill="1" applyBorder="1" applyAlignment="1">
      <alignment horizontal="center" vertical="top"/>
    </xf>
    <xf numFmtId="0" fontId="16" fillId="4" borderId="60" xfId="19" applyFont="1" applyFill="1" applyBorder="1" applyAlignment="1">
      <alignment horizontal="left" vertical="top" wrapText="1"/>
    </xf>
    <xf numFmtId="164" fontId="16" fillId="0" borderId="38" xfId="19" applyNumberFormat="1" applyFont="1" applyBorder="1" applyAlignment="1">
      <alignment horizontal="center" vertical="top"/>
    </xf>
    <xf numFmtId="0" fontId="16" fillId="4" borderId="67" xfId="19" applyFont="1" applyFill="1" applyBorder="1" applyAlignment="1">
      <alignment horizontal="left" vertical="top" wrapText="1"/>
    </xf>
    <xf numFmtId="164" fontId="17" fillId="25" borderId="2" xfId="19" applyNumberFormat="1" applyFont="1" applyFill="1" applyBorder="1" applyAlignment="1">
      <alignment horizontal="center" vertical="top"/>
    </xf>
    <xf numFmtId="0" fontId="17" fillId="25" borderId="2" xfId="19" applyFont="1" applyFill="1" applyBorder="1" applyAlignment="1">
      <alignment horizontal="center" vertical="top"/>
    </xf>
    <xf numFmtId="0" fontId="16" fillId="0" borderId="17" xfId="19" applyFont="1" applyBorder="1" applyAlignment="1">
      <alignment horizontal="center" vertical="top" wrapText="1"/>
    </xf>
    <xf numFmtId="164" fontId="16" fillId="0" borderId="53" xfId="19" applyNumberFormat="1" applyFont="1" applyBorder="1" applyAlignment="1">
      <alignment horizontal="center" vertical="center" wrapText="1"/>
    </xf>
    <xf numFmtId="0" fontId="16" fillId="0" borderId="54" xfId="19" applyFont="1" applyBorder="1" applyAlignment="1">
      <alignment horizontal="left" vertical="center" wrapText="1"/>
    </xf>
    <xf numFmtId="164" fontId="16" fillId="4" borderId="53" xfId="19" applyNumberFormat="1" applyFont="1" applyFill="1" applyBorder="1" applyAlignment="1">
      <alignment horizontal="center" vertical="center" wrapText="1"/>
    </xf>
    <xf numFmtId="0" fontId="16" fillId="4" borderId="54" xfId="19" applyFont="1" applyFill="1" applyBorder="1" applyAlignment="1">
      <alignment horizontal="left" vertical="center" wrapText="1"/>
    </xf>
    <xf numFmtId="164" fontId="17" fillId="25" borderId="9" xfId="19" applyNumberFormat="1" applyFont="1" applyFill="1" applyBorder="1" applyAlignment="1">
      <alignment horizontal="center" vertical="top"/>
    </xf>
    <xf numFmtId="0" fontId="16" fillId="0" borderId="53" xfId="19" applyFont="1" applyBorder="1" applyAlignment="1">
      <alignment horizontal="center" vertical="center" wrapText="1"/>
    </xf>
    <xf numFmtId="164" fontId="16" fillId="0" borderId="24" xfId="19" applyNumberFormat="1" applyFont="1" applyBorder="1" applyAlignment="1">
      <alignment horizontal="center" vertical="top"/>
    </xf>
    <xf numFmtId="0" fontId="16" fillId="0" borderId="24" xfId="19" applyFont="1" applyBorder="1" applyAlignment="1">
      <alignment horizontal="center" vertical="top"/>
    </xf>
    <xf numFmtId="0" fontId="17" fillId="12" borderId="2" xfId="19" applyFont="1" applyFill="1" applyBorder="1" applyAlignment="1">
      <alignment horizontal="center" vertical="top"/>
    </xf>
    <xf numFmtId="0" fontId="16" fillId="0" borderId="37" xfId="19" applyFont="1" applyBorder="1" applyAlignment="1">
      <alignment horizontal="center" vertical="top" wrapText="1"/>
    </xf>
    <xf numFmtId="0" fontId="16" fillId="0" borderId="53" xfId="19" applyFont="1" applyBorder="1" applyAlignment="1">
      <alignment horizontal="center" vertical="top" wrapText="1"/>
    </xf>
    <xf numFmtId="0" fontId="16" fillId="0" borderId="54" xfId="19" applyFont="1" applyBorder="1" applyAlignment="1">
      <alignment vertical="top"/>
    </xf>
    <xf numFmtId="164" fontId="17" fillId="25" borderId="4" xfId="19" applyNumberFormat="1" applyFont="1" applyFill="1" applyBorder="1" applyAlignment="1">
      <alignment horizontal="center" vertical="top"/>
    </xf>
    <xf numFmtId="0" fontId="16" fillId="5" borderId="8" xfId="19" applyFont="1" applyFill="1" applyBorder="1" applyAlignment="1">
      <alignment horizontal="center" vertical="top" wrapText="1"/>
    </xf>
    <xf numFmtId="0" fontId="16" fillId="5" borderId="0" xfId="19" applyFont="1" applyFill="1" applyAlignment="1">
      <alignment horizontal="center" vertical="top" wrapText="1"/>
    </xf>
    <xf numFmtId="164" fontId="16" fillId="4" borderId="59" xfId="19" applyNumberFormat="1" applyFont="1" applyFill="1" applyBorder="1" applyAlignment="1">
      <alignment horizontal="center" vertical="center" wrapText="1"/>
    </xf>
    <xf numFmtId="164" fontId="16" fillId="0" borderId="74" xfId="19" applyNumberFormat="1" applyFont="1" applyBorder="1" applyAlignment="1">
      <alignment horizontal="center" vertical="center" wrapText="1"/>
    </xf>
    <xf numFmtId="164" fontId="16" fillId="4" borderId="74" xfId="19" applyNumberFormat="1" applyFont="1" applyFill="1" applyBorder="1" applyAlignment="1">
      <alignment horizontal="center" vertical="center" wrapText="1"/>
    </xf>
    <xf numFmtId="0" fontId="16" fillId="0" borderId="13" xfId="19" applyFont="1" applyBorder="1" applyAlignment="1">
      <alignment horizontal="center" vertical="top"/>
    </xf>
    <xf numFmtId="164" fontId="16" fillId="0" borderId="43" xfId="19" applyNumberFormat="1" applyFont="1" applyBorder="1" applyAlignment="1">
      <alignment horizontal="center" vertical="center" wrapText="1"/>
    </xf>
    <xf numFmtId="164" fontId="16" fillId="0" borderId="41" xfId="19" applyNumberFormat="1" applyFont="1" applyBorder="1" applyAlignment="1">
      <alignment horizontal="center" vertical="top"/>
    </xf>
    <xf numFmtId="164" fontId="16" fillId="0" borderId="17" xfId="19" applyNumberFormat="1" applyFont="1" applyBorder="1" applyAlignment="1">
      <alignment horizontal="center" vertical="top"/>
    </xf>
    <xf numFmtId="0" fontId="16" fillId="4" borderId="30" xfId="19" applyFont="1" applyFill="1" applyBorder="1" applyAlignment="1">
      <alignment vertical="top" wrapText="1"/>
    </xf>
    <xf numFmtId="0" fontId="7" fillId="0" borderId="37" xfId="19" applyFont="1" applyBorder="1" applyAlignment="1">
      <alignment vertical="center" wrapText="1"/>
    </xf>
    <xf numFmtId="0" fontId="7" fillId="0" borderId="0" xfId="19" applyFont="1" applyAlignment="1">
      <alignment wrapText="1"/>
    </xf>
    <xf numFmtId="0" fontId="16" fillId="0" borderId="16" xfId="19" applyFont="1" applyBorder="1" applyAlignment="1">
      <alignment horizontal="center" vertical="center" wrapText="1"/>
    </xf>
    <xf numFmtId="0" fontId="16" fillId="0" borderId="37" xfId="19" applyFont="1" applyBorder="1" applyAlignment="1">
      <alignment horizontal="center" vertical="center" wrapText="1"/>
    </xf>
    <xf numFmtId="0" fontId="18" fillId="0" borderId="36" xfId="19" applyFont="1" applyBorder="1" applyAlignment="1">
      <alignment horizontal="center" vertical="center" wrapText="1"/>
    </xf>
    <xf numFmtId="0" fontId="16" fillId="4" borderId="51" xfId="19" applyFont="1" applyFill="1" applyBorder="1" applyAlignment="1">
      <alignment horizontal="left" vertical="center" wrapText="1"/>
    </xf>
    <xf numFmtId="2" fontId="16" fillId="0" borderId="44" xfId="19" applyNumberFormat="1" applyFont="1" applyBorder="1" applyAlignment="1">
      <alignment horizontal="center" vertical="center" wrapText="1"/>
    </xf>
    <xf numFmtId="2" fontId="16" fillId="0" borderId="74" xfId="19" applyNumberFormat="1" applyFont="1" applyBorder="1" applyAlignment="1">
      <alignment horizontal="center" vertical="center" wrapText="1"/>
    </xf>
    <xf numFmtId="0" fontId="78" fillId="0" borderId="3" xfId="19" applyFont="1" applyBorder="1" applyAlignment="1">
      <alignment horizontal="center" vertical="center" wrapText="1"/>
    </xf>
    <xf numFmtId="0" fontId="78" fillId="0" borderId="34" xfId="19" applyFont="1" applyBorder="1" applyAlignment="1">
      <alignment horizontal="center" vertical="center" wrapText="1"/>
    </xf>
    <xf numFmtId="0" fontId="18" fillId="0" borderId="72" xfId="19" applyFont="1" applyBorder="1" applyAlignment="1">
      <alignment horizontal="center" vertical="center" wrapText="1"/>
    </xf>
    <xf numFmtId="0" fontId="16" fillId="4" borderId="28" xfId="19" applyFont="1" applyFill="1" applyBorder="1" applyAlignment="1">
      <alignment horizontal="left" vertical="center" wrapText="1"/>
    </xf>
    <xf numFmtId="0" fontId="16" fillId="0" borderId="21" xfId="19" applyFont="1" applyBorder="1" applyAlignment="1">
      <alignment vertical="center" wrapText="1"/>
    </xf>
    <xf numFmtId="0" fontId="16" fillId="0" borderId="43" xfId="19" applyFont="1" applyBorder="1" applyAlignment="1">
      <alignment vertical="center" wrapText="1"/>
    </xf>
    <xf numFmtId="164" fontId="16" fillId="0" borderId="43" xfId="19" applyNumberFormat="1" applyFont="1" applyBorder="1" applyAlignment="1">
      <alignment vertical="center" wrapText="1"/>
    </xf>
    <xf numFmtId="0" fontId="16" fillId="0" borderId="66" xfId="19" applyFont="1" applyBorder="1" applyAlignment="1">
      <alignment vertical="center" wrapText="1"/>
    </xf>
    <xf numFmtId="164" fontId="16" fillId="0" borderId="66" xfId="19" applyNumberFormat="1" applyFont="1" applyBorder="1" applyAlignment="1">
      <alignment vertical="center" wrapText="1"/>
    </xf>
    <xf numFmtId="0" fontId="16" fillId="0" borderId="60" xfId="19" applyFont="1" applyBorder="1" applyAlignment="1">
      <alignment vertical="center" wrapText="1"/>
    </xf>
    <xf numFmtId="0" fontId="17" fillId="9" borderId="41" xfId="19" applyFont="1" applyFill="1" applyBorder="1" applyAlignment="1">
      <alignment horizontal="center" vertical="top"/>
    </xf>
    <xf numFmtId="0" fontId="16" fillId="0" borderId="26" xfId="19" applyFont="1" applyBorder="1" applyAlignment="1">
      <alignment vertical="center" wrapText="1"/>
    </xf>
    <xf numFmtId="0" fontId="16" fillId="0" borderId="75" xfId="19" applyFont="1" applyBorder="1" applyAlignment="1">
      <alignment vertical="center" wrapText="1"/>
    </xf>
    <xf numFmtId="164" fontId="16" fillId="0" borderId="75" xfId="19" applyNumberFormat="1" applyFont="1" applyBorder="1" applyAlignment="1">
      <alignment vertical="center" wrapText="1"/>
    </xf>
    <xf numFmtId="0" fontId="16" fillId="0" borderId="78" xfId="19" applyFont="1" applyBorder="1" applyAlignment="1">
      <alignment vertical="center" wrapText="1"/>
    </xf>
    <xf numFmtId="0" fontId="79" fillId="0" borderId="0" xfId="19" applyFont="1" applyAlignment="1">
      <alignment wrapText="1"/>
    </xf>
    <xf numFmtId="0" fontId="18" fillId="0" borderId="10" xfId="19" applyFont="1" applyBorder="1" applyAlignment="1">
      <alignment horizontal="center" vertical="center"/>
    </xf>
    <xf numFmtId="0" fontId="16" fillId="0" borderId="65" xfId="19" applyFont="1" applyBorder="1" applyAlignment="1">
      <alignment horizontal="center" vertical="center" wrapText="1"/>
    </xf>
    <xf numFmtId="164" fontId="16" fillId="4" borderId="65" xfId="19" applyNumberFormat="1" applyFont="1" applyFill="1" applyBorder="1" applyAlignment="1">
      <alignment horizontal="center" vertical="center" wrapText="1"/>
    </xf>
    <xf numFmtId="0" fontId="16" fillId="4" borderId="32" xfId="19" applyFont="1" applyFill="1" applyBorder="1" applyAlignment="1">
      <alignment vertical="center" wrapText="1"/>
    </xf>
    <xf numFmtId="0" fontId="16" fillId="9" borderId="23" xfId="19" applyFont="1" applyFill="1" applyBorder="1" applyAlignment="1">
      <alignment horizontal="center" vertical="top"/>
    </xf>
    <xf numFmtId="0" fontId="81" fillId="0" borderId="0" xfId="19" applyFont="1" applyAlignment="1">
      <alignment vertical="center"/>
    </xf>
    <xf numFmtId="0" fontId="40" fillId="0" borderId="51" xfId="19" applyFont="1" applyBorder="1" applyAlignment="1">
      <alignment vertical="center"/>
    </xf>
    <xf numFmtId="0" fontId="16" fillId="0" borderId="57" xfId="19" applyFont="1" applyBorder="1" applyAlignment="1">
      <alignment horizontal="center" vertical="center" wrapText="1"/>
    </xf>
    <xf numFmtId="0" fontId="16" fillId="0" borderId="17" xfId="19" applyFont="1" applyBorder="1" applyAlignment="1">
      <alignment horizontal="center" vertical="center" wrapText="1"/>
    </xf>
    <xf numFmtId="0" fontId="16" fillId="0" borderId="51" xfId="19" applyFont="1" applyBorder="1" applyAlignment="1">
      <alignment vertical="center"/>
    </xf>
    <xf numFmtId="0" fontId="16" fillId="0" borderId="54" xfId="19" applyFont="1" applyBorder="1" applyAlignment="1">
      <alignment vertical="center"/>
    </xf>
    <xf numFmtId="0" fontId="16" fillId="0" borderId="36" xfId="19" applyFont="1" applyBorder="1" applyAlignment="1">
      <alignment horizontal="center" vertical="top" wrapText="1"/>
    </xf>
    <xf numFmtId="0" fontId="16" fillId="0" borderId="51" xfId="19" applyFont="1" applyBorder="1" applyAlignment="1">
      <alignment horizontal="left" vertical="top"/>
    </xf>
    <xf numFmtId="0" fontId="16" fillId="0" borderId="8" xfId="19" applyFont="1" applyBorder="1" applyAlignment="1">
      <alignment horizontal="center" vertical="top" wrapText="1"/>
    </xf>
    <xf numFmtId="0" fontId="16" fillId="0" borderId="54" xfId="19" applyFont="1" applyBorder="1" applyAlignment="1">
      <alignment horizontal="left" vertical="top"/>
    </xf>
    <xf numFmtId="0" fontId="16" fillId="0" borderId="51" xfId="19" applyFont="1" applyBorder="1" applyAlignment="1">
      <alignment vertical="center" wrapText="1"/>
    </xf>
    <xf numFmtId="0" fontId="16" fillId="0" borderId="51" xfId="19" applyFont="1" applyBorder="1" applyAlignment="1">
      <alignment horizontal="left" vertical="center" wrapText="1"/>
    </xf>
    <xf numFmtId="164" fontId="17" fillId="25" borderId="19" xfId="19" applyNumberFormat="1" applyFont="1" applyFill="1" applyBorder="1" applyAlignment="1">
      <alignment horizontal="center" vertical="top"/>
    </xf>
    <xf numFmtId="0" fontId="82" fillId="10" borderId="2" xfId="19" applyFont="1" applyFill="1" applyBorder="1" applyAlignment="1">
      <alignment vertical="top" wrapText="1"/>
    </xf>
    <xf numFmtId="0" fontId="16" fillId="26" borderId="8" xfId="19" applyFont="1" applyFill="1" applyBorder="1" applyAlignment="1">
      <alignment vertical="center" wrapText="1"/>
    </xf>
    <xf numFmtId="0" fontId="16" fillId="26" borderId="68" xfId="19" applyFont="1" applyFill="1" applyBorder="1" applyAlignment="1">
      <alignment vertical="center" wrapText="1"/>
    </xf>
    <xf numFmtId="164" fontId="16" fillId="15" borderId="36" xfId="19" applyNumberFormat="1" applyFont="1" applyFill="1" applyBorder="1" applyAlignment="1">
      <alignment horizontal="center" vertical="center" wrapText="1"/>
    </xf>
    <xf numFmtId="0" fontId="16" fillId="0" borderId="17" xfId="19" applyFont="1" applyBorder="1" applyAlignment="1">
      <alignment vertical="center" wrapText="1"/>
    </xf>
    <xf numFmtId="0" fontId="16" fillId="0" borderId="36" xfId="19" applyFont="1" applyBorder="1" applyAlignment="1">
      <alignment vertical="center" wrapText="1"/>
    </xf>
    <xf numFmtId="164" fontId="16" fillId="15" borderId="36" xfId="19" applyNumberFormat="1" applyFont="1" applyFill="1" applyBorder="1" applyAlignment="1">
      <alignment vertical="center" wrapText="1"/>
    </xf>
    <xf numFmtId="164" fontId="16" fillId="15" borderId="51" xfId="19" applyNumberFormat="1" applyFont="1" applyFill="1" applyBorder="1" applyAlignment="1">
      <alignment vertical="top" wrapText="1"/>
    </xf>
    <xf numFmtId="164" fontId="16" fillId="0" borderId="68" xfId="19" applyNumberFormat="1" applyFont="1" applyBorder="1" applyAlignment="1">
      <alignment vertical="center" wrapText="1"/>
    </xf>
    <xf numFmtId="164" fontId="16" fillId="0" borderId="54" xfId="19" applyNumberFormat="1" applyFont="1" applyBorder="1" applyAlignment="1">
      <alignment vertical="top" wrapText="1"/>
    </xf>
    <xf numFmtId="164" fontId="16" fillId="0" borderId="25" xfId="19" applyNumberFormat="1" applyFont="1" applyBorder="1" applyAlignment="1">
      <alignment horizontal="center" vertical="top"/>
    </xf>
    <xf numFmtId="164" fontId="16" fillId="15" borderId="54" xfId="19" applyNumberFormat="1" applyFont="1" applyFill="1" applyBorder="1" applyAlignment="1">
      <alignment vertical="top" wrapText="1"/>
    </xf>
    <xf numFmtId="0" fontId="83" fillId="0" borderId="3" xfId="19" applyFont="1" applyBorder="1" applyAlignment="1">
      <alignment horizontal="center" vertical="center"/>
    </xf>
    <xf numFmtId="0" fontId="83" fillId="0" borderId="35" xfId="19" applyFont="1" applyBorder="1" applyAlignment="1">
      <alignment horizontal="center" vertical="center"/>
    </xf>
    <xf numFmtId="164" fontId="33" fillId="0" borderId="67" xfId="19" applyNumberFormat="1" applyFont="1" applyBorder="1" applyAlignment="1">
      <alignment vertical="top" wrapText="1"/>
    </xf>
    <xf numFmtId="164" fontId="16" fillId="15" borderId="43" xfId="19" applyNumberFormat="1" applyFont="1" applyFill="1" applyBorder="1" applyAlignment="1">
      <alignment horizontal="center" vertical="center" wrapText="1"/>
    </xf>
    <xf numFmtId="0" fontId="16" fillId="0" borderId="36" xfId="19" applyFont="1" applyBorder="1" applyAlignment="1">
      <alignment horizontal="center" vertical="center"/>
    </xf>
    <xf numFmtId="0" fontId="16" fillId="0" borderId="17" xfId="19" applyFont="1" applyBorder="1" applyAlignment="1">
      <alignment horizontal="center" vertical="center"/>
    </xf>
    <xf numFmtId="0" fontId="16" fillId="0" borderId="37" xfId="19" applyFont="1" applyBorder="1" applyAlignment="1">
      <alignment horizontal="center" vertical="center"/>
    </xf>
    <xf numFmtId="164" fontId="16" fillId="15" borderId="15" xfId="19" applyNumberFormat="1" applyFont="1" applyFill="1" applyBorder="1" applyAlignment="1">
      <alignment vertical="top" wrapText="1"/>
    </xf>
    <xf numFmtId="0" fontId="16" fillId="0" borderId="7" xfId="19" applyFont="1" applyBorder="1" applyAlignment="1">
      <alignment vertical="top" wrapText="1"/>
    </xf>
    <xf numFmtId="0" fontId="16" fillId="0" borderId="11" xfId="19" applyFont="1" applyBorder="1" applyAlignment="1">
      <alignment horizontal="center" vertical="center" wrapText="1"/>
    </xf>
    <xf numFmtId="0" fontId="16" fillId="0" borderId="56" xfId="19" applyFont="1" applyBorder="1" applyAlignment="1">
      <alignment horizontal="center" vertical="center" wrapText="1"/>
    </xf>
    <xf numFmtId="0" fontId="16" fillId="0" borderId="65" xfId="19" applyFont="1" applyBorder="1" applyAlignment="1">
      <alignment horizontal="center" vertical="center"/>
    </xf>
    <xf numFmtId="0" fontId="16" fillId="0" borderId="12" xfId="19" applyFont="1" applyBorder="1" applyAlignment="1">
      <alignment vertical="top" wrapText="1"/>
    </xf>
    <xf numFmtId="164" fontId="16" fillId="0" borderId="12" xfId="19" applyNumberFormat="1" applyFont="1" applyBorder="1" applyAlignment="1">
      <alignment horizontal="center" vertical="top"/>
    </xf>
    <xf numFmtId="0" fontId="16" fillId="0" borderId="9" xfId="19" applyFont="1" applyBorder="1" applyAlignment="1">
      <alignment horizontal="center" vertical="top"/>
    </xf>
    <xf numFmtId="0" fontId="16" fillId="0" borderId="5" xfId="2" applyFont="1" applyBorder="1" applyAlignment="1">
      <alignment vertical="top"/>
    </xf>
    <xf numFmtId="0" fontId="7" fillId="0" borderId="16" xfId="2" applyFont="1" applyBorder="1" applyAlignment="1">
      <alignment vertical="top"/>
    </xf>
    <xf numFmtId="0" fontId="16" fillId="0" borderId="18" xfId="2" applyFont="1" applyBorder="1" applyAlignment="1">
      <alignment vertical="top"/>
    </xf>
    <xf numFmtId="164" fontId="17" fillId="0" borderId="19" xfId="19" applyNumberFormat="1" applyFont="1" applyBorder="1" applyAlignment="1">
      <alignment horizontal="center" vertical="top"/>
    </xf>
    <xf numFmtId="0" fontId="17" fillId="0" borderId="38" xfId="19" applyFont="1" applyBorder="1" applyAlignment="1">
      <alignment horizontal="center" vertical="top"/>
    </xf>
    <xf numFmtId="0" fontId="16" fillId="0" borderId="44" xfId="2" applyFont="1" applyBorder="1" applyAlignment="1">
      <alignment vertical="top"/>
    </xf>
    <xf numFmtId="0" fontId="18" fillId="0" borderId="53" xfId="19" applyFont="1" applyBorder="1" applyAlignment="1">
      <alignment horizontal="center" vertical="center" wrapText="1"/>
    </xf>
    <xf numFmtId="0" fontId="16" fillId="0" borderId="71" xfId="19" applyFont="1" applyBorder="1" applyAlignment="1">
      <alignment horizontal="center" vertical="top" wrapText="1"/>
    </xf>
    <xf numFmtId="0" fontId="16" fillId="0" borderId="72" xfId="19" applyFont="1" applyBorder="1" applyAlignment="1">
      <alignment horizontal="center" vertical="top" wrapText="1"/>
    </xf>
    <xf numFmtId="0" fontId="16" fillId="0" borderId="28" xfId="19" applyFont="1" applyBorder="1" applyAlignment="1">
      <alignment vertical="top" wrapText="1"/>
    </xf>
    <xf numFmtId="0" fontId="16" fillId="0" borderId="30" xfId="19" applyFont="1" applyBorder="1" applyAlignment="1">
      <alignment vertical="top" wrapText="1"/>
    </xf>
    <xf numFmtId="0" fontId="12" fillId="6" borderId="11" xfId="19" applyFont="1" applyFill="1" applyBorder="1" applyAlignment="1">
      <alignment vertical="top" wrapText="1"/>
    </xf>
    <xf numFmtId="164" fontId="12" fillId="6" borderId="11" xfId="19" applyNumberFormat="1" applyFont="1" applyFill="1" applyBorder="1" applyAlignment="1">
      <alignment vertical="top" wrapText="1"/>
    </xf>
    <xf numFmtId="0" fontId="17" fillId="6" borderId="11" xfId="19" applyFont="1" applyFill="1" applyBorder="1" applyAlignment="1">
      <alignment vertical="top" wrapText="1"/>
    </xf>
    <xf numFmtId="0" fontId="17" fillId="6" borderId="11" xfId="19" applyFont="1" applyFill="1" applyBorder="1" applyAlignment="1">
      <alignment vertical="center" wrapText="1"/>
    </xf>
    <xf numFmtId="0" fontId="33" fillId="0" borderId="17" xfId="19" applyFont="1" applyBorder="1" applyAlignment="1">
      <alignment horizontal="center" vertical="top"/>
    </xf>
    <xf numFmtId="164" fontId="33" fillId="15" borderId="36" xfId="19" applyNumberFormat="1" applyFont="1" applyFill="1" applyBorder="1" applyAlignment="1">
      <alignment horizontal="center" vertical="center" wrapText="1"/>
    </xf>
    <xf numFmtId="0" fontId="16" fillId="0" borderId="21" xfId="19" applyFont="1" applyBorder="1" applyAlignment="1">
      <alignment horizontal="left" vertical="top" wrapText="1"/>
    </xf>
    <xf numFmtId="0" fontId="16" fillId="0" borderId="19" xfId="19" applyFont="1" applyBorder="1" applyAlignment="1">
      <alignment horizontal="justify" vertical="center"/>
    </xf>
    <xf numFmtId="0" fontId="16" fillId="0" borderId="15" xfId="19" applyFont="1" applyBorder="1" applyAlignment="1">
      <alignment wrapText="1"/>
    </xf>
    <xf numFmtId="0" fontId="33" fillId="0" borderId="8" xfId="19" applyFont="1" applyBorder="1" applyAlignment="1">
      <alignment horizontal="left" vertical="top" wrapText="1"/>
    </xf>
    <xf numFmtId="164" fontId="33" fillId="15" borderId="68" xfId="19" applyNumberFormat="1" applyFont="1" applyFill="1" applyBorder="1" applyAlignment="1">
      <alignment horizontal="center" vertical="center" wrapText="1"/>
    </xf>
    <xf numFmtId="0" fontId="16" fillId="0" borderId="54" xfId="19" applyFont="1" applyBorder="1" applyAlignment="1">
      <alignment horizontal="justify" vertical="center"/>
    </xf>
    <xf numFmtId="0" fontId="32" fillId="12" borderId="9" xfId="19" applyFont="1" applyFill="1" applyBorder="1" applyAlignment="1">
      <alignment horizontal="center" vertical="top"/>
    </xf>
    <xf numFmtId="164" fontId="16" fillId="0" borderId="36" xfId="19" applyNumberFormat="1" applyFont="1" applyBorder="1" applyAlignment="1">
      <alignment vertical="center" wrapText="1"/>
    </xf>
    <xf numFmtId="164" fontId="33" fillId="4" borderId="68" xfId="19" applyNumberFormat="1" applyFont="1" applyFill="1" applyBorder="1" applyAlignment="1">
      <alignment vertical="center" wrapText="1"/>
    </xf>
    <xf numFmtId="0" fontId="33" fillId="4" borderId="54" xfId="19" applyFont="1" applyFill="1" applyBorder="1" applyAlignment="1">
      <alignment wrapText="1"/>
    </xf>
    <xf numFmtId="164" fontId="33" fillId="4" borderId="72" xfId="19" applyNumberFormat="1" applyFont="1" applyFill="1" applyBorder="1" applyAlignment="1">
      <alignment vertical="center" wrapText="1"/>
    </xf>
    <xf numFmtId="0" fontId="16" fillId="4" borderId="28" xfId="19" applyFont="1" applyFill="1" applyBorder="1" applyAlignment="1">
      <alignment wrapText="1"/>
    </xf>
    <xf numFmtId="0" fontId="32" fillId="9" borderId="4" xfId="19" applyFont="1" applyFill="1" applyBorder="1" applyAlignment="1">
      <alignment horizontal="center" vertical="top"/>
    </xf>
    <xf numFmtId="164" fontId="33" fillId="4" borderId="43" xfId="19" applyNumberFormat="1" applyFont="1" applyFill="1" applyBorder="1" applyAlignment="1">
      <alignment vertical="center" wrapText="1"/>
    </xf>
    <xf numFmtId="0" fontId="16" fillId="4" borderId="30" xfId="19" applyFont="1" applyFill="1" applyBorder="1" applyAlignment="1">
      <alignment wrapText="1"/>
    </xf>
    <xf numFmtId="164" fontId="33" fillId="4" borderId="36" xfId="19" applyNumberFormat="1" applyFont="1" applyFill="1" applyBorder="1" applyAlignment="1">
      <alignment vertical="center" wrapText="1"/>
    </xf>
    <xf numFmtId="0" fontId="16" fillId="4" borderId="51" xfId="19" applyFont="1" applyFill="1" applyBorder="1" applyAlignment="1">
      <alignment wrapText="1"/>
    </xf>
    <xf numFmtId="0" fontId="16" fillId="0" borderId="25" xfId="19" applyFont="1" applyBorder="1" applyAlignment="1">
      <alignment vertical="top" wrapText="1"/>
    </xf>
    <xf numFmtId="0" fontId="17" fillId="0" borderId="21" xfId="19" applyFont="1" applyBorder="1" applyAlignment="1">
      <alignment horizontal="center" vertical="center"/>
    </xf>
    <xf numFmtId="0" fontId="17" fillId="0" borderId="43" xfId="19" applyFont="1" applyBorder="1" applyAlignment="1">
      <alignment horizontal="center" vertical="center"/>
    </xf>
    <xf numFmtId="0" fontId="33" fillId="0" borderId="17" xfId="19" applyFont="1" applyBorder="1" applyAlignment="1">
      <alignment horizontal="center" vertical="center" wrapText="1"/>
    </xf>
    <xf numFmtId="0" fontId="33" fillId="0" borderId="36" xfId="19" applyFont="1" applyBorder="1" applyAlignment="1">
      <alignment horizontal="center" vertical="center" wrapText="1"/>
    </xf>
    <xf numFmtId="0" fontId="36" fillId="0" borderId="36" xfId="19" applyFont="1" applyBorder="1" applyAlignment="1">
      <alignment horizontal="center" vertical="center" wrapText="1"/>
    </xf>
    <xf numFmtId="0" fontId="18" fillId="0" borderId="68" xfId="19" applyFont="1" applyBorder="1" applyAlignment="1">
      <alignment horizontal="center" vertical="center" wrapText="1"/>
    </xf>
    <xf numFmtId="0" fontId="33" fillId="0" borderId="3" xfId="19" applyFont="1" applyBorder="1" applyAlignment="1">
      <alignment horizontal="center" vertical="center" wrapText="1"/>
    </xf>
    <xf numFmtId="0" fontId="33" fillId="0" borderId="35" xfId="19" applyFont="1" applyBorder="1" applyAlignment="1">
      <alignment horizontal="center" vertical="center" wrapText="1"/>
    </xf>
    <xf numFmtId="164" fontId="33" fillId="15" borderId="35" xfId="19" applyNumberFormat="1" applyFont="1" applyFill="1" applyBorder="1" applyAlignment="1">
      <alignment horizontal="center" vertical="center" wrapText="1"/>
    </xf>
    <xf numFmtId="164" fontId="16" fillId="15" borderId="67" xfId="19" applyNumberFormat="1" applyFont="1" applyFill="1" applyBorder="1" applyAlignment="1">
      <alignment horizontal="left" vertical="center" wrapText="1"/>
    </xf>
    <xf numFmtId="0" fontId="32" fillId="9" borderId="9" xfId="19" applyFont="1" applyFill="1" applyBorder="1" applyAlignment="1">
      <alignment horizontal="center" vertical="top"/>
    </xf>
    <xf numFmtId="164" fontId="16" fillId="15" borderId="51" xfId="19" applyNumberFormat="1" applyFont="1" applyFill="1" applyBorder="1" applyAlignment="1">
      <alignment horizontal="left" vertical="center" wrapText="1"/>
    </xf>
    <xf numFmtId="0" fontId="33" fillId="0" borderId="8" xfId="19" applyFont="1" applyBorder="1" applyAlignment="1">
      <alignment horizontal="center" vertical="center" wrapText="1"/>
    </xf>
    <xf numFmtId="0" fontId="33" fillId="0" borderId="68" xfId="19" applyFont="1" applyBorder="1" applyAlignment="1">
      <alignment horizontal="center" vertical="center" wrapText="1"/>
    </xf>
    <xf numFmtId="0" fontId="16" fillId="0" borderId="17" xfId="19" applyFont="1" applyBorder="1" applyAlignment="1">
      <alignment horizontal="center" vertical="top"/>
    </xf>
    <xf numFmtId="0" fontId="16" fillId="0" borderId="36" xfId="19" applyFont="1" applyBorder="1" applyAlignment="1">
      <alignment horizontal="center" vertical="top"/>
    </xf>
    <xf numFmtId="0" fontId="16" fillId="0" borderId="8" xfId="19" applyFont="1" applyBorder="1" applyAlignment="1">
      <alignment horizontal="center" vertical="top"/>
    </xf>
    <xf numFmtId="0" fontId="16" fillId="0" borderId="68" xfId="19" applyFont="1" applyBorder="1" applyAlignment="1">
      <alignment horizontal="center" vertical="top"/>
    </xf>
    <xf numFmtId="0" fontId="16" fillId="0" borderId="10" xfId="19" applyFont="1" applyBorder="1" applyAlignment="1">
      <alignment horizontal="center" vertical="top" wrapText="1"/>
    </xf>
    <xf numFmtId="0" fontId="16" fillId="0" borderId="65" xfId="19" applyFont="1" applyBorder="1" applyAlignment="1">
      <alignment horizontal="center" vertical="top" wrapText="1"/>
    </xf>
    <xf numFmtId="0" fontId="16" fillId="0" borderId="11" xfId="19" applyFont="1" applyBorder="1" applyAlignment="1">
      <alignment horizontal="center" vertical="top" wrapText="1"/>
    </xf>
    <xf numFmtId="0" fontId="16" fillId="4" borderId="32" xfId="19" applyFont="1" applyFill="1" applyBorder="1" applyAlignment="1">
      <alignment horizontal="left" vertical="top" wrapText="1"/>
    </xf>
    <xf numFmtId="0" fontId="7" fillId="0" borderId="66" xfId="19" applyFont="1" applyBorder="1" applyAlignment="1">
      <alignment horizontal="left" vertical="top"/>
    </xf>
    <xf numFmtId="0" fontId="14" fillId="0" borderId="64" xfId="19" applyFont="1" applyBorder="1" applyAlignment="1">
      <alignment horizontal="center" vertical="top"/>
    </xf>
    <xf numFmtId="0" fontId="16" fillId="4" borderId="65" xfId="19" applyFont="1" applyFill="1" applyBorder="1" applyAlignment="1">
      <alignment horizontal="center" vertical="center"/>
    </xf>
    <xf numFmtId="0" fontId="16" fillId="0" borderId="32" xfId="19" applyFont="1" applyBorder="1" applyAlignment="1">
      <alignment vertical="top"/>
    </xf>
    <xf numFmtId="0" fontId="33" fillId="0" borderId="17" xfId="19" applyFont="1" applyBorder="1" applyAlignment="1">
      <alignment horizontal="left" vertical="top" wrapText="1"/>
    </xf>
    <xf numFmtId="0" fontId="16" fillId="0" borderId="30" xfId="19" applyFont="1" applyBorder="1" applyAlignment="1">
      <alignment horizontal="left" vertical="top"/>
    </xf>
    <xf numFmtId="0" fontId="16" fillId="9" borderId="83" xfId="19" applyFont="1" applyFill="1" applyBorder="1" applyAlignment="1">
      <alignment horizontal="center" vertical="top"/>
    </xf>
    <xf numFmtId="0" fontId="16" fillId="0" borderId="8" xfId="19" applyFont="1" applyBorder="1" applyAlignment="1">
      <alignment horizontal="left" vertical="top" wrapText="1"/>
    </xf>
    <xf numFmtId="0" fontId="16" fillId="9" borderId="5" xfId="19" applyFont="1" applyFill="1" applyBorder="1" applyAlignment="1">
      <alignment horizontal="center" vertical="top"/>
    </xf>
    <xf numFmtId="0" fontId="20" fillId="0" borderId="3" xfId="19" applyFont="1" applyBorder="1" applyAlignment="1">
      <alignment horizontal="center" vertical="center" wrapText="1"/>
    </xf>
    <xf numFmtId="0" fontId="20" fillId="0" borderId="35" xfId="19" applyFont="1" applyBorder="1" applyAlignment="1">
      <alignment vertical="center" wrapText="1"/>
    </xf>
    <xf numFmtId="0" fontId="20" fillId="0" borderId="67" xfId="19" applyFont="1" applyBorder="1" applyAlignment="1">
      <alignment vertical="center" wrapText="1"/>
    </xf>
    <xf numFmtId="0" fontId="20" fillId="0" borderId="75" xfId="19" applyFont="1" applyBorder="1" applyAlignment="1">
      <alignment horizontal="center" vertical="center" wrapText="1"/>
    </xf>
    <xf numFmtId="0" fontId="20" fillId="0" borderId="78" xfId="19" applyFont="1" applyBorder="1" applyAlignment="1">
      <alignment vertical="center" wrapText="1"/>
    </xf>
    <xf numFmtId="164" fontId="16" fillId="15" borderId="68" xfId="19" applyNumberFormat="1" applyFont="1" applyFill="1" applyBorder="1" applyAlignment="1">
      <alignment horizontal="center" vertical="top" wrapText="1"/>
    </xf>
    <xf numFmtId="0" fontId="16" fillId="0" borderId="11" xfId="19" applyFont="1" applyBorder="1" applyAlignment="1">
      <alignment horizontal="center" vertical="center"/>
    </xf>
    <xf numFmtId="164" fontId="16" fillId="15" borderId="65" xfId="19" applyNumberFormat="1" applyFont="1" applyFill="1" applyBorder="1" applyAlignment="1">
      <alignment horizontal="center" vertical="center" wrapText="1"/>
    </xf>
    <xf numFmtId="0" fontId="16" fillId="0" borderId="32" xfId="19" applyFont="1" applyBorder="1" applyAlignment="1">
      <alignment horizontal="left" vertical="top" wrapText="1"/>
    </xf>
    <xf numFmtId="49" fontId="16" fillId="0" borderId="11" xfId="19" applyNumberFormat="1" applyFont="1" applyBorder="1" applyAlignment="1">
      <alignment horizontal="center" vertical="center" wrapText="1"/>
    </xf>
    <xf numFmtId="49" fontId="16" fillId="0" borderId="65" xfId="19" applyNumberFormat="1" applyFont="1" applyBorder="1" applyAlignment="1">
      <alignment horizontal="center" vertical="center" wrapText="1"/>
    </xf>
    <xf numFmtId="0" fontId="16" fillId="0" borderId="32" xfId="19" applyFont="1" applyBorder="1" applyAlignment="1">
      <alignment vertical="top" wrapText="1"/>
    </xf>
    <xf numFmtId="49" fontId="32" fillId="6" borderId="11" xfId="19" applyNumberFormat="1" applyFont="1" applyFill="1" applyBorder="1" applyAlignment="1">
      <alignment vertical="top" wrapText="1"/>
    </xf>
    <xf numFmtId="164" fontId="32" fillId="6" borderId="11" xfId="19" applyNumberFormat="1" applyFont="1" applyFill="1" applyBorder="1" applyAlignment="1">
      <alignment vertical="top" wrapText="1"/>
    </xf>
    <xf numFmtId="49" fontId="32" fillId="6" borderId="11" xfId="19" applyNumberFormat="1" applyFont="1" applyFill="1" applyBorder="1" applyAlignment="1">
      <alignment vertical="center" wrapText="1"/>
    </xf>
    <xf numFmtId="49" fontId="16" fillId="0" borderId="35" xfId="19" applyNumberFormat="1" applyFont="1" applyBorder="1" applyAlignment="1">
      <alignment horizontal="center" vertical="top" wrapText="1"/>
    </xf>
    <xf numFmtId="49" fontId="16" fillId="0" borderId="72" xfId="19" applyNumberFormat="1" applyFont="1" applyBorder="1" applyAlignment="1">
      <alignment horizontal="center" vertical="top" wrapText="1"/>
    </xf>
    <xf numFmtId="49" fontId="16" fillId="0" borderId="72" xfId="19" applyNumberFormat="1" applyFont="1" applyBorder="1" applyAlignment="1">
      <alignment horizontal="center" vertical="center" wrapText="1"/>
    </xf>
    <xf numFmtId="0" fontId="16" fillId="0" borderId="28" xfId="19" applyFont="1" applyBorder="1" applyAlignment="1">
      <alignment horizontal="left" vertical="top" wrapText="1"/>
    </xf>
    <xf numFmtId="49" fontId="12" fillId="6" borderId="11" xfId="19" applyNumberFormat="1" applyFont="1" applyFill="1" applyBorder="1" applyAlignment="1">
      <alignment vertical="top" wrapText="1"/>
    </xf>
    <xf numFmtId="49" fontId="12" fillId="6" borderId="11" xfId="19" applyNumberFormat="1" applyFont="1" applyFill="1" applyBorder="1" applyAlignment="1">
      <alignment vertical="center" wrapText="1"/>
    </xf>
    <xf numFmtId="0" fontId="17" fillId="6" borderId="12" xfId="19" applyFont="1" applyFill="1" applyBorder="1" applyAlignment="1">
      <alignment vertical="center"/>
    </xf>
    <xf numFmtId="49" fontId="12" fillId="11" borderId="10" xfId="19" applyNumberFormat="1" applyFont="1" applyFill="1" applyBorder="1" applyAlignment="1">
      <alignment horizontal="center" vertical="top"/>
    </xf>
    <xf numFmtId="49" fontId="12" fillId="24" borderId="9" xfId="19" applyNumberFormat="1" applyFont="1" applyFill="1" applyBorder="1" applyAlignment="1">
      <alignment horizontal="center" vertical="top"/>
    </xf>
    <xf numFmtId="164" fontId="16" fillId="0" borderId="37" xfId="19" applyNumberFormat="1" applyFont="1" applyBorder="1" applyAlignment="1">
      <alignment horizontal="center" vertical="center" wrapText="1"/>
    </xf>
    <xf numFmtId="164" fontId="16" fillId="15" borderId="56" xfId="19" applyNumberFormat="1" applyFont="1" applyFill="1" applyBorder="1" applyAlignment="1">
      <alignment horizontal="center" vertical="center" wrapText="1"/>
    </xf>
    <xf numFmtId="0" fontId="86" fillId="6" borderId="11" xfId="19" applyFont="1" applyFill="1" applyBorder="1" applyAlignment="1">
      <alignment vertical="top" wrapText="1"/>
    </xf>
    <xf numFmtId="164" fontId="86" fillId="6" borderId="11" xfId="19" applyNumberFormat="1" applyFont="1" applyFill="1" applyBorder="1" applyAlignment="1">
      <alignment vertical="top" wrapText="1"/>
    </xf>
    <xf numFmtId="0" fontId="87" fillId="6" borderId="11" xfId="19" applyFont="1" applyFill="1" applyBorder="1" applyAlignment="1">
      <alignment vertical="top" wrapText="1"/>
    </xf>
    <xf numFmtId="0" fontId="87" fillId="6" borderId="11" xfId="19" applyFont="1" applyFill="1" applyBorder="1" applyAlignment="1">
      <alignment vertical="center" wrapText="1"/>
    </xf>
    <xf numFmtId="0" fontId="33" fillId="0" borderId="3" xfId="19" applyFont="1" applyBorder="1" applyAlignment="1">
      <alignment horizontal="center" vertical="top"/>
    </xf>
    <xf numFmtId="0" fontId="33" fillId="0" borderId="35" xfId="19" applyFont="1" applyBorder="1" applyAlignment="1">
      <alignment horizontal="center" vertical="top"/>
    </xf>
    <xf numFmtId="164" fontId="16" fillId="15" borderId="72" xfId="19" applyNumberFormat="1" applyFont="1" applyFill="1" applyBorder="1" applyAlignment="1">
      <alignment horizontal="center" vertical="top" wrapText="1"/>
    </xf>
    <xf numFmtId="0" fontId="16" fillId="0" borderId="4" xfId="19" applyFont="1" applyBorder="1" applyAlignment="1">
      <alignment horizontal="left" vertical="top" wrapText="1"/>
    </xf>
    <xf numFmtId="0" fontId="33" fillId="0" borderId="21" xfId="19" applyFont="1" applyBorder="1" applyAlignment="1">
      <alignment horizontal="left" vertical="top" wrapText="1"/>
    </xf>
    <xf numFmtId="0" fontId="33" fillId="0" borderId="43" xfId="19" applyFont="1" applyBorder="1" applyAlignment="1">
      <alignment horizontal="left" vertical="top" wrapText="1"/>
    </xf>
    <xf numFmtId="164" fontId="16" fillId="15" borderId="43" xfId="19" applyNumberFormat="1" applyFont="1" applyFill="1" applyBorder="1" applyAlignment="1">
      <alignment horizontal="center" vertical="top" wrapText="1"/>
    </xf>
    <xf numFmtId="0" fontId="16" fillId="0" borderId="22" xfId="19" applyFont="1" applyBorder="1" applyAlignment="1">
      <alignment horizontal="justify" vertical="center"/>
    </xf>
    <xf numFmtId="164" fontId="16" fillId="15" borderId="65" xfId="19" applyNumberFormat="1" applyFont="1" applyFill="1" applyBorder="1" applyAlignment="1">
      <alignment horizontal="center" vertical="top" wrapText="1"/>
    </xf>
    <xf numFmtId="0" fontId="16" fillId="0" borderId="12" xfId="19" applyFont="1" applyBorder="1" applyAlignment="1">
      <alignment horizontal="justify" vertical="center"/>
    </xf>
    <xf numFmtId="0" fontId="17" fillId="9" borderId="12" xfId="19" applyFont="1" applyFill="1" applyBorder="1" applyAlignment="1">
      <alignment horizontal="center" vertical="top"/>
    </xf>
    <xf numFmtId="0" fontId="16" fillId="10" borderId="18" xfId="19" applyFont="1" applyFill="1" applyBorder="1" applyAlignment="1">
      <alignment vertical="top" wrapText="1"/>
    </xf>
    <xf numFmtId="0" fontId="16" fillId="10" borderId="44" xfId="19" applyFont="1" applyFill="1" applyBorder="1" applyAlignment="1">
      <alignment vertical="top" wrapText="1"/>
    </xf>
    <xf numFmtId="0" fontId="16" fillId="0" borderId="3" xfId="19" applyFont="1" applyBorder="1" applyAlignment="1">
      <alignment horizontal="center" vertical="top"/>
    </xf>
    <xf numFmtId="0" fontId="16" fillId="0" borderId="35" xfId="19" applyFont="1" applyBorder="1" applyAlignment="1">
      <alignment horizontal="center" vertical="top"/>
    </xf>
    <xf numFmtId="0" fontId="16" fillId="0" borderId="35" xfId="19" applyFont="1" applyBorder="1" applyAlignment="1">
      <alignment horizontal="center" vertical="top" wrapText="1"/>
    </xf>
    <xf numFmtId="164" fontId="32" fillId="12" borderId="12" xfId="19" applyNumberFormat="1" applyFont="1" applyFill="1" applyBorder="1" applyAlignment="1">
      <alignment horizontal="center" vertical="top"/>
    </xf>
    <xf numFmtId="0" fontId="32" fillId="12" borderId="12" xfId="19" applyFont="1" applyFill="1" applyBorder="1" applyAlignment="1">
      <alignment horizontal="center" vertical="top"/>
    </xf>
    <xf numFmtId="0" fontId="16" fillId="0" borderId="21" xfId="19" applyFont="1" applyBorder="1" applyAlignment="1">
      <alignment horizontal="center" vertical="top"/>
    </xf>
    <xf numFmtId="0" fontId="16" fillId="0" borderId="43" xfId="19" applyFont="1" applyBorder="1" applyAlignment="1">
      <alignment horizontal="center" vertical="top"/>
    </xf>
    <xf numFmtId="0" fontId="16" fillId="0" borderId="66" xfId="19" applyFont="1" applyBorder="1" applyAlignment="1">
      <alignment horizontal="center" vertical="top"/>
    </xf>
    <xf numFmtId="0" fontId="16" fillId="0" borderId="19" xfId="19" applyFont="1" applyBorder="1" applyAlignment="1">
      <alignment vertical="top" wrapText="1"/>
    </xf>
    <xf numFmtId="0" fontId="16" fillId="0" borderId="15" xfId="19" applyFont="1" applyBorder="1" applyAlignment="1">
      <alignment vertical="top" wrapText="1"/>
    </xf>
    <xf numFmtId="0" fontId="16" fillId="0" borderId="32" xfId="19" applyFont="1" applyBorder="1" applyAlignment="1">
      <alignment horizontal="justify" vertical="center"/>
    </xf>
    <xf numFmtId="0" fontId="17" fillId="9" borderId="12" xfId="21" applyNumberFormat="1" applyFont="1" applyFill="1" applyBorder="1" applyAlignment="1">
      <alignment horizontal="center" vertical="top"/>
    </xf>
    <xf numFmtId="164" fontId="17" fillId="9" borderId="12" xfId="21" applyNumberFormat="1" applyFont="1" applyFill="1" applyBorder="1" applyAlignment="1">
      <alignment horizontal="center" vertical="top"/>
    </xf>
    <xf numFmtId="164" fontId="32" fillId="12" borderId="25" xfId="19" applyNumberFormat="1" applyFont="1" applyFill="1" applyBorder="1" applyAlignment="1">
      <alignment horizontal="center" vertical="top"/>
    </xf>
    <xf numFmtId="0" fontId="16" fillId="0" borderId="21" xfId="19" applyFont="1" applyBorder="1" applyAlignment="1">
      <alignment horizontal="center" vertical="center"/>
    </xf>
    <xf numFmtId="0" fontId="16" fillId="0" borderId="43" xfId="19" applyFont="1" applyBorder="1" applyAlignment="1">
      <alignment horizontal="center" vertical="center"/>
    </xf>
    <xf numFmtId="9" fontId="16" fillId="0" borderId="19" xfId="20" applyFont="1" applyBorder="1" applyAlignment="1">
      <alignment horizontal="center" vertical="top"/>
    </xf>
    <xf numFmtId="0" fontId="16" fillId="0" borderId="19" xfId="19" applyFont="1" applyBorder="1" applyAlignment="1">
      <alignment vertical="center" wrapText="1"/>
    </xf>
    <xf numFmtId="0" fontId="16" fillId="0" borderId="4" xfId="19" applyFont="1" applyBorder="1" applyAlignment="1">
      <alignment vertical="center" wrapText="1"/>
    </xf>
    <xf numFmtId="0" fontId="16" fillId="0" borderId="3" xfId="19" applyFont="1" applyBorder="1" applyAlignment="1">
      <alignment horizontal="center" vertical="center"/>
    </xf>
    <xf numFmtId="0" fontId="16" fillId="0" borderId="35" xfId="19" applyFont="1" applyBorder="1" applyAlignment="1">
      <alignment horizontal="center" vertical="center"/>
    </xf>
    <xf numFmtId="0" fontId="16" fillId="0" borderId="34" xfId="19" applyFont="1" applyBorder="1" applyAlignment="1">
      <alignment vertical="center" wrapText="1"/>
    </xf>
    <xf numFmtId="0" fontId="33" fillId="0" borderId="0" xfId="19" applyFont="1" applyAlignment="1">
      <alignment vertical="top" wrapText="1"/>
    </xf>
    <xf numFmtId="0" fontId="7" fillId="0" borderId="62" xfId="5" applyFont="1" applyBorder="1" applyAlignment="1">
      <alignment horizontal="left" vertical="top" wrapText="1"/>
    </xf>
    <xf numFmtId="0" fontId="7" fillId="0" borderId="30" xfId="5" applyFont="1" applyBorder="1" applyAlignment="1">
      <alignment horizontal="left" vertical="top" wrapText="1"/>
    </xf>
    <xf numFmtId="0" fontId="40" fillId="0" borderId="54" xfId="5" applyFont="1" applyBorder="1" applyAlignment="1">
      <alignment horizontal="left" vertical="top" wrapText="1"/>
    </xf>
    <xf numFmtId="0" fontId="40" fillId="0" borderId="57" xfId="5" applyFont="1" applyBorder="1" applyAlignment="1">
      <alignment horizontal="left" vertical="top" wrapText="1"/>
    </xf>
    <xf numFmtId="0" fontId="40" fillId="0" borderId="28" xfId="5" applyFont="1" applyBorder="1" applyAlignment="1">
      <alignment horizontal="left" vertical="top" wrapText="1"/>
    </xf>
    <xf numFmtId="0" fontId="40" fillId="0" borderId="27" xfId="5" applyFont="1" applyBorder="1" applyAlignment="1">
      <alignment horizontal="left" vertical="top" wrapText="1"/>
    </xf>
    <xf numFmtId="0" fontId="16" fillId="4" borderId="25" xfId="5" applyFont="1" applyFill="1" applyBorder="1" applyAlignment="1">
      <alignment horizontal="left" vertical="top" wrapText="1"/>
    </xf>
    <xf numFmtId="0" fontId="16" fillId="4" borderId="19" xfId="5" applyFont="1" applyFill="1" applyBorder="1" applyAlignment="1">
      <alignment horizontal="left" vertical="top" wrapText="1"/>
    </xf>
    <xf numFmtId="0" fontId="14" fillId="4" borderId="75" xfId="5" applyFont="1" applyFill="1" applyBorder="1" applyAlignment="1">
      <alignment horizontal="center" vertical="top" wrapText="1"/>
    </xf>
    <xf numFmtId="0" fontId="14" fillId="4" borderId="66" xfId="5" applyFont="1" applyFill="1" applyBorder="1" applyAlignment="1">
      <alignment horizontal="center" vertical="top" wrapText="1"/>
    </xf>
    <xf numFmtId="0" fontId="14" fillId="4" borderId="80" xfId="5" applyFont="1" applyFill="1" applyBorder="1" applyAlignment="1">
      <alignment horizontal="center" vertical="top"/>
    </xf>
    <xf numFmtId="0" fontId="14" fillId="4" borderId="81" xfId="5" applyFont="1" applyFill="1" applyBorder="1" applyAlignment="1">
      <alignment horizontal="center" vertical="top"/>
    </xf>
    <xf numFmtId="0" fontId="7" fillId="4" borderId="15" xfId="5" applyFont="1" applyFill="1" applyBorder="1" applyAlignment="1">
      <alignment horizontal="left" vertical="center" wrapText="1"/>
    </xf>
    <xf numFmtId="0" fontId="7" fillId="4" borderId="17" xfId="5" applyFont="1" applyFill="1" applyBorder="1" applyAlignment="1">
      <alignment horizontal="left" vertical="center" wrapText="1"/>
    </xf>
    <xf numFmtId="0" fontId="7" fillId="4" borderId="16" xfId="5" applyFont="1" applyFill="1" applyBorder="1" applyAlignment="1">
      <alignment horizontal="left" vertical="center" wrapText="1"/>
    </xf>
    <xf numFmtId="49" fontId="22" fillId="7" borderId="7" xfId="5" applyNumberFormat="1" applyFont="1" applyFill="1" applyBorder="1" applyAlignment="1">
      <alignment horizontal="center" vertical="top"/>
    </xf>
    <xf numFmtId="49" fontId="22" fillId="7" borderId="39" xfId="5" applyNumberFormat="1" applyFont="1" applyFill="1" applyBorder="1" applyAlignment="1">
      <alignment horizontal="center" vertical="top"/>
    </xf>
    <xf numFmtId="49" fontId="22" fillId="11" borderId="6" xfId="5" applyNumberFormat="1" applyFont="1" applyFill="1" applyBorder="1" applyAlignment="1">
      <alignment horizontal="center" vertical="top"/>
    </xf>
    <xf numFmtId="49" fontId="22" fillId="11" borderId="13" xfId="5" applyNumberFormat="1" applyFont="1" applyFill="1" applyBorder="1" applyAlignment="1">
      <alignment horizontal="center" vertical="top"/>
    </xf>
    <xf numFmtId="49" fontId="22" fillId="9" borderId="26" xfId="5" applyNumberFormat="1" applyFont="1" applyFill="1" applyBorder="1" applyAlignment="1">
      <alignment horizontal="center" vertical="top" wrapText="1"/>
    </xf>
    <xf numFmtId="0" fontId="25" fillId="9" borderId="3" xfId="5" applyFont="1" applyFill="1" applyBorder="1" applyAlignment="1">
      <alignment horizontal="center" vertical="top" wrapText="1"/>
    </xf>
    <xf numFmtId="0" fontId="14" fillId="0" borderId="25" xfId="5" applyFont="1" applyBorder="1" applyAlignment="1">
      <alignment horizontal="center" vertical="center"/>
    </xf>
    <xf numFmtId="0" fontId="14" fillId="0" borderId="4" xfId="5" applyFont="1" applyBorder="1" applyAlignment="1">
      <alignment horizontal="center" vertical="center"/>
    </xf>
    <xf numFmtId="0" fontId="14" fillId="0" borderId="25" xfId="5" applyFont="1" applyBorder="1" applyAlignment="1">
      <alignment horizontal="center" vertical="top"/>
    </xf>
    <xf numFmtId="0" fontId="14" fillId="0" borderId="4" xfId="5" applyFont="1" applyBorder="1" applyAlignment="1">
      <alignment horizontal="center" vertical="top"/>
    </xf>
    <xf numFmtId="0" fontId="14" fillId="4" borderId="78" xfId="5" applyFont="1" applyFill="1" applyBorder="1" applyAlignment="1">
      <alignment horizontal="left" vertical="top" wrapText="1"/>
    </xf>
    <xf numFmtId="0" fontId="14" fillId="4" borderId="67" xfId="5" applyFont="1" applyFill="1" applyBorder="1" applyAlignment="1">
      <alignment horizontal="left" vertical="top" wrapText="1"/>
    </xf>
    <xf numFmtId="0" fontId="17" fillId="9" borderId="24" xfId="5" applyFont="1" applyFill="1" applyBorder="1" applyAlignment="1">
      <alignment horizontal="center" vertical="center" textRotation="90" wrapText="1"/>
    </xf>
    <xf numFmtId="0" fontId="17" fillId="9" borderId="38" xfId="5" applyFont="1" applyFill="1" applyBorder="1" applyAlignment="1">
      <alignment horizontal="center" vertical="center" textRotation="90" wrapText="1"/>
    </xf>
    <xf numFmtId="49" fontId="22" fillId="7" borderId="24" xfId="5" applyNumberFormat="1" applyFont="1" applyFill="1" applyBorder="1" applyAlignment="1">
      <alignment horizontal="center" vertical="top"/>
    </xf>
    <xf numFmtId="49" fontId="22" fillId="7" borderId="2" xfId="5" applyNumberFormat="1" applyFont="1" applyFill="1" applyBorder="1" applyAlignment="1">
      <alignment horizontal="center" vertical="top"/>
    </xf>
    <xf numFmtId="0" fontId="14" fillId="0" borderId="73" xfId="5" applyFont="1" applyBorder="1" applyAlignment="1">
      <alignment horizontal="center" vertical="center"/>
    </xf>
    <xf numFmtId="0" fontId="14" fillId="0" borderId="64" xfId="5" applyFont="1" applyBorder="1" applyAlignment="1">
      <alignment horizontal="center" vertical="center"/>
    </xf>
    <xf numFmtId="0" fontId="14" fillId="4" borderId="75" xfId="5" applyFont="1" applyFill="1" applyBorder="1" applyAlignment="1">
      <alignment horizontal="center" vertical="center" wrapText="1"/>
    </xf>
    <xf numFmtId="0" fontId="14" fillId="4" borderId="35" xfId="5" applyFont="1" applyFill="1" applyBorder="1" applyAlignment="1">
      <alignment horizontal="center" vertical="center" wrapText="1"/>
    </xf>
    <xf numFmtId="0" fontId="14" fillId="4" borderId="35" xfId="5" applyFont="1" applyFill="1" applyBorder="1" applyAlignment="1">
      <alignment horizontal="center" vertical="top" wrapText="1"/>
    </xf>
    <xf numFmtId="0" fontId="14" fillId="4" borderId="79" xfId="5" applyFont="1" applyFill="1" applyBorder="1" applyAlignment="1">
      <alignment horizontal="center" vertical="top"/>
    </xf>
    <xf numFmtId="49" fontId="22" fillId="11" borderId="24" xfId="5" applyNumberFormat="1" applyFont="1" applyFill="1" applyBorder="1" applyAlignment="1">
      <alignment horizontal="center" vertical="top"/>
    </xf>
    <xf numFmtId="49" fontId="22" fillId="11" borderId="38" xfId="5" applyNumberFormat="1" applyFont="1" applyFill="1" applyBorder="1" applyAlignment="1">
      <alignment horizontal="center" vertical="top"/>
    </xf>
    <xf numFmtId="49" fontId="22" fillId="7" borderId="38" xfId="5" applyNumberFormat="1" applyFont="1" applyFill="1" applyBorder="1" applyAlignment="1">
      <alignment horizontal="center" vertical="top"/>
    </xf>
    <xf numFmtId="0" fontId="14" fillId="4" borderId="78" xfId="3" applyFont="1" applyFill="1" applyBorder="1" applyAlignment="1">
      <alignment horizontal="left" vertical="top" wrapText="1"/>
    </xf>
    <xf numFmtId="0" fontId="14" fillId="4" borderId="67" xfId="3" applyFont="1" applyFill="1" applyBorder="1" applyAlignment="1">
      <alignment horizontal="left" vertical="top" wrapText="1"/>
    </xf>
    <xf numFmtId="0" fontId="43" fillId="0" borderId="78" xfId="5" applyFont="1" applyBorder="1" applyAlignment="1">
      <alignment horizontal="left" vertical="top" wrapText="1"/>
    </xf>
    <xf numFmtId="0" fontId="43" fillId="0" borderId="67" xfId="5" applyFont="1" applyBorder="1" applyAlignment="1">
      <alignment horizontal="left" vertical="top" wrapText="1"/>
    </xf>
    <xf numFmtId="0" fontId="14" fillId="0" borderId="80" xfId="5" applyFont="1" applyBorder="1" applyAlignment="1">
      <alignment horizontal="center" vertical="center"/>
    </xf>
    <xf numFmtId="0" fontId="14" fillId="0" borderId="79" xfId="5" applyFont="1" applyBorder="1" applyAlignment="1">
      <alignment horizontal="center" vertical="center"/>
    </xf>
    <xf numFmtId="0" fontId="14" fillId="4" borderId="80" xfId="5" applyFont="1" applyFill="1" applyBorder="1" applyAlignment="1">
      <alignment horizontal="center" vertical="center"/>
    </xf>
    <xf numFmtId="0" fontId="14" fillId="4" borderId="79" xfId="5" applyFont="1" applyFill="1" applyBorder="1" applyAlignment="1">
      <alignment horizontal="center" vertical="center"/>
    </xf>
    <xf numFmtId="0" fontId="14" fillId="0" borderId="78" xfId="6" applyFont="1" applyBorder="1" applyAlignment="1">
      <alignment horizontal="left" vertical="top" wrapText="1"/>
    </xf>
    <xf numFmtId="0" fontId="14" fillId="0" borderId="67" xfId="6" applyFont="1" applyBorder="1" applyAlignment="1">
      <alignment horizontal="left" vertical="top" wrapText="1"/>
    </xf>
    <xf numFmtId="0" fontId="14" fillId="4" borderId="75" xfId="5" applyFont="1" applyFill="1" applyBorder="1" applyAlignment="1">
      <alignment horizontal="center" vertical="center"/>
    </xf>
    <xf numFmtId="0" fontId="14" fillId="4" borderId="35" xfId="5" applyFont="1" applyFill="1" applyBorder="1" applyAlignment="1">
      <alignment horizontal="center" vertical="center"/>
    </xf>
    <xf numFmtId="0" fontId="14" fillId="0" borderId="25" xfId="6" applyFont="1" applyBorder="1" applyAlignment="1">
      <alignment horizontal="left" vertical="top" wrapText="1"/>
    </xf>
    <xf numFmtId="0" fontId="14" fillId="0" borderId="4" xfId="6" applyFont="1" applyBorder="1" applyAlignment="1">
      <alignment horizontal="left" vertical="top" wrapText="1"/>
    </xf>
    <xf numFmtId="164" fontId="14" fillId="0" borderId="25" xfId="5" applyNumberFormat="1" applyFont="1" applyBorder="1" applyAlignment="1">
      <alignment horizontal="center" vertical="center"/>
    </xf>
    <xf numFmtId="164" fontId="14" fillId="0" borderId="4" xfId="5" applyNumberFormat="1" applyFont="1" applyBorder="1" applyAlignment="1">
      <alignment horizontal="center" vertical="center"/>
    </xf>
    <xf numFmtId="0" fontId="17" fillId="9" borderId="2" xfId="5" applyFont="1" applyFill="1" applyBorder="1" applyAlignment="1">
      <alignment horizontal="center" vertical="center" textRotation="90" wrapText="1"/>
    </xf>
    <xf numFmtId="49" fontId="17" fillId="10" borderId="24" xfId="5" applyNumberFormat="1" applyFont="1" applyFill="1" applyBorder="1" applyAlignment="1">
      <alignment horizontal="center" vertical="top" wrapText="1"/>
    </xf>
    <xf numFmtId="49" fontId="17" fillId="10" borderId="38" xfId="5" applyNumberFormat="1" applyFont="1" applyFill="1" applyBorder="1" applyAlignment="1">
      <alignment horizontal="center" vertical="top" wrapText="1"/>
    </xf>
    <xf numFmtId="49" fontId="17" fillId="10" borderId="2" xfId="5" applyNumberFormat="1" applyFont="1" applyFill="1" applyBorder="1" applyAlignment="1">
      <alignment horizontal="center" vertical="top" wrapText="1"/>
    </xf>
    <xf numFmtId="0" fontId="16" fillId="10" borderId="41" xfId="5" applyFont="1" applyFill="1" applyBorder="1" applyAlignment="1">
      <alignment horizontal="left" vertical="top" wrapText="1"/>
    </xf>
    <xf numFmtId="0" fontId="16" fillId="10" borderId="2" xfId="5" applyFont="1" applyFill="1" applyBorder="1" applyAlignment="1">
      <alignment horizontal="left" vertical="top" wrapText="1"/>
    </xf>
    <xf numFmtId="49" fontId="22" fillId="10" borderId="24" xfId="5" applyNumberFormat="1" applyFont="1" applyFill="1" applyBorder="1" applyAlignment="1">
      <alignment horizontal="center" vertical="top" wrapText="1"/>
    </xf>
    <xf numFmtId="49" fontId="22" fillId="10" borderId="2" xfId="5" applyNumberFormat="1" applyFont="1" applyFill="1" applyBorder="1" applyAlignment="1">
      <alignment horizontal="center" vertical="top" wrapText="1"/>
    </xf>
    <xf numFmtId="49" fontId="22" fillId="9" borderId="24" xfId="5" applyNumberFormat="1" applyFont="1" applyFill="1" applyBorder="1" applyAlignment="1">
      <alignment horizontal="center" vertical="top" wrapText="1"/>
    </xf>
    <xf numFmtId="0" fontId="25" fillId="9" borderId="2" xfId="5" applyFont="1" applyFill="1" applyBorder="1" applyAlignment="1">
      <alignment horizontal="center" vertical="top" wrapText="1"/>
    </xf>
    <xf numFmtId="0" fontId="17" fillId="9" borderId="44" xfId="5" applyFont="1" applyFill="1" applyBorder="1" applyAlignment="1">
      <alignment vertical="top" wrapText="1"/>
    </xf>
    <xf numFmtId="0" fontId="17" fillId="9" borderId="1" xfId="5" applyFont="1" applyFill="1" applyBorder="1" applyAlignment="1">
      <alignment vertical="top" wrapText="1"/>
    </xf>
    <xf numFmtId="49" fontId="22" fillId="11" borderId="2" xfId="5" applyNumberFormat="1" applyFont="1" applyFill="1" applyBorder="1" applyAlignment="1">
      <alignment horizontal="center" vertical="top"/>
    </xf>
    <xf numFmtId="0" fontId="17" fillId="9" borderId="24" xfId="5" applyFont="1" applyFill="1" applyBorder="1" applyAlignment="1">
      <alignment horizontal="left" vertical="top" wrapText="1"/>
    </xf>
    <xf numFmtId="0" fontId="17" fillId="9" borderId="2" xfId="5" applyFont="1" applyFill="1" applyBorder="1" applyAlignment="1">
      <alignment horizontal="left" vertical="top" wrapText="1"/>
    </xf>
    <xf numFmtId="0" fontId="16" fillId="10" borderId="44" xfId="5" applyFont="1" applyFill="1" applyBorder="1" applyAlignment="1">
      <alignment horizontal="left" vertical="top" wrapText="1"/>
    </xf>
    <xf numFmtId="0" fontId="16" fillId="10" borderId="18" xfId="5" applyFont="1" applyFill="1" applyBorder="1" applyAlignment="1">
      <alignment horizontal="left" vertical="top" wrapText="1"/>
    </xf>
    <xf numFmtId="0" fontId="16" fillId="10" borderId="1" xfId="5" applyFont="1" applyFill="1" applyBorder="1" applyAlignment="1">
      <alignment horizontal="left" vertical="top" wrapText="1"/>
    </xf>
    <xf numFmtId="0" fontId="16" fillId="0" borderId="3" xfId="5" applyFont="1" applyBorder="1" applyAlignment="1">
      <alignment horizontal="center"/>
    </xf>
    <xf numFmtId="0" fontId="17" fillId="6" borderId="12" xfId="5" applyFont="1" applyFill="1" applyBorder="1" applyAlignment="1">
      <alignment horizontal="left" vertical="top"/>
    </xf>
    <xf numFmtId="0" fontId="17" fillId="6" borderId="11" xfId="5" applyFont="1" applyFill="1" applyBorder="1" applyAlignment="1">
      <alignment horizontal="left" vertical="top"/>
    </xf>
    <xf numFmtId="49" fontId="22" fillId="7" borderId="19" xfId="5" applyNumberFormat="1" applyFont="1" applyFill="1" applyBorder="1" applyAlignment="1">
      <alignment horizontal="center" vertical="top"/>
    </xf>
    <xf numFmtId="49" fontId="22" fillId="9" borderId="0" xfId="5" applyNumberFormat="1" applyFont="1" applyFill="1" applyAlignment="1">
      <alignment horizontal="center" vertical="top" wrapText="1"/>
    </xf>
    <xf numFmtId="49" fontId="8" fillId="4" borderId="24" xfId="5" applyNumberFormat="1" applyFont="1" applyFill="1" applyBorder="1" applyAlignment="1">
      <alignment horizontal="center" vertical="center" textRotation="90"/>
    </xf>
    <xf numFmtId="49" fontId="8" fillId="4" borderId="38" xfId="5" applyNumberFormat="1" applyFont="1" applyFill="1" applyBorder="1" applyAlignment="1">
      <alignment horizontal="center" vertical="center" textRotation="90"/>
    </xf>
    <xf numFmtId="49" fontId="8" fillId="4" borderId="2" xfId="5" applyNumberFormat="1" applyFont="1" applyFill="1" applyBorder="1" applyAlignment="1">
      <alignment horizontal="center" vertical="center" textRotation="90"/>
    </xf>
    <xf numFmtId="49" fontId="10" fillId="6" borderId="24" xfId="5" applyNumberFormat="1" applyFont="1" applyFill="1" applyBorder="1" applyAlignment="1">
      <alignment horizontal="center" vertical="top"/>
    </xf>
    <xf numFmtId="49" fontId="10" fillId="6" borderId="38" xfId="5" applyNumberFormat="1" applyFont="1" applyFill="1" applyBorder="1" applyAlignment="1">
      <alignment horizontal="center" vertical="top"/>
    </xf>
    <xf numFmtId="0" fontId="7" fillId="0" borderId="24" xfId="5" applyFont="1" applyBorder="1" applyAlignment="1">
      <alignment horizontal="center" vertical="center" textRotation="90" wrapText="1"/>
    </xf>
    <xf numFmtId="0" fontId="7" fillId="0" borderId="38" xfId="5" applyFont="1" applyBorder="1" applyAlignment="1">
      <alignment horizontal="center" vertical="center" textRotation="90" wrapText="1"/>
    </xf>
    <xf numFmtId="0" fontId="7" fillId="0" borderId="2" xfId="5" applyFont="1" applyBorder="1" applyAlignment="1">
      <alignment horizontal="center" vertical="center" textRotation="90" wrapText="1"/>
    </xf>
    <xf numFmtId="0" fontId="7" fillId="0" borderId="60" xfId="5" applyFont="1" applyBorder="1" applyAlignment="1">
      <alignment horizontal="center" vertical="center" wrapText="1"/>
    </xf>
    <xf numFmtId="0" fontId="7" fillId="0" borderId="67" xfId="5" applyFont="1" applyBorder="1" applyAlignment="1">
      <alignment horizontal="center" vertical="center" wrapText="1"/>
    </xf>
    <xf numFmtId="49" fontId="22" fillId="7" borderId="25" xfId="5" applyNumberFormat="1" applyFont="1" applyFill="1" applyBorder="1" applyAlignment="1">
      <alignment horizontal="center" vertical="top"/>
    </xf>
    <xf numFmtId="49" fontId="22" fillId="7" borderId="4" xfId="5" applyNumberFormat="1" applyFont="1" applyFill="1" applyBorder="1" applyAlignment="1">
      <alignment horizontal="center" vertical="top"/>
    </xf>
    <xf numFmtId="49" fontId="22" fillId="10" borderId="38" xfId="5" applyNumberFormat="1" applyFont="1" applyFill="1" applyBorder="1" applyAlignment="1">
      <alignment horizontal="center" vertical="top" wrapText="1"/>
    </xf>
    <xf numFmtId="0" fontId="16" fillId="10" borderId="5" xfId="5" applyFont="1" applyFill="1" applyBorder="1" applyAlignment="1">
      <alignment horizontal="left" vertical="top" wrapText="1"/>
    </xf>
    <xf numFmtId="0" fontId="16" fillId="10" borderId="16" xfId="5" applyFont="1" applyFill="1" applyBorder="1" applyAlignment="1">
      <alignment horizontal="left" vertical="top" wrapText="1"/>
    </xf>
    <xf numFmtId="49" fontId="22" fillId="11" borderId="25" xfId="5" applyNumberFormat="1" applyFont="1" applyFill="1" applyBorder="1" applyAlignment="1">
      <alignment horizontal="center" vertical="top"/>
    </xf>
    <xf numFmtId="49" fontId="22" fillId="11" borderId="19" xfId="5" applyNumberFormat="1" applyFont="1" applyFill="1" applyBorder="1" applyAlignment="1">
      <alignment horizontal="center" vertical="top"/>
    </xf>
    <xf numFmtId="49" fontId="22" fillId="11" borderId="4" xfId="5" applyNumberFormat="1" applyFont="1" applyFill="1" applyBorder="1" applyAlignment="1">
      <alignment horizontal="center" vertical="top"/>
    </xf>
    <xf numFmtId="0" fontId="7" fillId="8" borderId="6" xfId="5" applyFont="1" applyFill="1" applyBorder="1" applyAlignment="1">
      <alignment horizontal="center" vertical="center" textRotation="90" wrapText="1"/>
    </xf>
    <xf numFmtId="0" fontId="7" fillId="8" borderId="14" xfId="5" applyFont="1" applyFill="1" applyBorder="1" applyAlignment="1">
      <alignment horizontal="center" vertical="center" textRotation="90" wrapText="1"/>
    </xf>
    <xf numFmtId="0" fontId="7" fillId="8" borderId="13" xfId="5" applyFont="1" applyFill="1" applyBorder="1" applyAlignment="1">
      <alignment horizontal="center" vertical="center" textRotation="90" wrapText="1"/>
    </xf>
    <xf numFmtId="0" fontId="7" fillId="6" borderId="6" xfId="5" applyFont="1" applyFill="1" applyBorder="1" applyAlignment="1">
      <alignment horizontal="center" vertical="center" textRotation="90" wrapText="1"/>
    </xf>
    <xf numFmtId="0" fontId="7" fillId="6" borderId="14" xfId="5" applyFont="1" applyFill="1" applyBorder="1" applyAlignment="1">
      <alignment horizontal="center" vertical="center" textRotation="90" wrapText="1"/>
    </xf>
    <xf numFmtId="0" fontId="7" fillId="6" borderId="13" xfId="5" applyFont="1" applyFill="1" applyBorder="1" applyAlignment="1">
      <alignment horizontal="center" vertical="center" textRotation="90" wrapText="1"/>
    </xf>
    <xf numFmtId="0" fontId="7" fillId="9" borderId="8" xfId="5" applyFont="1" applyFill="1" applyBorder="1" applyAlignment="1">
      <alignment horizontal="center" vertical="center" textRotation="90" wrapText="1"/>
    </xf>
    <xf numFmtId="0" fontId="7" fillId="9" borderId="17" xfId="5" applyFont="1" applyFill="1" applyBorder="1" applyAlignment="1">
      <alignment horizontal="center" vertical="center" textRotation="90" wrapText="1"/>
    </xf>
    <xf numFmtId="0" fontId="7" fillId="9" borderId="71" xfId="5" applyFont="1" applyFill="1" applyBorder="1" applyAlignment="1">
      <alignment horizontal="center" vertical="center" textRotation="90" wrapText="1"/>
    </xf>
    <xf numFmtId="49" fontId="22" fillId="9" borderId="38" xfId="5" applyNumberFormat="1" applyFont="1" applyFill="1" applyBorder="1" applyAlignment="1">
      <alignment horizontal="center" vertical="top" wrapText="1"/>
    </xf>
    <xf numFmtId="49" fontId="22" fillId="9" borderId="2" xfId="5" applyNumberFormat="1" applyFont="1" applyFill="1" applyBorder="1" applyAlignment="1">
      <alignment horizontal="center" vertical="top" wrapText="1"/>
    </xf>
    <xf numFmtId="0" fontId="16" fillId="0" borderId="24" xfId="5" applyFont="1" applyBorder="1" applyAlignment="1">
      <alignment horizontal="center" vertical="center" textRotation="90" wrapText="1"/>
    </xf>
    <xf numFmtId="0" fontId="16" fillId="0" borderId="2" xfId="5" applyFont="1" applyBorder="1" applyAlignment="1">
      <alignment horizontal="center" vertical="center" textRotation="90" wrapText="1"/>
    </xf>
    <xf numFmtId="0" fontId="7" fillId="10" borderId="24" xfId="5" applyFont="1" applyFill="1" applyBorder="1" applyAlignment="1">
      <alignment horizontal="center" vertical="center" textRotation="90" wrapText="1"/>
    </xf>
    <xf numFmtId="0" fontId="7" fillId="10" borderId="38" xfId="5" applyFont="1" applyFill="1" applyBorder="1" applyAlignment="1">
      <alignment horizontal="center" vertical="center" textRotation="90" wrapText="1"/>
    </xf>
    <xf numFmtId="0" fontId="7" fillId="10" borderId="2" xfId="5" applyFont="1" applyFill="1" applyBorder="1" applyAlignment="1">
      <alignment horizontal="center" vertical="center" textRotation="90" wrapText="1"/>
    </xf>
    <xf numFmtId="0" fontId="7" fillId="9" borderId="24" xfId="5" applyFont="1" applyFill="1" applyBorder="1" applyAlignment="1">
      <alignment horizontal="center" vertical="center" textRotation="90" wrapText="1"/>
    </xf>
    <xf numFmtId="0" fontId="7" fillId="9" borderId="38" xfId="5" applyFont="1" applyFill="1" applyBorder="1" applyAlignment="1">
      <alignment horizontal="center" vertical="center" textRotation="90" wrapText="1"/>
    </xf>
    <xf numFmtId="0" fontId="7" fillId="9" borderId="2" xfId="5" applyFont="1" applyFill="1" applyBorder="1" applyAlignment="1">
      <alignment horizontal="center" vertical="center" textRotation="90" wrapText="1"/>
    </xf>
    <xf numFmtId="0" fontId="7" fillId="0" borderId="12" xfId="2" applyFont="1" applyBorder="1" applyAlignment="1">
      <alignment horizontal="center" vertical="center"/>
    </xf>
    <xf numFmtId="0" fontId="7" fillId="0" borderId="11" xfId="2" applyFont="1" applyBorder="1" applyAlignment="1">
      <alignment horizontal="center" vertical="center"/>
    </xf>
    <xf numFmtId="0" fontId="7" fillId="0" borderId="10" xfId="2" applyFont="1" applyBorder="1" applyAlignment="1">
      <alignment horizontal="center" vertical="center"/>
    </xf>
    <xf numFmtId="49" fontId="14" fillId="4" borderId="24" xfId="5" applyNumberFormat="1" applyFont="1" applyFill="1" applyBorder="1" applyAlignment="1">
      <alignment horizontal="center" vertical="top"/>
    </xf>
    <xf numFmtId="49" fontId="14" fillId="4" borderId="38" xfId="5" applyNumberFormat="1" applyFont="1" applyFill="1" applyBorder="1" applyAlignment="1">
      <alignment horizontal="center" vertical="top"/>
    </xf>
    <xf numFmtId="49" fontId="14" fillId="4" borderId="2" xfId="5" applyNumberFormat="1" applyFont="1" applyFill="1" applyBorder="1" applyAlignment="1">
      <alignment horizontal="center" vertical="top"/>
    </xf>
    <xf numFmtId="0" fontId="17" fillId="9" borderId="25" xfId="5" applyFont="1" applyFill="1" applyBorder="1" applyAlignment="1">
      <alignment horizontal="center" vertical="top" wrapText="1"/>
    </xf>
    <xf numFmtId="0" fontId="17" fillId="9" borderId="26" xfId="5" applyFont="1" applyFill="1" applyBorder="1" applyAlignment="1">
      <alignment horizontal="center" vertical="top" wrapText="1"/>
    </xf>
    <xf numFmtId="0" fontId="17" fillId="9" borderId="44" xfId="5" applyFont="1" applyFill="1" applyBorder="1" applyAlignment="1">
      <alignment horizontal="center" vertical="top" wrapText="1"/>
    </xf>
    <xf numFmtId="0" fontId="17" fillId="9" borderId="4" xfId="5" applyFont="1" applyFill="1" applyBorder="1" applyAlignment="1">
      <alignment horizontal="center" vertical="top" wrapText="1"/>
    </xf>
    <xf numFmtId="0" fontId="17" fillId="9" borderId="3" xfId="5" applyFont="1" applyFill="1" applyBorder="1" applyAlignment="1">
      <alignment horizontal="center" vertical="top" wrapText="1"/>
    </xf>
    <xf numFmtId="0" fontId="17" fillId="9" borderId="1" xfId="5" applyFont="1" applyFill="1" applyBorder="1" applyAlignment="1">
      <alignment horizontal="center" vertical="top" wrapText="1"/>
    </xf>
    <xf numFmtId="0" fontId="7" fillId="0" borderId="81" xfId="5" applyFont="1" applyBorder="1" applyAlignment="1">
      <alignment horizontal="center" vertical="center" textRotation="90"/>
    </xf>
    <xf numFmtId="0" fontId="7" fillId="0" borderId="79" xfId="5" applyFont="1" applyBorder="1" applyAlignment="1">
      <alignment horizontal="center" vertical="center" textRotation="90"/>
    </xf>
    <xf numFmtId="0" fontId="17" fillId="9" borderId="25" xfId="5" applyFont="1" applyFill="1" applyBorder="1" applyAlignment="1">
      <alignment horizontal="left" vertical="top" wrapText="1"/>
    </xf>
    <xf numFmtId="0" fontId="17" fillId="9" borderId="26" xfId="5" applyFont="1" applyFill="1" applyBorder="1" applyAlignment="1">
      <alignment horizontal="left" vertical="top" wrapText="1"/>
    </xf>
    <xf numFmtId="0" fontId="17" fillId="9" borderId="44" xfId="5" applyFont="1" applyFill="1" applyBorder="1" applyAlignment="1">
      <alignment horizontal="left" vertical="top" wrapText="1"/>
    </xf>
    <xf numFmtId="0" fontId="17" fillId="9" borderId="19" xfId="5" applyFont="1" applyFill="1" applyBorder="1" applyAlignment="1">
      <alignment horizontal="left" vertical="top" wrapText="1"/>
    </xf>
    <xf numFmtId="0" fontId="17" fillId="9" borderId="0" xfId="5" applyFont="1" applyFill="1" applyAlignment="1">
      <alignment horizontal="left" vertical="top" wrapText="1"/>
    </xf>
    <xf numFmtId="0" fontId="17" fillId="9" borderId="18" xfId="5" applyFont="1" applyFill="1" applyBorder="1" applyAlignment="1">
      <alignment horizontal="left" vertical="top" wrapText="1"/>
    </xf>
    <xf numFmtId="0" fontId="7" fillId="0" borderId="66" xfId="5" applyFont="1" applyBorder="1" applyAlignment="1">
      <alignment horizontal="center" vertical="center" wrapText="1"/>
    </xf>
    <xf numFmtId="0" fontId="7" fillId="0" borderId="35" xfId="5" applyFont="1" applyBorder="1" applyAlignment="1">
      <alignment horizontal="center" vertical="center" wrapText="1"/>
    </xf>
    <xf numFmtId="0" fontId="30" fillId="8" borderId="12" xfId="5" applyFont="1" applyFill="1" applyBorder="1" applyAlignment="1">
      <alignment horizontal="left" vertical="top"/>
    </xf>
    <xf numFmtId="0" fontId="30" fillId="8" borderId="11" xfId="5" applyFont="1" applyFill="1" applyBorder="1" applyAlignment="1">
      <alignment horizontal="left" vertical="top"/>
    </xf>
    <xf numFmtId="0" fontId="17" fillId="9" borderId="19" xfId="5" applyFont="1" applyFill="1" applyBorder="1" applyAlignment="1">
      <alignment horizontal="center" vertical="top" wrapText="1"/>
    </xf>
    <xf numFmtId="0" fontId="17" fillId="9" borderId="0" xfId="5" applyFont="1" applyFill="1" applyAlignment="1">
      <alignment horizontal="center" vertical="top" wrapText="1"/>
    </xf>
    <xf numFmtId="0" fontId="17" fillId="9" borderId="18" xfId="5" applyFont="1" applyFill="1" applyBorder="1" applyAlignment="1">
      <alignment horizontal="center" vertical="top" wrapText="1"/>
    </xf>
    <xf numFmtId="0" fontId="7" fillId="0" borderId="6" xfId="5" applyFont="1" applyBorder="1" applyAlignment="1">
      <alignment horizontal="center" vertical="center" textRotation="90" wrapText="1"/>
    </xf>
    <xf numFmtId="0" fontId="7" fillId="0" borderId="14" xfId="5" applyFont="1" applyBorder="1" applyAlignment="1">
      <alignment horizontal="center" vertical="center" textRotation="90" wrapText="1"/>
    </xf>
    <xf numFmtId="0" fontId="7" fillId="0" borderId="13" xfId="5" applyFont="1" applyBorder="1" applyAlignment="1">
      <alignment horizontal="center" vertical="center" textRotation="90" wrapText="1"/>
    </xf>
    <xf numFmtId="0" fontId="7" fillId="0" borderId="44" xfId="5" applyFont="1" applyBorder="1" applyAlignment="1">
      <alignment horizontal="center" vertical="center" wrapText="1"/>
    </xf>
    <xf numFmtId="0" fontId="7" fillId="0" borderId="18" xfId="5" applyFont="1" applyBorder="1" applyAlignment="1">
      <alignment horizontal="center" vertical="center" wrapText="1"/>
    </xf>
    <xf numFmtId="0" fontId="7" fillId="0" borderId="1" xfId="5" applyFont="1" applyBorder="1" applyAlignment="1">
      <alignment horizontal="center" vertical="center" wrapText="1"/>
    </xf>
    <xf numFmtId="0" fontId="7" fillId="0" borderId="8" xfId="5" applyFont="1" applyBorder="1" applyAlignment="1">
      <alignment horizontal="center" vertical="center" textRotation="90" wrapText="1"/>
    </xf>
    <xf numFmtId="0" fontId="7" fillId="0" borderId="17" xfId="5" applyFont="1" applyBorder="1" applyAlignment="1">
      <alignment horizontal="center" vertical="center" textRotation="90" wrapText="1"/>
    </xf>
    <xf numFmtId="0" fontId="7" fillId="0" borderId="71" xfId="5" applyFont="1" applyBorder="1" applyAlignment="1">
      <alignment horizontal="center" vertical="center" textRotation="90" wrapText="1"/>
    </xf>
    <xf numFmtId="0" fontId="16" fillId="0" borderId="12" xfId="5" applyFont="1" applyBorder="1" applyAlignment="1">
      <alignment horizontal="center" vertical="center" wrapText="1"/>
    </xf>
    <xf numFmtId="0" fontId="16" fillId="0" borderId="11" xfId="5" applyFont="1" applyBorder="1" applyAlignment="1">
      <alignment horizontal="center" vertical="center" wrapText="1"/>
    </xf>
    <xf numFmtId="0" fontId="16" fillId="0" borderId="10" xfId="5" applyFont="1" applyBorder="1" applyAlignment="1">
      <alignment horizontal="center" vertical="center" wrapText="1"/>
    </xf>
    <xf numFmtId="0" fontId="25" fillId="4" borderId="26" xfId="5" applyFont="1" applyFill="1" applyBorder="1" applyAlignment="1">
      <alignment horizontal="center" vertical="top" wrapText="1"/>
    </xf>
    <xf numFmtId="0" fontId="25" fillId="4" borderId="0" xfId="5" applyFont="1" applyFill="1" applyAlignment="1">
      <alignment horizontal="center" vertical="top" wrapText="1"/>
    </xf>
    <xf numFmtId="0" fontId="25" fillId="4" borderId="3" xfId="5" applyFont="1" applyFill="1" applyBorder="1" applyAlignment="1">
      <alignment horizontal="center" vertical="top" wrapText="1"/>
    </xf>
    <xf numFmtId="49" fontId="17" fillId="12" borderId="11" xfId="5" applyNumberFormat="1" applyFont="1" applyFill="1" applyBorder="1" applyAlignment="1">
      <alignment horizontal="center" vertical="top"/>
    </xf>
    <xf numFmtId="49" fontId="17" fillId="12" borderId="10" xfId="5" applyNumberFormat="1" applyFont="1" applyFill="1" applyBorder="1" applyAlignment="1">
      <alignment horizontal="center" vertical="top"/>
    </xf>
    <xf numFmtId="0" fontId="14" fillId="9" borderId="44" xfId="5" applyFont="1" applyFill="1" applyBorder="1" applyAlignment="1">
      <alignment vertical="top" wrapText="1"/>
    </xf>
    <xf numFmtId="0" fontId="14" fillId="9" borderId="1" xfId="5" applyFont="1" applyFill="1" applyBorder="1" applyAlignment="1">
      <alignment vertical="top" wrapText="1"/>
    </xf>
    <xf numFmtId="0" fontId="2" fillId="12" borderId="12" xfId="5" applyFill="1" applyBorder="1" applyAlignment="1">
      <alignment horizontal="center"/>
    </xf>
    <xf numFmtId="0" fontId="2" fillId="12" borderId="10" xfId="5" applyFill="1" applyBorder="1" applyAlignment="1">
      <alignment horizontal="center"/>
    </xf>
    <xf numFmtId="0" fontId="17" fillId="9" borderId="1" xfId="5" applyFont="1" applyFill="1" applyBorder="1" applyAlignment="1">
      <alignment horizontal="left" vertical="top" wrapText="1"/>
    </xf>
    <xf numFmtId="0" fontId="16" fillId="9" borderId="25" xfId="5" applyFont="1" applyFill="1" applyBorder="1" applyAlignment="1">
      <alignment horizontal="center" vertical="top" wrapText="1"/>
    </xf>
    <xf numFmtId="0" fontId="16" fillId="9" borderId="26" xfId="5" applyFont="1" applyFill="1" applyBorder="1" applyAlignment="1">
      <alignment horizontal="center" vertical="top" wrapText="1"/>
    </xf>
    <xf numFmtId="0" fontId="16" fillId="9" borderId="44" xfId="5" applyFont="1" applyFill="1" applyBorder="1" applyAlignment="1">
      <alignment horizontal="center" vertical="top" wrapText="1"/>
    </xf>
    <xf numFmtId="0" fontId="16" fillId="9" borderId="19" xfId="5" applyFont="1" applyFill="1" applyBorder="1" applyAlignment="1">
      <alignment horizontal="center" vertical="top" wrapText="1"/>
    </xf>
    <xf numFmtId="0" fontId="16" fillId="9" borderId="0" xfId="5" applyFont="1" applyFill="1" applyAlignment="1">
      <alignment horizontal="center" vertical="top" wrapText="1"/>
    </xf>
    <xf numFmtId="0" fontId="16" fillId="9" borderId="18" xfId="5" applyFont="1" applyFill="1" applyBorder="1" applyAlignment="1">
      <alignment horizontal="center" vertical="top" wrapText="1"/>
    </xf>
    <xf numFmtId="0" fontId="16" fillId="10" borderId="24" xfId="5" applyFont="1" applyFill="1" applyBorder="1" applyAlignment="1">
      <alignment horizontal="left" vertical="top" wrapText="1"/>
    </xf>
    <xf numFmtId="0" fontId="16" fillId="10" borderId="25" xfId="5" applyFont="1" applyFill="1" applyBorder="1" applyAlignment="1">
      <alignment horizontal="left" vertical="top" wrapText="1"/>
    </xf>
    <xf numFmtId="0" fontId="16" fillId="10" borderId="19" xfId="5" applyFont="1" applyFill="1" applyBorder="1" applyAlignment="1">
      <alignment horizontal="left" vertical="top" wrapText="1"/>
    </xf>
    <xf numFmtId="0" fontId="22" fillId="6" borderId="12" xfId="5" applyFont="1" applyFill="1" applyBorder="1" applyAlignment="1">
      <alignment horizontal="right" vertical="top" wrapText="1"/>
    </xf>
    <xf numFmtId="0" fontId="22" fillId="6" borderId="11" xfId="5" applyFont="1" applyFill="1" applyBorder="1" applyAlignment="1">
      <alignment horizontal="right" vertical="top" wrapText="1"/>
    </xf>
    <xf numFmtId="49" fontId="8" fillId="4" borderId="6" xfId="5" applyNumberFormat="1" applyFont="1" applyFill="1" applyBorder="1" applyAlignment="1">
      <alignment horizontal="center" vertical="top" textRotation="90"/>
    </xf>
    <xf numFmtId="49" fontId="8" fillId="4" borderId="13" xfId="5" applyNumberFormat="1" applyFont="1" applyFill="1" applyBorder="1" applyAlignment="1">
      <alignment horizontal="center" vertical="top" textRotation="90"/>
    </xf>
    <xf numFmtId="0" fontId="7" fillId="0" borderId="19" xfId="5" applyFont="1" applyBorder="1" applyAlignment="1">
      <alignment horizontal="left" vertical="center" wrapText="1"/>
    </xf>
    <xf numFmtId="0" fontId="7" fillId="0" borderId="0" xfId="5" applyFont="1" applyAlignment="1">
      <alignment horizontal="left" vertical="center" wrapText="1"/>
    </xf>
    <xf numFmtId="0" fontId="7" fillId="0" borderId="18" xfId="5" applyFont="1" applyBorder="1" applyAlignment="1">
      <alignment horizontal="left" vertical="center" wrapText="1"/>
    </xf>
    <xf numFmtId="0" fontId="7" fillId="0" borderId="22" xfId="2" applyFont="1" applyBorder="1" applyAlignment="1">
      <alignment horizontal="left" vertical="top" wrapText="1"/>
    </xf>
    <xf numFmtId="0" fontId="7" fillId="0" borderId="21" xfId="2" applyFont="1" applyBorder="1" applyAlignment="1">
      <alignment horizontal="left" vertical="top" wrapText="1"/>
    </xf>
    <xf numFmtId="0" fontId="7" fillId="0" borderId="20" xfId="2" applyFont="1" applyBorder="1" applyAlignment="1">
      <alignment horizontal="left" vertical="top" wrapText="1"/>
    </xf>
    <xf numFmtId="0" fontId="7" fillId="0" borderId="15" xfId="2" applyFont="1" applyBorder="1" applyAlignment="1">
      <alignment horizontal="left" vertical="top" wrapText="1"/>
    </xf>
    <xf numFmtId="0" fontId="7" fillId="0" borderId="17" xfId="2" applyFont="1" applyBorder="1" applyAlignment="1">
      <alignment horizontal="left" vertical="top" wrapText="1"/>
    </xf>
    <xf numFmtId="0" fontId="7" fillId="0" borderId="16" xfId="2" applyFont="1" applyBorder="1" applyAlignment="1">
      <alignment horizontal="left" vertical="top" wrapText="1"/>
    </xf>
    <xf numFmtId="0" fontId="6" fillId="0" borderId="17" xfId="2" applyFont="1" applyBorder="1" applyAlignment="1">
      <alignment horizontal="left" vertical="top" wrapText="1"/>
    </xf>
    <xf numFmtId="0" fontId="6" fillId="0" borderId="16" xfId="2" applyFont="1" applyBorder="1" applyAlignment="1">
      <alignment horizontal="left" vertical="top" wrapText="1"/>
    </xf>
    <xf numFmtId="0" fontId="25" fillId="10" borderId="24" xfId="5" applyFont="1" applyFill="1" applyBorder="1" applyAlignment="1">
      <alignment horizontal="center" vertical="top" wrapText="1"/>
    </xf>
    <xf numFmtId="0" fontId="25" fillId="10" borderId="2" xfId="5" applyFont="1" applyFill="1" applyBorder="1" applyAlignment="1">
      <alignment horizontal="center" vertical="top" wrapText="1"/>
    </xf>
    <xf numFmtId="0" fontId="40" fillId="0" borderId="4" xfId="5" applyFont="1" applyBorder="1" applyAlignment="1">
      <alignment horizontal="left" vertical="center" wrapText="1"/>
    </xf>
    <xf numFmtId="0" fontId="40" fillId="0" borderId="3" xfId="5" applyFont="1" applyBorder="1" applyAlignment="1">
      <alignment horizontal="left" vertical="center" wrapText="1"/>
    </xf>
    <xf numFmtId="0" fontId="40" fillId="0" borderId="1" xfId="5" applyFont="1" applyBorder="1" applyAlignment="1">
      <alignment horizontal="left" vertical="center" wrapText="1"/>
    </xf>
    <xf numFmtId="0" fontId="14" fillId="5" borderId="11" xfId="5" applyFont="1" applyFill="1" applyBorder="1" applyAlignment="1">
      <alignment horizontal="center" vertical="top"/>
    </xf>
    <xf numFmtId="49" fontId="17" fillId="0" borderId="0" xfId="2" applyNumberFormat="1" applyFont="1" applyAlignment="1">
      <alignment horizontal="center" vertical="top" wrapText="1"/>
    </xf>
    <xf numFmtId="0" fontId="22" fillId="8" borderId="12" xfId="5" applyFont="1" applyFill="1" applyBorder="1" applyAlignment="1">
      <alignment horizontal="right" vertical="top" wrapText="1"/>
    </xf>
    <xf numFmtId="0" fontId="22" fillId="8" borderId="11" xfId="5" applyFont="1" applyFill="1" applyBorder="1" applyAlignment="1">
      <alignment horizontal="right" vertical="top" wrapText="1"/>
    </xf>
    <xf numFmtId="49" fontId="22" fillId="5" borderId="12" xfId="5" applyNumberFormat="1" applyFont="1" applyFill="1" applyBorder="1" applyAlignment="1">
      <alignment horizontal="right" vertical="top"/>
    </xf>
    <xf numFmtId="49" fontId="22" fillId="5" borderId="11" xfId="5" applyNumberFormat="1" applyFont="1" applyFill="1" applyBorder="1" applyAlignment="1">
      <alignment horizontal="right" vertical="top"/>
    </xf>
    <xf numFmtId="0" fontId="22" fillId="14" borderId="3" xfId="5" applyFont="1" applyFill="1" applyBorder="1" applyAlignment="1">
      <alignment horizontal="right" vertical="top" wrapText="1"/>
    </xf>
    <xf numFmtId="0" fontId="22" fillId="14" borderId="1" xfId="5" applyFont="1" applyFill="1" applyBorder="1" applyAlignment="1">
      <alignment horizontal="right" vertical="top" wrapText="1"/>
    </xf>
    <xf numFmtId="0" fontId="7" fillId="0" borderId="15" xfId="3" applyFont="1" applyBorder="1" applyAlignment="1">
      <alignment horizontal="left" vertical="top" wrapText="1"/>
    </xf>
    <xf numFmtId="0" fontId="7" fillId="0" borderId="17" xfId="3" applyFont="1" applyBorder="1" applyAlignment="1">
      <alignment horizontal="left" vertical="top" wrapText="1"/>
    </xf>
    <xf numFmtId="0" fontId="7" fillId="0" borderId="15" xfId="5" applyFont="1" applyBorder="1" applyAlignment="1">
      <alignment horizontal="left" vertical="center" wrapText="1"/>
    </xf>
    <xf numFmtId="0" fontId="7" fillId="0" borderId="17" xfId="5" applyFont="1" applyBorder="1" applyAlignment="1">
      <alignment horizontal="left" vertical="center" wrapText="1"/>
    </xf>
    <xf numFmtId="0" fontId="7" fillId="0" borderId="16" xfId="5" applyFont="1" applyBorder="1" applyAlignment="1">
      <alignment horizontal="left" vertical="center" wrapText="1"/>
    </xf>
    <xf numFmtId="0" fontId="14" fillId="0" borderId="78" xfId="6" applyFont="1" applyBorder="1" applyAlignment="1">
      <alignment horizontal="left" vertical="center" wrapText="1"/>
    </xf>
    <xf numFmtId="0" fontId="14" fillId="0" borderId="67" xfId="6" applyFont="1" applyBorder="1" applyAlignment="1">
      <alignment horizontal="left" vertical="center" wrapText="1"/>
    </xf>
    <xf numFmtId="0" fontId="14" fillId="4" borderId="74" xfId="5" applyFont="1" applyFill="1" applyBorder="1" applyAlignment="1">
      <alignment horizontal="center" vertical="center" wrapText="1"/>
    </xf>
    <xf numFmtId="0" fontId="14" fillId="4" borderId="34" xfId="5" applyFont="1" applyFill="1" applyBorder="1" applyAlignment="1">
      <alignment horizontal="center" vertical="center" wrapText="1"/>
    </xf>
    <xf numFmtId="0" fontId="7" fillId="0" borderId="0" xfId="2" applyFont="1" applyAlignment="1">
      <alignment horizontal="left" vertical="top" wrapText="1"/>
    </xf>
    <xf numFmtId="0" fontId="16" fillId="0" borderId="0" xfId="2" applyFont="1" applyAlignment="1">
      <alignment horizontal="right" vertical="top"/>
    </xf>
    <xf numFmtId="0" fontId="12" fillId="5" borderId="12" xfId="2" applyFont="1" applyFill="1" applyBorder="1" applyAlignment="1">
      <alignment horizontal="left" vertical="top"/>
    </xf>
    <xf numFmtId="0" fontId="12" fillId="5" borderId="11" xfId="2" applyFont="1" applyFill="1" applyBorder="1" applyAlignment="1">
      <alignment horizontal="left" vertical="top"/>
    </xf>
    <xf numFmtId="0" fontId="12" fillId="5" borderId="10" xfId="2" applyFont="1" applyFill="1" applyBorder="1" applyAlignment="1">
      <alignment horizontal="left" vertical="top"/>
    </xf>
    <xf numFmtId="0" fontId="25" fillId="4" borderId="44" xfId="5" applyFont="1" applyFill="1" applyBorder="1" applyAlignment="1">
      <alignment horizontal="center" vertical="top" wrapText="1"/>
    </xf>
    <xf numFmtId="0" fontId="25" fillId="4" borderId="1" xfId="5" applyFont="1" applyFill="1" applyBorder="1" applyAlignment="1">
      <alignment horizontal="center" vertical="top" wrapText="1"/>
    </xf>
    <xf numFmtId="0" fontId="14" fillId="10" borderId="24" xfId="5" applyFont="1" applyFill="1" applyBorder="1" applyAlignment="1">
      <alignment horizontal="left" vertical="top" wrapText="1"/>
    </xf>
    <xf numFmtId="0" fontId="14" fillId="10" borderId="2" xfId="5" applyFont="1" applyFill="1" applyBorder="1" applyAlignment="1">
      <alignment horizontal="left" vertical="top" wrapText="1"/>
    </xf>
    <xf numFmtId="0" fontId="17" fillId="0" borderId="11" xfId="2" applyFont="1" applyBorder="1" applyAlignment="1">
      <alignment horizontal="center" vertical="center" wrapText="1"/>
    </xf>
    <xf numFmtId="49" fontId="22" fillId="9" borderId="25" xfId="5" applyNumberFormat="1" applyFont="1" applyFill="1" applyBorder="1" applyAlignment="1">
      <alignment horizontal="center" vertical="top" wrapText="1"/>
    </xf>
    <xf numFmtId="49" fontId="22" fillId="9" borderId="19" xfId="5" applyNumberFormat="1" applyFont="1" applyFill="1" applyBorder="1" applyAlignment="1">
      <alignment horizontal="center" vertical="top" wrapText="1"/>
    </xf>
    <xf numFmtId="49" fontId="22" fillId="9" borderId="4" xfId="5" applyNumberFormat="1" applyFont="1" applyFill="1" applyBorder="1" applyAlignment="1">
      <alignment horizontal="center" vertical="top" wrapText="1"/>
    </xf>
    <xf numFmtId="0" fontId="7" fillId="4" borderId="15" xfId="5" applyFont="1" applyFill="1" applyBorder="1" applyAlignment="1">
      <alignment horizontal="left" vertical="top" wrapText="1"/>
    </xf>
    <xf numFmtId="0" fontId="7" fillId="4" borderId="17" xfId="5" applyFont="1" applyFill="1" applyBorder="1" applyAlignment="1">
      <alignment horizontal="left" vertical="top" wrapText="1"/>
    </xf>
    <xf numFmtId="0" fontId="7" fillId="4" borderId="16" xfId="5" applyFont="1" applyFill="1" applyBorder="1" applyAlignment="1">
      <alignment horizontal="left" vertical="top" wrapText="1"/>
    </xf>
    <xf numFmtId="0" fontId="7" fillId="4" borderId="4" xfId="5" applyFont="1" applyFill="1" applyBorder="1" applyAlignment="1">
      <alignment horizontal="left" vertical="top" wrapText="1"/>
    </xf>
    <xf numFmtId="0" fontId="7" fillId="4" borderId="3" xfId="5" applyFont="1" applyFill="1" applyBorder="1" applyAlignment="1">
      <alignment horizontal="left" vertical="top" wrapText="1"/>
    </xf>
    <xf numFmtId="0" fontId="7" fillId="4" borderId="1" xfId="5" applyFont="1" applyFill="1" applyBorder="1" applyAlignment="1">
      <alignment horizontal="left" vertical="top" wrapText="1"/>
    </xf>
    <xf numFmtId="0" fontId="24" fillId="3" borderId="12" xfId="5" applyFont="1" applyFill="1" applyBorder="1" applyAlignment="1">
      <alignment horizontal="left" vertical="center" wrapText="1"/>
    </xf>
    <xf numFmtId="0" fontId="24" fillId="3" borderId="11" xfId="5" applyFont="1" applyFill="1" applyBorder="1" applyAlignment="1">
      <alignment horizontal="left" vertical="center" wrapText="1"/>
    </xf>
    <xf numFmtId="0" fontId="24" fillId="3" borderId="10" xfId="5" applyFont="1" applyFill="1" applyBorder="1" applyAlignment="1">
      <alignment horizontal="left" vertical="center" wrapText="1"/>
    </xf>
    <xf numFmtId="0" fontId="40" fillId="0" borderId="7" xfId="5" applyFont="1" applyBorder="1" applyAlignment="1">
      <alignment horizontal="left" vertical="center" wrapText="1"/>
    </xf>
    <xf numFmtId="0" fontId="40" fillId="0" borderId="8" xfId="5" applyFont="1" applyBorder="1" applyAlignment="1">
      <alignment horizontal="left" vertical="center" wrapText="1"/>
    </xf>
    <xf numFmtId="0" fontId="40" fillId="0" borderId="5" xfId="5" applyFont="1" applyBorder="1" applyAlignment="1">
      <alignment horizontal="left" vertical="center" wrapText="1"/>
    </xf>
    <xf numFmtId="0" fontId="33" fillId="0" borderId="0" xfId="5" applyFont="1" applyAlignment="1">
      <alignment horizontal="left" vertical="top" wrapText="1"/>
    </xf>
    <xf numFmtId="0" fontId="30" fillId="0" borderId="0" xfId="5" applyFont="1" applyAlignment="1">
      <alignment horizontal="center" vertical="center" wrapText="1"/>
    </xf>
    <xf numFmtId="0" fontId="12" fillId="0" borderId="0" xfId="5" applyFont="1" applyAlignment="1">
      <alignment horizontal="center" vertical="center"/>
    </xf>
    <xf numFmtId="0" fontId="14" fillId="0" borderId="19" xfId="5" applyFont="1" applyBorder="1" applyAlignment="1">
      <alignment horizontal="center" vertical="top"/>
    </xf>
    <xf numFmtId="0" fontId="40" fillId="0" borderId="66" xfId="5" applyFont="1" applyBorder="1" applyAlignment="1">
      <alignment horizontal="left" vertical="top" wrapText="1"/>
    </xf>
    <xf numFmtId="0" fontId="40" fillId="0" borderId="43" xfId="5" applyFont="1" applyBorder="1" applyAlignment="1">
      <alignment horizontal="left" vertical="top" wrapText="1"/>
    </xf>
    <xf numFmtId="0" fontId="16" fillId="0" borderId="24" xfId="5" applyFont="1" applyBorder="1" applyAlignment="1">
      <alignment horizontal="center" vertical="center"/>
    </xf>
    <xf numFmtId="0" fontId="16" fillId="0" borderId="38" xfId="5" applyFont="1" applyBorder="1" applyAlignment="1">
      <alignment horizontal="center" vertical="center"/>
    </xf>
    <xf numFmtId="0" fontId="17" fillId="4" borderId="25" xfId="5" applyFont="1" applyFill="1" applyBorder="1" applyAlignment="1">
      <alignment horizontal="center" vertical="top"/>
    </xf>
    <xf numFmtId="0" fontId="17" fillId="4" borderId="26" xfId="5" applyFont="1" applyFill="1" applyBorder="1" applyAlignment="1">
      <alignment horizontal="center" vertical="top"/>
    </xf>
    <xf numFmtId="0" fontId="17" fillId="4" borderId="4" xfId="5" applyFont="1" applyFill="1" applyBorder="1" applyAlignment="1">
      <alignment horizontal="center" vertical="top"/>
    </xf>
    <xf numFmtId="0" fontId="17" fillId="4" borderId="3" xfId="5" applyFont="1" applyFill="1" applyBorder="1" applyAlignment="1">
      <alignment horizontal="center" vertical="top"/>
    </xf>
    <xf numFmtId="0" fontId="16" fillId="0" borderId="24" xfId="2" applyFont="1" applyBorder="1" applyAlignment="1">
      <alignment horizontal="center" vertical="center" textRotation="90" wrapText="1"/>
    </xf>
    <xf numFmtId="0" fontId="16" fillId="0" borderId="2" xfId="2" applyFont="1" applyBorder="1" applyAlignment="1">
      <alignment horizontal="center" vertical="center" textRotation="90" wrapText="1"/>
    </xf>
    <xf numFmtId="0" fontId="24" fillId="5" borderId="12" xfId="5" applyFont="1" applyFill="1" applyBorder="1" applyAlignment="1">
      <alignment horizontal="left" vertical="center" wrapText="1"/>
    </xf>
    <xf numFmtId="0" fontId="24" fillId="5" borderId="11" xfId="5" applyFont="1" applyFill="1" applyBorder="1" applyAlignment="1">
      <alignment horizontal="left" vertical="center" wrapText="1"/>
    </xf>
    <xf numFmtId="0" fontId="24" fillId="5" borderId="10" xfId="5" applyFont="1" applyFill="1" applyBorder="1" applyAlignment="1">
      <alignment horizontal="left" vertical="center" wrapText="1"/>
    </xf>
    <xf numFmtId="0" fontId="6" fillId="0" borderId="21" xfId="2" applyFont="1" applyBorder="1" applyAlignment="1">
      <alignment horizontal="left" vertical="top" wrapText="1"/>
    </xf>
    <xf numFmtId="0" fontId="6" fillId="0" borderId="20" xfId="2" applyFont="1" applyBorder="1" applyAlignment="1">
      <alignment horizontal="left" vertical="top" wrapText="1"/>
    </xf>
    <xf numFmtId="0" fontId="7" fillId="4" borderId="19" xfId="5" applyFont="1" applyFill="1" applyBorder="1" applyAlignment="1">
      <alignment horizontal="left" vertical="center" wrapText="1"/>
    </xf>
    <xf numFmtId="0" fontId="7" fillId="4" borderId="0" xfId="5" applyFont="1" applyFill="1" applyAlignment="1">
      <alignment horizontal="left" vertical="center" wrapText="1"/>
    </xf>
    <xf numFmtId="0" fontId="7" fillId="4" borderId="18" xfId="5" applyFont="1" applyFill="1" applyBorder="1" applyAlignment="1">
      <alignment horizontal="left" vertical="center" wrapText="1"/>
    </xf>
    <xf numFmtId="0" fontId="16" fillId="0" borderId="24" xfId="5" applyFont="1" applyBorder="1" applyAlignment="1">
      <alignment horizontal="center" vertical="center" wrapText="1"/>
    </xf>
    <xf numFmtId="0" fontId="16" fillId="0" borderId="38" xfId="5" applyFont="1" applyBorder="1" applyAlignment="1">
      <alignment horizontal="center" vertical="center" wrapText="1"/>
    </xf>
    <xf numFmtId="0" fontId="40" fillId="0" borderId="25" xfId="5" applyFont="1" applyBorder="1" applyAlignment="1">
      <alignment horizontal="left" vertical="top" wrapText="1"/>
    </xf>
    <xf numFmtId="0" fontId="40" fillId="0" borderId="4" xfId="5" applyFont="1" applyBorder="1" applyAlignment="1">
      <alignment horizontal="left" vertical="top" wrapText="1"/>
    </xf>
    <xf numFmtId="1" fontId="14" fillId="4" borderId="80" xfId="5" applyNumberFormat="1" applyFont="1" applyFill="1" applyBorder="1" applyAlignment="1">
      <alignment horizontal="center" vertical="center"/>
    </xf>
    <xf numFmtId="1" fontId="14" fillId="4" borderId="79" xfId="5" applyNumberFormat="1" applyFont="1" applyFill="1" applyBorder="1" applyAlignment="1">
      <alignment horizontal="center" vertical="center"/>
    </xf>
    <xf numFmtId="0" fontId="16" fillId="4" borderId="78" xfId="5" applyFont="1" applyFill="1" applyBorder="1" applyAlignment="1">
      <alignment horizontal="left" vertical="top" wrapText="1"/>
    </xf>
    <xf numFmtId="0" fontId="16" fillId="4" borderId="67" xfId="5" applyFont="1" applyFill="1" applyBorder="1" applyAlignment="1">
      <alignment horizontal="left" vertical="top" wrapText="1"/>
    </xf>
    <xf numFmtId="49" fontId="8" fillId="4" borderId="25" xfId="5" applyNumberFormat="1" applyFont="1" applyFill="1" applyBorder="1" applyAlignment="1">
      <alignment horizontal="center" vertical="center" textRotation="90"/>
    </xf>
    <xf numFmtId="49" fontId="8" fillId="4" borderId="19" xfId="5" applyNumberFormat="1" applyFont="1" applyFill="1" applyBorder="1" applyAlignment="1">
      <alignment horizontal="center" vertical="center" textRotation="90"/>
    </xf>
    <xf numFmtId="0" fontId="7" fillId="0" borderId="76" xfId="4" applyFont="1" applyBorder="1" applyAlignment="1">
      <alignment horizontal="center" wrapText="1"/>
    </xf>
    <xf numFmtId="0" fontId="7" fillId="0" borderId="81" xfId="4" applyFont="1" applyBorder="1" applyAlignment="1">
      <alignment horizontal="center" wrapText="1"/>
    </xf>
    <xf numFmtId="0" fontId="7" fillId="0" borderId="81" xfId="4" applyFont="1" applyBorder="1" applyAlignment="1">
      <alignment horizontal="left" vertical="top" wrapText="1"/>
    </xf>
    <xf numFmtId="0" fontId="7" fillId="0" borderId="60" xfId="4" applyFont="1" applyBorder="1" applyAlignment="1">
      <alignment horizontal="left" vertical="top" wrapText="1"/>
    </xf>
    <xf numFmtId="0" fontId="7" fillId="0" borderId="76" xfId="5" applyFont="1" applyBorder="1" applyAlignment="1">
      <alignment horizontal="left" vertical="top" wrapText="1"/>
    </xf>
    <xf numFmtId="0" fontId="7" fillId="0" borderId="81" xfId="5" applyFont="1" applyBorder="1" applyAlignment="1">
      <alignment horizontal="left" vertical="top" wrapText="1"/>
    </xf>
    <xf numFmtId="0" fontId="7" fillId="0" borderId="79" xfId="5" applyFont="1" applyBorder="1" applyAlignment="1">
      <alignment horizontal="left" vertical="top" wrapText="1"/>
    </xf>
    <xf numFmtId="0" fontId="24" fillId="6" borderId="12" xfId="4" applyFont="1" applyFill="1" applyBorder="1" applyAlignment="1">
      <alignment horizontal="left" vertical="top"/>
    </xf>
    <xf numFmtId="0" fontId="24" fillId="6" borderId="11" xfId="4" applyFont="1" applyFill="1" applyBorder="1" applyAlignment="1">
      <alignment horizontal="left" vertical="top"/>
    </xf>
    <xf numFmtId="0" fontId="24" fillId="6" borderId="10" xfId="4" applyFont="1" applyFill="1" applyBorder="1" applyAlignment="1">
      <alignment horizontal="left" vertical="top"/>
    </xf>
    <xf numFmtId="0" fontId="7" fillId="0" borderId="76" xfId="4" applyFont="1" applyBorder="1" applyAlignment="1">
      <alignment horizontal="left" vertical="top" wrapText="1"/>
    </xf>
    <xf numFmtId="0" fontId="7" fillId="0" borderId="60" xfId="4" applyFont="1" applyBorder="1" applyAlignment="1">
      <alignment horizontal="center" wrapText="1"/>
    </xf>
    <xf numFmtId="0" fontId="7" fillId="0" borderId="62" xfId="4" applyFont="1" applyBorder="1" applyAlignment="1">
      <alignment horizontal="center" wrapText="1"/>
    </xf>
    <xf numFmtId="0" fontId="7" fillId="4" borderId="81" xfId="4" applyFont="1" applyFill="1" applyBorder="1" applyAlignment="1">
      <alignment horizontal="center" wrapText="1"/>
    </xf>
    <xf numFmtId="0" fontId="7" fillId="0" borderId="30" xfId="4" applyFont="1" applyBorder="1" applyAlignment="1">
      <alignment horizontal="left" vertical="top" wrapText="1"/>
    </xf>
    <xf numFmtId="0" fontId="7" fillId="0" borderId="29" xfId="4" applyFont="1" applyBorder="1" applyAlignment="1">
      <alignment horizontal="center" wrapText="1"/>
    </xf>
    <xf numFmtId="0" fontId="7" fillId="0" borderId="79" xfId="4" applyFont="1" applyBorder="1" applyAlignment="1">
      <alignment horizontal="left" vertical="top" wrapText="1"/>
    </xf>
    <xf numFmtId="0" fontId="7" fillId="0" borderId="80" xfId="4" applyFont="1" applyBorder="1" applyAlignment="1">
      <alignment horizontal="left" vertical="top" wrapText="1"/>
    </xf>
    <xf numFmtId="0" fontId="7" fillId="0" borderId="29" xfId="4" applyFont="1" applyBorder="1" applyAlignment="1">
      <alignment horizontal="left" vertical="top" wrapText="1"/>
    </xf>
    <xf numFmtId="0" fontId="7" fillId="0" borderId="81" xfId="4" applyFont="1" applyBorder="1" applyAlignment="1">
      <alignment vertical="top" wrapText="1"/>
    </xf>
    <xf numFmtId="49" fontId="12" fillId="11" borderId="24" xfId="4" applyNumberFormat="1" applyFont="1" applyFill="1" applyBorder="1" applyAlignment="1">
      <alignment horizontal="center" vertical="top"/>
    </xf>
    <xf numFmtId="49" fontId="12" fillId="11" borderId="38" xfId="4" applyNumberFormat="1" applyFont="1" applyFill="1" applyBorder="1" applyAlignment="1">
      <alignment horizontal="center" vertical="top"/>
    </xf>
    <xf numFmtId="49" fontId="12" fillId="11" borderId="2" xfId="4" applyNumberFormat="1" applyFont="1" applyFill="1" applyBorder="1" applyAlignment="1">
      <alignment horizontal="center" vertical="top"/>
    </xf>
    <xf numFmtId="49" fontId="12" fillId="9" borderId="24" xfId="4" applyNumberFormat="1" applyFont="1" applyFill="1" applyBorder="1" applyAlignment="1">
      <alignment horizontal="center" vertical="top" wrapText="1"/>
    </xf>
    <xf numFmtId="49" fontId="12" fillId="9" borderId="38" xfId="4" applyNumberFormat="1" applyFont="1" applyFill="1" applyBorder="1" applyAlignment="1">
      <alignment horizontal="center" vertical="top" wrapText="1"/>
    </xf>
    <xf numFmtId="49" fontId="12" fillId="9" borderId="2" xfId="4" applyNumberFormat="1" applyFont="1" applyFill="1" applyBorder="1" applyAlignment="1">
      <alignment horizontal="center" vertical="top" wrapText="1"/>
    </xf>
    <xf numFmtId="49" fontId="12" fillId="10" borderId="24" xfId="4" applyNumberFormat="1" applyFont="1" applyFill="1" applyBorder="1" applyAlignment="1">
      <alignment horizontal="center" vertical="top" wrapText="1"/>
    </xf>
    <xf numFmtId="49" fontId="12" fillId="10" borderId="38" xfId="4" applyNumberFormat="1" applyFont="1" applyFill="1" applyBorder="1" applyAlignment="1">
      <alignment horizontal="center" vertical="top" wrapText="1"/>
    </xf>
    <xf numFmtId="49" fontId="12" fillId="10" borderId="2" xfId="4" applyNumberFormat="1" applyFont="1" applyFill="1" applyBorder="1" applyAlignment="1">
      <alignment horizontal="center" vertical="top" wrapText="1"/>
    </xf>
    <xf numFmtId="49" fontId="12" fillId="0" borderId="24" xfId="4" applyNumberFormat="1" applyFont="1" applyBorder="1" applyAlignment="1">
      <alignment horizontal="center" vertical="top" wrapText="1"/>
    </xf>
    <xf numFmtId="49" fontId="12" fillId="0" borderId="38" xfId="4" applyNumberFormat="1" applyFont="1" applyBorder="1" applyAlignment="1">
      <alignment horizontal="center" vertical="top" wrapText="1"/>
    </xf>
    <xf numFmtId="49" fontId="12" fillId="0" borderId="2" xfId="4" applyNumberFormat="1" applyFont="1" applyBorder="1" applyAlignment="1">
      <alignment horizontal="center" vertical="top" wrapText="1"/>
    </xf>
    <xf numFmtId="0" fontId="12" fillId="9" borderId="24" xfId="4" applyFont="1" applyFill="1" applyBorder="1" applyAlignment="1">
      <alignment horizontal="center" vertical="center" textRotation="90" wrapText="1"/>
    </xf>
    <xf numFmtId="0" fontId="12" fillId="9" borderId="38" xfId="4" applyFont="1" applyFill="1" applyBorder="1" applyAlignment="1">
      <alignment horizontal="center" vertical="center" textRotation="90" wrapText="1"/>
    </xf>
    <xf numFmtId="0" fontId="12" fillId="9" borderId="2" xfId="4" applyFont="1" applyFill="1" applyBorder="1" applyAlignment="1">
      <alignment horizontal="center" vertical="center" textRotation="90" wrapText="1"/>
    </xf>
    <xf numFmtId="0" fontId="7" fillId="10" borderId="24" xfId="4" applyFont="1" applyFill="1" applyBorder="1" applyAlignment="1">
      <alignment horizontal="left" vertical="top" wrapText="1"/>
    </xf>
    <xf numFmtId="0" fontId="7" fillId="10" borderId="38" xfId="4" applyFont="1" applyFill="1" applyBorder="1" applyAlignment="1">
      <alignment horizontal="left" vertical="top" wrapText="1"/>
    </xf>
    <xf numFmtId="0" fontId="7" fillId="10" borderId="2" xfId="4" applyFont="1" applyFill="1" applyBorder="1" applyAlignment="1">
      <alignment horizontal="left" vertical="top" wrapText="1"/>
    </xf>
    <xf numFmtId="49" fontId="7" fillId="4" borderId="24" xfId="4" applyNumberFormat="1" applyFont="1" applyFill="1" applyBorder="1" applyAlignment="1">
      <alignment horizontal="center" vertical="top"/>
    </xf>
    <xf numFmtId="49" fontId="7" fillId="4" borderId="38" xfId="4" applyNumberFormat="1" applyFont="1" applyFill="1" applyBorder="1" applyAlignment="1">
      <alignment horizontal="center" vertical="top"/>
    </xf>
    <xf numFmtId="49" fontId="7" fillId="4" borderId="2" xfId="4" applyNumberFormat="1" applyFont="1" applyFill="1" applyBorder="1" applyAlignment="1">
      <alignment horizontal="center" vertical="top"/>
    </xf>
    <xf numFmtId="49" fontId="16" fillId="4" borderId="24" xfId="4" applyNumberFormat="1" applyFont="1" applyFill="1" applyBorder="1" applyAlignment="1">
      <alignment horizontal="center" vertical="center" textRotation="90"/>
    </xf>
    <xf numFmtId="49" fontId="16" fillId="4" borderId="38" xfId="4" applyNumberFormat="1" applyFont="1" applyFill="1" applyBorder="1" applyAlignment="1">
      <alignment horizontal="center" vertical="center" textRotation="90"/>
    </xf>
    <xf numFmtId="49" fontId="16" fillId="4" borderId="2" xfId="4" applyNumberFormat="1" applyFont="1" applyFill="1" applyBorder="1" applyAlignment="1">
      <alignment horizontal="center" vertical="center" textRotation="90"/>
    </xf>
    <xf numFmtId="49" fontId="7" fillId="4" borderId="25" xfId="4" applyNumberFormat="1" applyFont="1" applyFill="1" applyBorder="1" applyAlignment="1">
      <alignment horizontal="left" vertical="top"/>
    </xf>
    <xf numFmtId="49" fontId="7" fillId="4" borderId="19" xfId="4" applyNumberFormat="1" applyFont="1" applyFill="1" applyBorder="1" applyAlignment="1">
      <alignment horizontal="left" vertical="top"/>
    </xf>
    <xf numFmtId="49" fontId="7" fillId="4" borderId="4" xfId="4" applyNumberFormat="1" applyFont="1" applyFill="1" applyBorder="1" applyAlignment="1">
      <alignment horizontal="left" vertical="top"/>
    </xf>
    <xf numFmtId="0" fontId="12" fillId="0" borderId="0" xfId="5" applyFont="1" applyAlignment="1">
      <alignment horizontal="center" vertical="center" wrapText="1"/>
    </xf>
    <xf numFmtId="0" fontId="12" fillId="0" borderId="0" xfId="4" applyFont="1" applyAlignment="1">
      <alignment horizontal="center" vertical="top" wrapText="1"/>
    </xf>
    <xf numFmtId="49" fontId="16" fillId="0" borderId="24" xfId="4" applyNumberFormat="1" applyFont="1" applyBorder="1" applyAlignment="1">
      <alignment horizontal="center" vertical="center" textRotation="90"/>
    </xf>
    <xf numFmtId="49" fontId="16" fillId="0" borderId="38" xfId="4" applyNumberFormat="1" applyFont="1" applyBorder="1" applyAlignment="1">
      <alignment horizontal="center" vertical="center" textRotation="90"/>
    </xf>
    <xf numFmtId="49" fontId="16" fillId="0" borderId="2" xfId="4" applyNumberFormat="1" applyFont="1" applyBorder="1" applyAlignment="1">
      <alignment horizontal="center" vertical="center" textRotation="90"/>
    </xf>
    <xf numFmtId="0" fontId="15" fillId="10" borderId="24" xfId="5" applyFont="1" applyFill="1" applyBorder="1" applyAlignment="1">
      <alignment horizontal="left" vertical="top" wrapText="1"/>
    </xf>
    <xf numFmtId="0" fontId="15" fillId="10" borderId="38" xfId="5" applyFont="1" applyFill="1" applyBorder="1" applyAlignment="1">
      <alignment horizontal="left" vertical="top" wrapText="1"/>
    </xf>
    <xf numFmtId="0" fontId="15" fillId="10" borderId="2" xfId="5" applyFont="1" applyFill="1" applyBorder="1" applyAlignment="1">
      <alignment horizontal="left" vertical="top" wrapText="1"/>
    </xf>
    <xf numFmtId="0" fontId="24" fillId="9" borderId="24" xfId="4" applyFont="1" applyFill="1" applyBorder="1" applyAlignment="1">
      <alignment horizontal="center" vertical="center" textRotation="90" wrapText="1"/>
    </xf>
    <xf numFmtId="0" fontId="24" fillId="9" borderId="38" xfId="4" applyFont="1" applyFill="1" applyBorder="1" applyAlignment="1">
      <alignment horizontal="center" vertical="center" textRotation="90" wrapText="1"/>
    </xf>
    <xf numFmtId="0" fontId="24" fillId="9" borderId="2" xfId="4" applyFont="1" applyFill="1" applyBorder="1" applyAlignment="1">
      <alignment horizontal="center" vertical="center" textRotation="90" wrapText="1"/>
    </xf>
    <xf numFmtId="0" fontId="7" fillId="4" borderId="24" xfId="4" applyFont="1" applyFill="1" applyBorder="1" applyAlignment="1">
      <alignment horizontal="center" vertical="top" wrapText="1"/>
    </xf>
    <xf numFmtId="0" fontId="7" fillId="4" borderId="38" xfId="4" applyFont="1" applyFill="1" applyBorder="1" applyAlignment="1">
      <alignment horizontal="center" vertical="top" wrapText="1"/>
    </xf>
    <xf numFmtId="0" fontId="7" fillId="4" borderId="2" xfId="4" applyFont="1" applyFill="1" applyBorder="1" applyAlignment="1">
      <alignment horizontal="center" vertical="top" wrapText="1"/>
    </xf>
    <xf numFmtId="49" fontId="47" fillId="0" borderId="24" xfId="4" applyNumberFormat="1" applyFont="1" applyBorder="1" applyAlignment="1">
      <alignment horizontal="center" vertical="center" textRotation="90"/>
    </xf>
    <xf numFmtId="0" fontId="7" fillId="5" borderId="24" xfId="4" applyFont="1" applyFill="1" applyBorder="1" applyAlignment="1">
      <alignment horizontal="left" vertical="top" wrapText="1"/>
    </xf>
    <xf numFmtId="0" fontId="7" fillId="5" borderId="38" xfId="4" applyFont="1" applyFill="1" applyBorder="1" applyAlignment="1">
      <alignment horizontal="left" vertical="top" wrapText="1"/>
    </xf>
    <xf numFmtId="0" fontId="7" fillId="5" borderId="2" xfId="4" applyFont="1" applyFill="1" applyBorder="1" applyAlignment="1">
      <alignment horizontal="left" vertical="top" wrapText="1"/>
    </xf>
    <xf numFmtId="49" fontId="51" fillId="11" borderId="24" xfId="4" applyNumberFormat="1" applyFont="1" applyFill="1" applyBorder="1" applyAlignment="1">
      <alignment horizontal="center" vertical="top"/>
    </xf>
    <xf numFmtId="49" fontId="51" fillId="11" borderId="38" xfId="4" applyNumberFormat="1" applyFont="1" applyFill="1" applyBorder="1" applyAlignment="1">
      <alignment horizontal="center" vertical="top"/>
    </xf>
    <xf numFmtId="49" fontId="51" fillId="11" borderId="2" xfId="4" applyNumberFormat="1" applyFont="1" applyFill="1" applyBorder="1" applyAlignment="1">
      <alignment horizontal="center" vertical="top"/>
    </xf>
    <xf numFmtId="49" fontId="16" fillId="4" borderId="6" xfId="4" applyNumberFormat="1" applyFont="1" applyFill="1" applyBorder="1" applyAlignment="1">
      <alignment horizontal="center" vertical="center" textRotation="90"/>
    </xf>
    <xf numFmtId="49" fontId="16" fillId="4" borderId="13" xfId="4" applyNumberFormat="1" applyFont="1" applyFill="1" applyBorder="1" applyAlignment="1">
      <alignment horizontal="center" vertical="center" textRotation="90"/>
    </xf>
    <xf numFmtId="49" fontId="12" fillId="7" borderId="24" xfId="4" applyNumberFormat="1" applyFont="1" applyFill="1" applyBorder="1" applyAlignment="1">
      <alignment horizontal="center" vertical="top"/>
    </xf>
    <xf numFmtId="49" fontId="12" fillId="7" borderId="38" xfId="4" applyNumberFormat="1" applyFont="1" applyFill="1" applyBorder="1" applyAlignment="1">
      <alignment horizontal="center" vertical="top"/>
    </xf>
    <xf numFmtId="0" fontId="12" fillId="0" borderId="24" xfId="4" applyFont="1" applyBorder="1" applyAlignment="1">
      <alignment horizontal="center" vertical="top" wrapText="1"/>
    </xf>
    <xf numFmtId="0" fontId="12" fillId="0" borderId="38" xfId="4" applyFont="1" applyBorder="1" applyAlignment="1">
      <alignment horizontal="center" vertical="top" wrapText="1"/>
    </xf>
    <xf numFmtId="0" fontId="12" fillId="0" borderId="2" xfId="4" applyFont="1" applyBorder="1" applyAlignment="1">
      <alignment horizontal="center" vertical="top" wrapText="1"/>
    </xf>
    <xf numFmtId="0" fontId="12" fillId="8" borderId="3" xfId="4" applyFont="1" applyFill="1" applyBorder="1" applyAlignment="1">
      <alignment horizontal="right" vertical="top" wrapText="1"/>
    </xf>
    <xf numFmtId="0" fontId="12" fillId="8" borderId="1" xfId="4" applyFont="1" applyFill="1" applyBorder="1" applyAlignment="1">
      <alignment horizontal="right" vertical="top" wrapText="1"/>
    </xf>
    <xf numFmtId="49" fontId="12" fillId="7" borderId="2" xfId="4" applyNumberFormat="1" applyFont="1" applyFill="1" applyBorder="1" applyAlignment="1">
      <alignment horizontal="center" vertical="top"/>
    </xf>
    <xf numFmtId="49" fontId="12" fillId="7" borderId="7" xfId="4" applyNumberFormat="1" applyFont="1" applyFill="1" applyBorder="1" applyAlignment="1">
      <alignment horizontal="center" vertical="top"/>
    </xf>
    <xf numFmtId="49" fontId="12" fillId="7" borderId="19" xfId="4" applyNumberFormat="1" applyFont="1" applyFill="1" applyBorder="1" applyAlignment="1">
      <alignment horizontal="center" vertical="top"/>
    </xf>
    <xf numFmtId="49" fontId="12" fillId="7" borderId="39" xfId="4" applyNumberFormat="1" applyFont="1" applyFill="1" applyBorder="1" applyAlignment="1">
      <alignment horizontal="center" vertical="top"/>
    </xf>
    <xf numFmtId="0" fontId="7" fillId="9" borderId="38" xfId="4" applyFont="1" applyFill="1" applyBorder="1" applyAlignment="1">
      <alignment horizontal="center" vertical="top" wrapText="1"/>
    </xf>
    <xf numFmtId="0" fontId="7" fillId="9" borderId="2" xfId="4" applyFont="1" applyFill="1" applyBorder="1" applyAlignment="1">
      <alignment horizontal="center" vertical="top" wrapText="1"/>
    </xf>
    <xf numFmtId="0" fontId="17" fillId="0" borderId="24" xfId="4" applyFont="1" applyBorder="1" applyAlignment="1">
      <alignment horizontal="center" vertical="top" wrapText="1"/>
    </xf>
    <xf numFmtId="0" fontId="17" fillId="0" borderId="38" xfId="4" applyFont="1" applyBorder="1" applyAlignment="1">
      <alignment horizontal="center" vertical="top" wrapText="1"/>
    </xf>
    <xf numFmtId="0" fontId="17" fillId="0" borderId="2" xfId="4" applyFont="1" applyBorder="1" applyAlignment="1">
      <alignment horizontal="center" vertical="top" wrapText="1"/>
    </xf>
    <xf numFmtId="0" fontId="12" fillId="9" borderId="25" xfId="4" applyFont="1" applyFill="1" applyBorder="1" applyAlignment="1">
      <alignment horizontal="center" vertical="top" wrapText="1"/>
    </xf>
    <xf numFmtId="0" fontId="7" fillId="9" borderId="26" xfId="4" applyFont="1" applyFill="1" applyBorder="1" applyAlignment="1">
      <alignment horizontal="center" vertical="top" wrapText="1"/>
    </xf>
    <xf numFmtId="0" fontId="7" fillId="9" borderId="44" xfId="4" applyFont="1" applyFill="1" applyBorder="1" applyAlignment="1">
      <alignment horizontal="center" vertical="top" wrapText="1"/>
    </xf>
    <xf numFmtId="0" fontId="12" fillId="9" borderId="19" xfId="4" applyFont="1" applyFill="1" applyBorder="1" applyAlignment="1">
      <alignment horizontal="center" vertical="top" wrapText="1"/>
    </xf>
    <xf numFmtId="0" fontId="7" fillId="9" borderId="0" xfId="4" applyFont="1" applyFill="1" applyAlignment="1">
      <alignment horizontal="center" vertical="top" wrapText="1"/>
    </xf>
    <xf numFmtId="0" fontId="7" fillId="9" borderId="18" xfId="4" applyFont="1" applyFill="1" applyBorder="1" applyAlignment="1">
      <alignment horizontal="center" vertical="top" wrapText="1"/>
    </xf>
    <xf numFmtId="0" fontId="7" fillId="9" borderId="19" xfId="4" applyFont="1" applyFill="1" applyBorder="1" applyAlignment="1">
      <alignment horizontal="center" vertical="top" wrapText="1"/>
    </xf>
    <xf numFmtId="0" fontId="7" fillId="9" borderId="4" xfId="4" applyFont="1" applyFill="1" applyBorder="1" applyAlignment="1">
      <alignment horizontal="center" vertical="top" wrapText="1"/>
    </xf>
    <xf numFmtId="0" fontId="7" fillId="9" borderId="3" xfId="4" applyFont="1" applyFill="1" applyBorder="1" applyAlignment="1">
      <alignment horizontal="center" vertical="top" wrapText="1"/>
    </xf>
    <xf numFmtId="0" fontId="7" fillId="9" borderId="1" xfId="4" applyFont="1" applyFill="1" applyBorder="1" applyAlignment="1">
      <alignment horizontal="center" vertical="top" wrapText="1"/>
    </xf>
    <xf numFmtId="49" fontId="7" fillId="4" borderId="25" xfId="4" applyNumberFormat="1" applyFont="1" applyFill="1" applyBorder="1" applyAlignment="1">
      <alignment horizontal="center" vertical="top"/>
    </xf>
    <xf numFmtId="49" fontId="7" fillId="4" borderId="19" xfId="4" applyNumberFormat="1" applyFont="1" applyFill="1" applyBorder="1" applyAlignment="1">
      <alignment horizontal="center" vertical="top"/>
    </xf>
    <xf numFmtId="49" fontId="7" fillId="4" borderId="4" xfId="4" applyNumberFormat="1" applyFont="1" applyFill="1" applyBorder="1" applyAlignment="1">
      <alignment horizontal="center" vertical="top"/>
    </xf>
    <xf numFmtId="0" fontId="7" fillId="4" borderId="44" xfId="4" applyFont="1" applyFill="1" applyBorder="1" applyAlignment="1">
      <alignment horizontal="center" vertical="top" wrapText="1"/>
    </xf>
    <xf numFmtId="0" fontId="7" fillId="4" borderId="18" xfId="4" applyFont="1" applyFill="1" applyBorder="1" applyAlignment="1">
      <alignment horizontal="center" vertical="top" wrapText="1"/>
    </xf>
    <xf numFmtId="49" fontId="15" fillId="4" borderId="24" xfId="4" applyNumberFormat="1" applyFont="1" applyFill="1" applyBorder="1" applyAlignment="1">
      <alignment horizontal="center" vertical="top"/>
    </xf>
    <xf numFmtId="49" fontId="15" fillId="4" borderId="38" xfId="4" applyNumberFormat="1" applyFont="1" applyFill="1" applyBorder="1" applyAlignment="1">
      <alignment horizontal="center" vertical="top"/>
    </xf>
    <xf numFmtId="0" fontId="7" fillId="10" borderId="24" xfId="10" applyFont="1" applyFill="1" applyBorder="1" applyAlignment="1">
      <alignment horizontal="left" vertical="top" wrapText="1"/>
    </xf>
    <xf numFmtId="0" fontId="7" fillId="10" borderId="38" xfId="10" applyFont="1" applyFill="1" applyBorder="1" applyAlignment="1">
      <alignment horizontal="left" vertical="top" wrapText="1"/>
    </xf>
    <xf numFmtId="0" fontId="12" fillId="9" borderId="25" xfId="4" applyFont="1" applyFill="1" applyBorder="1" applyAlignment="1">
      <alignment horizontal="center" vertical="center" textRotation="90" wrapText="1"/>
    </xf>
    <xf numFmtId="0" fontId="12" fillId="9" borderId="19" xfId="4" applyFont="1" applyFill="1" applyBorder="1" applyAlignment="1">
      <alignment horizontal="center" vertical="center" textRotation="90" wrapText="1"/>
    </xf>
    <xf numFmtId="0" fontId="12" fillId="9" borderId="4" xfId="4" applyFont="1" applyFill="1" applyBorder="1" applyAlignment="1">
      <alignment horizontal="center" vertical="center" textRotation="90" wrapText="1"/>
    </xf>
    <xf numFmtId="0" fontId="7" fillId="10" borderId="24" xfId="5" applyFont="1" applyFill="1" applyBorder="1" applyAlignment="1">
      <alignment horizontal="left" vertical="top" wrapText="1"/>
    </xf>
    <xf numFmtId="0" fontId="7" fillId="10" borderId="38" xfId="5" applyFont="1" applyFill="1" applyBorder="1" applyAlignment="1">
      <alignment horizontal="left" vertical="top" wrapText="1"/>
    </xf>
    <xf numFmtId="0" fontId="7" fillId="10" borderId="2" xfId="5" applyFont="1" applyFill="1" applyBorder="1" applyAlignment="1">
      <alignment horizontal="left" vertical="top" wrapText="1"/>
    </xf>
    <xf numFmtId="49" fontId="12" fillId="11" borderId="6" xfId="4" applyNumberFormat="1" applyFont="1" applyFill="1" applyBorder="1" applyAlignment="1">
      <alignment horizontal="center" vertical="top"/>
    </xf>
    <xf numFmtId="49" fontId="12" fillId="11" borderId="13" xfId="4" applyNumberFormat="1" applyFont="1" applyFill="1" applyBorder="1" applyAlignment="1">
      <alignment horizontal="center" vertical="top"/>
    </xf>
    <xf numFmtId="0" fontId="12" fillId="6" borderId="3" xfId="4" applyFont="1" applyFill="1" applyBorder="1" applyAlignment="1">
      <alignment horizontal="right" vertical="top" wrapText="1"/>
    </xf>
    <xf numFmtId="0" fontId="12" fillId="6" borderId="1" xfId="4" applyFont="1" applyFill="1" applyBorder="1" applyAlignment="1">
      <alignment horizontal="right" vertical="top" wrapText="1"/>
    </xf>
    <xf numFmtId="0" fontId="17" fillId="8" borderId="11" xfId="4" applyFont="1" applyFill="1" applyBorder="1" applyAlignment="1">
      <alignment horizontal="right" vertical="top" wrapText="1"/>
    </xf>
    <xf numFmtId="0" fontId="17" fillId="8" borderId="10" xfId="4" applyFont="1" applyFill="1" applyBorder="1" applyAlignment="1">
      <alignment horizontal="right" vertical="top" wrapText="1"/>
    </xf>
    <xf numFmtId="49" fontId="16" fillId="4" borderId="24" xfId="4" applyNumberFormat="1" applyFont="1" applyFill="1" applyBorder="1" applyAlignment="1">
      <alignment horizontal="center" vertical="top"/>
    </xf>
    <xf numFmtId="49" fontId="16" fillId="4" borderId="38" xfId="4" applyNumberFormat="1" applyFont="1" applyFill="1" applyBorder="1" applyAlignment="1">
      <alignment horizontal="center" vertical="top"/>
    </xf>
    <xf numFmtId="49" fontId="16" fillId="4" borderId="2" xfId="4" applyNumberFormat="1" applyFont="1" applyFill="1" applyBorder="1" applyAlignment="1">
      <alignment horizontal="center" vertical="top"/>
    </xf>
    <xf numFmtId="0" fontId="12" fillId="10" borderId="24" xfId="4" applyFont="1" applyFill="1" applyBorder="1" applyAlignment="1">
      <alignment horizontal="center" vertical="top" wrapText="1"/>
    </xf>
    <xf numFmtId="0" fontId="12" fillId="10" borderId="38" xfId="4" applyFont="1" applyFill="1" applyBorder="1" applyAlignment="1">
      <alignment horizontal="center" vertical="top" wrapText="1"/>
    </xf>
    <xf numFmtId="0" fontId="12" fillId="10" borderId="2" xfId="4" applyFont="1" applyFill="1" applyBorder="1" applyAlignment="1">
      <alignment horizontal="center" vertical="top" wrapText="1"/>
    </xf>
    <xf numFmtId="49" fontId="7" fillId="4" borderId="24" xfId="10" applyNumberFormat="1" applyFont="1" applyFill="1" applyBorder="1" applyAlignment="1">
      <alignment horizontal="center" vertical="top"/>
    </xf>
    <xf numFmtId="49" fontId="7" fillId="4" borderId="38" xfId="10" applyNumberFormat="1" applyFont="1" applyFill="1" applyBorder="1" applyAlignment="1">
      <alignment horizontal="center" vertical="top"/>
    </xf>
    <xf numFmtId="49" fontId="7" fillId="4" borderId="2" xfId="10" applyNumberFormat="1" applyFont="1" applyFill="1" applyBorder="1" applyAlignment="1">
      <alignment horizontal="center" vertical="top"/>
    </xf>
    <xf numFmtId="49" fontId="15" fillId="4" borderId="2" xfId="4" applyNumberFormat="1" applyFont="1" applyFill="1" applyBorder="1" applyAlignment="1">
      <alignment horizontal="center" vertical="top"/>
    </xf>
    <xf numFmtId="0" fontId="7" fillId="10" borderId="2" xfId="10" applyFont="1" applyFill="1" applyBorder="1" applyAlignment="1">
      <alignment horizontal="left" vertical="top" wrapText="1"/>
    </xf>
    <xf numFmtId="0" fontId="12" fillId="6" borderId="11" xfId="4" applyFont="1" applyFill="1" applyBorder="1" applyAlignment="1">
      <alignment horizontal="right" vertical="top" wrapText="1"/>
    </xf>
    <xf numFmtId="0" fontId="12" fillId="6" borderId="10" xfId="4" applyFont="1" applyFill="1" applyBorder="1" applyAlignment="1">
      <alignment horizontal="right" vertical="top" wrapText="1"/>
    </xf>
    <xf numFmtId="49" fontId="23" fillId="4" borderId="24" xfId="4" applyNumberFormat="1" applyFont="1" applyFill="1" applyBorder="1" applyAlignment="1">
      <alignment horizontal="center" vertical="center" textRotation="90"/>
    </xf>
    <xf numFmtId="49" fontId="23" fillId="4" borderId="38" xfId="4" applyNumberFormat="1" applyFont="1" applyFill="1" applyBorder="1" applyAlignment="1">
      <alignment horizontal="center" vertical="center" textRotation="90"/>
    </xf>
    <xf numFmtId="49" fontId="23" fillId="4" borderId="2" xfId="4" applyNumberFormat="1" applyFont="1" applyFill="1" applyBorder="1" applyAlignment="1">
      <alignment horizontal="center" vertical="center" textRotation="90"/>
    </xf>
    <xf numFmtId="0" fontId="15" fillId="10" borderId="24" xfId="4" applyFont="1" applyFill="1" applyBorder="1" applyAlignment="1">
      <alignment horizontal="left" vertical="top" wrapText="1"/>
    </xf>
    <xf numFmtId="0" fontId="15" fillId="10" borderId="38" xfId="4" applyFont="1" applyFill="1" applyBorder="1" applyAlignment="1">
      <alignment horizontal="left" vertical="top" wrapText="1"/>
    </xf>
    <xf numFmtId="0" fontId="15" fillId="10" borderId="2" xfId="4" applyFont="1" applyFill="1" applyBorder="1" applyAlignment="1">
      <alignment horizontal="left" vertical="top" wrapText="1"/>
    </xf>
    <xf numFmtId="49" fontId="16" fillId="4" borderId="24" xfId="4" applyNumberFormat="1" applyFont="1" applyFill="1" applyBorder="1" applyAlignment="1">
      <alignment horizontal="center" vertical="center" textRotation="88"/>
    </xf>
    <xf numFmtId="49" fontId="16" fillId="4" borderId="38" xfId="4" applyNumberFormat="1" applyFont="1" applyFill="1" applyBorder="1" applyAlignment="1">
      <alignment horizontal="center" vertical="center" textRotation="88"/>
    </xf>
    <xf numFmtId="49" fontId="16" fillId="4" borderId="2" xfId="4" applyNumberFormat="1" applyFont="1" applyFill="1" applyBorder="1" applyAlignment="1">
      <alignment horizontal="center" vertical="center" textRotation="88"/>
    </xf>
    <xf numFmtId="0" fontId="17" fillId="6" borderId="11" xfId="4" applyFont="1" applyFill="1" applyBorder="1" applyAlignment="1">
      <alignment horizontal="right" vertical="top" wrapText="1"/>
    </xf>
    <xf numFmtId="0" fontId="17" fillId="6" borderId="10" xfId="4" applyFont="1" applyFill="1" applyBorder="1" applyAlignment="1">
      <alignment horizontal="right" vertical="top" wrapText="1"/>
    </xf>
    <xf numFmtId="0" fontId="17" fillId="9" borderId="25" xfId="4" applyFont="1" applyFill="1" applyBorder="1" applyAlignment="1">
      <alignment horizontal="center" vertical="top" wrapText="1"/>
    </xf>
    <xf numFmtId="0" fontId="16" fillId="9" borderId="26" xfId="4" applyFont="1" applyFill="1" applyBorder="1" applyAlignment="1">
      <alignment horizontal="center" vertical="top" wrapText="1"/>
    </xf>
    <xf numFmtId="0" fontId="16" fillId="9" borderId="44" xfId="4" applyFont="1" applyFill="1" applyBorder="1" applyAlignment="1">
      <alignment horizontal="center" vertical="top" wrapText="1"/>
    </xf>
    <xf numFmtId="0" fontId="17" fillId="9" borderId="19" xfId="4" applyFont="1" applyFill="1" applyBorder="1" applyAlignment="1">
      <alignment horizontal="center" vertical="top" wrapText="1"/>
    </xf>
    <xf numFmtId="0" fontId="16" fillId="9" borderId="0" xfId="4" applyFont="1" applyFill="1" applyAlignment="1">
      <alignment horizontal="center" vertical="top" wrapText="1"/>
    </xf>
    <xf numFmtId="0" fontId="16" fillId="9" borderId="18" xfId="4" applyFont="1" applyFill="1" applyBorder="1" applyAlignment="1">
      <alignment horizontal="center" vertical="top" wrapText="1"/>
    </xf>
    <xf numFmtId="0" fontId="16" fillId="9" borderId="19" xfId="4" applyFont="1" applyFill="1" applyBorder="1" applyAlignment="1">
      <alignment horizontal="center" vertical="top" wrapText="1"/>
    </xf>
    <xf numFmtId="0" fontId="16" fillId="9" borderId="4" xfId="4" applyFont="1" applyFill="1" applyBorder="1" applyAlignment="1">
      <alignment horizontal="center" vertical="top" wrapText="1"/>
    </xf>
    <xf numFmtId="0" fontId="16" fillId="9" borderId="3" xfId="4" applyFont="1" applyFill="1" applyBorder="1" applyAlignment="1">
      <alignment horizontal="center" vertical="top" wrapText="1"/>
    </xf>
    <xf numFmtId="0" fontId="16" fillId="9" borderId="1" xfId="4" applyFont="1" applyFill="1" applyBorder="1" applyAlignment="1">
      <alignment horizontal="center" vertical="top" wrapText="1"/>
    </xf>
    <xf numFmtId="0" fontId="7" fillId="4" borderId="33" xfId="4" applyFont="1" applyFill="1" applyBorder="1" applyAlignment="1">
      <alignment horizontal="center" vertical="center" wrapText="1"/>
    </xf>
    <xf numFmtId="0" fontId="7" fillId="4" borderId="43" xfId="4" applyFont="1" applyFill="1" applyBorder="1" applyAlignment="1">
      <alignment horizontal="center" vertical="center" wrapText="1"/>
    </xf>
    <xf numFmtId="0" fontId="7" fillId="4" borderId="76" xfId="4" applyFont="1" applyFill="1" applyBorder="1" applyAlignment="1">
      <alignment horizontal="center" vertical="center"/>
    </xf>
    <xf numFmtId="0" fontId="7" fillId="4" borderId="29" xfId="4" applyFont="1" applyFill="1" applyBorder="1" applyAlignment="1">
      <alignment horizontal="center" vertical="center"/>
    </xf>
    <xf numFmtId="0" fontId="51" fillId="9" borderId="24" xfId="4" applyFont="1" applyFill="1" applyBorder="1" applyAlignment="1">
      <alignment horizontal="center" vertical="center" textRotation="90" wrapText="1"/>
    </xf>
    <xf numFmtId="0" fontId="51" fillId="9" borderId="38" xfId="4" applyFont="1" applyFill="1" applyBorder="1" applyAlignment="1">
      <alignment horizontal="center" vertical="center" textRotation="90" wrapText="1"/>
    </xf>
    <xf numFmtId="0" fontId="51" fillId="9" borderId="2" xfId="4" applyFont="1" applyFill="1" applyBorder="1" applyAlignment="1">
      <alignment horizontal="center" vertical="center" textRotation="90" wrapText="1"/>
    </xf>
    <xf numFmtId="0" fontId="23" fillId="10" borderId="38" xfId="4" applyFont="1" applyFill="1" applyBorder="1" applyAlignment="1">
      <alignment vertical="top" wrapText="1"/>
    </xf>
    <xf numFmtId="0" fontId="23" fillId="10" borderId="2" xfId="4" applyFont="1" applyFill="1" applyBorder="1" applyAlignment="1">
      <alignment vertical="top" wrapText="1"/>
    </xf>
    <xf numFmtId="49" fontId="16" fillId="4" borderId="24" xfId="4" applyNumberFormat="1" applyFont="1" applyFill="1" applyBorder="1" applyAlignment="1">
      <alignment horizontal="center" vertical="center" textRotation="89"/>
    </xf>
    <xf numFmtId="49" fontId="16" fillId="4" borderId="38" xfId="4" applyNumberFormat="1" applyFont="1" applyFill="1" applyBorder="1" applyAlignment="1">
      <alignment horizontal="center" vertical="center" textRotation="89"/>
    </xf>
    <xf numFmtId="49" fontId="16" fillId="4" borderId="2" xfId="4" applyNumberFormat="1" applyFont="1" applyFill="1" applyBorder="1" applyAlignment="1">
      <alignment horizontal="center" vertical="center" textRotation="89"/>
    </xf>
    <xf numFmtId="49" fontId="7" fillId="4" borderId="24" xfId="4" applyNumberFormat="1" applyFont="1" applyFill="1" applyBorder="1" applyAlignment="1">
      <alignment horizontal="center" vertical="center" textRotation="90"/>
    </xf>
    <xf numFmtId="49" fontId="7" fillId="4" borderId="38" xfId="4" applyNumberFormat="1" applyFont="1" applyFill="1" applyBorder="1" applyAlignment="1">
      <alignment horizontal="center" vertical="center" textRotation="90"/>
    </xf>
    <xf numFmtId="49" fontId="7" fillId="4" borderId="2" xfId="4" applyNumberFormat="1" applyFont="1" applyFill="1" applyBorder="1" applyAlignment="1">
      <alignment horizontal="center" vertical="center" textRotation="90"/>
    </xf>
    <xf numFmtId="0" fontId="24" fillId="9" borderId="44" xfId="4" applyFont="1" applyFill="1" applyBorder="1" applyAlignment="1">
      <alignment horizontal="left" vertical="top" wrapText="1"/>
    </xf>
    <xf numFmtId="0" fontId="24" fillId="9" borderId="18" xfId="4" applyFont="1" applyFill="1" applyBorder="1" applyAlignment="1">
      <alignment horizontal="left" vertical="top" wrapText="1"/>
    </xf>
    <xf numFmtId="0" fontId="40" fillId="9" borderId="18" xfId="4" applyFont="1" applyFill="1" applyBorder="1" applyAlignment="1">
      <alignment horizontal="left" vertical="top" wrapText="1"/>
    </xf>
    <xf numFmtId="0" fontId="40" fillId="9" borderId="1" xfId="4" applyFont="1" applyFill="1" applyBorder="1" applyAlignment="1">
      <alignment horizontal="left" vertical="top" wrapText="1"/>
    </xf>
    <xf numFmtId="0" fontId="15" fillId="4" borderId="63" xfId="4" applyFont="1" applyFill="1" applyBorder="1" applyAlignment="1">
      <alignment horizontal="left" vertical="top" wrapText="1"/>
    </xf>
    <xf numFmtId="0" fontId="15" fillId="4" borderId="42" xfId="4" applyFont="1" applyFill="1" applyBorder="1" applyAlignment="1">
      <alignment horizontal="left" vertical="top" wrapText="1"/>
    </xf>
    <xf numFmtId="0" fontId="7" fillId="4" borderId="62" xfId="4" applyFont="1" applyFill="1" applyBorder="1" applyAlignment="1">
      <alignment horizontal="left" vertical="top" wrapText="1"/>
    </xf>
    <xf numFmtId="0" fontId="7" fillId="4" borderId="30" xfId="4" applyFont="1" applyFill="1" applyBorder="1" applyAlignment="1">
      <alignment horizontal="left" vertical="top" wrapText="1"/>
    </xf>
    <xf numFmtId="49" fontId="16" fillId="4" borderId="6" xfId="4" applyNumberFormat="1" applyFont="1" applyFill="1" applyBorder="1" applyAlignment="1">
      <alignment horizontal="center" vertical="center" textRotation="89"/>
    </xf>
    <xf numFmtId="49" fontId="16" fillId="4" borderId="13" xfId="4" applyNumberFormat="1" applyFont="1" applyFill="1" applyBorder="1" applyAlignment="1">
      <alignment horizontal="center" vertical="center" textRotation="89"/>
    </xf>
    <xf numFmtId="0" fontId="7" fillId="0" borderId="24" xfId="4" applyFont="1" applyBorder="1" applyAlignment="1">
      <alignment horizontal="center" vertical="top" wrapText="1"/>
    </xf>
    <xf numFmtId="0" fontId="7" fillId="0" borderId="38" xfId="4" applyFont="1" applyBorder="1" applyAlignment="1">
      <alignment horizontal="center" vertical="top" wrapText="1"/>
    </xf>
    <xf numFmtId="0" fontId="7" fillId="0" borderId="2" xfId="4" applyFont="1" applyBorder="1" applyAlignment="1">
      <alignment horizontal="center" vertical="top" wrapText="1"/>
    </xf>
    <xf numFmtId="0" fontId="7" fillId="8" borderId="6" xfId="4" applyFont="1" applyFill="1" applyBorder="1" applyAlignment="1">
      <alignment horizontal="center" vertical="center" textRotation="90" wrapText="1"/>
    </xf>
    <xf numFmtId="0" fontId="7" fillId="8" borderId="14" xfId="4" applyFont="1" applyFill="1" applyBorder="1" applyAlignment="1">
      <alignment horizontal="center" vertical="center" textRotation="90" wrapText="1"/>
    </xf>
    <xf numFmtId="0" fontId="7" fillId="8" borderId="13" xfId="4" applyFont="1" applyFill="1" applyBorder="1" applyAlignment="1">
      <alignment horizontal="center" vertical="center" textRotation="90" wrapText="1"/>
    </xf>
    <xf numFmtId="0" fontId="7" fillId="6" borderId="6" xfId="4" applyFont="1" applyFill="1" applyBorder="1" applyAlignment="1">
      <alignment horizontal="center" vertical="center" textRotation="90" wrapText="1"/>
    </xf>
    <xf numFmtId="0" fontId="7" fillId="6" borderId="14" xfId="4" applyFont="1" applyFill="1" applyBorder="1" applyAlignment="1">
      <alignment horizontal="center" vertical="center" textRotation="90" wrapText="1"/>
    </xf>
    <xf numFmtId="0" fontId="7" fillId="6" borderId="13" xfId="4" applyFont="1" applyFill="1" applyBorder="1" applyAlignment="1">
      <alignment horizontal="center" vertical="center" textRotation="90" wrapText="1"/>
    </xf>
    <xf numFmtId="0" fontId="7" fillId="9" borderId="8" xfId="4" applyFont="1" applyFill="1" applyBorder="1" applyAlignment="1">
      <alignment horizontal="center" vertical="center" textRotation="90" wrapText="1"/>
    </xf>
    <xf numFmtId="0" fontId="7" fillId="9" borderId="17" xfId="4" applyFont="1" applyFill="1" applyBorder="1" applyAlignment="1">
      <alignment horizontal="center" vertical="center" textRotation="90" wrapText="1"/>
    </xf>
    <xf numFmtId="0" fontId="7" fillId="9" borderId="71" xfId="4" applyFont="1" applyFill="1" applyBorder="1" applyAlignment="1">
      <alignment horizontal="center" vertical="center" textRotation="90" wrapText="1"/>
    </xf>
    <xf numFmtId="0" fontId="7" fillId="0" borderId="44" xfId="4" applyFont="1" applyBorder="1" applyAlignment="1">
      <alignment horizontal="center" vertical="center" wrapText="1"/>
    </xf>
    <xf numFmtId="0" fontId="7" fillId="0" borderId="18" xfId="4" applyFont="1" applyBorder="1" applyAlignment="1">
      <alignment horizontal="center" vertical="center" wrapText="1"/>
    </xf>
    <xf numFmtId="0" fontId="7" fillId="0" borderId="1" xfId="4" applyFont="1" applyBorder="1" applyAlignment="1">
      <alignment horizontal="center" vertical="center" wrapText="1"/>
    </xf>
    <xf numFmtId="0" fontId="7" fillId="0" borderId="24" xfId="4" applyFont="1" applyBorder="1" applyAlignment="1">
      <alignment horizontal="center" vertical="center" textRotation="90" wrapText="1"/>
    </xf>
    <xf numFmtId="0" fontId="7" fillId="0" borderId="38" xfId="4" applyFont="1" applyBorder="1" applyAlignment="1">
      <alignment horizontal="center" vertical="center" textRotation="90" wrapText="1"/>
    </xf>
    <xf numFmtId="0" fontId="7" fillId="0" borderId="2" xfId="4" applyFont="1" applyBorder="1" applyAlignment="1">
      <alignment horizontal="center" vertical="center" textRotation="90" wrapText="1"/>
    </xf>
    <xf numFmtId="0" fontId="56" fillId="9" borderId="44" xfId="4" applyFont="1" applyFill="1" applyBorder="1" applyAlignment="1">
      <alignment horizontal="left" vertical="top" wrapText="1"/>
    </xf>
    <xf numFmtId="0" fontId="56" fillId="9" borderId="18" xfId="4" applyFont="1" applyFill="1" applyBorder="1" applyAlignment="1">
      <alignment horizontal="left" vertical="top" wrapText="1"/>
    </xf>
    <xf numFmtId="0" fontId="18" fillId="9" borderId="18" xfId="4" applyFont="1" applyFill="1" applyBorder="1" applyAlignment="1">
      <alignment horizontal="left" vertical="top" wrapText="1"/>
    </xf>
    <xf numFmtId="0" fontId="18" fillId="9" borderId="1" xfId="4" applyFont="1" applyFill="1" applyBorder="1" applyAlignment="1">
      <alignment horizontal="left" vertical="top" wrapText="1"/>
    </xf>
    <xf numFmtId="0" fontId="7" fillId="10" borderId="25" xfId="5" applyFont="1" applyFill="1" applyBorder="1" applyAlignment="1">
      <alignment horizontal="left" vertical="top" wrapText="1"/>
    </xf>
    <xf numFmtId="0" fontId="7" fillId="10" borderId="19" xfId="5" applyFont="1" applyFill="1" applyBorder="1" applyAlignment="1">
      <alignment horizontal="left" vertical="top" wrapText="1"/>
    </xf>
    <xf numFmtId="0" fontId="7" fillId="10" borderId="4" xfId="5" applyFont="1" applyFill="1" applyBorder="1" applyAlignment="1">
      <alignment horizontal="left" vertical="top" wrapText="1"/>
    </xf>
    <xf numFmtId="49" fontId="7" fillId="0" borderId="24" xfId="4" applyNumberFormat="1" applyFont="1" applyBorder="1" applyAlignment="1">
      <alignment horizontal="center" vertical="top"/>
    </xf>
    <xf numFmtId="49" fontId="7" fillId="0" borderId="38" xfId="4" applyNumberFormat="1" applyFont="1" applyBorder="1" applyAlignment="1">
      <alignment horizontal="center" vertical="top"/>
    </xf>
    <xf numFmtId="49" fontId="7" fillId="0" borderId="2" xfId="4" applyNumberFormat="1" applyFont="1" applyBorder="1" applyAlignment="1">
      <alignment horizontal="center" vertical="top"/>
    </xf>
    <xf numFmtId="0" fontId="16" fillId="0" borderId="24" xfId="8" applyFont="1" applyBorder="1" applyAlignment="1">
      <alignment horizontal="center" vertical="center" textRotation="90" wrapText="1"/>
    </xf>
    <xf numFmtId="0" fontId="16" fillId="0" borderId="2" xfId="8" applyFont="1" applyBorder="1" applyAlignment="1">
      <alignment horizontal="center" vertical="center" textRotation="90" wrapText="1"/>
    </xf>
    <xf numFmtId="0" fontId="12" fillId="9" borderId="44" xfId="4" applyFont="1" applyFill="1" applyBorder="1" applyAlignment="1">
      <alignment horizontal="left" vertical="top" wrapText="1"/>
    </xf>
    <xf numFmtId="0" fontId="12" fillId="9" borderId="18" xfId="4" applyFont="1" applyFill="1" applyBorder="1" applyAlignment="1">
      <alignment horizontal="left" vertical="top" wrapText="1"/>
    </xf>
    <xf numFmtId="0" fontId="7" fillId="9" borderId="18" xfId="4" applyFont="1" applyFill="1" applyBorder="1" applyAlignment="1">
      <alignment horizontal="left" vertical="top" wrapText="1"/>
    </xf>
    <xf numFmtId="0" fontId="7" fillId="9" borderId="1" xfId="4" applyFont="1" applyFill="1" applyBorder="1" applyAlignment="1">
      <alignment horizontal="left" vertical="top" wrapText="1"/>
    </xf>
    <xf numFmtId="0" fontId="7" fillId="4" borderId="60" xfId="4" applyFont="1" applyFill="1" applyBorder="1" applyAlignment="1">
      <alignment horizontal="left" vertical="top" wrapText="1"/>
    </xf>
    <xf numFmtId="49" fontId="16" fillId="0" borderId="24" xfId="4" applyNumberFormat="1" applyFont="1" applyBorder="1" applyAlignment="1">
      <alignment horizontal="center" vertical="center" textRotation="90" wrapText="1"/>
    </xf>
    <xf numFmtId="49" fontId="16" fillId="0" borderId="38" xfId="4" applyNumberFormat="1" applyFont="1" applyBorder="1" applyAlignment="1">
      <alignment horizontal="center" vertical="center" textRotation="90" wrapText="1"/>
    </xf>
    <xf numFmtId="49" fontId="16" fillId="0" borderId="2" xfId="4" applyNumberFormat="1" applyFont="1" applyBorder="1" applyAlignment="1">
      <alignment horizontal="center" vertical="center" textRotation="90" wrapText="1"/>
    </xf>
    <xf numFmtId="0" fontId="7" fillId="0" borderId="60" xfId="4" applyFont="1" applyBorder="1" applyAlignment="1">
      <alignment horizontal="center" vertical="center" wrapText="1"/>
    </xf>
    <xf numFmtId="0" fontId="7" fillId="0" borderId="67" xfId="4" applyFont="1" applyBorder="1" applyAlignment="1">
      <alignment horizontal="center" vertical="center" wrapText="1"/>
    </xf>
    <xf numFmtId="0" fontId="7" fillId="0" borderId="75" xfId="4" applyFont="1" applyBorder="1" applyAlignment="1">
      <alignment horizontal="center" vertical="center" wrapText="1"/>
    </xf>
    <xf numFmtId="0" fontId="7" fillId="0" borderId="35" xfId="4" applyFont="1" applyBorder="1" applyAlignment="1">
      <alignment horizontal="center" vertical="center" wrapText="1"/>
    </xf>
    <xf numFmtId="0" fontId="7" fillId="0" borderId="12" xfId="8" applyFont="1" applyBorder="1" applyAlignment="1">
      <alignment horizontal="center" vertical="center"/>
    </xf>
    <xf numFmtId="0" fontId="7" fillId="0" borderId="11" xfId="8" applyFont="1" applyBorder="1" applyAlignment="1">
      <alignment horizontal="center" vertical="center"/>
    </xf>
    <xf numFmtId="0" fontId="7" fillId="0" borderId="10" xfId="8" applyFont="1" applyBorder="1" applyAlignment="1">
      <alignment horizontal="center" vertical="center"/>
    </xf>
    <xf numFmtId="0" fontId="7" fillId="0" borderId="6" xfId="4" applyFont="1" applyBorder="1" applyAlignment="1">
      <alignment horizontal="center" vertical="center" textRotation="90" wrapText="1"/>
    </xf>
    <xf numFmtId="0" fontId="7" fillId="0" borderId="14" xfId="4" applyFont="1" applyBorder="1" applyAlignment="1">
      <alignment horizontal="center" vertical="center" textRotation="90" wrapText="1"/>
    </xf>
    <xf numFmtId="0" fontId="7" fillId="0" borderId="13" xfId="4" applyFont="1" applyBorder="1" applyAlignment="1">
      <alignment horizontal="center" vertical="center" textRotation="90" wrapText="1"/>
    </xf>
    <xf numFmtId="0" fontId="7" fillId="0" borderId="8" xfId="4" applyFont="1" applyBorder="1" applyAlignment="1">
      <alignment horizontal="center" vertical="center" textRotation="90" wrapText="1"/>
    </xf>
    <xf numFmtId="0" fontId="7" fillId="0" borderId="17" xfId="4" applyFont="1" applyBorder="1" applyAlignment="1">
      <alignment horizontal="center" vertical="center" textRotation="90" wrapText="1"/>
    </xf>
    <xf numFmtId="0" fontId="7" fillId="0" borderId="71" xfId="4" applyFont="1" applyBorder="1" applyAlignment="1">
      <alignment horizontal="center" vertical="center" textRotation="90" wrapText="1"/>
    </xf>
    <xf numFmtId="49" fontId="12" fillId="11" borderId="25" xfId="4" applyNumberFormat="1" applyFont="1" applyFill="1" applyBorder="1" applyAlignment="1">
      <alignment horizontal="center" vertical="top"/>
    </xf>
    <xf numFmtId="49" fontId="12" fillId="11" borderId="19" xfId="4" applyNumberFormat="1" applyFont="1" applyFill="1" applyBorder="1" applyAlignment="1">
      <alignment horizontal="center" vertical="top"/>
    </xf>
    <xf numFmtId="49" fontId="12" fillId="11" borderId="4" xfId="4" applyNumberFormat="1" applyFont="1" applyFill="1" applyBorder="1" applyAlignment="1">
      <alignment horizontal="center" vertical="top"/>
    </xf>
    <xf numFmtId="49" fontId="7" fillId="4" borderId="24" xfId="4" applyNumberFormat="1" applyFont="1" applyFill="1" applyBorder="1" applyAlignment="1">
      <alignment horizontal="center" vertical="top" wrapText="1"/>
    </xf>
    <xf numFmtId="49" fontId="7" fillId="4" borderId="38" xfId="4" applyNumberFormat="1" applyFont="1" applyFill="1" applyBorder="1" applyAlignment="1">
      <alignment horizontal="center" vertical="top" wrapText="1"/>
    </xf>
    <xf numFmtId="49" fontId="7" fillId="4" borderId="2" xfId="4" applyNumberFormat="1" applyFont="1" applyFill="1" applyBorder="1" applyAlignment="1">
      <alignment horizontal="center" vertical="top" wrapText="1"/>
    </xf>
    <xf numFmtId="0" fontId="7" fillId="10" borderId="18" xfId="4" applyFont="1" applyFill="1" applyBorder="1" applyAlignment="1">
      <alignment horizontal="left" vertical="top" wrapText="1"/>
    </xf>
    <xf numFmtId="0" fontId="7" fillId="10" borderId="1" xfId="4" applyFont="1" applyFill="1" applyBorder="1" applyAlignment="1">
      <alignment horizontal="left" vertical="top" wrapText="1"/>
    </xf>
    <xf numFmtId="49" fontId="12" fillId="6" borderId="24" xfId="4" applyNumberFormat="1" applyFont="1" applyFill="1" applyBorder="1" applyAlignment="1">
      <alignment horizontal="center" vertical="top"/>
    </xf>
    <xf numFmtId="49" fontId="12" fillId="6" borderId="38" xfId="4" applyNumberFormat="1" applyFont="1" applyFill="1" applyBorder="1" applyAlignment="1">
      <alignment horizontal="center" vertical="top"/>
    </xf>
    <xf numFmtId="49" fontId="12" fillId="6" borderId="2" xfId="4" applyNumberFormat="1" applyFont="1" applyFill="1" applyBorder="1" applyAlignment="1">
      <alignment horizontal="center" vertical="top"/>
    </xf>
    <xf numFmtId="0" fontId="56" fillId="9" borderId="25" xfId="4" applyFont="1" applyFill="1" applyBorder="1" applyAlignment="1">
      <alignment horizontal="center" vertical="top" wrapText="1"/>
    </xf>
    <xf numFmtId="0" fontId="56" fillId="9" borderId="26" xfId="4" applyFont="1" applyFill="1" applyBorder="1" applyAlignment="1">
      <alignment horizontal="center" vertical="top" wrapText="1"/>
    </xf>
    <xf numFmtId="0" fontId="56" fillId="9" borderId="44" xfId="4" applyFont="1" applyFill="1" applyBorder="1" applyAlignment="1">
      <alignment horizontal="center" vertical="top" wrapText="1"/>
    </xf>
    <xf numFmtId="0" fontId="56" fillId="9" borderId="19" xfId="4" applyFont="1" applyFill="1" applyBorder="1" applyAlignment="1">
      <alignment horizontal="center" vertical="top" wrapText="1"/>
    </xf>
    <xf numFmtId="0" fontId="56" fillId="9" borderId="0" xfId="4" applyFont="1" applyFill="1" applyAlignment="1">
      <alignment horizontal="center" vertical="top" wrapText="1"/>
    </xf>
    <xf numFmtId="0" fontId="56" fillId="9" borderId="18" xfId="4" applyFont="1" applyFill="1" applyBorder="1" applyAlignment="1">
      <alignment horizontal="center" vertical="top" wrapText="1"/>
    </xf>
    <xf numFmtId="0" fontId="56" fillId="9" borderId="4" xfId="4" applyFont="1" applyFill="1" applyBorder="1" applyAlignment="1">
      <alignment horizontal="center" vertical="top" wrapText="1"/>
    </xf>
    <xf numFmtId="0" fontId="56" fillId="9" borderId="3" xfId="4" applyFont="1" applyFill="1" applyBorder="1" applyAlignment="1">
      <alignment horizontal="center" vertical="top" wrapText="1"/>
    </xf>
    <xf numFmtId="0" fontId="56" fillId="9" borderId="1" xfId="4" applyFont="1" applyFill="1" applyBorder="1" applyAlignment="1">
      <alignment horizontal="center" vertical="top" wrapText="1"/>
    </xf>
    <xf numFmtId="49" fontId="16" fillId="4" borderId="6" xfId="4" applyNumberFormat="1" applyFont="1" applyFill="1" applyBorder="1" applyAlignment="1">
      <alignment horizontal="center" vertical="center" textRotation="87"/>
    </xf>
    <xf numFmtId="49" fontId="16" fillId="4" borderId="38" xfId="4" applyNumberFormat="1" applyFont="1" applyFill="1" applyBorder="1" applyAlignment="1">
      <alignment horizontal="center" vertical="center" textRotation="87"/>
    </xf>
    <xf numFmtId="49" fontId="16" fillId="4" borderId="13" xfId="4" applyNumberFormat="1" applyFont="1" applyFill="1" applyBorder="1" applyAlignment="1">
      <alignment horizontal="center" vertical="center" textRotation="87"/>
    </xf>
    <xf numFmtId="0" fontId="24" fillId="9" borderId="25" xfId="4" applyFont="1" applyFill="1" applyBorder="1" applyAlignment="1">
      <alignment horizontal="center" vertical="top" wrapText="1"/>
    </xf>
    <xf numFmtId="0" fontId="40" fillId="9" borderId="26" xfId="4" applyFont="1" applyFill="1" applyBorder="1" applyAlignment="1">
      <alignment horizontal="center" vertical="top" wrapText="1"/>
    </xf>
    <xf numFmtId="0" fontId="40" fillId="9" borderId="44" xfId="4" applyFont="1" applyFill="1" applyBorder="1" applyAlignment="1">
      <alignment horizontal="center" vertical="top" wrapText="1"/>
    </xf>
    <xf numFmtId="0" fontId="24" fillId="9" borderId="19" xfId="4" applyFont="1" applyFill="1" applyBorder="1" applyAlignment="1">
      <alignment horizontal="center" vertical="top" wrapText="1"/>
    </xf>
    <xf numFmtId="0" fontId="40" fillId="9" borderId="0" xfId="4" applyFont="1" applyFill="1" applyAlignment="1">
      <alignment horizontal="center" vertical="top" wrapText="1"/>
    </xf>
    <xf numFmtId="0" fontId="40" fillId="9" borderId="18" xfId="4" applyFont="1" applyFill="1" applyBorder="1" applyAlignment="1">
      <alignment horizontal="center" vertical="top" wrapText="1"/>
    </xf>
    <xf numFmtId="0" fontId="40" fillId="9" borderId="19" xfId="4" applyFont="1" applyFill="1" applyBorder="1" applyAlignment="1">
      <alignment horizontal="center" vertical="top" wrapText="1"/>
    </xf>
    <xf numFmtId="0" fontId="40" fillId="9" borderId="4" xfId="4" applyFont="1" applyFill="1" applyBorder="1" applyAlignment="1">
      <alignment horizontal="center" vertical="top" wrapText="1"/>
    </xf>
    <xf numFmtId="0" fontId="40" fillId="9" borderId="3" xfId="4" applyFont="1" applyFill="1" applyBorder="1" applyAlignment="1">
      <alignment horizontal="center" vertical="top" wrapText="1"/>
    </xf>
    <xf numFmtId="0" fontId="40" fillId="9" borderId="1" xfId="4" applyFont="1" applyFill="1" applyBorder="1" applyAlignment="1">
      <alignment horizontal="center" vertical="top" wrapText="1"/>
    </xf>
    <xf numFmtId="49" fontId="16" fillId="0" borderId="25" xfId="4" applyNumberFormat="1" applyFont="1" applyBorder="1" applyAlignment="1">
      <alignment horizontal="center" vertical="center" textRotation="90"/>
    </xf>
    <xf numFmtId="49" fontId="16" fillId="0" borderId="19" xfId="4" applyNumberFormat="1" applyFont="1" applyBorder="1" applyAlignment="1">
      <alignment horizontal="center" vertical="center" textRotation="90"/>
    </xf>
    <xf numFmtId="49" fontId="16" fillId="0" borderId="4" xfId="4" applyNumberFormat="1" applyFont="1" applyBorder="1" applyAlignment="1">
      <alignment horizontal="center" vertical="center" textRotation="90"/>
    </xf>
    <xf numFmtId="0" fontId="7" fillId="9" borderId="44" xfId="4" applyFont="1" applyFill="1" applyBorder="1" applyAlignment="1">
      <alignment horizontal="left" vertical="top" wrapText="1"/>
    </xf>
    <xf numFmtId="0" fontId="7" fillId="10" borderId="26" xfId="5" applyFont="1" applyFill="1" applyBorder="1" applyAlignment="1">
      <alignment horizontal="left" vertical="top" wrapText="1"/>
    </xf>
    <xf numFmtId="0" fontId="7" fillId="10" borderId="0" xfId="5" applyFont="1" applyFill="1" applyAlignment="1">
      <alignment horizontal="left" vertical="top" wrapText="1"/>
    </xf>
    <xf numFmtId="0" fontId="7" fillId="10" borderId="3" xfId="5" applyFont="1" applyFill="1" applyBorder="1" applyAlignment="1">
      <alignment horizontal="left" vertical="top" wrapText="1"/>
    </xf>
    <xf numFmtId="0" fontId="7" fillId="10" borderId="24" xfId="5" applyFont="1" applyFill="1" applyBorder="1" applyAlignment="1">
      <alignment vertical="top" wrapText="1"/>
    </xf>
    <xf numFmtId="0" fontId="7" fillId="10" borderId="38" xfId="5" applyFont="1" applyFill="1" applyBorder="1" applyAlignment="1">
      <alignment vertical="top" wrapText="1"/>
    </xf>
    <xf numFmtId="0" fontId="7" fillId="10" borderId="2" xfId="5" applyFont="1" applyFill="1" applyBorder="1" applyAlignment="1">
      <alignment vertical="top" wrapText="1"/>
    </xf>
    <xf numFmtId="0" fontId="7" fillId="0" borderId="15" xfId="8" applyFont="1" applyBorder="1" applyAlignment="1">
      <alignment horizontal="left" vertical="top" wrapText="1"/>
    </xf>
    <xf numFmtId="0" fontId="7" fillId="0" borderId="17" xfId="8" applyFont="1" applyBorder="1" applyAlignment="1">
      <alignment horizontal="left" vertical="top" wrapText="1"/>
    </xf>
    <xf numFmtId="0" fontId="7" fillId="0" borderId="16" xfId="8" applyFont="1" applyBorder="1" applyAlignment="1">
      <alignment horizontal="left" vertical="top" wrapText="1"/>
    </xf>
    <xf numFmtId="0" fontId="7" fillId="0" borderId="22" xfId="8" applyFont="1" applyBorder="1" applyAlignment="1">
      <alignment horizontal="left" vertical="top" wrapText="1"/>
    </xf>
    <xf numFmtId="0" fontId="7" fillId="0" borderId="21" xfId="8" applyFont="1" applyBorder="1" applyAlignment="1">
      <alignment horizontal="left" vertical="top" wrapText="1"/>
    </xf>
    <xf numFmtId="0" fontId="7" fillId="0" borderId="20" xfId="8" applyFont="1" applyBorder="1" applyAlignment="1">
      <alignment horizontal="left" vertical="top" wrapText="1"/>
    </xf>
    <xf numFmtId="0" fontId="7" fillId="0" borderId="15" xfId="9" applyFont="1" applyBorder="1" applyAlignment="1">
      <alignment horizontal="left" vertical="top" wrapText="1"/>
    </xf>
    <xf numFmtId="0" fontId="7" fillId="0" borderId="17" xfId="9" applyFont="1" applyBorder="1" applyAlignment="1">
      <alignment horizontal="left" vertical="top" wrapText="1"/>
    </xf>
    <xf numFmtId="0" fontId="7" fillId="0" borderId="22" xfId="5" applyFont="1" applyBorder="1" applyAlignment="1">
      <alignment horizontal="left" vertical="center" wrapText="1"/>
    </xf>
    <xf numFmtId="0" fontId="7" fillId="0" borderId="21" xfId="5" applyFont="1" applyBorder="1" applyAlignment="1">
      <alignment horizontal="left" vertical="center" wrapText="1"/>
    </xf>
    <xf numFmtId="0" fontId="7" fillId="0" borderId="20" xfId="5" applyFont="1" applyBorder="1" applyAlignment="1">
      <alignment horizontal="left" vertical="center" wrapText="1"/>
    </xf>
    <xf numFmtId="0" fontId="12" fillId="5" borderId="12" xfId="5" applyFont="1" applyFill="1" applyBorder="1" applyAlignment="1">
      <alignment horizontal="left" vertical="center" wrapText="1"/>
    </xf>
    <xf numFmtId="0" fontId="12" fillId="5" borderId="11" xfId="5" applyFont="1" applyFill="1" applyBorder="1" applyAlignment="1">
      <alignment horizontal="left" vertical="center" wrapText="1"/>
    </xf>
    <xf numFmtId="0" fontId="12" fillId="5" borderId="10" xfId="5" applyFont="1" applyFill="1" applyBorder="1" applyAlignment="1">
      <alignment horizontal="left" vertical="center" wrapText="1"/>
    </xf>
    <xf numFmtId="49" fontId="17" fillId="11" borderId="24" xfId="4" applyNumberFormat="1" applyFont="1" applyFill="1" applyBorder="1" applyAlignment="1">
      <alignment horizontal="center" vertical="top"/>
    </xf>
    <xf numFmtId="49" fontId="17" fillId="11" borderId="38" xfId="4" applyNumberFormat="1" applyFont="1" applyFill="1" applyBorder="1" applyAlignment="1">
      <alignment horizontal="center" vertical="top"/>
    </xf>
    <xf numFmtId="49" fontId="17" fillId="11" borderId="2" xfId="4" applyNumberFormat="1" applyFont="1" applyFill="1" applyBorder="1" applyAlignment="1">
      <alignment horizontal="center" vertical="top"/>
    </xf>
    <xf numFmtId="49" fontId="17" fillId="0" borderId="0" xfId="8" applyNumberFormat="1" applyFont="1" applyAlignment="1">
      <alignment horizontal="center" vertical="top" wrapText="1"/>
    </xf>
    <xf numFmtId="0" fontId="17" fillId="0" borderId="11" xfId="8" applyFont="1" applyBorder="1" applyAlignment="1">
      <alignment horizontal="center" vertical="center" wrapText="1"/>
    </xf>
    <xf numFmtId="0" fontId="12" fillId="8" borderId="12" xfId="4" applyFont="1" applyFill="1" applyBorder="1" applyAlignment="1">
      <alignment horizontal="right" vertical="top" wrapText="1"/>
    </xf>
    <xf numFmtId="0" fontId="12" fillId="8" borderId="11" xfId="4" applyFont="1" applyFill="1" applyBorder="1" applyAlignment="1">
      <alignment horizontal="right" vertical="top" wrapText="1"/>
    </xf>
    <xf numFmtId="0" fontId="12" fillId="17" borderId="3" xfId="4" applyFont="1" applyFill="1" applyBorder="1" applyAlignment="1">
      <alignment horizontal="right" vertical="top" wrapText="1"/>
    </xf>
    <xf numFmtId="0" fontId="12" fillId="17" borderId="1" xfId="4" applyFont="1" applyFill="1" applyBorder="1" applyAlignment="1">
      <alignment horizontal="right" vertical="top" wrapText="1"/>
    </xf>
    <xf numFmtId="0" fontId="12" fillId="5" borderId="12" xfId="4" applyFont="1" applyFill="1" applyBorder="1" applyAlignment="1">
      <alignment horizontal="right" vertical="top" wrapText="1"/>
    </xf>
    <xf numFmtId="0" fontId="12" fillId="5" borderId="11" xfId="4" applyFont="1" applyFill="1" applyBorder="1" applyAlignment="1">
      <alignment horizontal="right" vertical="top" wrapText="1"/>
    </xf>
    <xf numFmtId="0" fontId="12" fillId="8" borderId="10" xfId="4" applyFont="1" applyFill="1" applyBorder="1" applyAlignment="1">
      <alignment horizontal="right" vertical="top" wrapText="1"/>
    </xf>
    <xf numFmtId="0" fontId="24" fillId="9" borderId="25" xfId="4" applyFont="1" applyFill="1" applyBorder="1" applyAlignment="1">
      <alignment horizontal="center" vertical="center" textRotation="90" wrapText="1"/>
    </xf>
    <xf numFmtId="0" fontId="24" fillId="9" borderId="19" xfId="4" applyFont="1" applyFill="1" applyBorder="1" applyAlignment="1">
      <alignment horizontal="center" vertical="center" textRotation="90" wrapText="1"/>
    </xf>
    <xf numFmtId="0" fontId="24" fillId="9" borderId="4" xfId="4" applyFont="1" applyFill="1" applyBorder="1" applyAlignment="1">
      <alignment horizontal="center" vertical="center" textRotation="90" wrapText="1"/>
    </xf>
    <xf numFmtId="0" fontId="12" fillId="6" borderId="12" xfId="4" applyFont="1" applyFill="1" applyBorder="1" applyAlignment="1">
      <alignment horizontal="right" vertical="top" wrapText="1"/>
    </xf>
    <xf numFmtId="0" fontId="17" fillId="6" borderId="3" xfId="4" applyFont="1" applyFill="1" applyBorder="1" applyAlignment="1">
      <alignment horizontal="right" vertical="top" wrapText="1"/>
    </xf>
    <xf numFmtId="0" fontId="17" fillId="6" borderId="1" xfId="4" applyFont="1" applyFill="1" applyBorder="1" applyAlignment="1">
      <alignment horizontal="right" vertical="top" wrapText="1"/>
    </xf>
    <xf numFmtId="0" fontId="16" fillId="10" borderId="38" xfId="5" applyFont="1" applyFill="1" applyBorder="1" applyAlignment="1">
      <alignment horizontal="left" vertical="top" wrapText="1"/>
    </xf>
    <xf numFmtId="0" fontId="7" fillId="4" borderId="62" xfId="10" applyFont="1" applyFill="1" applyBorder="1" applyAlignment="1">
      <alignment horizontal="left" vertical="top" wrapText="1"/>
    </xf>
    <xf numFmtId="0" fontId="7" fillId="4" borderId="30" xfId="10" applyFont="1" applyFill="1" applyBorder="1" applyAlignment="1">
      <alignment horizontal="left" vertical="top" wrapText="1"/>
    </xf>
    <xf numFmtId="0" fontId="17" fillId="8" borderId="3" xfId="4" applyFont="1" applyFill="1" applyBorder="1" applyAlignment="1">
      <alignment horizontal="right" vertical="top" wrapText="1"/>
    </xf>
    <xf numFmtId="0" fontId="17" fillId="8" borderId="1" xfId="4" applyFont="1" applyFill="1" applyBorder="1" applyAlignment="1">
      <alignment horizontal="right" vertical="top" wrapText="1"/>
    </xf>
    <xf numFmtId="49" fontId="27" fillId="4" borderId="24" xfId="4" applyNumberFormat="1" applyFont="1" applyFill="1" applyBorder="1" applyAlignment="1">
      <alignment horizontal="center" vertical="center" textRotation="90"/>
    </xf>
    <xf numFmtId="49" fontId="27" fillId="4" borderId="38" xfId="4" applyNumberFormat="1" applyFont="1" applyFill="1" applyBorder="1" applyAlignment="1">
      <alignment horizontal="center" vertical="center" textRotation="90"/>
    </xf>
    <xf numFmtId="49" fontId="27" fillId="4" borderId="2" xfId="4" applyNumberFormat="1" applyFont="1" applyFill="1" applyBorder="1" applyAlignment="1">
      <alignment horizontal="center" vertical="center" textRotation="90"/>
    </xf>
    <xf numFmtId="0" fontId="12" fillId="5" borderId="7" xfId="8" applyFont="1" applyFill="1" applyBorder="1" applyAlignment="1">
      <alignment horizontal="left" vertical="top"/>
    </xf>
    <xf numFmtId="0" fontId="12" fillId="5" borderId="8" xfId="8" applyFont="1" applyFill="1" applyBorder="1" applyAlignment="1">
      <alignment horizontal="left" vertical="top"/>
    </xf>
    <xf numFmtId="0" fontId="12" fillId="5" borderId="5" xfId="8" applyFont="1" applyFill="1" applyBorder="1" applyAlignment="1">
      <alignment horizontal="left" vertical="top"/>
    </xf>
    <xf numFmtId="49" fontId="12" fillId="6" borderId="11" xfId="4" applyNumberFormat="1" applyFont="1" applyFill="1" applyBorder="1" applyAlignment="1">
      <alignment horizontal="left" vertical="top" wrapText="1"/>
    </xf>
    <xf numFmtId="49" fontId="12" fillId="6" borderId="10" xfId="4" applyNumberFormat="1" applyFont="1" applyFill="1" applyBorder="1" applyAlignment="1">
      <alignment horizontal="left" vertical="top" wrapText="1"/>
    </xf>
    <xf numFmtId="49" fontId="17" fillId="10" borderId="24" xfId="4" applyNumberFormat="1" applyFont="1" applyFill="1" applyBorder="1" applyAlignment="1">
      <alignment horizontal="center" vertical="top"/>
    </xf>
    <xf numFmtId="49" fontId="17" fillId="10" borderId="38" xfId="4" applyNumberFormat="1" applyFont="1" applyFill="1" applyBorder="1" applyAlignment="1">
      <alignment horizontal="center" vertical="top"/>
    </xf>
    <xf numFmtId="49" fontId="17" fillId="10" borderId="2" xfId="4" applyNumberFormat="1" applyFont="1" applyFill="1" applyBorder="1" applyAlignment="1">
      <alignment horizontal="center" vertical="top"/>
    </xf>
    <xf numFmtId="49" fontId="12" fillId="0" borderId="12" xfId="4" applyNumberFormat="1" applyFont="1" applyBorder="1" applyAlignment="1">
      <alignment horizontal="center" vertical="top" wrapText="1"/>
    </xf>
    <xf numFmtId="49" fontId="12" fillId="0" borderId="11" xfId="4" applyNumberFormat="1" applyFont="1" applyBorder="1" applyAlignment="1">
      <alignment horizontal="center" vertical="top" wrapText="1"/>
    </xf>
    <xf numFmtId="49" fontId="7" fillId="4" borderId="24" xfId="4" applyNumberFormat="1" applyFont="1" applyFill="1" applyBorder="1" applyAlignment="1">
      <alignment horizontal="left" vertical="top"/>
    </xf>
    <xf numFmtId="49" fontId="7" fillId="4" borderId="38" xfId="4" applyNumberFormat="1" applyFont="1" applyFill="1" applyBorder="1" applyAlignment="1">
      <alignment horizontal="left" vertical="top"/>
    </xf>
    <xf numFmtId="49" fontId="7" fillId="4" borderId="2" xfId="4" applyNumberFormat="1" applyFont="1" applyFill="1" applyBorder="1" applyAlignment="1">
      <alignment horizontal="left" vertical="top"/>
    </xf>
    <xf numFmtId="0" fontId="12" fillId="9" borderId="24" xfId="4" applyFont="1" applyFill="1" applyBorder="1" applyAlignment="1">
      <alignment horizontal="left" vertical="center" textRotation="90" wrapText="1"/>
    </xf>
    <xf numFmtId="0" fontId="12" fillId="9" borderId="38" xfId="4" applyFont="1" applyFill="1" applyBorder="1" applyAlignment="1">
      <alignment horizontal="left" vertical="center" textRotation="90" wrapText="1"/>
    </xf>
    <xf numFmtId="0" fontId="12" fillId="9" borderId="2" xfId="4" applyFont="1" applyFill="1" applyBorder="1" applyAlignment="1">
      <alignment horizontal="left" vertical="center" textRotation="90" wrapText="1"/>
    </xf>
    <xf numFmtId="49" fontId="12" fillId="6" borderId="3" xfId="4" applyNumberFormat="1" applyFont="1" applyFill="1" applyBorder="1" applyAlignment="1">
      <alignment horizontal="left" vertical="top" wrapText="1"/>
    </xf>
    <xf numFmtId="49" fontId="12" fillId="6" borderId="1" xfId="4" applyNumberFormat="1" applyFont="1" applyFill="1" applyBorder="1" applyAlignment="1">
      <alignment horizontal="left" vertical="top" wrapText="1"/>
    </xf>
    <xf numFmtId="0" fontId="7" fillId="5" borderId="24" xfId="5" applyFont="1" applyFill="1" applyBorder="1" applyAlignment="1">
      <alignment horizontal="left" vertical="top" wrapText="1"/>
    </xf>
    <xf numFmtId="0" fontId="7" fillId="5" borderId="38" xfId="5" applyFont="1" applyFill="1" applyBorder="1" applyAlignment="1">
      <alignment horizontal="left" vertical="top" wrapText="1"/>
    </xf>
    <xf numFmtId="0" fontId="7" fillId="5" borderId="2" xfId="5" applyFont="1" applyFill="1" applyBorder="1" applyAlignment="1">
      <alignment horizontal="left" vertical="top" wrapText="1"/>
    </xf>
    <xf numFmtId="49" fontId="16" fillId="4" borderId="41" xfId="4" applyNumberFormat="1" applyFont="1" applyFill="1" applyBorder="1" applyAlignment="1">
      <alignment horizontal="center" vertical="center" textRotation="90"/>
    </xf>
    <xf numFmtId="0" fontId="7" fillId="10" borderId="25" xfId="10" applyFont="1" applyFill="1" applyBorder="1" applyAlignment="1">
      <alignment horizontal="left" vertical="top" wrapText="1"/>
    </xf>
    <xf numFmtId="0" fontId="7" fillId="10" borderId="19" xfId="10" applyFont="1" applyFill="1" applyBorder="1" applyAlignment="1">
      <alignment horizontal="left" vertical="top" wrapText="1"/>
    </xf>
    <xf numFmtId="0" fontId="7" fillId="10" borderId="4" xfId="10" applyFont="1" applyFill="1" applyBorder="1" applyAlignment="1">
      <alignment horizontal="left" vertical="top" wrapText="1"/>
    </xf>
    <xf numFmtId="0" fontId="12" fillId="8" borderId="12" xfId="4" applyFont="1" applyFill="1" applyBorder="1" applyAlignment="1">
      <alignment horizontal="left"/>
    </xf>
    <xf numFmtId="0" fontId="12" fillId="8" borderId="11" xfId="4" applyFont="1" applyFill="1" applyBorder="1" applyAlignment="1">
      <alignment horizontal="left"/>
    </xf>
    <xf numFmtId="0" fontId="12" fillId="8" borderId="10" xfId="4" applyFont="1" applyFill="1" applyBorder="1" applyAlignment="1">
      <alignment horizontal="left"/>
    </xf>
    <xf numFmtId="0" fontId="12" fillId="4" borderId="12" xfId="4" applyFont="1" applyFill="1" applyBorder="1" applyAlignment="1">
      <alignment horizontal="center" vertical="top"/>
    </xf>
    <xf numFmtId="0" fontId="12" fillId="4" borderId="11" xfId="4" applyFont="1" applyFill="1" applyBorder="1" applyAlignment="1">
      <alignment horizontal="center" vertical="top"/>
    </xf>
    <xf numFmtId="49" fontId="12" fillId="10" borderId="44" xfId="4" applyNumberFormat="1" applyFont="1" applyFill="1" applyBorder="1" applyAlignment="1">
      <alignment horizontal="center" vertical="top" wrapText="1"/>
    </xf>
    <xf numFmtId="49" fontId="12" fillId="10" borderId="18" xfId="4" applyNumberFormat="1" applyFont="1" applyFill="1" applyBorder="1" applyAlignment="1">
      <alignment horizontal="center" vertical="top" wrapText="1"/>
    </xf>
    <xf numFmtId="49" fontId="12" fillId="10" borderId="1" xfId="4" applyNumberFormat="1" applyFont="1" applyFill="1" applyBorder="1" applyAlignment="1">
      <alignment horizontal="center" vertical="top" wrapText="1"/>
    </xf>
    <xf numFmtId="0" fontId="7" fillId="10" borderId="26" xfId="10" applyFont="1" applyFill="1" applyBorder="1" applyAlignment="1">
      <alignment horizontal="left" vertical="top" wrapText="1"/>
    </xf>
    <xf numFmtId="0" fontId="7" fillId="10" borderId="0" xfId="10" applyFont="1" applyFill="1" applyAlignment="1">
      <alignment horizontal="left" vertical="top" wrapText="1"/>
    </xf>
    <xf numFmtId="0" fontId="7" fillId="10" borderId="3" xfId="10" applyFont="1" applyFill="1" applyBorder="1" applyAlignment="1">
      <alignment horizontal="left" vertical="top" wrapText="1"/>
    </xf>
    <xf numFmtId="0" fontId="7" fillId="10" borderId="44" xfId="5" applyFont="1" applyFill="1" applyBorder="1" applyAlignment="1">
      <alignment horizontal="left" vertical="top" wrapText="1"/>
    </xf>
    <xf numFmtId="0" fontId="7" fillId="10" borderId="18" xfId="5" applyFont="1" applyFill="1" applyBorder="1" applyAlignment="1">
      <alignment horizontal="left" vertical="top" wrapText="1"/>
    </xf>
    <xf numFmtId="0" fontId="7" fillId="10" borderId="1" xfId="5" applyFont="1" applyFill="1" applyBorder="1" applyAlignment="1">
      <alignment horizontal="left" vertical="top" wrapText="1"/>
    </xf>
    <xf numFmtId="0" fontId="7" fillId="4" borderId="25" xfId="4" applyFont="1" applyFill="1" applyBorder="1" applyAlignment="1">
      <alignment horizontal="center" vertical="top" wrapText="1"/>
    </xf>
    <xf numFmtId="0" fontId="7" fillId="4" borderId="19" xfId="4" applyFont="1" applyFill="1" applyBorder="1" applyAlignment="1">
      <alignment horizontal="center" vertical="top" wrapText="1"/>
    </xf>
    <xf numFmtId="0" fontId="7" fillId="4" borderId="4" xfId="4" applyFont="1" applyFill="1" applyBorder="1" applyAlignment="1">
      <alignment horizontal="center" vertical="top" wrapText="1"/>
    </xf>
    <xf numFmtId="0" fontId="40" fillId="10" borderId="44" xfId="4" applyFont="1" applyFill="1" applyBorder="1" applyAlignment="1">
      <alignment horizontal="left" vertical="top" wrapText="1"/>
    </xf>
    <xf numFmtId="0" fontId="40" fillId="10" borderId="18" xfId="4" applyFont="1" applyFill="1" applyBorder="1" applyAlignment="1">
      <alignment horizontal="left" vertical="top" wrapText="1"/>
    </xf>
    <xf numFmtId="0" fontId="40" fillId="10" borderId="1" xfId="4" applyFont="1" applyFill="1" applyBorder="1" applyAlignment="1">
      <alignment horizontal="left" vertical="top" wrapText="1"/>
    </xf>
    <xf numFmtId="0" fontId="12" fillId="9" borderId="25" xfId="4" applyFont="1" applyFill="1" applyBorder="1" applyAlignment="1">
      <alignment horizontal="left" vertical="top" wrapText="1"/>
    </xf>
    <xf numFmtId="0" fontId="7" fillId="9" borderId="26" xfId="4" applyFont="1" applyFill="1" applyBorder="1" applyAlignment="1">
      <alignment horizontal="left" vertical="top" wrapText="1"/>
    </xf>
    <xf numFmtId="0" fontId="12" fillId="9" borderId="19" xfId="4" applyFont="1" applyFill="1" applyBorder="1" applyAlignment="1">
      <alignment horizontal="left" vertical="top" wrapText="1"/>
    </xf>
    <xf numFmtId="0" fontId="7" fillId="9" borderId="0" xfId="4" applyFont="1" applyFill="1" applyAlignment="1">
      <alignment horizontal="left" vertical="top" wrapText="1"/>
    </xf>
    <xf numFmtId="0" fontId="7" fillId="9" borderId="19" xfId="4" applyFont="1" applyFill="1" applyBorder="1" applyAlignment="1">
      <alignment horizontal="left" vertical="top" wrapText="1"/>
    </xf>
    <xf numFmtId="0" fontId="7" fillId="9" borderId="4" xfId="4" applyFont="1" applyFill="1" applyBorder="1" applyAlignment="1">
      <alignment horizontal="left" vertical="top" wrapText="1"/>
    </xf>
    <xf numFmtId="0" fontId="7" fillId="9" borderId="3" xfId="4" applyFont="1" applyFill="1" applyBorder="1" applyAlignment="1">
      <alignment horizontal="left" vertical="top" wrapText="1"/>
    </xf>
    <xf numFmtId="0" fontId="7" fillId="10" borderId="44" xfId="4" applyFont="1" applyFill="1" applyBorder="1" applyAlignment="1">
      <alignment horizontal="left" vertical="top" wrapText="1"/>
    </xf>
    <xf numFmtId="49" fontId="40" fillId="4" borderId="24" xfId="4" applyNumberFormat="1" applyFont="1" applyFill="1" applyBorder="1" applyAlignment="1">
      <alignment horizontal="center" vertical="top"/>
    </xf>
    <xf numFmtId="49" fontId="40" fillId="4" borderId="38" xfId="4" applyNumberFormat="1" applyFont="1" applyFill="1" applyBorder="1" applyAlignment="1">
      <alignment horizontal="center" vertical="top"/>
    </xf>
    <xf numFmtId="49" fontId="40" fillId="4" borderId="2" xfId="4" applyNumberFormat="1" applyFont="1" applyFill="1" applyBorder="1" applyAlignment="1">
      <alignment horizontal="center" vertical="top"/>
    </xf>
    <xf numFmtId="0" fontId="40" fillId="4" borderId="24" xfId="4" applyFont="1" applyFill="1" applyBorder="1" applyAlignment="1">
      <alignment horizontal="center" vertical="top" wrapText="1"/>
    </xf>
    <xf numFmtId="0" fontId="40" fillId="4" borderId="38" xfId="4" applyFont="1" applyFill="1" applyBorder="1" applyAlignment="1">
      <alignment horizontal="center" vertical="top" wrapText="1"/>
    </xf>
    <xf numFmtId="0" fontId="40" fillId="4" borderId="2" xfId="4" applyFont="1" applyFill="1" applyBorder="1" applyAlignment="1">
      <alignment horizontal="center" vertical="top" wrapText="1"/>
    </xf>
    <xf numFmtId="49" fontId="7" fillId="10" borderId="26" xfId="4" applyNumberFormat="1" applyFont="1" applyFill="1" applyBorder="1" applyAlignment="1">
      <alignment horizontal="center" vertical="top" wrapText="1"/>
    </xf>
    <xf numFmtId="49" fontId="7" fillId="10" borderId="0" xfId="4" applyNumberFormat="1" applyFont="1" applyFill="1" applyAlignment="1">
      <alignment horizontal="center" vertical="top" wrapText="1"/>
    </xf>
    <xf numFmtId="49" fontId="7" fillId="10" borderId="3" xfId="4" applyNumberFormat="1" applyFont="1" applyFill="1" applyBorder="1" applyAlignment="1">
      <alignment horizontal="center" vertical="top" wrapText="1"/>
    </xf>
    <xf numFmtId="49" fontId="7" fillId="10" borderId="24" xfId="4" applyNumberFormat="1" applyFont="1" applyFill="1" applyBorder="1" applyAlignment="1">
      <alignment horizontal="center" vertical="top" wrapText="1"/>
    </xf>
    <xf numFmtId="49" fontId="7" fillId="10" borderId="38" xfId="4" applyNumberFormat="1" applyFont="1" applyFill="1" applyBorder="1" applyAlignment="1">
      <alignment horizontal="center" vertical="top" wrapText="1"/>
    </xf>
    <xf numFmtId="49" fontId="7" fillId="10" borderId="2" xfId="4" applyNumberFormat="1" applyFont="1" applyFill="1" applyBorder="1" applyAlignment="1">
      <alignment horizontal="center" vertical="top" wrapText="1"/>
    </xf>
    <xf numFmtId="0" fontId="40" fillId="10" borderId="24" xfId="5" applyFont="1" applyFill="1" applyBorder="1" applyAlignment="1">
      <alignment horizontal="left" vertical="top" wrapText="1"/>
    </xf>
    <xf numFmtId="0" fontId="40" fillId="10" borderId="38" xfId="5" applyFont="1" applyFill="1" applyBorder="1" applyAlignment="1">
      <alignment horizontal="left" vertical="top" wrapText="1"/>
    </xf>
    <xf numFmtId="0" fontId="40" fillId="10" borderId="2" xfId="5" applyFont="1" applyFill="1" applyBorder="1" applyAlignment="1">
      <alignment horizontal="left" vertical="top" wrapText="1"/>
    </xf>
    <xf numFmtId="0" fontId="12" fillId="0" borderId="12" xfId="4" applyFont="1" applyBorder="1" applyAlignment="1">
      <alignment horizontal="center" vertical="top"/>
    </xf>
    <xf numFmtId="0" fontId="12" fillId="0" borderId="11" xfId="4" applyFont="1" applyBorder="1" applyAlignment="1">
      <alignment horizontal="center" vertical="top"/>
    </xf>
    <xf numFmtId="0" fontId="24" fillId="9" borderId="25" xfId="4" applyFont="1" applyFill="1" applyBorder="1" applyAlignment="1">
      <alignment horizontal="left" vertical="top" wrapText="1"/>
    </xf>
    <xf numFmtId="0" fontId="40" fillId="9" borderId="26" xfId="4" applyFont="1" applyFill="1" applyBorder="1" applyAlignment="1">
      <alignment horizontal="left" vertical="top" wrapText="1"/>
    </xf>
    <xf numFmtId="0" fontId="40" fillId="9" borderId="44" xfId="4" applyFont="1" applyFill="1" applyBorder="1" applyAlignment="1">
      <alignment horizontal="left" vertical="top" wrapText="1"/>
    </xf>
    <xf numFmtId="0" fontId="24" fillId="9" borderId="19" xfId="4" applyFont="1" applyFill="1" applyBorder="1" applyAlignment="1">
      <alignment horizontal="left" vertical="top" wrapText="1"/>
    </xf>
    <xf numFmtId="0" fontId="40" fillId="9" borderId="0" xfId="4" applyFont="1" applyFill="1" applyAlignment="1">
      <alignment horizontal="left" vertical="top" wrapText="1"/>
    </xf>
    <xf numFmtId="0" fontId="40" fillId="9" borderId="19" xfId="4" applyFont="1" applyFill="1" applyBorder="1" applyAlignment="1">
      <alignment horizontal="left" vertical="top" wrapText="1"/>
    </xf>
    <xf numFmtId="0" fontId="40" fillId="9" borderId="4" xfId="4" applyFont="1" applyFill="1" applyBorder="1" applyAlignment="1">
      <alignment horizontal="left" vertical="top" wrapText="1"/>
    </xf>
    <xf numFmtId="0" fontId="40" fillId="9" borderId="3" xfId="4" applyFont="1" applyFill="1" applyBorder="1" applyAlignment="1">
      <alignment horizontal="left" vertical="top" wrapText="1"/>
    </xf>
    <xf numFmtId="0" fontId="7" fillId="0" borderId="62" xfId="4" applyFont="1" applyBorder="1" applyAlignment="1">
      <alignment horizontal="left" vertical="top" wrapText="1"/>
    </xf>
    <xf numFmtId="0" fontId="7" fillId="0" borderId="60" xfId="4" applyFont="1" applyBorder="1" applyAlignment="1">
      <alignment horizontal="left" wrapText="1"/>
    </xf>
    <xf numFmtId="0" fontId="40" fillId="0" borderId="60" xfId="4" applyFont="1" applyBorder="1" applyAlignment="1">
      <alignment horizontal="left" vertical="top" wrapText="1"/>
    </xf>
    <xf numFmtId="0" fontId="7" fillId="0" borderId="24" xfId="5" applyFont="1" applyBorder="1" applyAlignment="1">
      <alignment horizontal="center" vertical="center" wrapText="1"/>
    </xf>
    <xf numFmtId="0" fontId="7" fillId="0" borderId="38" xfId="5" applyFont="1" applyBorder="1" applyAlignment="1">
      <alignment horizontal="center" vertical="center" wrapText="1"/>
    </xf>
    <xf numFmtId="0" fontId="7" fillId="0" borderId="2" xfId="5" applyFont="1" applyBorder="1" applyAlignment="1">
      <alignment horizontal="center" vertical="center" wrapText="1"/>
    </xf>
    <xf numFmtId="0" fontId="7" fillId="0" borderId="24" xfId="5" applyFont="1" applyBorder="1" applyAlignment="1">
      <alignment horizontal="center" vertical="center"/>
    </xf>
    <xf numFmtId="0" fontId="7" fillId="0" borderId="38" xfId="5" applyFont="1" applyBorder="1" applyAlignment="1">
      <alignment horizontal="center" vertical="center"/>
    </xf>
    <xf numFmtId="49" fontId="12" fillId="0" borderId="10" xfId="4" applyNumberFormat="1" applyFont="1" applyBorder="1" applyAlignment="1">
      <alignment horizontal="center" vertical="top" wrapText="1"/>
    </xf>
    <xf numFmtId="0" fontId="12" fillId="4" borderId="10" xfId="4" applyFont="1" applyFill="1" applyBorder="1" applyAlignment="1">
      <alignment horizontal="center" vertical="top"/>
    </xf>
    <xf numFmtId="49" fontId="12" fillId="8" borderId="24" xfId="4" applyNumberFormat="1" applyFont="1" applyFill="1" applyBorder="1" applyAlignment="1">
      <alignment horizontal="center" vertical="top" wrapText="1"/>
    </xf>
    <xf numFmtId="49" fontId="12" fillId="8" borderId="2" xfId="4" applyNumberFormat="1" applyFont="1" applyFill="1" applyBorder="1" applyAlignment="1">
      <alignment horizontal="center" vertical="top" wrapText="1"/>
    </xf>
    <xf numFmtId="0" fontId="24" fillId="10" borderId="24" xfId="4" applyFont="1" applyFill="1" applyBorder="1" applyAlignment="1">
      <alignment horizontal="center" vertical="top" wrapText="1"/>
    </xf>
    <xf numFmtId="0" fontId="24" fillId="10" borderId="38" xfId="4" applyFont="1" applyFill="1" applyBorder="1" applyAlignment="1">
      <alignment horizontal="center" vertical="top" wrapText="1"/>
    </xf>
    <xf numFmtId="0" fontId="24" fillId="10" borderId="2" xfId="4" applyFont="1" applyFill="1" applyBorder="1" applyAlignment="1">
      <alignment horizontal="center" vertical="top" wrapText="1"/>
    </xf>
    <xf numFmtId="0" fontId="7" fillId="5" borderId="24" xfId="10" applyFont="1" applyFill="1" applyBorder="1" applyAlignment="1">
      <alignment horizontal="left" vertical="top" wrapText="1"/>
    </xf>
    <xf numFmtId="0" fontId="7" fillId="5" borderId="38" xfId="10" applyFont="1" applyFill="1" applyBorder="1" applyAlignment="1">
      <alignment horizontal="left" vertical="top" wrapText="1"/>
    </xf>
    <xf numFmtId="0" fontId="7" fillId="5" borderId="2" xfId="10" applyFont="1" applyFill="1" applyBorder="1" applyAlignment="1">
      <alignment horizontal="left" vertical="top" wrapText="1"/>
    </xf>
    <xf numFmtId="0" fontId="17" fillId="8" borderId="12" xfId="4" applyFont="1" applyFill="1" applyBorder="1" applyAlignment="1">
      <alignment horizontal="right" vertical="top" wrapText="1"/>
    </xf>
    <xf numFmtId="0" fontId="7" fillId="0" borderId="78" xfId="4" applyFont="1" applyBorder="1" applyAlignment="1">
      <alignment horizontal="left" vertical="top" wrapText="1"/>
    </xf>
    <xf numFmtId="0" fontId="7" fillId="0" borderId="67" xfId="4" applyFont="1" applyBorder="1" applyAlignment="1">
      <alignment horizontal="left" vertical="top" wrapText="1"/>
    </xf>
    <xf numFmtId="0" fontId="7" fillId="0" borderId="60" xfId="4" applyFont="1" applyBorder="1" applyAlignment="1">
      <alignment horizontal="left" vertical="top"/>
    </xf>
    <xf numFmtId="0" fontId="7" fillId="0" borderId="60" xfId="4" applyFont="1" applyBorder="1" applyAlignment="1">
      <alignment vertical="top" wrapText="1"/>
    </xf>
    <xf numFmtId="0" fontId="40" fillId="0" borderId="62" xfId="4" applyFont="1" applyBorder="1" applyAlignment="1">
      <alignment horizontal="left" vertical="top" wrapText="1"/>
    </xf>
    <xf numFmtId="0" fontId="30" fillId="0" borderId="0" xfId="0" applyFont="1" applyAlignment="1">
      <alignment horizontal="center" vertical="center" wrapText="1"/>
    </xf>
    <xf numFmtId="0" fontId="30" fillId="0" borderId="0" xfId="0" applyFont="1" applyAlignment="1">
      <alignment horizontal="center" vertical="top" wrapText="1"/>
    </xf>
    <xf numFmtId="0" fontId="17" fillId="4" borderId="25" xfId="0" applyFont="1" applyFill="1" applyBorder="1" applyAlignment="1">
      <alignment horizontal="center" vertical="top"/>
    </xf>
    <xf numFmtId="0" fontId="17" fillId="4" borderId="26" xfId="0" applyFont="1" applyFill="1" applyBorder="1" applyAlignment="1">
      <alignment horizontal="center" vertical="top"/>
    </xf>
    <xf numFmtId="0" fontId="17" fillId="4" borderId="44" xfId="0" applyFont="1" applyFill="1" applyBorder="1" applyAlignment="1">
      <alignment horizontal="center" vertical="top"/>
    </xf>
    <xf numFmtId="0" fontId="17" fillId="4" borderId="19" xfId="0" applyFont="1" applyFill="1" applyBorder="1" applyAlignment="1">
      <alignment horizontal="center" vertical="top"/>
    </xf>
    <xf numFmtId="0" fontId="17" fillId="4" borderId="0" xfId="0" applyFont="1" applyFill="1" applyAlignment="1">
      <alignment horizontal="center" vertical="top"/>
    </xf>
    <xf numFmtId="0" fontId="17" fillId="4" borderId="18" xfId="0" applyFont="1" applyFill="1" applyBorder="1" applyAlignment="1">
      <alignment horizontal="center" vertical="top"/>
    </xf>
    <xf numFmtId="0" fontId="17" fillId="4" borderId="4" xfId="0" applyFont="1" applyFill="1" applyBorder="1" applyAlignment="1">
      <alignment horizontal="center" vertical="top"/>
    </xf>
    <xf numFmtId="0" fontId="17" fillId="4" borderId="3" xfId="0" applyFont="1" applyFill="1" applyBorder="1" applyAlignment="1">
      <alignment horizontal="center" vertical="top"/>
    </xf>
    <xf numFmtId="0" fontId="17" fillId="4" borderId="1" xfId="0" applyFont="1" applyFill="1" applyBorder="1" applyAlignment="1">
      <alignment horizontal="center" vertical="top"/>
    </xf>
    <xf numFmtId="0" fontId="7" fillId="0" borderId="58" xfId="0" applyFont="1" applyBorder="1" applyAlignment="1">
      <alignment horizontal="center" vertical="center" textRotation="90"/>
    </xf>
    <xf numFmtId="0" fontId="7" fillId="0" borderId="64" xfId="0" applyFont="1" applyBorder="1" applyAlignment="1">
      <alignment horizontal="center" vertical="center" textRotation="90"/>
    </xf>
    <xf numFmtId="0" fontId="7" fillId="8" borderId="6" xfId="0" applyFont="1" applyFill="1" applyBorder="1" applyAlignment="1">
      <alignment horizontal="center" vertical="center" textRotation="90" wrapText="1"/>
    </xf>
    <xf numFmtId="0" fontId="7" fillId="8" borderId="14" xfId="0" applyFont="1" applyFill="1" applyBorder="1" applyAlignment="1">
      <alignment horizontal="center" vertical="center" textRotation="90" wrapText="1"/>
    </xf>
    <xf numFmtId="0" fontId="7" fillId="8" borderId="13" xfId="0" applyFont="1" applyFill="1" applyBorder="1" applyAlignment="1">
      <alignment horizontal="center" vertical="center" textRotation="90" wrapText="1"/>
    </xf>
    <xf numFmtId="0" fontId="7" fillId="6" borderId="6" xfId="0" applyFont="1" applyFill="1" applyBorder="1" applyAlignment="1">
      <alignment horizontal="center" vertical="center" textRotation="90" wrapText="1"/>
    </xf>
    <xf numFmtId="0" fontId="7" fillId="6" borderId="14" xfId="0" applyFont="1" applyFill="1" applyBorder="1" applyAlignment="1">
      <alignment horizontal="center" vertical="center" textRotation="90" wrapText="1"/>
    </xf>
    <xf numFmtId="0" fontId="7" fillId="6" borderId="13" xfId="0" applyFont="1" applyFill="1" applyBorder="1" applyAlignment="1">
      <alignment horizontal="center" vertical="center" textRotation="90" wrapText="1"/>
    </xf>
    <xf numFmtId="0" fontId="7" fillId="9" borderId="8" xfId="0" applyFont="1" applyFill="1" applyBorder="1" applyAlignment="1">
      <alignment horizontal="center" vertical="center" textRotation="90" wrapText="1"/>
    </xf>
    <xf numFmtId="0" fontId="7" fillId="9" borderId="17" xfId="0" applyFont="1" applyFill="1" applyBorder="1" applyAlignment="1">
      <alignment horizontal="center" vertical="center" textRotation="90" wrapText="1"/>
    </xf>
    <xf numFmtId="0" fontId="7" fillId="9" borderId="71" xfId="0" applyFont="1" applyFill="1" applyBorder="1" applyAlignment="1">
      <alignment horizontal="center" vertical="center" textRotation="90" wrapText="1"/>
    </xf>
    <xf numFmtId="0" fontId="7" fillId="0" borderId="6" xfId="0" applyFont="1" applyBorder="1" applyAlignment="1">
      <alignment horizontal="center" vertical="center" textRotation="90" wrapText="1"/>
    </xf>
    <xf numFmtId="0" fontId="7" fillId="0" borderId="14" xfId="0" applyFont="1" applyBorder="1" applyAlignment="1">
      <alignment horizontal="center" vertical="center" textRotation="90" wrapText="1"/>
    </xf>
    <xf numFmtId="0" fontId="7" fillId="0" borderId="13" xfId="0" applyFont="1" applyBorder="1" applyAlignment="1">
      <alignment horizontal="center" vertical="center" textRotation="90" wrapText="1"/>
    </xf>
    <xf numFmtId="0" fontId="7" fillId="0" borderId="44"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 xfId="0" applyFont="1" applyBorder="1" applyAlignment="1">
      <alignment horizontal="center" vertical="center" wrapText="1"/>
    </xf>
    <xf numFmtId="1" fontId="7" fillId="0" borderId="48" xfId="0" applyNumberFormat="1" applyFont="1" applyBorder="1" applyAlignment="1">
      <alignment horizontal="left" vertical="top" wrapText="1"/>
    </xf>
    <xf numFmtId="1" fontId="7" fillId="0" borderId="37" xfId="0" applyNumberFormat="1" applyFont="1" applyBorder="1" applyAlignment="1">
      <alignment horizontal="left" vertical="top" wrapText="1"/>
    </xf>
    <xf numFmtId="0" fontId="7" fillId="0" borderId="61" xfId="0" applyFont="1" applyBorder="1" applyAlignment="1">
      <alignment horizontal="left" vertical="top" wrapText="1"/>
    </xf>
    <xf numFmtId="0" fontId="7" fillId="0" borderId="63" xfId="0" applyFont="1" applyBorder="1" applyAlignment="1">
      <alignment horizontal="left" vertical="top" wrapText="1"/>
    </xf>
    <xf numFmtId="0" fontId="7" fillId="0" borderId="50" xfId="0" applyFont="1" applyBorder="1" applyAlignment="1">
      <alignment horizontal="left" vertical="top" wrapText="1"/>
    </xf>
    <xf numFmtId="0" fontId="7" fillId="0" borderId="42" xfId="0" applyFont="1" applyBorder="1" applyAlignment="1">
      <alignment horizontal="left" vertical="top" wrapText="1"/>
    </xf>
    <xf numFmtId="0" fontId="16" fillId="0" borderId="24" xfId="0" applyFont="1" applyBorder="1" applyAlignment="1">
      <alignment horizontal="center" vertical="center" textRotation="90" wrapText="1"/>
    </xf>
    <xf numFmtId="0" fontId="16" fillId="0" borderId="2" xfId="0" applyFont="1" applyBorder="1" applyAlignment="1">
      <alignment horizontal="center" vertical="center" textRotation="90" wrapText="1"/>
    </xf>
    <xf numFmtId="0" fontId="7" fillId="0" borderId="2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4" xfId="0" applyFont="1" applyBorder="1" applyAlignment="1">
      <alignment horizontal="center" vertical="center"/>
    </xf>
    <xf numFmtId="0" fontId="7" fillId="0" borderId="38" xfId="0" applyFont="1" applyBorder="1" applyAlignment="1">
      <alignment horizontal="center" vertical="center"/>
    </xf>
    <xf numFmtId="0" fontId="7" fillId="0" borderId="2" xfId="0" applyFont="1" applyBorder="1" applyAlignment="1">
      <alignment horizontal="center" vertical="center"/>
    </xf>
    <xf numFmtId="0" fontId="7" fillId="0" borderId="48" xfId="0" applyFont="1" applyBorder="1" applyAlignment="1">
      <alignment horizontal="left" vertical="top" wrapText="1"/>
    </xf>
    <xf numFmtId="0" fontId="7" fillId="0" borderId="37" xfId="0" applyFont="1" applyBorder="1" applyAlignment="1">
      <alignment horizontal="left" vertical="top" wrapText="1"/>
    </xf>
    <xf numFmtId="0" fontId="7" fillId="0" borderId="48" xfId="0" applyFont="1" applyBorder="1" applyAlignment="1">
      <alignment horizontal="left" vertical="top"/>
    </xf>
    <xf numFmtId="0" fontId="7" fillId="0" borderId="37" xfId="0" applyFont="1" applyBorder="1" applyAlignment="1">
      <alignment horizontal="left" vertical="top"/>
    </xf>
    <xf numFmtId="0" fontId="7" fillId="0" borderId="21" xfId="0" applyFont="1" applyBorder="1" applyAlignment="1">
      <alignment horizontal="left" vertical="top" wrapText="1"/>
    </xf>
    <xf numFmtId="0" fontId="16" fillId="0" borderId="15" xfId="2" applyFont="1" applyBorder="1" applyAlignment="1">
      <alignment horizontal="left" vertical="top" wrapText="1"/>
    </xf>
    <xf numFmtId="0" fontId="16" fillId="0" borderId="17" xfId="2" applyFont="1" applyBorder="1" applyAlignment="1">
      <alignment horizontal="left" vertical="top" wrapText="1"/>
    </xf>
    <xf numFmtId="0" fontId="16" fillId="0" borderId="16" xfId="2" applyFont="1" applyBorder="1" applyAlignment="1">
      <alignment horizontal="left" vertical="top" wrapText="1"/>
    </xf>
    <xf numFmtId="49" fontId="10" fillId="7" borderId="7" xfId="0" applyNumberFormat="1" applyFont="1" applyFill="1" applyBorder="1" applyAlignment="1">
      <alignment horizontal="center" vertical="top"/>
    </xf>
    <xf numFmtId="49" fontId="10" fillId="7" borderId="19" xfId="0" applyNumberFormat="1" applyFont="1" applyFill="1" applyBorder="1" applyAlignment="1">
      <alignment horizontal="center" vertical="top"/>
    </xf>
    <xf numFmtId="49" fontId="10" fillId="7" borderId="39" xfId="0" applyNumberFormat="1" applyFont="1" applyFill="1" applyBorder="1" applyAlignment="1">
      <alignment horizontal="center" vertical="top"/>
    </xf>
    <xf numFmtId="0" fontId="5" fillId="0" borderId="17" xfId="2" applyBorder="1" applyAlignment="1">
      <alignment horizontal="left" vertical="top" wrapText="1"/>
    </xf>
    <xf numFmtId="0" fontId="5" fillId="0" borderId="16" xfId="2" applyBorder="1" applyAlignment="1">
      <alignment horizontal="left" vertical="top" wrapText="1"/>
    </xf>
    <xf numFmtId="0" fontId="16" fillId="0" borderId="19" xfId="0" applyFont="1" applyBorder="1" applyAlignment="1">
      <alignment horizontal="left" vertical="center" wrapText="1"/>
    </xf>
    <xf numFmtId="0" fontId="16" fillId="0" borderId="0" xfId="0" applyFont="1" applyAlignment="1">
      <alignment horizontal="left" vertical="center" wrapText="1"/>
    </xf>
    <xf numFmtId="0" fontId="16" fillId="0" borderId="18" xfId="0" applyFont="1" applyBorder="1" applyAlignment="1">
      <alignment horizontal="left" vertical="center" wrapText="1"/>
    </xf>
    <xf numFmtId="0" fontId="7" fillId="0" borderId="24" xfId="0" applyFont="1" applyBorder="1" applyAlignment="1">
      <alignment horizontal="center" vertical="center" textRotation="90" wrapText="1"/>
    </xf>
    <xf numFmtId="0" fontId="7" fillId="0" borderId="38" xfId="0" applyFont="1" applyBorder="1" applyAlignment="1">
      <alignment horizontal="center" vertical="center" textRotation="90" wrapText="1"/>
    </xf>
    <xf numFmtId="0" fontId="7" fillId="0" borderId="2" xfId="0" applyFont="1" applyBorder="1" applyAlignment="1">
      <alignment horizontal="center" vertical="center" textRotation="90" wrapText="1"/>
    </xf>
    <xf numFmtId="0" fontId="7" fillId="0" borderId="8" xfId="0" applyFont="1" applyBorder="1" applyAlignment="1">
      <alignment horizontal="center" vertical="center" textRotation="90" wrapText="1"/>
    </xf>
    <xf numFmtId="0" fontId="7" fillId="0" borderId="17" xfId="0" applyFont="1" applyBorder="1" applyAlignment="1">
      <alignment horizontal="center" vertical="center" textRotation="90" wrapText="1"/>
    </xf>
    <xf numFmtId="0" fontId="7" fillId="0" borderId="71" xfId="0" applyFont="1" applyBorder="1" applyAlignment="1">
      <alignment horizontal="center" vertical="center" textRotation="90" wrapText="1"/>
    </xf>
    <xf numFmtId="0" fontId="7" fillId="0" borderId="60" xfId="0" applyFont="1" applyBorder="1" applyAlignment="1">
      <alignment horizontal="center" vertical="center" wrapText="1"/>
    </xf>
    <xf numFmtId="0" fontId="7" fillId="0" borderId="67"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35"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0" xfId="0" applyFont="1" applyBorder="1" applyAlignment="1">
      <alignment horizontal="center" vertical="center" wrapText="1"/>
    </xf>
    <xf numFmtId="0" fontId="7" fillId="0" borderId="33" xfId="0" applyFont="1" applyBorder="1" applyAlignment="1">
      <alignment horizontal="left" vertical="top" wrapText="1"/>
    </xf>
    <xf numFmtId="0" fontId="7" fillId="0" borderId="43" xfId="0" applyFont="1" applyBorder="1" applyAlignment="1">
      <alignment horizontal="left" vertical="top" wrapText="1"/>
    </xf>
    <xf numFmtId="0" fontId="13" fillId="6" borderId="12" xfId="0" applyFont="1" applyFill="1" applyBorder="1" applyAlignment="1">
      <alignment horizontal="center" vertical="top" wrapText="1"/>
    </xf>
    <xf numFmtId="0" fontId="13" fillId="6" borderId="11" xfId="0" applyFont="1" applyFill="1" applyBorder="1" applyAlignment="1">
      <alignment horizontal="center" vertical="top" wrapText="1"/>
    </xf>
    <xf numFmtId="0" fontId="13" fillId="6" borderId="10" xfId="0" applyFont="1" applyFill="1" applyBorder="1" applyAlignment="1">
      <alignment horizontal="center" vertical="top" wrapText="1"/>
    </xf>
    <xf numFmtId="0" fontId="17" fillId="6" borderId="55" xfId="0" applyFont="1" applyFill="1" applyBorder="1" applyAlignment="1">
      <alignment horizontal="center" vertical="top"/>
    </xf>
    <xf numFmtId="0" fontId="17" fillId="6" borderId="11" xfId="0" applyFont="1" applyFill="1" applyBorder="1" applyAlignment="1">
      <alignment horizontal="center" vertical="top"/>
    </xf>
    <xf numFmtId="0" fontId="17" fillId="6" borderId="10" xfId="0" applyFont="1" applyFill="1" applyBorder="1" applyAlignment="1">
      <alignment horizontal="center" vertical="top"/>
    </xf>
    <xf numFmtId="0" fontId="7" fillId="0" borderId="58" xfId="0" applyFont="1" applyBorder="1" applyAlignment="1">
      <alignment horizontal="left" vertical="top" wrapText="1"/>
    </xf>
    <xf numFmtId="0" fontId="7" fillId="0" borderId="59" xfId="0" applyFont="1" applyBorder="1" applyAlignment="1">
      <alignment horizontal="left" vertical="top" wrapText="1"/>
    </xf>
    <xf numFmtId="0" fontId="17" fillId="3" borderId="12" xfId="0" applyFont="1" applyFill="1" applyBorder="1" applyAlignment="1">
      <alignment horizontal="left" vertical="center" wrapText="1"/>
    </xf>
    <xf numFmtId="0" fontId="17" fillId="3" borderId="11" xfId="0" applyFont="1" applyFill="1" applyBorder="1" applyAlignment="1">
      <alignment horizontal="left" vertical="center" wrapText="1"/>
    </xf>
    <xf numFmtId="0" fontId="17" fillId="3" borderId="10" xfId="0" applyFont="1" applyFill="1" applyBorder="1" applyAlignment="1">
      <alignment horizontal="left" vertical="center"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5" xfId="0" applyFont="1" applyBorder="1" applyAlignment="1">
      <alignment horizontal="left" vertical="center" wrapText="1"/>
    </xf>
    <xf numFmtId="0" fontId="18" fillId="0" borderId="4" xfId="0" applyFont="1" applyBorder="1" applyAlignment="1">
      <alignment horizontal="left" vertical="center" wrapText="1"/>
    </xf>
    <xf numFmtId="0" fontId="18" fillId="0" borderId="3" xfId="0" applyFont="1" applyBorder="1" applyAlignment="1">
      <alignment horizontal="left" vertical="center" wrapText="1"/>
    </xf>
    <xf numFmtId="0" fontId="18" fillId="0" borderId="1" xfId="0" applyFont="1" applyBorder="1" applyAlignment="1">
      <alignment horizontal="left" vertical="center" wrapText="1"/>
    </xf>
    <xf numFmtId="0" fontId="17" fillId="5" borderId="7" xfId="2" applyFont="1" applyFill="1" applyBorder="1" applyAlignment="1">
      <alignment horizontal="left" vertical="top"/>
    </xf>
    <xf numFmtId="0" fontId="17" fillId="5" borderId="8" xfId="2" applyFont="1" applyFill="1" applyBorder="1" applyAlignment="1">
      <alignment horizontal="left" vertical="top"/>
    </xf>
    <xf numFmtId="0" fontId="17" fillId="5" borderId="5" xfId="2" applyFont="1" applyFill="1" applyBorder="1" applyAlignment="1">
      <alignment horizontal="left" vertical="top"/>
    </xf>
    <xf numFmtId="0" fontId="7" fillId="10" borderId="24" xfId="0" applyFont="1" applyFill="1" applyBorder="1" applyAlignment="1">
      <alignment horizontal="center" vertical="center" textRotation="90" wrapText="1"/>
    </xf>
    <xf numFmtId="0" fontId="7" fillId="10" borderId="38" xfId="0" applyFont="1" applyFill="1" applyBorder="1" applyAlignment="1">
      <alignment horizontal="center" vertical="center" textRotation="90" wrapText="1"/>
    </xf>
    <xf numFmtId="0" fontId="7" fillId="10" borderId="2" xfId="0" applyFont="1" applyFill="1" applyBorder="1" applyAlignment="1">
      <alignment horizontal="center" vertical="center" textRotation="90" wrapText="1"/>
    </xf>
    <xf numFmtId="0" fontId="7" fillId="9" borderId="24" xfId="0" applyFont="1" applyFill="1" applyBorder="1" applyAlignment="1">
      <alignment horizontal="center" vertical="center" textRotation="90" wrapText="1"/>
    </xf>
    <xf numFmtId="0" fontId="7" fillId="9" borderId="38" xfId="0" applyFont="1" applyFill="1" applyBorder="1" applyAlignment="1">
      <alignment horizontal="center" vertical="center" textRotation="90" wrapText="1"/>
    </xf>
    <xf numFmtId="0" fontId="7" fillId="9" borderId="2" xfId="0" applyFont="1" applyFill="1" applyBorder="1" applyAlignment="1">
      <alignment horizontal="center" vertical="center" textRotation="90" wrapText="1"/>
    </xf>
    <xf numFmtId="49" fontId="17" fillId="9" borderId="24" xfId="0" applyNumberFormat="1" applyFont="1" applyFill="1" applyBorder="1" applyAlignment="1">
      <alignment horizontal="center" vertical="top" wrapText="1"/>
    </xf>
    <xf numFmtId="49" fontId="17" fillId="9" borderId="38" xfId="0" applyNumberFormat="1" applyFont="1" applyFill="1" applyBorder="1" applyAlignment="1">
      <alignment horizontal="center" vertical="top" wrapText="1"/>
    </xf>
    <xf numFmtId="0" fontId="0" fillId="9" borderId="2" xfId="0" applyFill="1" applyBorder="1" applyAlignment="1">
      <alignment horizontal="center" vertical="top" wrapText="1"/>
    </xf>
    <xf numFmtId="49" fontId="10" fillId="6" borderId="24" xfId="0" applyNumberFormat="1" applyFont="1" applyFill="1" applyBorder="1" applyAlignment="1">
      <alignment horizontal="center" vertical="top"/>
    </xf>
    <xf numFmtId="49" fontId="10" fillId="6" borderId="38" xfId="0" applyNumberFormat="1" applyFont="1" applyFill="1" applyBorder="1" applyAlignment="1">
      <alignment horizontal="center" vertical="top"/>
    </xf>
    <xf numFmtId="49" fontId="10" fillId="6" borderId="2" xfId="0" applyNumberFormat="1" applyFont="1" applyFill="1" applyBorder="1" applyAlignment="1">
      <alignment horizontal="center" vertical="top"/>
    </xf>
    <xf numFmtId="0" fontId="7" fillId="10" borderId="24" xfId="0" applyFont="1" applyFill="1" applyBorder="1" applyAlignment="1">
      <alignment horizontal="left" vertical="top"/>
    </xf>
    <xf numFmtId="0" fontId="7" fillId="10" borderId="38" xfId="0" applyFont="1" applyFill="1" applyBorder="1" applyAlignment="1">
      <alignment horizontal="left" vertical="top"/>
    </xf>
    <xf numFmtId="0" fontId="7" fillId="10" borderId="2" xfId="0" applyFont="1" applyFill="1" applyBorder="1" applyAlignment="1">
      <alignment horizontal="left" vertical="top"/>
    </xf>
    <xf numFmtId="0" fontId="16" fillId="4" borderId="19" xfId="0" applyFont="1" applyFill="1" applyBorder="1" applyAlignment="1">
      <alignment horizontal="left" vertical="center" wrapText="1"/>
    </xf>
    <xf numFmtId="0" fontId="16" fillId="4" borderId="0" xfId="0" applyFont="1" applyFill="1" applyAlignment="1">
      <alignment horizontal="left" vertical="center" wrapText="1"/>
    </xf>
    <xf numFmtId="0" fontId="16" fillId="4" borderId="18" xfId="0" applyFont="1" applyFill="1" applyBorder="1" applyAlignment="1">
      <alignment horizontal="left" vertical="center" wrapText="1"/>
    </xf>
    <xf numFmtId="49" fontId="22" fillId="11" borderId="6" xfId="0" applyNumberFormat="1" applyFont="1" applyFill="1" applyBorder="1" applyAlignment="1">
      <alignment horizontal="center" vertical="top"/>
    </xf>
    <xf numFmtId="49" fontId="22" fillId="11" borderId="38" xfId="0" applyNumberFormat="1" applyFont="1" applyFill="1" applyBorder="1" applyAlignment="1">
      <alignment horizontal="center" vertical="top"/>
    </xf>
    <xf numFmtId="49" fontId="22" fillId="11" borderId="13" xfId="0" applyNumberFormat="1" applyFont="1" applyFill="1" applyBorder="1" applyAlignment="1">
      <alignment horizontal="center" vertical="top"/>
    </xf>
    <xf numFmtId="49" fontId="22" fillId="9" borderId="26" xfId="0" applyNumberFormat="1" applyFont="1" applyFill="1" applyBorder="1" applyAlignment="1">
      <alignment horizontal="center" vertical="top" wrapText="1"/>
    </xf>
    <xf numFmtId="49" fontId="22" fillId="9" borderId="0" xfId="0" applyNumberFormat="1" applyFont="1" applyFill="1" applyAlignment="1">
      <alignment horizontal="center" vertical="top" wrapText="1"/>
    </xf>
    <xf numFmtId="0" fontId="25" fillId="9" borderId="3" xfId="0" applyFont="1" applyFill="1" applyBorder="1" applyAlignment="1">
      <alignment horizontal="center" vertical="top" wrapText="1"/>
    </xf>
    <xf numFmtId="49" fontId="8" fillId="4" borderId="24" xfId="0" applyNumberFormat="1" applyFont="1" applyFill="1" applyBorder="1" applyAlignment="1">
      <alignment horizontal="center" vertical="center" textRotation="90"/>
    </xf>
    <xf numFmtId="49" fontId="8" fillId="4" borderId="38" xfId="0" applyNumberFormat="1" applyFont="1" applyFill="1" applyBorder="1" applyAlignment="1">
      <alignment horizontal="center" vertical="center" textRotation="90"/>
    </xf>
    <xf numFmtId="49" fontId="8" fillId="4" borderId="2" xfId="0" applyNumberFormat="1" applyFont="1" applyFill="1" applyBorder="1" applyAlignment="1">
      <alignment horizontal="center" vertical="center" textRotation="90"/>
    </xf>
    <xf numFmtId="49" fontId="14" fillId="4" borderId="24" xfId="0" applyNumberFormat="1" applyFont="1" applyFill="1" applyBorder="1" applyAlignment="1">
      <alignment horizontal="center" vertical="top"/>
    </xf>
    <xf numFmtId="49" fontId="14" fillId="4" borderId="38" xfId="0" applyNumberFormat="1" applyFont="1" applyFill="1" applyBorder="1" applyAlignment="1">
      <alignment horizontal="center" vertical="top"/>
    </xf>
    <xf numFmtId="49" fontId="14" fillId="4" borderId="2" xfId="0" applyNumberFormat="1" applyFont="1" applyFill="1" applyBorder="1" applyAlignment="1">
      <alignment horizontal="center" vertical="top"/>
    </xf>
    <xf numFmtId="49" fontId="10" fillId="7" borderId="24" xfId="0" applyNumberFormat="1" applyFont="1" applyFill="1" applyBorder="1" applyAlignment="1">
      <alignment horizontal="center" vertical="top"/>
    </xf>
    <xf numFmtId="49" fontId="10" fillId="7" borderId="2" xfId="0" applyNumberFormat="1" applyFont="1" applyFill="1" applyBorder="1" applyAlignment="1">
      <alignment horizontal="center" vertical="top"/>
    </xf>
    <xf numFmtId="49" fontId="22" fillId="11" borderId="24" xfId="0" applyNumberFormat="1" applyFont="1" applyFill="1" applyBorder="1" applyAlignment="1">
      <alignment horizontal="center" vertical="top"/>
    </xf>
    <xf numFmtId="49" fontId="22" fillId="11" borderId="2" xfId="0" applyNumberFormat="1" applyFont="1" applyFill="1" applyBorder="1" applyAlignment="1">
      <alignment horizontal="center" vertical="top"/>
    </xf>
    <xf numFmtId="0" fontId="25" fillId="4" borderId="24" xfId="0" applyFont="1" applyFill="1" applyBorder="1" applyAlignment="1">
      <alignment horizontal="center" vertical="top" wrapText="1"/>
    </xf>
    <xf numFmtId="0" fontId="25" fillId="4" borderId="38" xfId="0" applyFont="1" applyFill="1" applyBorder="1" applyAlignment="1">
      <alignment horizontal="center" vertical="top" wrapText="1"/>
    </xf>
    <xf numFmtId="0" fontId="25" fillId="4" borderId="2" xfId="0" applyFont="1" applyFill="1" applyBorder="1" applyAlignment="1">
      <alignment horizontal="center" vertical="top" wrapText="1"/>
    </xf>
    <xf numFmtId="0" fontId="17" fillId="5" borderId="12" xfId="0" applyFont="1" applyFill="1" applyBorder="1" applyAlignment="1">
      <alignment horizontal="left" vertical="center" wrapText="1"/>
    </xf>
    <xf numFmtId="0" fontId="17" fillId="5" borderId="11" xfId="0" applyFont="1" applyFill="1" applyBorder="1" applyAlignment="1">
      <alignment horizontal="left" vertical="center" wrapText="1"/>
    </xf>
    <xf numFmtId="0" fontId="17" fillId="5" borderId="10" xfId="0" applyFont="1" applyFill="1" applyBorder="1" applyAlignment="1">
      <alignment horizontal="left" vertical="center" wrapText="1"/>
    </xf>
    <xf numFmtId="49" fontId="10" fillId="7" borderId="38" xfId="0" applyNumberFormat="1" applyFont="1" applyFill="1" applyBorder="1" applyAlignment="1">
      <alignment horizontal="center" vertical="top"/>
    </xf>
    <xf numFmtId="0" fontId="7" fillId="10" borderId="24" xfId="0" applyFont="1" applyFill="1" applyBorder="1" applyAlignment="1">
      <alignment horizontal="left" vertical="top" wrapText="1"/>
    </xf>
    <xf numFmtId="0" fontId="7" fillId="10" borderId="2" xfId="0" applyFont="1" applyFill="1" applyBorder="1" applyAlignment="1">
      <alignment horizontal="left" vertical="top" wrapText="1"/>
    </xf>
    <xf numFmtId="49" fontId="22" fillId="9" borderId="24" xfId="0" applyNumberFormat="1" applyFont="1" applyFill="1" applyBorder="1" applyAlignment="1">
      <alignment horizontal="center" vertical="top" wrapText="1"/>
    </xf>
    <xf numFmtId="49" fontId="22" fillId="9" borderId="38" xfId="0" applyNumberFormat="1" applyFont="1" applyFill="1" applyBorder="1" applyAlignment="1">
      <alignment horizontal="center" vertical="top" wrapText="1"/>
    </xf>
    <xf numFmtId="0" fontId="25" fillId="9" borderId="2" xfId="0" applyFont="1" applyFill="1" applyBorder="1" applyAlignment="1">
      <alignment horizontal="center" vertical="top" wrapText="1"/>
    </xf>
    <xf numFmtId="49" fontId="22" fillId="10" borderId="24" xfId="0" applyNumberFormat="1" applyFont="1" applyFill="1" applyBorder="1" applyAlignment="1">
      <alignment horizontal="left" vertical="top"/>
    </xf>
    <xf numFmtId="49" fontId="22" fillId="10" borderId="2" xfId="0" applyNumberFormat="1" applyFont="1" applyFill="1" applyBorder="1" applyAlignment="1">
      <alignment horizontal="left" vertical="top"/>
    </xf>
    <xf numFmtId="0" fontId="17" fillId="9" borderId="25" xfId="0" applyFont="1" applyFill="1" applyBorder="1" applyAlignment="1">
      <alignment horizontal="center" vertical="top" wrapText="1"/>
    </xf>
    <xf numFmtId="0" fontId="17" fillId="9" borderId="26" xfId="0" applyFont="1" applyFill="1" applyBorder="1" applyAlignment="1">
      <alignment horizontal="center" vertical="top" wrapText="1"/>
    </xf>
    <xf numFmtId="0" fontId="17" fillId="9" borderId="44" xfId="0" applyFont="1" applyFill="1" applyBorder="1" applyAlignment="1">
      <alignment horizontal="center" vertical="top" wrapText="1"/>
    </xf>
    <xf numFmtId="0" fontId="17" fillId="9" borderId="19" xfId="0" applyFont="1" applyFill="1" applyBorder="1" applyAlignment="1">
      <alignment horizontal="center" vertical="top" wrapText="1"/>
    </xf>
    <xf numFmtId="0" fontId="17" fillId="9" borderId="0" xfId="0" applyFont="1" applyFill="1" applyAlignment="1">
      <alignment horizontal="center" vertical="top" wrapText="1"/>
    </xf>
    <xf numFmtId="0" fontId="17" fillId="9" borderId="18" xfId="0" applyFont="1" applyFill="1" applyBorder="1" applyAlignment="1">
      <alignment horizontal="center" vertical="top" wrapText="1"/>
    </xf>
    <xf numFmtId="0" fontId="17" fillId="9" borderId="4" xfId="0" applyFont="1" applyFill="1" applyBorder="1" applyAlignment="1">
      <alignment horizontal="center" vertical="top" wrapText="1"/>
    </xf>
    <xf numFmtId="0" fontId="17" fillId="9" borderId="3" xfId="0" applyFont="1" applyFill="1" applyBorder="1" applyAlignment="1">
      <alignment horizontal="center" vertical="top" wrapText="1"/>
    </xf>
    <xf numFmtId="0" fontId="17" fillId="9" borderId="1" xfId="0" applyFont="1" applyFill="1" applyBorder="1" applyAlignment="1">
      <alignment horizontal="center" vertical="top" wrapText="1"/>
    </xf>
    <xf numFmtId="49" fontId="17" fillId="10" borderId="24" xfId="0" applyNumberFormat="1" applyFont="1" applyFill="1" applyBorder="1" applyAlignment="1">
      <alignment horizontal="left" vertical="top"/>
    </xf>
    <xf numFmtId="49" fontId="17" fillId="10" borderId="2" xfId="0" applyNumberFormat="1" applyFont="1" applyFill="1" applyBorder="1" applyAlignment="1">
      <alignment horizontal="left" vertical="top"/>
    </xf>
    <xf numFmtId="0" fontId="16" fillId="5" borderId="12" xfId="0" applyFont="1" applyFill="1" applyBorder="1" applyAlignment="1">
      <alignment horizontal="center" vertical="top"/>
    </xf>
    <xf numFmtId="0" fontId="16" fillId="5" borderId="11" xfId="0" applyFont="1" applyFill="1" applyBorder="1" applyAlignment="1">
      <alignment horizontal="center" vertical="top"/>
    </xf>
    <xf numFmtId="0" fontId="22" fillId="6" borderId="12" xfId="0" applyFont="1" applyFill="1" applyBorder="1" applyAlignment="1">
      <alignment horizontal="right" vertical="top" wrapText="1"/>
    </xf>
    <xf numFmtId="0" fontId="22" fillId="6" borderId="11" xfId="0" applyFont="1" applyFill="1" applyBorder="1" applyAlignment="1">
      <alignment horizontal="right" vertical="top" wrapText="1"/>
    </xf>
    <xf numFmtId="0" fontId="22" fillId="6" borderId="10" xfId="0" applyFont="1" applyFill="1" applyBorder="1" applyAlignment="1">
      <alignment horizontal="right" vertical="top" wrapText="1"/>
    </xf>
    <xf numFmtId="49" fontId="22" fillId="10" borderId="24" xfId="0" applyNumberFormat="1" applyFont="1" applyFill="1" applyBorder="1" applyAlignment="1">
      <alignment horizontal="center" vertical="top"/>
    </xf>
    <xf numFmtId="49" fontId="22" fillId="10" borderId="38" xfId="0" applyNumberFormat="1" applyFont="1" applyFill="1" applyBorder="1" applyAlignment="1">
      <alignment horizontal="center" vertical="top"/>
    </xf>
    <xf numFmtId="49" fontId="22" fillId="10" borderId="2" xfId="0" applyNumberFormat="1" applyFont="1" applyFill="1" applyBorder="1" applyAlignment="1">
      <alignment horizontal="center" vertical="top"/>
    </xf>
    <xf numFmtId="0" fontId="7" fillId="10" borderId="38" xfId="0" applyFont="1" applyFill="1" applyBorder="1" applyAlignment="1">
      <alignment horizontal="left" vertical="top" wrapText="1"/>
    </xf>
    <xf numFmtId="49" fontId="22" fillId="9" borderId="2" xfId="0" applyNumberFormat="1" applyFont="1" applyFill="1" applyBorder="1" applyAlignment="1">
      <alignment horizontal="center" vertical="top" wrapText="1"/>
    </xf>
    <xf numFmtId="49" fontId="27" fillId="4" borderId="24" xfId="0" applyNumberFormat="1" applyFont="1" applyFill="1" applyBorder="1" applyAlignment="1">
      <alignment horizontal="center" vertical="center" textRotation="90"/>
    </xf>
    <xf numFmtId="49" fontId="27" fillId="4" borderId="38" xfId="0" applyNumberFormat="1" applyFont="1" applyFill="1" applyBorder="1" applyAlignment="1">
      <alignment horizontal="center" vertical="center" textRotation="90"/>
    </xf>
    <xf numFmtId="49" fontId="27" fillId="4" borderId="2" xfId="0" applyNumberFormat="1" applyFont="1" applyFill="1" applyBorder="1" applyAlignment="1">
      <alignment horizontal="center" vertical="center" textRotation="90"/>
    </xf>
    <xf numFmtId="49" fontId="16" fillId="4" borderId="38" xfId="0" applyNumberFormat="1" applyFont="1" applyFill="1" applyBorder="1" applyAlignment="1">
      <alignment horizontal="center" vertical="top"/>
    </xf>
    <xf numFmtId="49" fontId="16" fillId="4" borderId="2" xfId="0" applyNumberFormat="1" applyFont="1" applyFill="1" applyBorder="1" applyAlignment="1">
      <alignment horizontal="center" vertical="top"/>
    </xf>
    <xf numFmtId="49" fontId="16" fillId="4" borderId="24" xfId="0" applyNumberFormat="1" applyFont="1" applyFill="1" applyBorder="1" applyAlignment="1">
      <alignment horizontal="center" vertical="top"/>
    </xf>
    <xf numFmtId="49" fontId="22" fillId="9" borderId="25" xfId="0" applyNumberFormat="1" applyFont="1" applyFill="1" applyBorder="1" applyAlignment="1">
      <alignment horizontal="center" vertical="top" wrapText="1"/>
    </xf>
    <xf numFmtId="0" fontId="25" fillId="9" borderId="4" xfId="0" applyFont="1" applyFill="1" applyBorder="1" applyAlignment="1">
      <alignment horizontal="center" vertical="top" wrapText="1"/>
    </xf>
    <xf numFmtId="49" fontId="27" fillId="4" borderId="6" xfId="0" applyNumberFormat="1" applyFont="1" applyFill="1" applyBorder="1" applyAlignment="1">
      <alignment horizontal="center" vertical="center" textRotation="90"/>
    </xf>
    <xf numFmtId="49" fontId="27" fillId="4" borderId="13" xfId="0" applyNumberFormat="1" applyFont="1" applyFill="1" applyBorder="1" applyAlignment="1">
      <alignment horizontal="center" vertical="center" textRotation="90"/>
    </xf>
    <xf numFmtId="0" fontId="29" fillId="9" borderId="38" xfId="0" applyFont="1" applyFill="1" applyBorder="1" applyAlignment="1">
      <alignment horizontal="center" vertical="center" textRotation="90" wrapText="1"/>
    </xf>
    <xf numFmtId="0" fontId="29" fillId="9" borderId="2" xfId="0" applyFont="1" applyFill="1" applyBorder="1" applyAlignment="1">
      <alignment horizontal="center" vertical="center" textRotation="90" wrapText="1"/>
    </xf>
    <xf numFmtId="0" fontId="16" fillId="4" borderId="15" xfId="0" applyFont="1" applyFill="1" applyBorder="1" applyAlignment="1">
      <alignment horizontal="left" vertical="top" wrapText="1"/>
    </xf>
    <xf numFmtId="0" fontId="16" fillId="4" borderId="17" xfId="0" applyFont="1" applyFill="1" applyBorder="1" applyAlignment="1">
      <alignment horizontal="left" vertical="top" wrapText="1"/>
    </xf>
    <xf numFmtId="0" fontId="16" fillId="4" borderId="16" xfId="0" applyFont="1" applyFill="1" applyBorder="1" applyAlignment="1">
      <alignment horizontal="left" vertical="top" wrapText="1"/>
    </xf>
    <xf numFmtId="0" fontId="16" fillId="4" borderId="4" xfId="0" applyFont="1" applyFill="1" applyBorder="1" applyAlignment="1">
      <alignment horizontal="left" vertical="top" wrapText="1"/>
    </xf>
    <xf numFmtId="0" fontId="16" fillId="4" borderId="3" xfId="0" applyFont="1" applyFill="1" applyBorder="1" applyAlignment="1">
      <alignment horizontal="left" vertical="top" wrapText="1"/>
    </xf>
    <xf numFmtId="0" fontId="16" fillId="4" borderId="1" xfId="0" applyFont="1" applyFill="1" applyBorder="1" applyAlignment="1">
      <alignment horizontal="left" vertical="top" wrapText="1"/>
    </xf>
    <xf numFmtId="0" fontId="16" fillId="0" borderId="15" xfId="3" applyFont="1" applyBorder="1" applyAlignment="1">
      <alignment horizontal="left" vertical="top" wrapText="1"/>
    </xf>
    <xf numFmtId="0" fontId="16" fillId="0" borderId="17" xfId="3" applyFont="1" applyBorder="1" applyAlignment="1">
      <alignment horizontal="left" vertical="top" wrapText="1"/>
    </xf>
    <xf numFmtId="0" fontId="16" fillId="0" borderId="15" xfId="0" applyFont="1" applyBorder="1" applyAlignment="1">
      <alignment horizontal="left" vertical="center" wrapText="1"/>
    </xf>
    <xf numFmtId="0" fontId="16" fillId="0" borderId="17" xfId="0" applyFont="1" applyBorder="1" applyAlignment="1">
      <alignment horizontal="left" vertical="center" wrapText="1"/>
    </xf>
    <xf numFmtId="0" fontId="16" fillId="0" borderId="16" xfId="0" applyFont="1" applyBorder="1" applyAlignment="1">
      <alignment horizontal="left" vertical="center" wrapText="1"/>
    </xf>
    <xf numFmtId="0" fontId="16" fillId="0" borderId="22" xfId="2" applyFont="1" applyBorder="1" applyAlignment="1">
      <alignment horizontal="left" vertical="top" wrapText="1"/>
    </xf>
    <xf numFmtId="0" fontId="16" fillId="0" borderId="21" xfId="2" applyFont="1" applyBorder="1" applyAlignment="1">
      <alignment horizontal="left" vertical="top" wrapText="1"/>
    </xf>
    <xf numFmtId="0" fontId="5" fillId="0" borderId="21" xfId="2" applyBorder="1" applyAlignment="1">
      <alignment horizontal="left" vertical="top" wrapText="1"/>
    </xf>
    <xf numFmtId="0" fontId="5" fillId="0" borderId="20" xfId="2" applyBorder="1" applyAlignment="1">
      <alignment horizontal="left" vertical="top" wrapText="1"/>
    </xf>
    <xf numFmtId="49" fontId="17" fillId="5" borderId="12" xfId="0" applyNumberFormat="1" applyFont="1" applyFill="1" applyBorder="1" applyAlignment="1">
      <alignment horizontal="right" vertical="top"/>
    </xf>
    <xf numFmtId="49" fontId="17" fillId="5" borderId="11" xfId="0" applyNumberFormat="1" applyFont="1" applyFill="1" applyBorder="1" applyAlignment="1">
      <alignment horizontal="right" vertical="top"/>
    </xf>
    <xf numFmtId="49" fontId="17" fillId="5" borderId="10" xfId="0" applyNumberFormat="1" applyFont="1" applyFill="1" applyBorder="1" applyAlignment="1">
      <alignment horizontal="right" vertical="top"/>
    </xf>
    <xf numFmtId="0" fontId="16" fillId="4" borderId="15" xfId="0" applyFont="1" applyFill="1" applyBorder="1" applyAlignment="1">
      <alignment horizontal="left" vertical="center" wrapText="1"/>
    </xf>
    <xf numFmtId="0" fontId="16" fillId="4" borderId="17" xfId="0" applyFont="1" applyFill="1" applyBorder="1" applyAlignment="1">
      <alignment horizontal="left" vertical="center" wrapText="1"/>
    </xf>
    <xf numFmtId="0" fontId="16" fillId="4" borderId="16" xfId="0" applyFont="1" applyFill="1" applyBorder="1" applyAlignment="1">
      <alignment horizontal="left" vertical="center" wrapText="1"/>
    </xf>
    <xf numFmtId="0" fontId="17" fillId="6" borderId="12" xfId="0" applyFont="1" applyFill="1" applyBorder="1" applyAlignment="1">
      <alignment horizontal="left" vertical="top"/>
    </xf>
    <xf numFmtId="0" fontId="17" fillId="6" borderId="11" xfId="0" applyFont="1" applyFill="1" applyBorder="1" applyAlignment="1">
      <alignment horizontal="left" vertical="top"/>
    </xf>
    <xf numFmtId="0" fontId="17" fillId="6" borderId="56" xfId="0" applyFont="1" applyFill="1" applyBorder="1" applyAlignment="1">
      <alignment horizontal="left" vertical="top"/>
    </xf>
    <xf numFmtId="0" fontId="33" fillId="0" borderId="0" xfId="0" applyFont="1" applyAlignment="1">
      <alignment horizontal="left" vertical="top" wrapText="1"/>
    </xf>
    <xf numFmtId="49" fontId="14" fillId="4" borderId="24" xfId="0" applyNumberFormat="1" applyFont="1" applyFill="1" applyBorder="1" applyAlignment="1">
      <alignment horizontal="left" vertical="top" wrapText="1"/>
    </xf>
    <xf numFmtId="49" fontId="14" fillId="4" borderId="38" xfId="0" applyNumberFormat="1" applyFont="1" applyFill="1" applyBorder="1" applyAlignment="1">
      <alignment horizontal="left" vertical="top" wrapText="1"/>
    </xf>
    <xf numFmtId="0" fontId="0" fillId="0" borderId="38" xfId="0" applyBorder="1" applyAlignment="1">
      <alignment horizontal="left" vertical="top" wrapText="1"/>
    </xf>
    <xf numFmtId="0" fontId="0" fillId="0" borderId="2" xfId="0" applyBorder="1" applyAlignment="1">
      <alignment horizontal="left" vertical="top" wrapText="1"/>
    </xf>
    <xf numFmtId="0" fontId="17" fillId="6" borderId="12" xfId="0" applyFont="1" applyFill="1" applyBorder="1" applyAlignment="1">
      <alignment horizontal="right" vertical="top" wrapText="1"/>
    </xf>
    <xf numFmtId="0" fontId="17" fillId="6" borderId="11" xfId="0" applyFont="1" applyFill="1" applyBorder="1" applyAlignment="1">
      <alignment horizontal="right" vertical="top" wrapText="1"/>
    </xf>
    <xf numFmtId="0" fontId="17" fillId="8" borderId="12" xfId="0" applyFont="1" applyFill="1" applyBorder="1" applyAlignment="1">
      <alignment horizontal="right" vertical="top" wrapText="1"/>
    </xf>
    <xf numFmtId="0" fontId="17" fillId="8" borderId="11" xfId="0" applyFont="1" applyFill="1" applyBorder="1" applyAlignment="1">
      <alignment horizontal="right" vertical="top" wrapText="1"/>
    </xf>
    <xf numFmtId="0" fontId="7" fillId="10" borderId="26" xfId="0" applyFont="1" applyFill="1" applyBorder="1" applyAlignment="1">
      <alignment horizontal="left" vertical="top" wrapText="1"/>
    </xf>
    <xf numFmtId="0" fontId="7" fillId="10" borderId="3" xfId="0" applyFont="1" applyFill="1" applyBorder="1" applyAlignment="1">
      <alignment horizontal="left" vertical="top" wrapText="1"/>
    </xf>
    <xf numFmtId="0" fontId="22" fillId="8" borderId="12" xfId="0" applyFont="1" applyFill="1" applyBorder="1" applyAlignment="1">
      <alignment horizontal="right" vertical="top" wrapText="1"/>
    </xf>
    <xf numFmtId="0" fontId="22" fillId="8" borderId="11" xfId="0" applyFont="1" applyFill="1" applyBorder="1" applyAlignment="1">
      <alignment horizontal="right" vertical="top" wrapText="1"/>
    </xf>
    <xf numFmtId="0" fontId="7" fillId="0" borderId="24" xfId="12" applyFont="1" applyBorder="1" applyAlignment="1">
      <alignment horizontal="left"/>
    </xf>
    <xf numFmtId="0" fontId="7" fillId="0" borderId="38" xfId="12" applyFont="1" applyBorder="1" applyAlignment="1">
      <alignment horizontal="left"/>
    </xf>
    <xf numFmtId="0" fontId="7" fillId="0" borderId="2" xfId="12" applyFont="1" applyBorder="1" applyAlignment="1">
      <alignment horizontal="left"/>
    </xf>
    <xf numFmtId="0" fontId="7" fillId="0" borderId="24" xfId="12" applyFont="1" applyBorder="1" applyAlignment="1">
      <alignment horizontal="left" vertical="top" wrapText="1"/>
    </xf>
    <xf numFmtId="0" fontId="7" fillId="0" borderId="38" xfId="12" applyFont="1" applyBorder="1" applyAlignment="1">
      <alignment horizontal="left" vertical="top" wrapText="1"/>
    </xf>
    <xf numFmtId="0" fontId="7" fillId="0" borderId="2" xfId="12" applyFont="1" applyBorder="1" applyAlignment="1">
      <alignment horizontal="left" vertical="top" wrapText="1"/>
    </xf>
    <xf numFmtId="0" fontId="15" fillId="0" borderId="24" xfId="12" applyFont="1" applyBorder="1" applyAlignment="1">
      <alignment horizontal="left" vertical="top" wrapText="1"/>
    </xf>
    <xf numFmtId="0" fontId="15" fillId="0" borderId="38" xfId="12" applyFont="1" applyBorder="1" applyAlignment="1">
      <alignment horizontal="left" vertical="top" wrapText="1"/>
    </xf>
    <xf numFmtId="0" fontId="15" fillId="0" borderId="2" xfId="12" applyFont="1" applyBorder="1" applyAlignment="1">
      <alignment horizontal="left" vertical="top" wrapText="1"/>
    </xf>
    <xf numFmtId="0" fontId="63" fillId="0" borderId="24" xfId="12" applyFont="1" applyBorder="1" applyAlignment="1">
      <alignment horizontal="left" wrapText="1"/>
    </xf>
    <xf numFmtId="0" fontId="63" fillId="0" borderId="38" xfId="12" applyFont="1" applyBorder="1" applyAlignment="1">
      <alignment horizontal="left" wrapText="1"/>
    </xf>
    <xf numFmtId="0" fontId="63" fillId="0" borderId="2" xfId="12" applyFont="1" applyBorder="1" applyAlignment="1">
      <alignment horizontal="left" wrapText="1"/>
    </xf>
    <xf numFmtId="0" fontId="7" fillId="0" borderId="19" xfId="12" applyFont="1" applyBorder="1" applyAlignment="1">
      <alignment horizontal="left" vertical="top" wrapText="1"/>
    </xf>
    <xf numFmtId="0" fontId="7" fillId="0" borderId="24" xfId="12" applyFont="1" applyBorder="1" applyAlignment="1">
      <alignment horizontal="left" vertical="top"/>
    </xf>
    <xf numFmtId="0" fontId="7" fillId="0" borderId="38" xfId="12" applyFont="1" applyBorder="1" applyAlignment="1">
      <alignment horizontal="left" vertical="top"/>
    </xf>
    <xf numFmtId="0" fontId="7" fillId="0" borderId="2" xfId="12" applyFont="1" applyBorder="1" applyAlignment="1">
      <alignment horizontal="left" vertical="top"/>
    </xf>
    <xf numFmtId="0" fontId="40" fillId="0" borderId="18" xfId="5" applyFont="1" applyBorder="1" applyAlignment="1">
      <alignment horizontal="left" vertical="center"/>
    </xf>
    <xf numFmtId="0" fontId="40" fillId="0" borderId="20" xfId="5" applyFont="1" applyBorder="1" applyAlignment="1">
      <alignment horizontal="left" vertical="center"/>
    </xf>
    <xf numFmtId="0" fontId="7" fillId="0" borderId="44" xfId="12" applyFont="1" applyBorder="1" applyAlignment="1">
      <alignment horizontal="left"/>
    </xf>
    <xf numFmtId="0" fontId="7" fillId="0" borderId="18" xfId="12" applyFont="1" applyBorder="1" applyAlignment="1">
      <alignment horizontal="left"/>
    </xf>
    <xf numFmtId="0" fontId="16" fillId="4" borderId="62" xfId="12" applyFont="1" applyFill="1" applyBorder="1" applyAlignment="1">
      <alignment horizontal="left" vertical="top" wrapText="1"/>
    </xf>
    <xf numFmtId="0" fontId="16" fillId="4" borderId="60" xfId="12" applyFont="1" applyFill="1" applyBorder="1" applyAlignment="1">
      <alignment horizontal="left" vertical="top" wrapText="1"/>
    </xf>
    <xf numFmtId="0" fontId="16" fillId="4" borderId="30" xfId="12" applyFont="1" applyFill="1" applyBorder="1" applyAlignment="1">
      <alignment horizontal="left" vertical="top" wrapText="1"/>
    </xf>
    <xf numFmtId="0" fontId="16" fillId="4" borderId="75" xfId="12" applyFont="1" applyFill="1" applyBorder="1" applyAlignment="1">
      <alignment horizontal="center" vertical="top" wrapText="1"/>
    </xf>
    <xf numFmtId="0" fontId="16" fillId="4" borderId="66" xfId="12" applyFont="1" applyFill="1" applyBorder="1" applyAlignment="1">
      <alignment horizontal="center" vertical="top" wrapText="1"/>
    </xf>
    <xf numFmtId="0" fontId="16" fillId="4" borderId="43" xfId="12" applyFont="1" applyFill="1" applyBorder="1" applyAlignment="1">
      <alignment horizontal="center" vertical="top" wrapText="1"/>
    </xf>
    <xf numFmtId="0" fontId="7" fillId="0" borderId="80" xfId="12" applyFont="1" applyBorder="1" applyAlignment="1">
      <alignment horizontal="center" vertical="center" textRotation="90"/>
    </xf>
    <xf numFmtId="0" fontId="7" fillId="0" borderId="79" xfId="12" applyFont="1" applyBorder="1" applyAlignment="1">
      <alignment horizontal="center" vertical="center" textRotation="90"/>
    </xf>
    <xf numFmtId="0" fontId="16" fillId="4" borderId="80" xfId="12" applyFont="1" applyFill="1" applyBorder="1" applyAlignment="1">
      <alignment horizontal="center" vertical="top"/>
    </xf>
    <xf numFmtId="0" fontId="16" fillId="4" borderId="81" xfId="12" applyFont="1" applyFill="1" applyBorder="1" applyAlignment="1">
      <alignment horizontal="center" vertical="top"/>
    </xf>
    <xf numFmtId="0" fontId="16" fillId="4" borderId="79" xfId="12" applyFont="1" applyFill="1" applyBorder="1" applyAlignment="1">
      <alignment horizontal="center" vertical="top"/>
    </xf>
    <xf numFmtId="0" fontId="16" fillId="0" borderId="80" xfId="12" applyFont="1" applyBorder="1" applyAlignment="1">
      <alignment horizontal="center" vertical="top"/>
    </xf>
    <xf numFmtId="0" fontId="16" fillId="0" borderId="81" xfId="12" applyFont="1" applyBorder="1" applyAlignment="1">
      <alignment horizontal="center" vertical="top"/>
    </xf>
    <xf numFmtId="0" fontId="16" fillId="0" borderId="29" xfId="12" applyFont="1" applyBorder="1" applyAlignment="1">
      <alignment horizontal="center" vertical="top"/>
    </xf>
    <xf numFmtId="0" fontId="16" fillId="0" borderId="76" xfId="12" applyFont="1" applyBorder="1" applyAlignment="1">
      <alignment horizontal="center" vertical="top"/>
    </xf>
    <xf numFmtId="0" fontId="17" fillId="6" borderId="12" xfId="12" applyFont="1" applyFill="1" applyBorder="1" applyAlignment="1">
      <alignment horizontal="left" vertical="top"/>
    </xf>
    <xf numFmtId="0" fontId="17" fillId="6" borderId="11" xfId="12" applyFont="1" applyFill="1" applyBorder="1" applyAlignment="1">
      <alignment horizontal="left" vertical="top"/>
    </xf>
    <xf numFmtId="0" fontId="17" fillId="6" borderId="10" xfId="12" applyFont="1" applyFill="1" applyBorder="1" applyAlignment="1">
      <alignment horizontal="left" vertical="top"/>
    </xf>
    <xf numFmtId="0" fontId="17" fillId="9" borderId="38" xfId="4" applyFont="1" applyFill="1" applyBorder="1" applyAlignment="1">
      <alignment horizontal="center" vertical="center" textRotation="90" wrapText="1"/>
    </xf>
    <xf numFmtId="0" fontId="17" fillId="9" borderId="2" xfId="4" applyFont="1" applyFill="1" applyBorder="1" applyAlignment="1">
      <alignment horizontal="center" vertical="center" textRotation="90" wrapText="1"/>
    </xf>
    <xf numFmtId="0" fontId="7" fillId="0" borderId="24" xfId="5" applyFont="1" applyBorder="1" applyAlignment="1">
      <alignment horizontal="left" vertical="center" wrapText="1"/>
    </xf>
    <xf numFmtId="0" fontId="7" fillId="0" borderId="38" xfId="5" applyFont="1" applyBorder="1" applyAlignment="1">
      <alignment horizontal="left" vertical="center" wrapText="1"/>
    </xf>
    <xf numFmtId="0" fontId="7" fillId="0" borderId="2" xfId="5" applyFont="1" applyBorder="1" applyAlignment="1">
      <alignment horizontal="left" vertical="center" wrapText="1"/>
    </xf>
    <xf numFmtId="0" fontId="7" fillId="0" borderId="24" xfId="5" applyFont="1" applyBorder="1" applyAlignment="1">
      <alignment horizontal="left" vertical="center"/>
    </xf>
    <xf numFmtId="0" fontId="7" fillId="0" borderId="38" xfId="5" applyFont="1" applyBorder="1" applyAlignment="1">
      <alignment horizontal="left" vertical="center"/>
    </xf>
    <xf numFmtId="0" fontId="7" fillId="0" borderId="2" xfId="5" applyFont="1" applyBorder="1" applyAlignment="1">
      <alignment horizontal="left" vertical="center"/>
    </xf>
    <xf numFmtId="0" fontId="40" fillId="0" borderId="38" xfId="5" applyFont="1" applyBorder="1" applyAlignment="1">
      <alignment horizontal="left" vertical="top" wrapText="1"/>
    </xf>
    <xf numFmtId="0" fontId="40" fillId="0" borderId="2" xfId="5" applyFont="1" applyBorder="1" applyAlignment="1">
      <alignment horizontal="left" vertical="top" wrapText="1"/>
    </xf>
    <xf numFmtId="0" fontId="7" fillId="0" borderId="18" xfId="12" applyFont="1" applyBorder="1" applyAlignment="1">
      <alignment horizontal="left" vertical="top" wrapText="1"/>
    </xf>
    <xf numFmtId="0" fontId="7" fillId="0" borderId="25" xfId="12" applyFont="1" applyBorder="1" applyAlignment="1">
      <alignment horizontal="left"/>
    </xf>
    <xf numFmtId="0" fontId="7" fillId="0" borderId="19" xfId="12" applyFont="1" applyBorder="1" applyAlignment="1">
      <alignment horizontal="left"/>
    </xf>
    <xf numFmtId="0" fontId="7" fillId="0" borderId="4" xfId="12" applyFont="1" applyBorder="1" applyAlignment="1">
      <alignment horizontal="left"/>
    </xf>
    <xf numFmtId="0" fontId="7" fillId="0" borderId="24" xfId="12" applyFont="1" applyBorder="1" applyAlignment="1">
      <alignment horizontal="left" wrapText="1"/>
    </xf>
    <xf numFmtId="0" fontId="7" fillId="0" borderId="38" xfId="12" applyFont="1" applyBorder="1" applyAlignment="1">
      <alignment horizontal="left" wrapText="1"/>
    </xf>
    <xf numFmtId="0" fontId="7" fillId="0" borderId="2" xfId="12" applyFont="1" applyBorder="1" applyAlignment="1">
      <alignment horizontal="left" wrapText="1"/>
    </xf>
    <xf numFmtId="0" fontId="7" fillId="0" borderId="60" xfId="12" applyFont="1" applyBorder="1" applyAlignment="1">
      <alignment horizontal="left" vertical="top" wrapText="1"/>
    </xf>
    <xf numFmtId="0" fontId="7" fillId="0" borderId="18" xfId="12" applyFont="1" applyBorder="1" applyAlignment="1">
      <alignment horizontal="left" vertical="top"/>
    </xf>
    <xf numFmtId="0" fontId="16" fillId="0" borderId="73" xfId="12" applyFont="1" applyBorder="1" applyAlignment="1">
      <alignment horizontal="center" vertical="top"/>
    </xf>
    <xf numFmtId="0" fontId="16" fillId="0" borderId="58" xfId="12" applyFont="1" applyBorder="1" applyAlignment="1">
      <alignment horizontal="center" vertical="top"/>
    </xf>
    <xf numFmtId="0" fontId="16" fillId="0" borderId="64" xfId="12" applyFont="1" applyBorder="1" applyAlignment="1">
      <alignment horizontal="center" vertical="top"/>
    </xf>
    <xf numFmtId="0" fontId="15" fillId="0" borderId="38" xfId="12" applyFont="1" applyBorder="1" applyAlignment="1">
      <alignment horizontal="left"/>
    </xf>
    <xf numFmtId="0" fontId="15" fillId="0" borderId="2" xfId="12" applyFont="1" applyBorder="1" applyAlignment="1">
      <alignment horizontal="left"/>
    </xf>
    <xf numFmtId="0" fontId="15" fillId="0" borderId="24" xfId="12" applyFont="1" applyBorder="1" applyAlignment="1">
      <alignment horizontal="left"/>
    </xf>
    <xf numFmtId="0" fontId="16" fillId="0" borderId="19" xfId="12" applyFont="1" applyBorder="1" applyAlignment="1">
      <alignment horizontal="left" vertical="center" wrapText="1"/>
    </xf>
    <xf numFmtId="0" fontId="16" fillId="0" borderId="0" xfId="12" applyFont="1" applyAlignment="1">
      <alignment horizontal="left" vertical="center" wrapText="1"/>
    </xf>
    <xf numFmtId="0" fontId="16" fillId="0" borderId="18" xfId="12" applyFont="1" applyBorder="1" applyAlignment="1">
      <alignment horizontal="left" vertical="center" wrapText="1"/>
    </xf>
    <xf numFmtId="49" fontId="16" fillId="4" borderId="24" xfId="12" applyNumberFormat="1" applyFont="1" applyFill="1" applyBorder="1" applyAlignment="1">
      <alignment horizontal="center" vertical="center" textRotation="90"/>
    </xf>
    <xf numFmtId="49" fontId="16" fillId="4" borderId="38" xfId="12" applyNumberFormat="1" applyFont="1" applyFill="1" applyBorder="1" applyAlignment="1">
      <alignment horizontal="center" vertical="center" textRotation="90"/>
    </xf>
    <xf numFmtId="49" fontId="16" fillId="4" borderId="2" xfId="12" applyNumberFormat="1" applyFont="1" applyFill="1" applyBorder="1" applyAlignment="1">
      <alignment horizontal="center" vertical="center" textRotation="90"/>
    </xf>
    <xf numFmtId="0" fontId="16" fillId="10" borderId="24" xfId="12" applyFont="1" applyFill="1" applyBorder="1" applyAlignment="1">
      <alignment horizontal="left" vertical="top" wrapText="1"/>
    </xf>
    <xf numFmtId="0" fontId="16" fillId="10" borderId="38" xfId="12" applyFont="1" applyFill="1" applyBorder="1" applyAlignment="1">
      <alignment horizontal="left" vertical="top" wrapText="1"/>
    </xf>
    <xf numFmtId="0" fontId="16" fillId="10" borderId="2" xfId="12" applyFont="1" applyFill="1" applyBorder="1" applyAlignment="1">
      <alignment horizontal="left" vertical="top" wrapText="1"/>
    </xf>
    <xf numFmtId="0" fontId="17" fillId="9" borderId="24" xfId="4" applyFont="1" applyFill="1" applyBorder="1" applyAlignment="1">
      <alignment horizontal="center" vertical="center" textRotation="90" wrapText="1"/>
    </xf>
    <xf numFmtId="49" fontId="17" fillId="7" borderId="24" xfId="12" applyNumberFormat="1" applyFont="1" applyFill="1" applyBorder="1" applyAlignment="1">
      <alignment horizontal="center" vertical="top"/>
    </xf>
    <xf numFmtId="49" fontId="17" fillId="7" borderId="38" xfId="12" applyNumberFormat="1" applyFont="1" applyFill="1" applyBorder="1" applyAlignment="1">
      <alignment horizontal="center" vertical="top"/>
    </xf>
    <xf numFmtId="49" fontId="17" fillId="7" borderId="2" xfId="12" applyNumberFormat="1" applyFont="1" applyFill="1" applyBorder="1" applyAlignment="1">
      <alignment horizontal="center" vertical="top"/>
    </xf>
    <xf numFmtId="49" fontId="17" fillId="11" borderId="24" xfId="12" applyNumberFormat="1" applyFont="1" applyFill="1" applyBorder="1" applyAlignment="1">
      <alignment horizontal="center" vertical="top"/>
    </xf>
    <xf numFmtId="49" fontId="17" fillId="11" borderId="38" xfId="12" applyNumberFormat="1" applyFont="1" applyFill="1" applyBorder="1" applyAlignment="1">
      <alignment horizontal="center" vertical="top"/>
    </xf>
    <xf numFmtId="49" fontId="17" fillId="11" borderId="2" xfId="12" applyNumberFormat="1" applyFont="1" applyFill="1" applyBorder="1" applyAlignment="1">
      <alignment horizontal="center" vertical="top"/>
    </xf>
    <xf numFmtId="0" fontId="18" fillId="4" borderId="80" xfId="12" applyFont="1" applyFill="1" applyBorder="1" applyAlignment="1">
      <alignment horizontal="center" vertical="top"/>
    </xf>
    <xf numFmtId="0" fontId="18" fillId="4" borderId="81" xfId="12" applyFont="1" applyFill="1" applyBorder="1" applyAlignment="1">
      <alignment horizontal="center" vertical="top"/>
    </xf>
    <xf numFmtId="0" fontId="18" fillId="4" borderId="79" xfId="12" applyFont="1" applyFill="1" applyBorder="1" applyAlignment="1">
      <alignment horizontal="center" vertical="top"/>
    </xf>
    <xf numFmtId="0" fontId="6" fillId="0" borderId="25" xfId="12" applyFont="1" applyBorder="1" applyAlignment="1">
      <alignment horizontal="left"/>
    </xf>
    <xf numFmtId="0" fontId="6" fillId="0" borderId="19" xfId="12" applyFont="1" applyBorder="1" applyAlignment="1">
      <alignment horizontal="left"/>
    </xf>
    <xf numFmtId="0" fontId="6" fillId="0" borderId="4" xfId="12" applyFont="1" applyBorder="1" applyAlignment="1">
      <alignment horizontal="left"/>
    </xf>
    <xf numFmtId="0" fontId="6" fillId="0" borderId="24" xfId="12" applyFont="1" applyBorder="1" applyAlignment="1">
      <alignment horizontal="left"/>
    </xf>
    <xf numFmtId="0" fontId="6" fillId="0" borderId="38" xfId="12" applyFont="1" applyBorder="1" applyAlignment="1">
      <alignment horizontal="left"/>
    </xf>
    <xf numFmtId="0" fontId="6" fillId="0" borderId="2" xfId="12" applyFont="1" applyBorder="1" applyAlignment="1">
      <alignment horizontal="left"/>
    </xf>
    <xf numFmtId="0" fontId="17" fillId="5" borderId="12" xfId="12" applyFont="1" applyFill="1" applyBorder="1" applyAlignment="1">
      <alignment horizontal="left" vertical="center" wrapText="1"/>
    </xf>
    <xf numFmtId="0" fontId="17" fillId="5" borderId="11" xfId="12" applyFont="1" applyFill="1" applyBorder="1" applyAlignment="1">
      <alignment horizontal="left" vertical="center" wrapText="1"/>
    </xf>
    <xf numFmtId="0" fontId="17" fillId="5" borderId="10" xfId="12" applyFont="1" applyFill="1" applyBorder="1" applyAlignment="1">
      <alignment horizontal="left" vertical="center" wrapText="1"/>
    </xf>
    <xf numFmtId="0" fontId="16" fillId="4" borderId="15" xfId="5" applyFont="1" applyFill="1" applyBorder="1" applyAlignment="1">
      <alignment horizontal="left" vertical="center" wrapText="1"/>
    </xf>
    <xf numFmtId="0" fontId="16" fillId="4" borderId="17" xfId="5" applyFont="1" applyFill="1" applyBorder="1" applyAlignment="1">
      <alignment horizontal="left" vertical="center" wrapText="1"/>
    </xf>
    <xf numFmtId="0" fontId="16" fillId="4" borderId="16" xfId="5" applyFont="1" applyFill="1" applyBorder="1" applyAlignment="1">
      <alignment horizontal="left" vertical="center" wrapText="1"/>
    </xf>
    <xf numFmtId="0" fontId="16" fillId="4" borderId="15" xfId="5" applyFont="1" applyFill="1" applyBorder="1" applyAlignment="1">
      <alignment horizontal="left" vertical="top" wrapText="1"/>
    </xf>
    <xf numFmtId="0" fontId="16" fillId="4" borderId="17" xfId="5" applyFont="1" applyFill="1" applyBorder="1" applyAlignment="1">
      <alignment horizontal="left" vertical="top" wrapText="1"/>
    </xf>
    <xf numFmtId="0" fontId="16" fillId="4" borderId="16" xfId="5" applyFont="1" applyFill="1" applyBorder="1" applyAlignment="1">
      <alignment horizontal="left" vertical="top" wrapText="1"/>
    </xf>
    <xf numFmtId="0" fontId="16" fillId="0" borderId="7" xfId="12" applyFont="1" applyBorder="1" applyAlignment="1">
      <alignment horizontal="left" vertical="center" wrapText="1"/>
    </xf>
    <xf numFmtId="0" fontId="16" fillId="0" borderId="8" xfId="12" applyFont="1" applyBorder="1" applyAlignment="1">
      <alignment horizontal="left" vertical="center" wrapText="1"/>
    </xf>
    <xf numFmtId="0" fontId="16" fillId="0" borderId="5" xfId="12" applyFont="1" applyBorder="1" applyAlignment="1">
      <alignment horizontal="left" vertical="center" wrapText="1"/>
    </xf>
    <xf numFmtId="0" fontId="16" fillId="0" borderId="4" xfId="12" applyFont="1" applyBorder="1" applyAlignment="1">
      <alignment horizontal="left" vertical="center" wrapText="1"/>
    </xf>
    <xf numFmtId="0" fontId="16" fillId="0" borderId="3" xfId="12" applyFont="1" applyBorder="1" applyAlignment="1">
      <alignment horizontal="left" vertical="center" wrapText="1"/>
    </xf>
    <xf numFmtId="0" fontId="16" fillId="0" borderId="1" xfId="12" applyFont="1" applyBorder="1" applyAlignment="1">
      <alignment horizontal="left" vertical="center" wrapText="1"/>
    </xf>
    <xf numFmtId="0" fontId="16" fillId="0" borderId="15" xfId="12" applyFont="1" applyBorder="1" applyAlignment="1">
      <alignment horizontal="left" vertical="center" wrapText="1"/>
    </xf>
    <xf numFmtId="0" fontId="16" fillId="0" borderId="17" xfId="12" applyFont="1" applyBorder="1" applyAlignment="1">
      <alignment horizontal="left" vertical="center" wrapText="1"/>
    </xf>
    <xf numFmtId="0" fontId="16" fillId="0" borderId="16" xfId="12" applyFont="1" applyBorder="1" applyAlignment="1">
      <alignment horizontal="left" vertical="center" wrapText="1"/>
    </xf>
    <xf numFmtId="0" fontId="16" fillId="0" borderId="7" xfId="2" applyFont="1" applyBorder="1" applyAlignment="1">
      <alignment horizontal="left" vertical="top" wrapText="1"/>
    </xf>
    <xf numFmtId="0" fontId="16" fillId="0" borderId="8" xfId="2" applyFont="1" applyBorder="1" applyAlignment="1">
      <alignment horizontal="left" vertical="top" wrapText="1"/>
    </xf>
    <xf numFmtId="0" fontId="5" fillId="0" borderId="8" xfId="2" applyBorder="1" applyAlignment="1">
      <alignment horizontal="left" vertical="top" wrapText="1"/>
    </xf>
    <xf numFmtId="0" fontId="5" fillId="0" borderId="5" xfId="2" applyBorder="1" applyAlignment="1">
      <alignment horizontal="left" vertical="top" wrapText="1"/>
    </xf>
    <xf numFmtId="0" fontId="16" fillId="4" borderId="19" xfId="12" applyFont="1" applyFill="1" applyBorder="1" applyAlignment="1">
      <alignment horizontal="left" vertical="center" wrapText="1"/>
    </xf>
    <xf numFmtId="0" fontId="16" fillId="4" borderId="0" xfId="12" applyFont="1" applyFill="1" applyAlignment="1">
      <alignment horizontal="left" vertical="center" wrapText="1"/>
    </xf>
    <xf numFmtId="0" fontId="16" fillId="4" borderId="18" xfId="12" applyFont="1" applyFill="1" applyBorder="1" applyAlignment="1">
      <alignment horizontal="left" vertical="center" wrapText="1"/>
    </xf>
    <xf numFmtId="0" fontId="17" fillId="3" borderId="12" xfId="12" applyFont="1" applyFill="1" applyBorder="1" applyAlignment="1">
      <alignment horizontal="left" vertical="center" wrapText="1"/>
    </xf>
    <xf numFmtId="0" fontId="17" fillId="3" borderId="11" xfId="12" applyFont="1" applyFill="1" applyBorder="1" applyAlignment="1">
      <alignment horizontal="left" vertical="center" wrapText="1"/>
    </xf>
    <xf numFmtId="0" fontId="17" fillId="3" borderId="10" xfId="12" applyFont="1" applyFill="1" applyBorder="1" applyAlignment="1">
      <alignment horizontal="left" vertical="center" wrapText="1"/>
    </xf>
    <xf numFmtId="0" fontId="16" fillId="4" borderId="4" xfId="5" applyFont="1" applyFill="1" applyBorder="1" applyAlignment="1">
      <alignment horizontal="left" vertical="top" wrapText="1"/>
    </xf>
    <xf numFmtId="0" fontId="16" fillId="4" borderId="3" xfId="5" applyFont="1" applyFill="1" applyBorder="1" applyAlignment="1">
      <alignment horizontal="left" vertical="top" wrapText="1"/>
    </xf>
    <xf numFmtId="0" fontId="16" fillId="4" borderId="1" xfId="5" applyFont="1" applyFill="1" applyBorder="1" applyAlignment="1">
      <alignment horizontal="left" vertical="top" wrapText="1"/>
    </xf>
    <xf numFmtId="49" fontId="17" fillId="9" borderId="24" xfId="12" applyNumberFormat="1" applyFont="1" applyFill="1" applyBorder="1" applyAlignment="1">
      <alignment horizontal="center" vertical="top" wrapText="1"/>
    </xf>
    <xf numFmtId="49" fontId="17" fillId="9" borderId="38" xfId="12" applyNumberFormat="1" applyFont="1" applyFill="1" applyBorder="1" applyAlignment="1">
      <alignment horizontal="center" vertical="top" wrapText="1"/>
    </xf>
    <xf numFmtId="49" fontId="17" fillId="9" borderId="2" xfId="12" applyNumberFormat="1" applyFont="1" applyFill="1" applyBorder="1" applyAlignment="1">
      <alignment horizontal="center" vertical="top" wrapText="1"/>
    </xf>
    <xf numFmtId="49" fontId="17" fillId="9" borderId="26" xfId="12" applyNumberFormat="1" applyFont="1" applyFill="1" applyBorder="1" applyAlignment="1">
      <alignment horizontal="center" vertical="top" wrapText="1"/>
    </xf>
    <xf numFmtId="49" fontId="17" fillId="9" borderId="0" xfId="12" applyNumberFormat="1" applyFont="1" applyFill="1" applyAlignment="1">
      <alignment horizontal="center" vertical="top" wrapText="1"/>
    </xf>
    <xf numFmtId="0" fontId="5" fillId="9" borderId="3" xfId="12" applyFill="1" applyBorder="1" applyAlignment="1">
      <alignment horizontal="center" vertical="top" wrapText="1"/>
    </xf>
    <xf numFmtId="49" fontId="17" fillId="7" borderId="7" xfId="12" applyNumberFormat="1" applyFont="1" applyFill="1" applyBorder="1" applyAlignment="1">
      <alignment horizontal="center" vertical="top"/>
    </xf>
    <xf numFmtId="49" fontId="17" fillId="7" borderId="19" xfId="12" applyNumberFormat="1" applyFont="1" applyFill="1" applyBorder="1" applyAlignment="1">
      <alignment horizontal="center" vertical="top"/>
    </xf>
    <xf numFmtId="49" fontId="17" fillId="7" borderId="39" xfId="12" applyNumberFormat="1" applyFont="1" applyFill="1" applyBorder="1" applyAlignment="1">
      <alignment horizontal="center" vertical="top"/>
    </xf>
    <xf numFmtId="0" fontId="17" fillId="9" borderId="25" xfId="12" applyFont="1" applyFill="1" applyBorder="1" applyAlignment="1">
      <alignment horizontal="left" vertical="top" wrapText="1"/>
    </xf>
    <xf numFmtId="0" fontId="17" fillId="9" borderId="26" xfId="12" applyFont="1" applyFill="1" applyBorder="1" applyAlignment="1">
      <alignment horizontal="left" vertical="top" wrapText="1"/>
    </xf>
    <xf numFmtId="0" fontId="17" fillId="9" borderId="44" xfId="12" applyFont="1" applyFill="1" applyBorder="1" applyAlignment="1">
      <alignment horizontal="left" vertical="top" wrapText="1"/>
    </xf>
    <xf numFmtId="0" fontId="17" fillId="9" borderId="19" xfId="12" applyFont="1" applyFill="1" applyBorder="1" applyAlignment="1">
      <alignment horizontal="left" vertical="top" wrapText="1"/>
    </xf>
    <xf numFmtId="0" fontId="17" fillId="9" borderId="0" xfId="12" applyFont="1" applyFill="1" applyAlignment="1">
      <alignment horizontal="left" vertical="top" wrapText="1"/>
    </xf>
    <xf numFmtId="0" fontId="17" fillId="9" borderId="18" xfId="12" applyFont="1" applyFill="1" applyBorder="1" applyAlignment="1">
      <alignment horizontal="left" vertical="top" wrapText="1"/>
    </xf>
    <xf numFmtId="0" fontId="17" fillId="9" borderId="4" xfId="12" applyFont="1" applyFill="1" applyBorder="1" applyAlignment="1">
      <alignment horizontal="left" vertical="top" wrapText="1"/>
    </xf>
    <xf numFmtId="0" fontId="17" fillId="9" borderId="3" xfId="12" applyFont="1" applyFill="1" applyBorder="1" applyAlignment="1">
      <alignment horizontal="left" vertical="top" wrapText="1"/>
    </xf>
    <xf numFmtId="0" fontId="17" fillId="9" borderId="1" xfId="12" applyFont="1" applyFill="1" applyBorder="1" applyAlignment="1">
      <alignment horizontal="left" vertical="top" wrapText="1"/>
    </xf>
    <xf numFmtId="49" fontId="17" fillId="23" borderId="12" xfId="12" applyNumberFormat="1" applyFont="1" applyFill="1" applyBorder="1" applyAlignment="1">
      <alignment horizontal="center" vertical="top"/>
    </xf>
    <xf numFmtId="49" fontId="17" fillId="23" borderId="11" xfId="12" applyNumberFormat="1" applyFont="1" applyFill="1" applyBorder="1" applyAlignment="1">
      <alignment horizontal="center" vertical="top"/>
    </xf>
    <xf numFmtId="49" fontId="17" fillId="23" borderId="10" xfId="12" applyNumberFormat="1" applyFont="1" applyFill="1" applyBorder="1" applyAlignment="1">
      <alignment horizontal="center" vertical="top"/>
    </xf>
    <xf numFmtId="49" fontId="17" fillId="5" borderId="12" xfId="12" applyNumberFormat="1" applyFont="1" applyFill="1" applyBorder="1" applyAlignment="1">
      <alignment horizontal="right" vertical="top"/>
    </xf>
    <xf numFmtId="49" fontId="17" fillId="5" borderId="11" xfId="12" applyNumberFormat="1" applyFont="1" applyFill="1" applyBorder="1" applyAlignment="1">
      <alignment horizontal="right" vertical="top"/>
    </xf>
    <xf numFmtId="49" fontId="17" fillId="5" borderId="10" xfId="12" applyNumberFormat="1" applyFont="1" applyFill="1" applyBorder="1" applyAlignment="1">
      <alignment horizontal="right" vertical="top"/>
    </xf>
    <xf numFmtId="0" fontId="17" fillId="8" borderId="12" xfId="12" applyFont="1" applyFill="1" applyBorder="1" applyAlignment="1">
      <alignment horizontal="right" vertical="top" wrapText="1"/>
    </xf>
    <xf numFmtId="0" fontId="17" fillId="8" borderId="11" xfId="12" applyFont="1" applyFill="1" applyBorder="1" applyAlignment="1">
      <alignment horizontal="right" vertical="top" wrapText="1"/>
    </xf>
    <xf numFmtId="0" fontId="17" fillId="8" borderId="10" xfId="12" applyFont="1" applyFill="1" applyBorder="1" applyAlignment="1">
      <alignment horizontal="right" vertical="top" wrapText="1"/>
    </xf>
    <xf numFmtId="49" fontId="17" fillId="4" borderId="12" xfId="12" applyNumberFormat="1" applyFont="1" applyFill="1" applyBorder="1" applyAlignment="1">
      <alignment horizontal="center" vertical="top"/>
    </xf>
    <xf numFmtId="49" fontId="17" fillId="4" borderId="11" xfId="12" applyNumberFormat="1" applyFont="1" applyFill="1" applyBorder="1" applyAlignment="1">
      <alignment horizontal="center" vertical="top"/>
    </xf>
    <xf numFmtId="49" fontId="17" fillId="4" borderId="10" xfId="12" applyNumberFormat="1" applyFont="1" applyFill="1" applyBorder="1" applyAlignment="1">
      <alignment horizontal="center" vertical="top"/>
    </xf>
    <xf numFmtId="0" fontId="17" fillId="6" borderId="12" xfId="12" applyFont="1" applyFill="1" applyBorder="1" applyAlignment="1">
      <alignment horizontal="right" vertical="top" wrapText="1"/>
    </xf>
    <xf numFmtId="0" fontId="17" fillId="6" borderId="11" xfId="12" applyFont="1" applyFill="1" applyBorder="1" applyAlignment="1">
      <alignment horizontal="right" vertical="top" wrapText="1"/>
    </xf>
    <xf numFmtId="0" fontId="17" fillId="6" borderId="10" xfId="12" applyFont="1" applyFill="1" applyBorder="1" applyAlignment="1">
      <alignment horizontal="right" vertical="top" wrapText="1"/>
    </xf>
    <xf numFmtId="49" fontId="12" fillId="0" borderId="0" xfId="2" applyNumberFormat="1" applyFont="1" applyAlignment="1">
      <alignment horizontal="center" vertical="top" wrapText="1"/>
    </xf>
    <xf numFmtId="0" fontId="16" fillId="4" borderId="67" xfId="12" applyFont="1" applyFill="1" applyBorder="1" applyAlignment="1">
      <alignment horizontal="left" vertical="top" wrapText="1"/>
    </xf>
    <xf numFmtId="0" fontId="16" fillId="4" borderId="35" xfId="12" applyFont="1" applyFill="1" applyBorder="1" applyAlignment="1">
      <alignment horizontal="center" vertical="top" wrapText="1"/>
    </xf>
    <xf numFmtId="0" fontId="18" fillId="0" borderId="73" xfId="12" applyFont="1" applyBorder="1" applyAlignment="1">
      <alignment horizontal="center" vertical="top"/>
    </xf>
    <xf numFmtId="0" fontId="18" fillId="0" borderId="58" xfId="12" applyFont="1" applyBorder="1" applyAlignment="1">
      <alignment horizontal="center" vertical="top"/>
    </xf>
    <xf numFmtId="0" fontId="18" fillId="0" borderId="64" xfId="12" applyFont="1" applyBorder="1" applyAlignment="1">
      <alignment horizontal="center" vertical="top"/>
    </xf>
    <xf numFmtId="0" fontId="18" fillId="4" borderId="66" xfId="12" applyFont="1" applyFill="1" applyBorder="1" applyAlignment="1">
      <alignment horizontal="center" vertical="top" wrapText="1"/>
    </xf>
    <xf numFmtId="0" fontId="18" fillId="4" borderId="35" xfId="12" applyFont="1" applyFill="1" applyBorder="1" applyAlignment="1">
      <alignment horizontal="center" vertical="top" wrapText="1"/>
    </xf>
    <xf numFmtId="0" fontId="16" fillId="4" borderId="78" xfId="12" applyFont="1" applyFill="1" applyBorder="1" applyAlignment="1">
      <alignment horizontal="left" vertical="top" wrapText="1"/>
    </xf>
    <xf numFmtId="0" fontId="18" fillId="4" borderId="60" xfId="12" applyFont="1" applyFill="1" applyBorder="1" applyAlignment="1">
      <alignment horizontal="left" vertical="top" wrapText="1"/>
    </xf>
    <xf numFmtId="0" fontId="18" fillId="4" borderId="67" xfId="12" applyFont="1" applyFill="1" applyBorder="1" applyAlignment="1">
      <alignment horizontal="left" vertical="top" wrapText="1"/>
    </xf>
    <xf numFmtId="0" fontId="18" fillId="4" borderId="75" xfId="12" applyFont="1" applyFill="1" applyBorder="1" applyAlignment="1">
      <alignment horizontal="center" vertical="top" wrapText="1"/>
    </xf>
    <xf numFmtId="0" fontId="18" fillId="4" borderId="78" xfId="12" applyFont="1" applyFill="1" applyBorder="1" applyAlignment="1">
      <alignment horizontal="left" vertical="top" wrapText="1"/>
    </xf>
    <xf numFmtId="0" fontId="23" fillId="4" borderId="78" xfId="12" applyFont="1" applyFill="1" applyBorder="1" applyAlignment="1">
      <alignment horizontal="center" vertical="top" wrapText="1"/>
    </xf>
    <xf numFmtId="0" fontId="23" fillId="4" borderId="60" xfId="12" applyFont="1" applyFill="1" applyBorder="1" applyAlignment="1">
      <alignment horizontal="center" vertical="top" wrapText="1"/>
    </xf>
    <xf numFmtId="0" fontId="23" fillId="4" borderId="67" xfId="12" applyFont="1" applyFill="1" applyBorder="1" applyAlignment="1">
      <alignment horizontal="center" vertical="top" wrapText="1"/>
    </xf>
    <xf numFmtId="0" fontId="16" fillId="4" borderId="78" xfId="12" applyFont="1" applyFill="1" applyBorder="1" applyAlignment="1">
      <alignment horizontal="center" vertical="top"/>
    </xf>
    <xf numFmtId="0" fontId="16" fillId="4" borderId="60" xfId="12" applyFont="1" applyFill="1" applyBorder="1" applyAlignment="1">
      <alignment horizontal="center" vertical="top"/>
    </xf>
    <xf numFmtId="0" fontId="16" fillId="4" borderId="75" xfId="12" applyFont="1" applyFill="1" applyBorder="1" applyAlignment="1">
      <alignment horizontal="center" vertical="top"/>
    </xf>
    <xf numFmtId="0" fontId="16" fillId="4" borderId="66" xfId="12" applyFont="1" applyFill="1" applyBorder="1" applyAlignment="1">
      <alignment horizontal="center" vertical="top"/>
    </xf>
    <xf numFmtId="49" fontId="16" fillId="4" borderId="24" xfId="12" applyNumberFormat="1" applyFont="1" applyFill="1" applyBorder="1" applyAlignment="1">
      <alignment horizontal="center" vertical="top"/>
    </xf>
    <xf numFmtId="49" fontId="16" fillId="4" borderId="38" xfId="12" applyNumberFormat="1" applyFont="1" applyFill="1" applyBorder="1" applyAlignment="1">
      <alignment horizontal="center" vertical="top"/>
    </xf>
    <xf numFmtId="49" fontId="16" fillId="4" borderId="2" xfId="12" applyNumberFormat="1" applyFont="1" applyFill="1" applyBorder="1" applyAlignment="1">
      <alignment horizontal="center" vertical="top"/>
    </xf>
    <xf numFmtId="49" fontId="16" fillId="4" borderId="23" xfId="12" applyNumberFormat="1" applyFont="1" applyFill="1" applyBorder="1" applyAlignment="1">
      <alignment horizontal="center" vertical="top"/>
    </xf>
    <xf numFmtId="49" fontId="16" fillId="4" borderId="14" xfId="12" applyNumberFormat="1" applyFont="1" applyFill="1" applyBorder="1" applyAlignment="1">
      <alignment horizontal="center" vertical="top"/>
    </xf>
    <xf numFmtId="49" fontId="16" fillId="4" borderId="13" xfId="12" applyNumberFormat="1" applyFont="1" applyFill="1" applyBorder="1" applyAlignment="1">
      <alignment horizontal="center" vertical="top"/>
    </xf>
    <xf numFmtId="0" fontId="16" fillId="0" borderId="26" xfId="12" applyFont="1" applyBorder="1" applyAlignment="1">
      <alignment horizontal="center" vertical="top"/>
    </xf>
    <xf numFmtId="0" fontId="16" fillId="0" borderId="0" xfId="12" applyFont="1" applyAlignment="1">
      <alignment horizontal="center" vertical="top"/>
    </xf>
    <xf numFmtId="0" fontId="16" fillId="0" borderId="3" xfId="12" applyFont="1" applyBorder="1" applyAlignment="1">
      <alignment horizontal="center" vertical="top"/>
    </xf>
    <xf numFmtId="0" fontId="16" fillId="4" borderId="74" xfId="12" applyFont="1" applyFill="1" applyBorder="1" applyAlignment="1">
      <alignment horizontal="center" vertical="top" wrapText="1"/>
    </xf>
    <xf numFmtId="0" fontId="16" fillId="4" borderId="59" xfId="12" applyFont="1" applyFill="1" applyBorder="1" applyAlignment="1">
      <alignment horizontal="center" vertical="top" wrapText="1"/>
    </xf>
    <xf numFmtId="0" fontId="16" fillId="4" borderId="34" xfId="12" applyFont="1" applyFill="1" applyBorder="1" applyAlignment="1">
      <alignment horizontal="center" vertical="top" wrapText="1"/>
    </xf>
    <xf numFmtId="0" fontId="16" fillId="4" borderId="78" xfId="12" applyFont="1" applyFill="1" applyBorder="1" applyAlignment="1">
      <alignment horizontal="center" vertical="top" wrapText="1"/>
    </xf>
    <xf numFmtId="0" fontId="16" fillId="4" borderId="60" xfId="12" applyFont="1" applyFill="1" applyBorder="1" applyAlignment="1">
      <alignment horizontal="center" vertical="top" wrapText="1"/>
    </xf>
    <xf numFmtId="0" fontId="16" fillId="4" borderId="67" xfId="12" applyFont="1" applyFill="1" applyBorder="1" applyAlignment="1">
      <alignment horizontal="center" vertical="top" wrapText="1"/>
    </xf>
    <xf numFmtId="0" fontId="7" fillId="9" borderId="24" xfId="12" applyFont="1" applyFill="1" applyBorder="1" applyAlignment="1">
      <alignment horizontal="center" vertical="center" textRotation="90" wrapText="1"/>
    </xf>
    <xf numFmtId="0" fontId="7" fillId="9" borderId="38" xfId="12" applyFont="1" applyFill="1" applyBorder="1" applyAlignment="1">
      <alignment horizontal="center" vertical="center" textRotation="90" wrapText="1"/>
    </xf>
    <xf numFmtId="0" fontId="7" fillId="9" borderId="2" xfId="12" applyFont="1" applyFill="1" applyBorder="1" applyAlignment="1">
      <alignment horizontal="center" vertical="center" textRotation="90" wrapText="1"/>
    </xf>
    <xf numFmtId="0" fontId="17" fillId="8" borderId="12" xfId="12" applyFont="1" applyFill="1" applyBorder="1" applyAlignment="1">
      <alignment horizontal="left" vertical="top"/>
    </xf>
    <xf numFmtId="0" fontId="17" fillId="8" borderId="11" xfId="12" applyFont="1" applyFill="1" applyBorder="1" applyAlignment="1">
      <alignment horizontal="left" vertical="top"/>
    </xf>
    <xf numFmtId="0" fontId="17" fillId="8" borderId="10" xfId="12" applyFont="1" applyFill="1" applyBorder="1" applyAlignment="1">
      <alignment horizontal="left" vertical="top"/>
    </xf>
    <xf numFmtId="0" fontId="16" fillId="4" borderId="67" xfId="12" applyFont="1" applyFill="1" applyBorder="1" applyAlignment="1">
      <alignment horizontal="center" vertical="top"/>
    </xf>
    <xf numFmtId="0" fontId="7" fillId="10" borderId="24" xfId="12" applyFont="1" applyFill="1" applyBorder="1" applyAlignment="1">
      <alignment horizontal="center" vertical="center" textRotation="90" wrapText="1"/>
    </xf>
    <xf numFmtId="0" fontId="7" fillId="10" borderId="38" xfId="12" applyFont="1" applyFill="1" applyBorder="1" applyAlignment="1">
      <alignment horizontal="center" vertical="center" textRotation="90" wrapText="1"/>
    </xf>
    <xf numFmtId="0" fontId="7" fillId="10" borderId="2" xfId="12" applyFont="1" applyFill="1" applyBorder="1" applyAlignment="1">
      <alignment horizontal="center" vertical="center" textRotation="90" wrapText="1"/>
    </xf>
    <xf numFmtId="49" fontId="16" fillId="0" borderId="38" xfId="12" applyNumberFormat="1" applyFont="1" applyBorder="1" applyAlignment="1">
      <alignment horizontal="center" vertical="center" textRotation="90"/>
    </xf>
    <xf numFmtId="49" fontId="16" fillId="0" borderId="2" xfId="12" applyNumberFormat="1" applyFont="1" applyBorder="1" applyAlignment="1">
      <alignment horizontal="center" vertical="center" textRotation="90"/>
    </xf>
    <xf numFmtId="0" fontId="7" fillId="0" borderId="8" xfId="12" applyFont="1" applyBorder="1" applyAlignment="1">
      <alignment horizontal="center" vertical="center" textRotation="90" wrapText="1"/>
    </xf>
    <xf numFmtId="0" fontId="7" fillId="0" borderId="17" xfId="12" applyFont="1" applyBorder="1" applyAlignment="1">
      <alignment horizontal="center" vertical="center" textRotation="90" wrapText="1"/>
    </xf>
    <xf numFmtId="0" fontId="7" fillId="0" borderId="71" xfId="12" applyFont="1" applyBorder="1" applyAlignment="1">
      <alignment horizontal="center" vertical="center" textRotation="90" wrapText="1"/>
    </xf>
    <xf numFmtId="0" fontId="7" fillId="0" borderId="24" xfId="12" applyFont="1" applyBorder="1" applyAlignment="1">
      <alignment horizontal="center" vertical="center" textRotation="90" wrapText="1"/>
    </xf>
    <xf numFmtId="0" fontId="7" fillId="0" borderId="38" xfId="12" applyFont="1" applyBorder="1" applyAlignment="1">
      <alignment horizontal="center" vertical="center" textRotation="90" wrapText="1"/>
    </xf>
    <xf numFmtId="0" fontId="7" fillId="0" borderId="2" xfId="12" applyFont="1" applyBorder="1" applyAlignment="1">
      <alignment horizontal="center" vertical="center" textRotation="90" wrapText="1"/>
    </xf>
    <xf numFmtId="0" fontId="7" fillId="0" borderId="60" xfId="12" applyFont="1" applyBorder="1" applyAlignment="1">
      <alignment horizontal="center" vertical="center" wrapText="1"/>
    </xf>
    <xf numFmtId="0" fontId="7" fillId="0" borderId="67" xfId="12" applyFont="1" applyBorder="1" applyAlignment="1">
      <alignment horizontal="center" vertical="center" wrapText="1"/>
    </xf>
    <xf numFmtId="0" fontId="7" fillId="0" borderId="75" xfId="12" applyFont="1" applyBorder="1" applyAlignment="1">
      <alignment horizontal="center" vertical="center" wrapText="1"/>
    </xf>
    <xf numFmtId="0" fontId="7" fillId="0" borderId="35" xfId="12" applyFont="1" applyBorder="1" applyAlignment="1">
      <alignment horizontal="center" vertical="center" wrapText="1"/>
    </xf>
    <xf numFmtId="0" fontId="17" fillId="9" borderId="73" xfId="12" applyFont="1" applyFill="1" applyBorder="1" applyAlignment="1">
      <alignment horizontal="left" vertical="top" wrapText="1"/>
    </xf>
    <xf numFmtId="0" fontId="17" fillId="9" borderId="58" xfId="12" applyFont="1" applyFill="1" applyBorder="1" applyAlignment="1">
      <alignment horizontal="left" vertical="top" wrapText="1"/>
    </xf>
    <xf numFmtId="0" fontId="7" fillId="8" borderId="6" xfId="12" applyFont="1" applyFill="1" applyBorder="1" applyAlignment="1">
      <alignment horizontal="center" vertical="center" textRotation="90" wrapText="1"/>
    </xf>
    <xf numFmtId="0" fontId="7" fillId="8" borderId="14" xfId="12" applyFont="1" applyFill="1" applyBorder="1" applyAlignment="1">
      <alignment horizontal="center" vertical="center" textRotation="90" wrapText="1"/>
    </xf>
    <xf numFmtId="0" fontId="7" fillId="8" borderId="13" xfId="12" applyFont="1" applyFill="1" applyBorder="1" applyAlignment="1">
      <alignment horizontal="center" vertical="center" textRotation="90" wrapText="1"/>
    </xf>
    <xf numFmtId="0" fontId="7" fillId="6" borderId="6" xfId="12" applyFont="1" applyFill="1" applyBorder="1" applyAlignment="1">
      <alignment horizontal="center" vertical="center" textRotation="90" wrapText="1"/>
    </xf>
    <xf numFmtId="0" fontId="7" fillId="6" borderId="14" xfId="12" applyFont="1" applyFill="1" applyBorder="1" applyAlignment="1">
      <alignment horizontal="center" vertical="center" textRotation="90" wrapText="1"/>
    </xf>
    <xf numFmtId="0" fontId="7" fillId="6" borderId="13" xfId="12" applyFont="1" applyFill="1" applyBorder="1" applyAlignment="1">
      <alignment horizontal="center" vertical="center" textRotation="90" wrapText="1"/>
    </xf>
    <xf numFmtId="0" fontId="7" fillId="9" borderId="8" xfId="12" applyFont="1" applyFill="1" applyBorder="1" applyAlignment="1">
      <alignment horizontal="center" vertical="center" textRotation="90" wrapText="1"/>
    </xf>
    <xf numFmtId="0" fontId="7" fillId="9" borderId="17" xfId="12" applyFont="1" applyFill="1" applyBorder="1" applyAlignment="1">
      <alignment horizontal="center" vertical="center" textRotation="90" wrapText="1"/>
    </xf>
    <xf numFmtId="0" fontId="7" fillId="9" borderId="71" xfId="12" applyFont="1" applyFill="1" applyBorder="1" applyAlignment="1">
      <alignment horizontal="center" vertical="center" textRotation="90" wrapText="1"/>
    </xf>
    <xf numFmtId="0" fontId="7" fillId="0" borderId="44" xfId="12" applyFont="1" applyBorder="1" applyAlignment="1">
      <alignment horizontal="center" vertical="center" wrapText="1"/>
    </xf>
    <xf numFmtId="0" fontId="7" fillId="0" borderId="18" xfId="12" applyFont="1" applyBorder="1" applyAlignment="1">
      <alignment horizontal="center" vertical="center" wrapText="1"/>
    </xf>
    <xf numFmtId="0" fontId="7" fillId="0" borderId="1" xfId="12" applyFont="1" applyBorder="1" applyAlignment="1">
      <alignment horizontal="center" vertical="center" wrapText="1"/>
    </xf>
    <xf numFmtId="0" fontId="30" fillId="0" borderId="0" xfId="12" applyFont="1" applyAlignment="1">
      <alignment horizontal="center" vertical="top" wrapText="1"/>
    </xf>
    <xf numFmtId="0" fontId="16" fillId="4" borderId="78" xfId="12" applyFont="1" applyFill="1" applyBorder="1" applyAlignment="1">
      <alignment horizontal="left" vertical="top"/>
    </xf>
    <xf numFmtId="0" fontId="16" fillId="4" borderId="60" xfId="12" applyFont="1" applyFill="1" applyBorder="1" applyAlignment="1">
      <alignment horizontal="left" vertical="top"/>
    </xf>
    <xf numFmtId="0" fontId="16" fillId="4" borderId="30" xfId="12" applyFont="1" applyFill="1" applyBorder="1" applyAlignment="1">
      <alignment horizontal="left" vertical="top"/>
    </xf>
    <xf numFmtId="0" fontId="16" fillId="0" borderId="50" xfId="12" applyFont="1" applyBorder="1" applyAlignment="1">
      <alignment horizontal="center" vertical="top"/>
    </xf>
    <xf numFmtId="49" fontId="17" fillId="0" borderId="25" xfId="12" applyNumberFormat="1" applyFont="1" applyBorder="1" applyAlignment="1">
      <alignment horizontal="center" vertical="top" wrapText="1"/>
    </xf>
    <xf numFmtId="49" fontId="17" fillId="0" borderId="19" xfId="12" applyNumberFormat="1" applyFont="1" applyBorder="1" applyAlignment="1">
      <alignment horizontal="center" vertical="top" wrapText="1"/>
    </xf>
    <xf numFmtId="49" fontId="17" fillId="0" borderId="4" xfId="12" applyNumberFormat="1" applyFont="1" applyBorder="1" applyAlignment="1">
      <alignment horizontal="center" vertical="top" wrapText="1"/>
    </xf>
    <xf numFmtId="49" fontId="17" fillId="10" borderId="80" xfId="12" applyNumberFormat="1" applyFont="1" applyFill="1" applyBorder="1" applyAlignment="1">
      <alignment horizontal="center" vertical="top" wrapText="1"/>
    </xf>
    <xf numFmtId="49" fontId="17" fillId="10" borderId="81" xfId="12" applyNumberFormat="1" applyFont="1" applyFill="1" applyBorder="1" applyAlignment="1">
      <alignment horizontal="center" vertical="top" wrapText="1"/>
    </xf>
    <xf numFmtId="49" fontId="17" fillId="10" borderId="79" xfId="12" applyNumberFormat="1" applyFont="1" applyFill="1" applyBorder="1" applyAlignment="1">
      <alignment horizontal="center" vertical="top" wrapText="1"/>
    </xf>
    <xf numFmtId="0" fontId="16" fillId="10" borderId="26" xfId="12" applyFont="1" applyFill="1" applyBorder="1" applyAlignment="1">
      <alignment horizontal="left" vertical="top" wrapText="1"/>
    </xf>
    <xf numFmtId="0" fontId="16" fillId="10" borderId="0" xfId="12" applyFont="1" applyFill="1" applyAlignment="1">
      <alignment horizontal="left" vertical="top" wrapText="1"/>
    </xf>
    <xf numFmtId="0" fontId="16" fillId="0" borderId="61" xfId="12" applyFont="1" applyBorder="1" applyAlignment="1">
      <alignment horizontal="center" vertical="top"/>
    </xf>
    <xf numFmtId="49" fontId="17" fillId="0" borderId="24" xfId="12" applyNumberFormat="1" applyFont="1" applyBorder="1" applyAlignment="1">
      <alignment horizontal="center" vertical="top" wrapText="1"/>
    </xf>
    <xf numFmtId="49" fontId="17" fillId="0" borderId="38" xfId="12" applyNumberFormat="1" applyFont="1" applyBorder="1" applyAlignment="1">
      <alignment horizontal="center" vertical="top" wrapText="1"/>
    </xf>
    <xf numFmtId="49" fontId="17" fillId="0" borderId="2" xfId="12" applyNumberFormat="1" applyFont="1" applyBorder="1" applyAlignment="1">
      <alignment horizontal="center" vertical="top" wrapText="1"/>
    </xf>
    <xf numFmtId="49" fontId="17" fillId="10" borderId="73" xfId="12" applyNumberFormat="1" applyFont="1" applyFill="1" applyBorder="1" applyAlignment="1">
      <alignment horizontal="center" vertical="top" wrapText="1"/>
    </xf>
    <xf numFmtId="49" fontId="17" fillId="10" borderId="58" xfId="12" applyNumberFormat="1" applyFont="1" applyFill="1" applyBorder="1" applyAlignment="1">
      <alignment horizontal="center" vertical="top" wrapText="1"/>
    </xf>
    <xf numFmtId="49" fontId="17" fillId="10" borderId="64" xfId="12" applyNumberFormat="1" applyFont="1" applyFill="1" applyBorder="1" applyAlignment="1">
      <alignment horizontal="center" vertical="top" wrapText="1"/>
    </xf>
    <xf numFmtId="49" fontId="17" fillId="10" borderId="61" xfId="12" applyNumberFormat="1" applyFont="1" applyFill="1" applyBorder="1" applyAlignment="1">
      <alignment horizontal="center" vertical="top" wrapText="1"/>
    </xf>
    <xf numFmtId="0" fontId="17" fillId="6" borderId="4" xfId="12" applyFont="1" applyFill="1" applyBorder="1" applyAlignment="1">
      <alignment horizontal="right" vertical="top" wrapText="1"/>
    </xf>
    <xf numFmtId="0" fontId="17" fillId="6" borderId="3" xfId="12" applyFont="1" applyFill="1" applyBorder="1" applyAlignment="1">
      <alignment horizontal="right" vertical="top" wrapText="1"/>
    </xf>
    <xf numFmtId="0" fontId="16" fillId="10" borderId="24" xfId="4" applyFont="1" applyFill="1" applyBorder="1" applyAlignment="1">
      <alignment horizontal="left" vertical="top" wrapText="1"/>
    </xf>
    <xf numFmtId="0" fontId="16" fillId="10" borderId="38" xfId="4" applyFont="1" applyFill="1" applyBorder="1" applyAlignment="1">
      <alignment horizontal="left" vertical="top" wrapText="1"/>
    </xf>
    <xf numFmtId="0" fontId="16" fillId="10" borderId="2" xfId="4" applyFont="1" applyFill="1" applyBorder="1" applyAlignment="1">
      <alignment horizontal="left" vertical="top" wrapText="1"/>
    </xf>
    <xf numFmtId="0" fontId="16" fillId="10" borderId="44" xfId="12" applyFont="1" applyFill="1" applyBorder="1" applyAlignment="1">
      <alignment horizontal="left" vertical="top" wrapText="1"/>
    </xf>
    <xf numFmtId="0" fontId="16" fillId="10" borderId="18" xfId="12" applyFont="1" applyFill="1" applyBorder="1" applyAlignment="1">
      <alignment horizontal="left" vertical="top" wrapText="1"/>
    </xf>
    <xf numFmtId="49" fontId="17" fillId="10" borderId="50" xfId="12" applyNumberFormat="1" applyFont="1" applyFill="1" applyBorder="1" applyAlignment="1">
      <alignment horizontal="center" vertical="top" wrapText="1"/>
    </xf>
    <xf numFmtId="49" fontId="17" fillId="10" borderId="24" xfId="12" applyNumberFormat="1" applyFont="1" applyFill="1" applyBorder="1" applyAlignment="1">
      <alignment horizontal="center" vertical="top" wrapText="1"/>
    </xf>
    <xf numFmtId="49" fontId="17" fillId="10" borderId="38" xfId="12" applyNumberFormat="1" applyFont="1" applyFill="1" applyBorder="1" applyAlignment="1">
      <alignment horizontal="center" vertical="top" wrapText="1"/>
    </xf>
    <xf numFmtId="49" fontId="17" fillId="10" borderId="2" xfId="12" applyNumberFormat="1" applyFont="1" applyFill="1" applyBorder="1" applyAlignment="1">
      <alignment horizontal="center" vertical="top" wrapText="1"/>
    </xf>
    <xf numFmtId="49" fontId="17" fillId="9" borderId="25" xfId="12" applyNumberFormat="1" applyFont="1" applyFill="1" applyBorder="1" applyAlignment="1">
      <alignment horizontal="center" vertical="top" wrapText="1"/>
    </xf>
    <xf numFmtId="49" fontId="17" fillId="9" borderId="19" xfId="12" applyNumberFormat="1" applyFont="1" applyFill="1" applyBorder="1" applyAlignment="1">
      <alignment horizontal="center" vertical="top" wrapText="1"/>
    </xf>
    <xf numFmtId="49" fontId="17" fillId="9" borderId="4" xfId="12" applyNumberFormat="1" applyFont="1" applyFill="1" applyBorder="1" applyAlignment="1">
      <alignment horizontal="center" vertical="top" wrapText="1"/>
    </xf>
    <xf numFmtId="49" fontId="17" fillId="6" borderId="24" xfId="12" applyNumberFormat="1" applyFont="1" applyFill="1" applyBorder="1" applyAlignment="1">
      <alignment horizontal="center" vertical="top"/>
    </xf>
    <xf numFmtId="49" fontId="17" fillId="6" borderId="2" xfId="12" applyNumberFormat="1" applyFont="1" applyFill="1" applyBorder="1" applyAlignment="1">
      <alignment horizontal="center" vertical="top"/>
    </xf>
    <xf numFmtId="49" fontId="17" fillId="9" borderId="78" xfId="12" applyNumberFormat="1" applyFont="1" applyFill="1" applyBorder="1" applyAlignment="1">
      <alignment horizontal="center" vertical="top" wrapText="1"/>
    </xf>
    <xf numFmtId="49" fontId="17" fillId="9" borderId="60" xfId="12" applyNumberFormat="1" applyFont="1" applyFill="1" applyBorder="1" applyAlignment="1">
      <alignment horizontal="center" vertical="top" wrapText="1"/>
    </xf>
    <xf numFmtId="49" fontId="17" fillId="9" borderId="67" xfId="12" applyNumberFormat="1" applyFont="1" applyFill="1" applyBorder="1" applyAlignment="1">
      <alignment horizontal="center" vertical="top" wrapText="1"/>
    </xf>
    <xf numFmtId="0" fontId="17" fillId="9" borderId="64" xfId="12" applyFont="1" applyFill="1" applyBorder="1" applyAlignment="1">
      <alignment horizontal="left" vertical="top" wrapText="1"/>
    </xf>
    <xf numFmtId="0" fontId="17" fillId="9" borderId="44" xfId="4" applyFont="1" applyFill="1" applyBorder="1" applyAlignment="1">
      <alignment horizontal="center" vertical="center" textRotation="90" wrapText="1"/>
    </xf>
    <xf numFmtId="0" fontId="17" fillId="9" borderId="18" xfId="4" applyFont="1" applyFill="1" applyBorder="1" applyAlignment="1">
      <alignment horizontal="center" vertical="center" textRotation="90" wrapText="1"/>
    </xf>
    <xf numFmtId="0" fontId="17" fillId="9" borderId="1" xfId="4" applyFont="1" applyFill="1" applyBorder="1" applyAlignment="1">
      <alignment horizontal="center" vertical="center" textRotation="90" wrapText="1"/>
    </xf>
    <xf numFmtId="49" fontId="16" fillId="4" borderId="23" xfId="12" applyNumberFormat="1" applyFont="1" applyFill="1" applyBorder="1" applyAlignment="1">
      <alignment horizontal="center" vertical="center" textRotation="90"/>
    </xf>
    <xf numFmtId="49" fontId="16" fillId="4" borderId="14" xfId="12" applyNumberFormat="1" applyFont="1" applyFill="1" applyBorder="1" applyAlignment="1">
      <alignment horizontal="center" vertical="center" textRotation="90"/>
    </xf>
    <xf numFmtId="49" fontId="16" fillId="4" borderId="13" xfId="12" applyNumberFormat="1" applyFont="1" applyFill="1" applyBorder="1" applyAlignment="1">
      <alignment horizontal="center" vertical="center" textRotation="90"/>
    </xf>
    <xf numFmtId="49" fontId="17" fillId="11" borderId="6" xfId="12" applyNumberFormat="1" applyFont="1" applyFill="1" applyBorder="1" applyAlignment="1">
      <alignment horizontal="center" vertical="top"/>
    </xf>
    <xf numFmtId="49" fontId="17" fillId="11" borderId="13" xfId="12" applyNumberFormat="1" applyFont="1" applyFill="1" applyBorder="1" applyAlignment="1">
      <alignment horizontal="center" vertical="top"/>
    </xf>
    <xf numFmtId="0" fontId="7" fillId="0" borderId="78" xfId="12" applyFont="1" applyBorder="1" applyAlignment="1">
      <alignment horizontal="left" vertical="top" wrapText="1"/>
    </xf>
    <xf numFmtId="0" fontId="6" fillId="0" borderId="80" xfId="12" applyFont="1" applyBorder="1" applyAlignment="1">
      <alignment horizontal="left"/>
    </xf>
    <xf numFmtId="0" fontId="6" fillId="0" borderId="81" xfId="12" applyFont="1" applyBorder="1" applyAlignment="1">
      <alignment horizontal="left"/>
    </xf>
    <xf numFmtId="0" fontId="16" fillId="0" borderId="79" xfId="12" applyFont="1" applyBorder="1" applyAlignment="1">
      <alignment horizontal="center" vertical="top"/>
    </xf>
    <xf numFmtId="0" fontId="23" fillId="4" borderId="75" xfId="12" applyFont="1" applyFill="1" applyBorder="1" applyAlignment="1">
      <alignment horizontal="center" vertical="top" wrapText="1"/>
    </xf>
    <xf numFmtId="0" fontId="23" fillId="4" borderId="66" xfId="12" applyFont="1" applyFill="1" applyBorder="1" applyAlignment="1">
      <alignment horizontal="center" vertical="top" wrapText="1"/>
    </xf>
    <xf numFmtId="0" fontId="23" fillId="4" borderId="35" xfId="12" applyFont="1" applyFill="1" applyBorder="1" applyAlignment="1">
      <alignment horizontal="center" vertical="top" wrapText="1"/>
    </xf>
    <xf numFmtId="0" fontId="23" fillId="0" borderId="73" xfId="12" applyFont="1" applyBorder="1" applyAlignment="1">
      <alignment horizontal="center" vertical="top"/>
    </xf>
    <xf numFmtId="0" fontId="23" fillId="0" borderId="58" xfId="12" applyFont="1" applyBorder="1" applyAlignment="1">
      <alignment horizontal="center" vertical="top"/>
    </xf>
    <xf numFmtId="0" fontId="23" fillId="0" borderId="64" xfId="12" applyFont="1" applyBorder="1" applyAlignment="1">
      <alignment horizontal="center" vertical="top"/>
    </xf>
    <xf numFmtId="0" fontId="23" fillId="4" borderId="80" xfId="12" applyFont="1" applyFill="1" applyBorder="1" applyAlignment="1">
      <alignment horizontal="center" vertical="top"/>
    </xf>
    <xf numFmtId="0" fontId="23" fillId="4" borderId="81" xfId="12" applyFont="1" applyFill="1" applyBorder="1" applyAlignment="1">
      <alignment horizontal="center" vertical="top"/>
    </xf>
    <xf numFmtId="0" fontId="23" fillId="4" borderId="79" xfId="12" applyFont="1" applyFill="1" applyBorder="1" applyAlignment="1">
      <alignment horizontal="center" vertical="top"/>
    </xf>
    <xf numFmtId="0" fontId="7" fillId="8" borderId="6" xfId="13" applyFont="1" applyFill="1" applyBorder="1" applyAlignment="1">
      <alignment horizontal="center" vertical="center" textRotation="90" wrapText="1"/>
    </xf>
    <xf numFmtId="0" fontId="7" fillId="8" borderId="14" xfId="13" applyFont="1" applyFill="1" applyBorder="1" applyAlignment="1">
      <alignment horizontal="center" vertical="center" textRotation="90" wrapText="1"/>
    </xf>
    <xf numFmtId="0" fontId="7" fillId="8" borderId="13" xfId="13" applyFont="1" applyFill="1" applyBorder="1" applyAlignment="1">
      <alignment horizontal="center" vertical="center" textRotation="90" wrapText="1"/>
    </xf>
    <xf numFmtId="0" fontId="17" fillId="0" borderId="25" xfId="13" applyFont="1" applyBorder="1" applyAlignment="1">
      <alignment horizontal="center" vertical="top"/>
    </xf>
    <xf numFmtId="0" fontId="17" fillId="0" borderId="26" xfId="13" applyFont="1" applyBorder="1" applyAlignment="1">
      <alignment horizontal="center" vertical="top"/>
    </xf>
    <xf numFmtId="0" fontId="17" fillId="0" borderId="4" xfId="13" applyFont="1" applyBorder="1" applyAlignment="1">
      <alignment horizontal="center" vertical="top"/>
    </xf>
    <xf numFmtId="0" fontId="17" fillId="0" borderId="3" xfId="13" applyFont="1" applyBorder="1" applyAlignment="1">
      <alignment horizontal="center" vertical="top"/>
    </xf>
    <xf numFmtId="0" fontId="17" fillId="9" borderId="24" xfId="13" applyFont="1" applyFill="1" applyBorder="1" applyAlignment="1">
      <alignment horizontal="left" vertical="top" wrapText="1"/>
    </xf>
    <xf numFmtId="0" fontId="17" fillId="9" borderId="38" xfId="13" applyFont="1" applyFill="1" applyBorder="1" applyAlignment="1">
      <alignment horizontal="left" vertical="top" wrapText="1"/>
    </xf>
    <xf numFmtId="0" fontId="17" fillId="9" borderId="2" xfId="13" applyFont="1" applyFill="1" applyBorder="1" applyAlignment="1">
      <alignment horizontal="left" vertical="top" wrapText="1"/>
    </xf>
    <xf numFmtId="49" fontId="17" fillId="11" borderId="24" xfId="13" applyNumberFormat="1" applyFont="1" applyFill="1" applyBorder="1" applyAlignment="1">
      <alignment horizontal="center" vertical="top"/>
    </xf>
    <xf numFmtId="49" fontId="17" fillId="11" borderId="38" xfId="13" applyNumberFormat="1" applyFont="1" applyFill="1" applyBorder="1" applyAlignment="1">
      <alignment horizontal="center" vertical="top"/>
    </xf>
    <xf numFmtId="49" fontId="17" fillId="11" borderId="2" xfId="13" applyNumberFormat="1" applyFont="1" applyFill="1" applyBorder="1" applyAlignment="1">
      <alignment horizontal="center" vertical="top"/>
    </xf>
    <xf numFmtId="49" fontId="17" fillId="7" borderId="24" xfId="13" applyNumberFormat="1" applyFont="1" applyFill="1" applyBorder="1" applyAlignment="1">
      <alignment horizontal="center" vertical="top"/>
    </xf>
    <xf numFmtId="49" fontId="17" fillId="7" borderId="38" xfId="13" applyNumberFormat="1" applyFont="1" applyFill="1" applyBorder="1" applyAlignment="1">
      <alignment horizontal="center" vertical="top"/>
    </xf>
    <xf numFmtId="49" fontId="17" fillId="7" borderId="2" xfId="13" applyNumberFormat="1" applyFont="1" applyFill="1" applyBorder="1" applyAlignment="1">
      <alignment horizontal="center" vertical="top"/>
    </xf>
    <xf numFmtId="0" fontId="17" fillId="8" borderId="12" xfId="13" applyFont="1" applyFill="1" applyBorder="1" applyAlignment="1">
      <alignment horizontal="right" vertical="top" wrapText="1"/>
    </xf>
    <xf numFmtId="0" fontId="17" fillId="8" borderId="11" xfId="13" applyFont="1" applyFill="1" applyBorder="1" applyAlignment="1">
      <alignment horizontal="right" vertical="top" wrapText="1"/>
    </xf>
    <xf numFmtId="0" fontId="17" fillId="6" borderId="12" xfId="13" applyFont="1" applyFill="1" applyBorder="1" applyAlignment="1">
      <alignment horizontal="right" vertical="top" wrapText="1"/>
    </xf>
    <xf numFmtId="0" fontId="17" fillId="6" borderId="11" xfId="13" applyFont="1" applyFill="1" applyBorder="1" applyAlignment="1">
      <alignment horizontal="right" vertical="top" wrapText="1"/>
    </xf>
    <xf numFmtId="49" fontId="17" fillId="9" borderId="38" xfId="13" applyNumberFormat="1" applyFont="1" applyFill="1" applyBorder="1" applyAlignment="1">
      <alignment horizontal="center" vertical="top" wrapText="1"/>
    </xf>
    <xf numFmtId="49" fontId="17" fillId="9" borderId="2" xfId="13" applyNumberFormat="1" applyFont="1" applyFill="1" applyBorder="1" applyAlignment="1">
      <alignment horizontal="center" vertical="top" wrapText="1"/>
    </xf>
    <xf numFmtId="0" fontId="16" fillId="4" borderId="38" xfId="13" applyFont="1" applyFill="1" applyBorder="1" applyAlignment="1">
      <alignment horizontal="center" vertical="top" wrapText="1"/>
    </xf>
    <xf numFmtId="0" fontId="16" fillId="4" borderId="2" xfId="13" applyFont="1" applyFill="1" applyBorder="1" applyAlignment="1">
      <alignment horizontal="center" vertical="top" wrapText="1"/>
    </xf>
    <xf numFmtId="0" fontId="16" fillId="10" borderId="38" xfId="13" applyFont="1" applyFill="1" applyBorder="1" applyAlignment="1">
      <alignment horizontal="left" vertical="top" wrapText="1"/>
    </xf>
    <xf numFmtId="0" fontId="16" fillId="10" borderId="2" xfId="13" applyFont="1" applyFill="1" applyBorder="1" applyAlignment="1">
      <alignment horizontal="left" vertical="top" wrapText="1"/>
    </xf>
    <xf numFmtId="0" fontId="17" fillId="9" borderId="24" xfId="13" applyFont="1" applyFill="1" applyBorder="1" applyAlignment="1">
      <alignment horizontal="center" vertical="center" textRotation="90" wrapText="1"/>
    </xf>
    <xf numFmtId="0" fontId="17" fillId="9" borderId="38" xfId="13" applyFont="1" applyFill="1" applyBorder="1" applyAlignment="1">
      <alignment horizontal="center" vertical="center" textRotation="90" wrapText="1"/>
    </xf>
    <xf numFmtId="0" fontId="17" fillId="9" borderId="2" xfId="13" applyFont="1" applyFill="1" applyBorder="1" applyAlignment="1">
      <alignment horizontal="center" vertical="center" textRotation="90" wrapText="1"/>
    </xf>
    <xf numFmtId="0" fontId="7" fillId="6" borderId="6" xfId="13" applyFont="1" applyFill="1" applyBorder="1" applyAlignment="1">
      <alignment horizontal="center" vertical="center" textRotation="90" wrapText="1"/>
    </xf>
    <xf numFmtId="0" fontId="7" fillId="6" borderId="14" xfId="13" applyFont="1" applyFill="1" applyBorder="1" applyAlignment="1">
      <alignment horizontal="center" vertical="center" textRotation="90" wrapText="1"/>
    </xf>
    <xf numFmtId="0" fontId="7" fillId="6" borderId="13" xfId="13" applyFont="1" applyFill="1" applyBorder="1" applyAlignment="1">
      <alignment horizontal="center" vertical="center" textRotation="90" wrapText="1"/>
    </xf>
    <xf numFmtId="0" fontId="7" fillId="0" borderId="6" xfId="13" applyFont="1" applyBorder="1" applyAlignment="1">
      <alignment horizontal="center" vertical="center" textRotation="90" wrapText="1"/>
    </xf>
    <xf numFmtId="0" fontId="7" fillId="0" borderId="14" xfId="13" applyFont="1" applyBorder="1" applyAlignment="1">
      <alignment horizontal="center" vertical="center" textRotation="90" wrapText="1"/>
    </xf>
    <xf numFmtId="0" fontId="7" fillId="0" borderId="13" xfId="13" applyFont="1" applyBorder="1" applyAlignment="1">
      <alignment horizontal="center" vertical="center" textRotation="90" wrapText="1"/>
    </xf>
    <xf numFmtId="0" fontId="7" fillId="0" borderId="44" xfId="13" applyFont="1" applyBorder="1" applyAlignment="1">
      <alignment horizontal="center" vertical="center" wrapText="1"/>
    </xf>
    <xf numFmtId="0" fontId="7" fillId="0" borderId="18" xfId="13" applyFont="1" applyBorder="1" applyAlignment="1">
      <alignment horizontal="center" vertical="center" wrapText="1"/>
    </xf>
    <xf numFmtId="0" fontId="7" fillId="0" borderId="1" xfId="13" applyFont="1" applyBorder="1" applyAlignment="1">
      <alignment horizontal="center" vertical="center" wrapText="1"/>
    </xf>
    <xf numFmtId="49" fontId="16" fillId="4" borderId="24" xfId="13" applyNumberFormat="1" applyFont="1" applyFill="1" applyBorder="1" applyAlignment="1">
      <alignment horizontal="center" vertical="top"/>
    </xf>
    <xf numFmtId="49" fontId="16" fillId="4" borderId="38" xfId="13" applyNumberFormat="1" applyFont="1" applyFill="1" applyBorder="1" applyAlignment="1">
      <alignment horizontal="center" vertical="top"/>
    </xf>
    <xf numFmtId="49" fontId="16" fillId="4" borderId="2" xfId="13" applyNumberFormat="1" applyFont="1" applyFill="1" applyBorder="1" applyAlignment="1">
      <alignment horizontal="center" vertical="top"/>
    </xf>
    <xf numFmtId="0" fontId="16" fillId="10" borderId="24" xfId="13" applyFont="1" applyFill="1" applyBorder="1" applyAlignment="1">
      <alignment horizontal="left" vertical="top" wrapText="1"/>
    </xf>
    <xf numFmtId="49" fontId="17" fillId="9" borderId="26" xfId="13" applyNumberFormat="1" applyFont="1" applyFill="1" applyBorder="1" applyAlignment="1">
      <alignment horizontal="center" vertical="top" wrapText="1"/>
    </xf>
    <xf numFmtId="49" fontId="17" fillId="9" borderId="0" xfId="13" applyNumberFormat="1" applyFont="1" applyFill="1" applyAlignment="1">
      <alignment horizontal="center" vertical="top" wrapText="1"/>
    </xf>
    <xf numFmtId="0" fontId="16" fillId="9" borderId="3" xfId="13" applyFont="1" applyFill="1" applyBorder="1" applyAlignment="1">
      <alignment horizontal="center" vertical="top" wrapText="1"/>
    </xf>
    <xf numFmtId="0" fontId="16" fillId="4" borderId="24" xfId="13" applyFont="1" applyFill="1" applyBorder="1" applyAlignment="1">
      <alignment horizontal="center" vertical="top" wrapText="1"/>
    </xf>
    <xf numFmtId="0" fontId="16" fillId="0" borderId="78" xfId="13" applyFont="1" applyBorder="1" applyAlignment="1">
      <alignment horizontal="left" vertical="top" wrapText="1"/>
    </xf>
    <xf numFmtId="0" fontId="16" fillId="0" borderId="30" xfId="13" applyFont="1" applyBorder="1" applyAlignment="1">
      <alignment horizontal="left" vertical="top" wrapText="1"/>
    </xf>
    <xf numFmtId="0" fontId="7" fillId="0" borderId="24" xfId="13" applyFont="1" applyBorder="1" applyAlignment="1">
      <alignment horizontal="center" vertical="center" textRotation="90" wrapText="1"/>
    </xf>
    <xf numFmtId="0" fontId="7" fillId="0" borderId="38" xfId="13" applyFont="1" applyBorder="1" applyAlignment="1">
      <alignment horizontal="center" vertical="center" textRotation="90" wrapText="1"/>
    </xf>
    <xf numFmtId="0" fontId="7" fillId="0" borderId="2" xfId="13" applyFont="1" applyBorder="1" applyAlignment="1">
      <alignment horizontal="center" vertical="center" textRotation="90" wrapText="1"/>
    </xf>
    <xf numFmtId="0" fontId="7" fillId="0" borderId="8" xfId="13" applyFont="1" applyBorder="1" applyAlignment="1">
      <alignment horizontal="center" vertical="center" textRotation="90" wrapText="1"/>
    </xf>
    <xf numFmtId="0" fontId="7" fillId="0" borderId="17" xfId="13" applyFont="1" applyBorder="1" applyAlignment="1">
      <alignment horizontal="center" vertical="center" textRotation="90" wrapText="1"/>
    </xf>
    <xf numFmtId="0" fontId="7" fillId="0" borderId="71" xfId="13" applyFont="1" applyBorder="1" applyAlignment="1">
      <alignment horizontal="center" vertical="center" textRotation="90" wrapText="1"/>
    </xf>
    <xf numFmtId="0" fontId="7" fillId="9" borderId="8" xfId="13" applyFont="1" applyFill="1" applyBorder="1" applyAlignment="1">
      <alignment horizontal="center" vertical="center" textRotation="90" wrapText="1"/>
    </xf>
    <xf numFmtId="0" fontId="7" fillId="9" borderId="17" xfId="13" applyFont="1" applyFill="1" applyBorder="1" applyAlignment="1">
      <alignment horizontal="center" vertical="center" textRotation="90" wrapText="1"/>
    </xf>
    <xf numFmtId="0" fontId="7" fillId="9" borderId="71" xfId="13" applyFont="1" applyFill="1" applyBorder="1" applyAlignment="1">
      <alignment horizontal="center" vertical="center" textRotation="90" wrapText="1"/>
    </xf>
    <xf numFmtId="49" fontId="16" fillId="4" borderId="24" xfId="13" applyNumberFormat="1" applyFont="1" applyFill="1" applyBorder="1" applyAlignment="1">
      <alignment horizontal="center" vertical="center" textRotation="90"/>
    </xf>
    <xf numFmtId="49" fontId="16" fillId="4" borderId="38" xfId="13" applyNumberFormat="1" applyFont="1" applyFill="1" applyBorder="1" applyAlignment="1">
      <alignment horizontal="center" vertical="center" textRotation="90"/>
    </xf>
    <xf numFmtId="49" fontId="16" fillId="4" borderId="2" xfId="13" applyNumberFormat="1" applyFont="1" applyFill="1" applyBorder="1" applyAlignment="1">
      <alignment horizontal="center" vertical="center" textRotation="90"/>
    </xf>
    <xf numFmtId="49" fontId="17" fillId="9" borderId="25" xfId="13" applyNumberFormat="1" applyFont="1" applyFill="1" applyBorder="1" applyAlignment="1">
      <alignment horizontal="center" vertical="top" wrapText="1"/>
    </xf>
    <xf numFmtId="49" fontId="17" fillId="9" borderId="4" xfId="13" applyNumberFormat="1" applyFont="1" applyFill="1" applyBorder="1" applyAlignment="1">
      <alignment horizontal="center" vertical="top" wrapText="1"/>
    </xf>
    <xf numFmtId="49" fontId="17" fillId="8" borderId="24" xfId="13" applyNumberFormat="1" applyFont="1" applyFill="1" applyBorder="1" applyAlignment="1">
      <alignment horizontal="center" vertical="top" wrapText="1"/>
    </xf>
    <xf numFmtId="49" fontId="17" fillId="8" borderId="2" xfId="13" applyNumberFormat="1" applyFont="1" applyFill="1" applyBorder="1" applyAlignment="1">
      <alignment horizontal="center" vertical="top" wrapText="1"/>
    </xf>
    <xf numFmtId="0" fontId="17" fillId="4" borderId="25" xfId="13" applyFont="1" applyFill="1" applyBorder="1" applyAlignment="1">
      <alignment horizontal="center" vertical="top"/>
    </xf>
    <xf numFmtId="0" fontId="17" fillId="4" borderId="26" xfId="13" applyFont="1" applyFill="1" applyBorder="1" applyAlignment="1">
      <alignment horizontal="center" vertical="top"/>
    </xf>
    <xf numFmtId="0" fontId="17" fillId="4" borderId="4" xfId="13" applyFont="1" applyFill="1" applyBorder="1" applyAlignment="1">
      <alignment horizontal="center" vertical="top"/>
    </xf>
    <xf numFmtId="0" fontId="17" fillId="4" borderId="3" xfId="13" applyFont="1" applyFill="1" applyBorder="1" applyAlignment="1">
      <alignment horizontal="center" vertical="top"/>
    </xf>
    <xf numFmtId="49" fontId="17" fillId="6" borderId="24" xfId="13" applyNumberFormat="1" applyFont="1" applyFill="1" applyBorder="1" applyAlignment="1">
      <alignment horizontal="center" vertical="top"/>
    </xf>
    <xf numFmtId="49" fontId="17" fillId="6" borderId="2" xfId="13" applyNumberFormat="1" applyFont="1" applyFill="1" applyBorder="1" applyAlignment="1">
      <alignment horizontal="center" vertical="top"/>
    </xf>
    <xf numFmtId="49" fontId="17" fillId="6" borderId="38" xfId="13" applyNumberFormat="1" applyFont="1" applyFill="1" applyBorder="1" applyAlignment="1">
      <alignment horizontal="center" vertical="top"/>
    </xf>
    <xf numFmtId="49" fontId="17" fillId="9" borderId="24" xfId="13" applyNumberFormat="1" applyFont="1" applyFill="1" applyBorder="1" applyAlignment="1">
      <alignment horizontal="center" vertical="top" wrapText="1"/>
    </xf>
    <xf numFmtId="49" fontId="17" fillId="10" borderId="24" xfId="13" applyNumberFormat="1" applyFont="1" applyFill="1" applyBorder="1" applyAlignment="1">
      <alignment horizontal="center" vertical="top" wrapText="1"/>
    </xf>
    <xf numFmtId="49" fontId="17" fillId="10" borderId="2" xfId="13" applyNumberFormat="1" applyFont="1" applyFill="1" applyBorder="1" applyAlignment="1">
      <alignment horizontal="center" vertical="top" wrapText="1"/>
    </xf>
    <xf numFmtId="0" fontId="16" fillId="4" borderId="44" xfId="13" applyFont="1" applyFill="1" applyBorder="1" applyAlignment="1">
      <alignment horizontal="center" vertical="top" wrapText="1"/>
    </xf>
    <xf numFmtId="0" fontId="16" fillId="4" borderId="1" xfId="13" applyFont="1" applyFill="1" applyBorder="1" applyAlignment="1">
      <alignment horizontal="center" vertical="top" wrapText="1"/>
    </xf>
    <xf numFmtId="0" fontId="16" fillId="4" borderId="26" xfId="13" applyFont="1" applyFill="1" applyBorder="1" applyAlignment="1">
      <alignment horizontal="center" vertical="top" wrapText="1"/>
    </xf>
    <xf numFmtId="0" fontId="16" fillId="4" borderId="0" xfId="13" applyFont="1" applyFill="1" applyAlignment="1">
      <alignment horizontal="center" vertical="top" wrapText="1"/>
    </xf>
    <xf numFmtId="0" fontId="16" fillId="4" borderId="3" xfId="13" applyFont="1" applyFill="1" applyBorder="1" applyAlignment="1">
      <alignment horizontal="center" vertical="top" wrapText="1"/>
    </xf>
    <xf numFmtId="49" fontId="16" fillId="4" borderId="25" xfId="13" applyNumberFormat="1" applyFont="1" applyFill="1" applyBorder="1" applyAlignment="1">
      <alignment horizontal="center" vertical="center" textRotation="90"/>
    </xf>
    <xf numFmtId="49" fontId="16" fillId="4" borderId="19" xfId="13" applyNumberFormat="1" applyFont="1" applyFill="1" applyBorder="1" applyAlignment="1">
      <alignment horizontal="center" vertical="center" textRotation="90"/>
    </xf>
    <xf numFmtId="49" fontId="16" fillId="4" borderId="4" xfId="13" applyNumberFormat="1" applyFont="1" applyFill="1" applyBorder="1" applyAlignment="1">
      <alignment horizontal="center" vertical="center" textRotation="90"/>
    </xf>
    <xf numFmtId="49" fontId="17" fillId="5" borderId="12" xfId="13" applyNumberFormat="1" applyFont="1" applyFill="1" applyBorder="1" applyAlignment="1">
      <alignment horizontal="right" vertical="top"/>
    </xf>
    <xf numFmtId="49" fontId="17" fillId="5" borderId="11" xfId="13" applyNumberFormat="1" applyFont="1" applyFill="1" applyBorder="1" applyAlignment="1">
      <alignment horizontal="right" vertical="top"/>
    </xf>
    <xf numFmtId="49" fontId="17" fillId="5" borderId="10" xfId="13" applyNumberFormat="1" applyFont="1" applyFill="1" applyBorder="1" applyAlignment="1">
      <alignment horizontal="right" vertical="top"/>
    </xf>
    <xf numFmtId="49" fontId="16" fillId="4" borderId="26" xfId="13" applyNumberFormat="1" applyFont="1" applyFill="1" applyBorder="1" applyAlignment="1">
      <alignment horizontal="center" vertical="center" textRotation="90"/>
    </xf>
    <xf numFmtId="49" fontId="16" fillId="4" borderId="0" xfId="13" applyNumberFormat="1" applyFont="1" applyFill="1" applyAlignment="1">
      <alignment horizontal="center" vertical="center" textRotation="90"/>
    </xf>
    <xf numFmtId="49" fontId="16" fillId="4" borderId="3" xfId="13" applyNumberFormat="1" applyFont="1" applyFill="1" applyBorder="1" applyAlignment="1">
      <alignment horizontal="center" vertical="center" textRotation="90"/>
    </xf>
    <xf numFmtId="49" fontId="17" fillId="9" borderId="19" xfId="13" applyNumberFormat="1" applyFont="1" applyFill="1" applyBorder="1" applyAlignment="1">
      <alignment horizontal="center" vertical="top" wrapText="1"/>
    </xf>
    <xf numFmtId="49" fontId="16" fillId="4" borderId="24" xfId="13" applyNumberFormat="1" applyFont="1" applyFill="1" applyBorder="1" applyAlignment="1">
      <alignment horizontal="left" vertical="top" wrapText="1"/>
    </xf>
    <xf numFmtId="0" fontId="5" fillId="0" borderId="38" xfId="13" applyFont="1" applyBorder="1" applyAlignment="1">
      <alignment horizontal="left" vertical="top" wrapText="1"/>
    </xf>
    <xf numFmtId="0" fontId="5" fillId="0" borderId="2" xfId="13" applyFont="1" applyBorder="1" applyAlignment="1">
      <alignment horizontal="left" vertical="top" wrapText="1"/>
    </xf>
    <xf numFmtId="49" fontId="17" fillId="4" borderId="44" xfId="13" applyNumberFormat="1" applyFont="1" applyFill="1" applyBorder="1" applyAlignment="1">
      <alignment horizontal="center" vertical="top" wrapText="1"/>
    </xf>
    <xf numFmtId="49" fontId="17" fillId="4" borderId="18" xfId="13" applyNumberFormat="1" applyFont="1" applyFill="1" applyBorder="1" applyAlignment="1">
      <alignment horizontal="center" vertical="top" wrapText="1"/>
    </xf>
    <xf numFmtId="49" fontId="17" fillId="4" borderId="1" xfId="13" applyNumberFormat="1" applyFont="1" applyFill="1" applyBorder="1" applyAlignment="1">
      <alignment horizontal="center" vertical="top" wrapText="1"/>
    </xf>
    <xf numFmtId="49" fontId="16" fillId="4" borderId="44" xfId="13" applyNumberFormat="1" applyFont="1" applyFill="1" applyBorder="1" applyAlignment="1">
      <alignment horizontal="center" vertical="center" textRotation="90"/>
    </xf>
    <xf numFmtId="49" fontId="16" fillId="4" borderId="18" xfId="13" applyNumberFormat="1" applyFont="1" applyFill="1" applyBorder="1" applyAlignment="1">
      <alignment horizontal="center" vertical="center" textRotation="90"/>
    </xf>
    <xf numFmtId="49" fontId="16" fillId="4" borderId="1" xfId="13" applyNumberFormat="1" applyFont="1" applyFill="1" applyBorder="1" applyAlignment="1">
      <alignment horizontal="center" vertical="center" textRotation="90"/>
    </xf>
    <xf numFmtId="0" fontId="30" fillId="0" borderId="0" xfId="13" applyFont="1" applyAlignment="1">
      <alignment horizontal="center" vertical="center" wrapText="1"/>
    </xf>
    <xf numFmtId="0" fontId="16" fillId="0" borderId="18" xfId="13" applyFont="1" applyBorder="1" applyAlignment="1">
      <alignment horizontal="center" vertical="center" textRotation="90"/>
    </xf>
    <xf numFmtId="0" fontId="16" fillId="0" borderId="1" xfId="13" applyFont="1" applyBorder="1" applyAlignment="1">
      <alignment horizontal="center" vertical="center" textRotation="90"/>
    </xf>
    <xf numFmtId="0" fontId="16" fillId="0" borderId="12" xfId="13" applyFont="1" applyBorder="1" applyAlignment="1">
      <alignment horizontal="center" vertical="center" wrapText="1"/>
    </xf>
    <xf numFmtId="0" fontId="16" fillId="0" borderId="11" xfId="13" applyFont="1" applyBorder="1" applyAlignment="1">
      <alignment horizontal="center" vertical="center" wrapText="1"/>
    </xf>
    <xf numFmtId="0" fontId="16" fillId="0" borderId="10" xfId="13" applyFont="1" applyBorder="1" applyAlignment="1">
      <alignment horizontal="center" vertical="center" wrapText="1"/>
    </xf>
    <xf numFmtId="0" fontId="16" fillId="0" borderId="24" xfId="13" applyFont="1" applyBorder="1" applyAlignment="1">
      <alignment horizontal="center" vertical="center" textRotation="90" wrapText="1"/>
    </xf>
    <xf numFmtId="0" fontId="16" fillId="0" borderId="2" xfId="13" applyFont="1" applyBorder="1" applyAlignment="1">
      <alignment horizontal="center" vertical="center" textRotation="90" wrapText="1"/>
    </xf>
    <xf numFmtId="0" fontId="23" fillId="10" borderId="26" xfId="13" applyFont="1" applyFill="1" applyBorder="1" applyAlignment="1">
      <alignment horizontal="left" vertical="top" wrapText="1"/>
    </xf>
    <xf numFmtId="0" fontId="23" fillId="10" borderId="0" xfId="13" applyFont="1" applyFill="1" applyAlignment="1">
      <alignment horizontal="left" vertical="top" wrapText="1"/>
    </xf>
    <xf numFmtId="0" fontId="23" fillId="10" borderId="3" xfId="13" applyFont="1" applyFill="1" applyBorder="1" applyAlignment="1">
      <alignment horizontal="left" vertical="top" wrapText="1"/>
    </xf>
    <xf numFmtId="49" fontId="17" fillId="7" borderId="7" xfId="13" applyNumberFormat="1" applyFont="1" applyFill="1" applyBorder="1" applyAlignment="1">
      <alignment horizontal="center" vertical="top"/>
    </xf>
    <xf numFmtId="49" fontId="17" fillId="7" borderId="19" xfId="13" applyNumberFormat="1" applyFont="1" applyFill="1" applyBorder="1" applyAlignment="1">
      <alignment horizontal="center" vertical="top"/>
    </xf>
    <xf numFmtId="49" fontId="17" fillId="7" borderId="39" xfId="13" applyNumberFormat="1" applyFont="1" applyFill="1" applyBorder="1" applyAlignment="1">
      <alignment horizontal="center" vertical="top"/>
    </xf>
    <xf numFmtId="49" fontId="17" fillId="11" borderId="6" xfId="13" applyNumberFormat="1" applyFont="1" applyFill="1" applyBorder="1" applyAlignment="1">
      <alignment horizontal="center" vertical="top"/>
    </xf>
    <xf numFmtId="49" fontId="17" fillId="11" borderId="13" xfId="13" applyNumberFormat="1" applyFont="1" applyFill="1" applyBorder="1" applyAlignment="1">
      <alignment horizontal="center" vertical="top"/>
    </xf>
    <xf numFmtId="0" fontId="17" fillId="9" borderId="25" xfId="13" applyFont="1" applyFill="1" applyBorder="1" applyAlignment="1">
      <alignment horizontal="center" vertical="center" textRotation="90" wrapText="1"/>
    </xf>
    <xf numFmtId="0" fontId="17" fillId="9" borderId="19" xfId="13" applyFont="1" applyFill="1" applyBorder="1" applyAlignment="1">
      <alignment horizontal="center" vertical="center" textRotation="90" wrapText="1"/>
    </xf>
    <xf numFmtId="0" fontId="17" fillId="9" borderId="4" xfId="13" applyFont="1" applyFill="1" applyBorder="1" applyAlignment="1">
      <alignment horizontal="center" vertical="center" textRotation="90" wrapText="1"/>
    </xf>
    <xf numFmtId="0" fontId="42" fillId="9" borderId="25" xfId="13" applyFont="1" applyFill="1" applyBorder="1" applyAlignment="1">
      <alignment horizontal="left" vertical="top" wrapText="1"/>
    </xf>
    <xf numFmtId="0" fontId="42" fillId="9" borderId="19" xfId="13" applyFont="1" applyFill="1" applyBorder="1" applyAlignment="1">
      <alignment horizontal="left" vertical="top" wrapText="1"/>
    </xf>
    <xf numFmtId="0" fontId="42" fillId="9" borderId="4" xfId="13" applyFont="1" applyFill="1" applyBorder="1" applyAlignment="1">
      <alignment horizontal="left" vertical="top" wrapText="1"/>
    </xf>
    <xf numFmtId="49" fontId="17" fillId="4" borderId="24" xfId="13" applyNumberFormat="1" applyFont="1" applyFill="1" applyBorder="1" applyAlignment="1">
      <alignment horizontal="center" vertical="top" wrapText="1"/>
    </xf>
    <xf numFmtId="49" fontId="17" fillId="4" borderId="2" xfId="13" applyNumberFormat="1" applyFont="1" applyFill="1" applyBorder="1" applyAlignment="1">
      <alignment horizontal="center" vertical="top" wrapText="1"/>
    </xf>
    <xf numFmtId="0" fontId="7" fillId="10" borderId="24" xfId="13" applyFont="1" applyFill="1" applyBorder="1" applyAlignment="1">
      <alignment horizontal="center" vertical="center" textRotation="90" wrapText="1"/>
    </xf>
    <xf numFmtId="0" fontId="7" fillId="10" borderId="38" xfId="13" applyFont="1" applyFill="1" applyBorder="1" applyAlignment="1">
      <alignment horizontal="center" vertical="center" textRotation="90" wrapText="1"/>
    </xf>
    <xf numFmtId="0" fontId="7" fillId="10" borderId="2" xfId="13" applyFont="1" applyFill="1" applyBorder="1" applyAlignment="1">
      <alignment horizontal="center" vertical="center" textRotation="90" wrapText="1"/>
    </xf>
    <xf numFmtId="0" fontId="7" fillId="9" borderId="24" xfId="13" applyFont="1" applyFill="1" applyBorder="1" applyAlignment="1">
      <alignment horizontal="center" vertical="center" textRotation="90" wrapText="1"/>
    </xf>
    <xf numFmtId="0" fontId="7" fillId="9" borderId="38" xfId="13" applyFont="1" applyFill="1" applyBorder="1" applyAlignment="1">
      <alignment horizontal="center" vertical="center" textRotation="90" wrapText="1"/>
    </xf>
    <xf numFmtId="0" fontId="7" fillId="9" borderId="2" xfId="13" applyFont="1" applyFill="1" applyBorder="1" applyAlignment="1">
      <alignment horizontal="center" vertical="center" textRotation="90" wrapText="1"/>
    </xf>
    <xf numFmtId="0" fontId="7" fillId="0" borderId="19" xfId="13" applyFont="1" applyBorder="1" applyAlignment="1">
      <alignment horizontal="center" vertical="center" wrapText="1"/>
    </xf>
    <xf numFmtId="0" fontId="7" fillId="0" borderId="4" xfId="13" applyFont="1" applyBorder="1" applyAlignment="1">
      <alignment horizontal="center" vertical="center" wrapText="1"/>
    </xf>
    <xf numFmtId="0" fontId="18" fillId="0" borderId="0" xfId="13" applyFont="1" applyAlignment="1">
      <alignment horizontal="left" vertical="center" wrapText="1"/>
    </xf>
    <xf numFmtId="0" fontId="16" fillId="4" borderId="4" xfId="13" applyFont="1" applyFill="1" applyBorder="1" applyAlignment="1">
      <alignment horizontal="left" vertical="top" wrapText="1"/>
    </xf>
    <xf numFmtId="0" fontId="16" fillId="4" borderId="3" xfId="13" applyFont="1" applyFill="1" applyBorder="1" applyAlignment="1">
      <alignment horizontal="left" vertical="top" wrapText="1"/>
    </xf>
    <xf numFmtId="0" fontId="16" fillId="4" borderId="1" xfId="13" applyFont="1" applyFill="1" applyBorder="1" applyAlignment="1">
      <alignment horizontal="left" vertical="top" wrapText="1"/>
    </xf>
    <xf numFmtId="0" fontId="23" fillId="0" borderId="0" xfId="13" applyFont="1" applyAlignment="1">
      <alignment horizontal="left" vertical="center" wrapText="1"/>
    </xf>
    <xf numFmtId="0" fontId="17" fillId="5" borderId="12" xfId="13" applyFont="1" applyFill="1" applyBorder="1" applyAlignment="1">
      <alignment horizontal="left" vertical="center" wrapText="1"/>
    </xf>
    <xf numFmtId="0" fontId="17" fillId="5" borderId="11" xfId="13" applyFont="1" applyFill="1" applyBorder="1" applyAlignment="1">
      <alignment horizontal="left" vertical="center" wrapText="1"/>
    </xf>
    <xf numFmtId="0" fontId="17" fillId="5" borderId="10" xfId="13" applyFont="1" applyFill="1" applyBorder="1" applyAlignment="1">
      <alignment horizontal="left" vertical="center" wrapText="1"/>
    </xf>
    <xf numFmtId="0" fontId="16" fillId="4" borderId="19" xfId="13" applyFont="1" applyFill="1" applyBorder="1" applyAlignment="1">
      <alignment horizontal="left" vertical="center" wrapText="1"/>
    </xf>
    <xf numFmtId="0" fontId="16" fillId="4" borderId="0" xfId="13" applyFont="1" applyFill="1" applyAlignment="1">
      <alignment horizontal="left" vertical="center" wrapText="1"/>
    </xf>
    <xf numFmtId="0" fontId="16" fillId="4" borderId="18" xfId="13" applyFont="1" applyFill="1" applyBorder="1" applyAlignment="1">
      <alignment horizontal="left" vertical="center" wrapText="1"/>
    </xf>
    <xf numFmtId="0" fontId="23" fillId="0" borderId="0" xfId="2" applyFont="1" applyAlignment="1">
      <alignment horizontal="left" vertical="top" wrapText="1"/>
    </xf>
    <xf numFmtId="0" fontId="26" fillId="0" borderId="0" xfId="2" applyFont="1" applyAlignment="1">
      <alignment horizontal="left" vertical="top" wrapText="1"/>
    </xf>
    <xf numFmtId="0" fontId="16" fillId="0" borderId="0" xfId="2" applyFont="1" applyAlignment="1">
      <alignment horizontal="left" vertical="top" wrapText="1"/>
    </xf>
    <xf numFmtId="0" fontId="5" fillId="0" borderId="0" xfId="2" applyAlignment="1">
      <alignment horizontal="left" vertical="top" wrapText="1"/>
    </xf>
    <xf numFmtId="0" fontId="16" fillId="0" borderId="0" xfId="3" applyFont="1" applyAlignment="1">
      <alignment horizontal="left" vertical="top" wrapText="1"/>
    </xf>
    <xf numFmtId="0" fontId="17" fillId="3" borderId="12" xfId="13" applyFont="1" applyFill="1" applyBorder="1" applyAlignment="1">
      <alignment horizontal="left" vertical="center" wrapText="1"/>
    </xf>
    <xf numFmtId="0" fontId="17" fillId="3" borderId="11" xfId="13" applyFont="1" applyFill="1" applyBorder="1" applyAlignment="1">
      <alignment horizontal="left" vertical="center" wrapText="1"/>
    </xf>
    <xf numFmtId="0" fontId="17" fillId="3" borderId="10" xfId="13" applyFont="1" applyFill="1" applyBorder="1" applyAlignment="1">
      <alignment horizontal="left" vertical="center" wrapText="1"/>
    </xf>
    <xf numFmtId="0" fontId="16" fillId="0" borderId="7" xfId="13" applyFont="1" applyBorder="1" applyAlignment="1">
      <alignment horizontal="left" vertical="center" wrapText="1"/>
    </xf>
    <xf numFmtId="0" fontId="16" fillId="0" borderId="8" xfId="13" applyFont="1" applyBorder="1" applyAlignment="1">
      <alignment horizontal="left" vertical="center" wrapText="1"/>
    </xf>
    <xf numFmtId="0" fontId="16" fillId="0" borderId="5" xfId="13" applyFont="1" applyBorder="1" applyAlignment="1">
      <alignment horizontal="left" vertical="center" wrapText="1"/>
    </xf>
    <xf numFmtId="0" fontId="16" fillId="0" borderId="15" xfId="13" applyFont="1" applyBorder="1" applyAlignment="1">
      <alignment horizontal="left" vertical="center" wrapText="1"/>
    </xf>
    <xf numFmtId="0" fontId="16" fillId="0" borderId="17" xfId="13" applyFont="1" applyBorder="1" applyAlignment="1">
      <alignment horizontal="left" vertical="center" wrapText="1"/>
    </xf>
    <xf numFmtId="0" fontId="16" fillId="0" borderId="16" xfId="13" applyFont="1" applyBorder="1" applyAlignment="1">
      <alignment horizontal="left" vertical="center" wrapText="1"/>
    </xf>
    <xf numFmtId="0" fontId="16" fillId="0" borderId="19" xfId="13" applyFont="1" applyBorder="1" applyAlignment="1">
      <alignment horizontal="left" vertical="center" wrapText="1"/>
    </xf>
    <xf numFmtId="0" fontId="16" fillId="0" borderId="0" xfId="13" applyFont="1" applyAlignment="1">
      <alignment horizontal="left" vertical="center" wrapText="1"/>
    </xf>
    <xf numFmtId="0" fontId="16" fillId="0" borderId="18" xfId="13" applyFont="1" applyBorder="1" applyAlignment="1">
      <alignment horizontal="left" vertical="center" wrapText="1"/>
    </xf>
    <xf numFmtId="0" fontId="16" fillId="5" borderId="12" xfId="13" applyFont="1" applyFill="1" applyBorder="1" applyAlignment="1">
      <alignment horizontal="center" vertical="top"/>
    </xf>
    <xf numFmtId="0" fontId="16" fillId="5" borderId="11" xfId="13" applyFont="1" applyFill="1" applyBorder="1" applyAlignment="1">
      <alignment horizontal="center" vertical="top"/>
    </xf>
    <xf numFmtId="0" fontId="12" fillId="0" borderId="0" xfId="13" applyFont="1" applyAlignment="1">
      <alignment horizontal="center" vertical="top" wrapText="1"/>
    </xf>
    <xf numFmtId="49" fontId="16" fillId="4" borderId="44" xfId="13" applyNumberFormat="1" applyFont="1" applyFill="1" applyBorder="1" applyAlignment="1">
      <alignment horizontal="center" vertical="top"/>
    </xf>
    <xf numFmtId="49" fontId="16" fillId="4" borderId="18" xfId="13" applyNumberFormat="1" applyFont="1" applyFill="1" applyBorder="1" applyAlignment="1">
      <alignment horizontal="center" vertical="top"/>
    </xf>
    <xf numFmtId="49" fontId="16" fillId="4" borderId="1" xfId="13" applyNumberFormat="1" applyFont="1" applyFill="1" applyBorder="1" applyAlignment="1">
      <alignment horizontal="center" vertical="top"/>
    </xf>
    <xf numFmtId="0" fontId="7" fillId="0" borderId="62" xfId="13" applyFont="1" applyBorder="1" applyAlignment="1">
      <alignment horizontal="left" vertical="top" wrapText="1"/>
    </xf>
    <xf numFmtId="0" fontId="7" fillId="0" borderId="60" xfId="13" applyFont="1" applyBorder="1" applyAlignment="1">
      <alignment horizontal="left" vertical="top" wrapText="1"/>
    </xf>
    <xf numFmtId="0" fontId="7" fillId="0" borderId="30" xfId="13" applyFont="1" applyBorder="1" applyAlignment="1">
      <alignment horizontal="left" vertical="top" wrapText="1"/>
    </xf>
    <xf numFmtId="0" fontId="7" fillId="0" borderId="24" xfId="13" applyFont="1" applyBorder="1" applyAlignment="1">
      <alignment horizontal="center" vertical="center" wrapText="1"/>
    </xf>
    <xf numFmtId="0" fontId="7" fillId="0" borderId="2" xfId="13" applyFont="1" applyBorder="1" applyAlignment="1">
      <alignment horizontal="center" vertical="center" wrapText="1"/>
    </xf>
    <xf numFmtId="0" fontId="7" fillId="0" borderId="38" xfId="13" applyFont="1" applyBorder="1" applyAlignment="1">
      <alignment horizontal="center" vertical="center" wrapText="1"/>
    </xf>
    <xf numFmtId="0" fontId="17" fillId="0" borderId="0" xfId="13" applyFont="1" applyAlignment="1">
      <alignment horizontal="left" vertical="center" wrapText="1"/>
    </xf>
    <xf numFmtId="0" fontId="23" fillId="0" borderId="0" xfId="13" applyFont="1" applyAlignment="1">
      <alignment horizontal="left" vertical="top" wrapText="1"/>
    </xf>
    <xf numFmtId="0" fontId="18" fillId="0" borderId="4" xfId="13" applyFont="1" applyBorder="1" applyAlignment="1">
      <alignment horizontal="left" vertical="center" wrapText="1"/>
    </xf>
    <xf numFmtId="0" fontId="18" fillId="0" borderId="3" xfId="13" applyFont="1" applyBorder="1" applyAlignment="1">
      <alignment horizontal="left" vertical="center" wrapText="1"/>
    </xf>
    <xf numFmtId="0" fontId="18" fillId="0" borderId="1" xfId="13" applyFont="1" applyBorder="1" applyAlignment="1">
      <alignment horizontal="left" vertical="center" wrapText="1"/>
    </xf>
    <xf numFmtId="0" fontId="16" fillId="4" borderId="15" xfId="13" applyFont="1" applyFill="1" applyBorder="1" applyAlignment="1">
      <alignment horizontal="left" vertical="top" wrapText="1"/>
    </xf>
    <xf numFmtId="0" fontId="16" fillId="4" borderId="17" xfId="13" applyFont="1" applyFill="1" applyBorder="1" applyAlignment="1">
      <alignment horizontal="left" vertical="top" wrapText="1"/>
    </xf>
    <xf numFmtId="0" fontId="16" fillId="4" borderId="16" xfId="13" applyFont="1" applyFill="1" applyBorder="1" applyAlignment="1">
      <alignment horizontal="left" vertical="top" wrapText="1"/>
    </xf>
    <xf numFmtId="0" fontId="7" fillId="0" borderId="24" xfId="13" applyFont="1" applyBorder="1" applyAlignment="1">
      <alignment horizontal="center" vertical="center"/>
    </xf>
    <xf numFmtId="0" fontId="7" fillId="0" borderId="38" xfId="13" applyFont="1" applyBorder="1" applyAlignment="1">
      <alignment horizontal="center" vertical="center"/>
    </xf>
    <xf numFmtId="0" fontId="7" fillId="0" borderId="2" xfId="13" applyFont="1" applyBorder="1" applyAlignment="1">
      <alignment horizontal="center" vertical="center"/>
    </xf>
    <xf numFmtId="0" fontId="17" fillId="4" borderId="44" xfId="13" applyFont="1" applyFill="1" applyBorder="1" applyAlignment="1">
      <alignment horizontal="center" vertical="top"/>
    </xf>
    <xf numFmtId="0" fontId="17" fillId="4" borderId="1" xfId="13" applyFont="1" applyFill="1" applyBorder="1" applyAlignment="1">
      <alignment horizontal="center" vertical="top"/>
    </xf>
    <xf numFmtId="0" fontId="17" fillId="0" borderId="0" xfId="2" applyFont="1" applyAlignment="1">
      <alignment horizontal="left" vertical="top"/>
    </xf>
    <xf numFmtId="0" fontId="16" fillId="4" borderId="15" xfId="13" applyFont="1" applyFill="1" applyBorder="1" applyAlignment="1">
      <alignment horizontal="left" vertical="center" wrapText="1"/>
    </xf>
    <xf numFmtId="0" fontId="16" fillId="4" borderId="17" xfId="13" applyFont="1" applyFill="1" applyBorder="1" applyAlignment="1">
      <alignment horizontal="left" vertical="center" wrapText="1"/>
    </xf>
    <xf numFmtId="0" fontId="16" fillId="4" borderId="16" xfId="13" applyFont="1" applyFill="1" applyBorder="1" applyAlignment="1">
      <alignment horizontal="left" vertical="center" wrapText="1"/>
    </xf>
    <xf numFmtId="0" fontId="31" fillId="0" borderId="76" xfId="4" applyFont="1" applyBorder="1" applyAlignment="1">
      <alignment horizontal="left" vertical="top" wrapText="1"/>
    </xf>
    <xf numFmtId="0" fontId="31" fillId="0" borderId="81" xfId="4" applyFont="1" applyBorder="1" applyAlignment="1">
      <alignment horizontal="left" vertical="top" wrapText="1"/>
    </xf>
    <xf numFmtId="0" fontId="31" fillId="0" borderId="29" xfId="4" applyFont="1" applyBorder="1" applyAlignment="1">
      <alignment horizontal="left" vertical="top" wrapText="1"/>
    </xf>
    <xf numFmtId="0" fontId="31" fillId="0" borderId="79" xfId="4" applyFont="1" applyBorder="1" applyAlignment="1">
      <alignment horizontal="left" vertical="top" wrapText="1"/>
    </xf>
    <xf numFmtId="0" fontId="31" fillId="0" borderId="62" xfId="4" applyFont="1" applyBorder="1" applyAlignment="1">
      <alignment horizontal="center"/>
    </xf>
    <xf numFmtId="0" fontId="31" fillId="0" borderId="60" xfId="4" applyFont="1" applyBorder="1" applyAlignment="1">
      <alignment horizontal="center"/>
    </xf>
    <xf numFmtId="0" fontId="31" fillId="0" borderId="67" xfId="4" applyFont="1" applyBorder="1" applyAlignment="1">
      <alignment horizontal="center"/>
    </xf>
    <xf numFmtId="0" fontId="31" fillId="0" borderId="62" xfId="4" applyFont="1" applyBorder="1" applyAlignment="1">
      <alignment horizontal="left" vertical="top" wrapText="1"/>
    </xf>
    <xf numFmtId="0" fontId="31" fillId="0" borderId="60" xfId="4" applyFont="1" applyBorder="1" applyAlignment="1">
      <alignment horizontal="left" vertical="top" wrapText="1"/>
    </xf>
    <xf numFmtId="0" fontId="31" fillId="0" borderId="67" xfId="4" applyFont="1" applyBorder="1" applyAlignment="1">
      <alignment horizontal="left" vertical="top" wrapText="1"/>
    </xf>
    <xf numFmtId="0" fontId="31" fillId="0" borderId="30" xfId="4" applyFont="1" applyBorder="1" applyAlignment="1">
      <alignment horizontal="left" vertical="top" wrapText="1"/>
    </xf>
    <xf numFmtId="49" fontId="17" fillId="7" borderId="7" xfId="4" applyNumberFormat="1" applyFont="1" applyFill="1" applyBorder="1" applyAlignment="1">
      <alignment horizontal="center" vertical="top"/>
    </xf>
    <xf numFmtId="49" fontId="17" fillId="7" borderId="19" xfId="4" applyNumberFormat="1" applyFont="1" applyFill="1" applyBorder="1" applyAlignment="1">
      <alignment horizontal="center" vertical="top"/>
    </xf>
    <xf numFmtId="49" fontId="17" fillId="7" borderId="39" xfId="4" applyNumberFormat="1" applyFont="1" applyFill="1" applyBorder="1" applyAlignment="1">
      <alignment horizontal="center" vertical="top"/>
    </xf>
    <xf numFmtId="49" fontId="17" fillId="9" borderId="26" xfId="4" applyNumberFormat="1" applyFont="1" applyFill="1" applyBorder="1" applyAlignment="1">
      <alignment horizontal="center" vertical="top" wrapText="1"/>
    </xf>
    <xf numFmtId="49" fontId="17" fillId="9" borderId="0" xfId="4" applyNumberFormat="1" applyFont="1" applyFill="1" applyAlignment="1">
      <alignment horizontal="center" vertical="top" wrapText="1"/>
    </xf>
    <xf numFmtId="0" fontId="5" fillId="9" borderId="3" xfId="4" applyFill="1" applyBorder="1" applyAlignment="1">
      <alignment horizontal="center" vertical="top" wrapText="1"/>
    </xf>
    <xf numFmtId="0" fontId="16" fillId="4" borderId="24" xfId="4" applyFont="1" applyFill="1" applyBorder="1" applyAlignment="1">
      <alignment horizontal="left" vertical="top" wrapText="1"/>
    </xf>
    <xf numFmtId="0" fontId="16" fillId="4" borderId="38" xfId="4" applyFont="1" applyFill="1" applyBorder="1" applyAlignment="1">
      <alignment horizontal="left" vertical="top" wrapText="1"/>
    </xf>
    <xf numFmtId="0" fontId="16" fillId="4" borderId="2" xfId="4" applyFont="1" applyFill="1" applyBorder="1" applyAlignment="1">
      <alignment horizontal="left" vertical="top" wrapText="1"/>
    </xf>
    <xf numFmtId="0" fontId="68" fillId="0" borderId="62" xfId="5" applyFont="1" applyBorder="1" applyAlignment="1">
      <alignment horizontal="left" vertical="top" wrapText="1"/>
    </xf>
    <xf numFmtId="0" fontId="68" fillId="0" borderId="60" xfId="5" applyFont="1" applyBorder="1" applyAlignment="1">
      <alignment horizontal="left" vertical="top" wrapText="1"/>
    </xf>
    <xf numFmtId="0" fontId="68" fillId="0" borderId="30" xfId="5" applyFont="1" applyBorder="1" applyAlignment="1">
      <alignment horizontal="left" vertical="top" wrapText="1"/>
    </xf>
    <xf numFmtId="0" fontId="16" fillId="4" borderId="78" xfId="4" applyFont="1" applyFill="1" applyBorder="1" applyAlignment="1">
      <alignment horizontal="left" vertical="top" wrapText="1"/>
    </xf>
    <xf numFmtId="0" fontId="16" fillId="4" borderId="60" xfId="4" applyFont="1" applyFill="1" applyBorder="1" applyAlignment="1">
      <alignment horizontal="left" vertical="top" wrapText="1"/>
    </xf>
    <xf numFmtId="0" fontId="16" fillId="4" borderId="67" xfId="4" applyFont="1" applyFill="1" applyBorder="1" applyAlignment="1">
      <alignment horizontal="left" vertical="top" wrapText="1"/>
    </xf>
    <xf numFmtId="0" fontId="31" fillId="0" borderId="78" xfId="4" applyFont="1" applyBorder="1" applyAlignment="1">
      <alignment horizontal="left" vertical="top" wrapText="1"/>
    </xf>
    <xf numFmtId="49" fontId="17" fillId="7" borderId="24" xfId="4" applyNumberFormat="1" applyFont="1" applyFill="1" applyBorder="1" applyAlignment="1">
      <alignment horizontal="center" vertical="top"/>
    </xf>
    <xf numFmtId="49" fontId="17" fillId="7" borderId="38" xfId="4" applyNumberFormat="1" applyFont="1" applyFill="1" applyBorder="1" applyAlignment="1">
      <alignment horizontal="center" vertical="top"/>
    </xf>
    <xf numFmtId="49" fontId="17" fillId="7" borderId="2" xfId="4" applyNumberFormat="1" applyFont="1" applyFill="1" applyBorder="1" applyAlignment="1">
      <alignment horizontal="center" vertical="top"/>
    </xf>
    <xf numFmtId="0" fontId="16" fillId="0" borderId="74" xfId="4" applyFont="1" applyBorder="1" applyAlignment="1">
      <alignment horizontal="left" vertical="top" wrapText="1"/>
    </xf>
    <xf numFmtId="0" fontId="16" fillId="0" borderId="42" xfId="4" applyFont="1" applyBorder="1" applyAlignment="1">
      <alignment horizontal="left" vertical="top" wrapText="1"/>
    </xf>
    <xf numFmtId="49" fontId="17" fillId="11" borderId="6" xfId="4" applyNumberFormat="1" applyFont="1" applyFill="1" applyBorder="1" applyAlignment="1">
      <alignment horizontal="center" vertical="top"/>
    </xf>
    <xf numFmtId="49" fontId="17" fillId="11" borderId="13" xfId="4" applyNumberFormat="1" applyFont="1" applyFill="1" applyBorder="1" applyAlignment="1">
      <alignment horizontal="center" vertical="top"/>
    </xf>
    <xf numFmtId="0" fontId="17" fillId="9" borderId="24" xfId="4" applyFont="1" applyFill="1" applyBorder="1" applyAlignment="1">
      <alignment horizontal="left" vertical="top" wrapText="1"/>
    </xf>
    <xf numFmtId="0" fontId="17" fillId="9" borderId="38" xfId="4" applyFont="1" applyFill="1" applyBorder="1" applyAlignment="1">
      <alignment horizontal="left" vertical="top" wrapText="1"/>
    </xf>
    <xf numFmtId="0" fontId="17" fillId="9" borderId="2" xfId="4" applyFont="1" applyFill="1" applyBorder="1" applyAlignment="1">
      <alignment horizontal="left" vertical="top" wrapText="1"/>
    </xf>
    <xf numFmtId="49" fontId="17" fillId="4" borderId="24" xfId="4" applyNumberFormat="1" applyFont="1" applyFill="1" applyBorder="1" applyAlignment="1">
      <alignment horizontal="center" vertical="top" wrapText="1"/>
    </xf>
    <xf numFmtId="49" fontId="17" fillId="4" borderId="38" xfId="4" applyNumberFormat="1" applyFont="1" applyFill="1" applyBorder="1" applyAlignment="1">
      <alignment horizontal="center" vertical="top" wrapText="1"/>
    </xf>
    <xf numFmtId="49" fontId="17" fillId="4" borderId="2" xfId="4" applyNumberFormat="1" applyFont="1" applyFill="1" applyBorder="1" applyAlignment="1">
      <alignment horizontal="center" vertical="top" wrapText="1"/>
    </xf>
    <xf numFmtId="0" fontId="5" fillId="4" borderId="24" xfId="4" applyFill="1" applyBorder="1" applyAlignment="1">
      <alignment horizontal="center" vertical="top" wrapText="1"/>
    </xf>
    <xf numFmtId="0" fontId="5" fillId="4" borderId="38" xfId="4" applyFill="1" applyBorder="1" applyAlignment="1">
      <alignment horizontal="center" vertical="top" wrapText="1"/>
    </xf>
    <xf numFmtId="0" fontId="5" fillId="4" borderId="2" xfId="4" applyFill="1" applyBorder="1" applyAlignment="1">
      <alignment horizontal="center" vertical="top" wrapText="1"/>
    </xf>
    <xf numFmtId="49" fontId="17" fillId="10" borderId="24" xfId="4" applyNumberFormat="1" applyFont="1" applyFill="1" applyBorder="1" applyAlignment="1">
      <alignment horizontal="center" vertical="top" wrapText="1"/>
    </xf>
    <xf numFmtId="49" fontId="17" fillId="10" borderId="38" xfId="4" applyNumberFormat="1" applyFont="1" applyFill="1" applyBorder="1" applyAlignment="1">
      <alignment horizontal="center" vertical="top" wrapText="1"/>
    </xf>
    <xf numFmtId="0" fontId="5" fillId="10" borderId="2" xfId="4" applyFill="1" applyBorder="1" applyAlignment="1">
      <alignment horizontal="center" vertical="top" wrapText="1"/>
    </xf>
    <xf numFmtId="49" fontId="16" fillId="4" borderId="26" xfId="4" applyNumberFormat="1" applyFont="1" applyFill="1" applyBorder="1" applyAlignment="1">
      <alignment horizontal="center" vertical="center" textRotation="90"/>
    </xf>
    <xf numFmtId="49" fontId="16" fillId="4" borderId="0" xfId="4" applyNumberFormat="1" applyFont="1" applyFill="1" applyAlignment="1">
      <alignment horizontal="center" vertical="center" textRotation="90"/>
    </xf>
    <xf numFmtId="49" fontId="16" fillId="4" borderId="3" xfId="4" applyNumberFormat="1" applyFont="1" applyFill="1" applyBorder="1" applyAlignment="1">
      <alignment horizontal="center" vertical="center" textRotation="90"/>
    </xf>
    <xf numFmtId="0" fontId="5" fillId="10" borderId="2" xfId="4" applyFill="1" applyBorder="1" applyAlignment="1">
      <alignment vertical="top" wrapText="1"/>
    </xf>
    <xf numFmtId="0" fontId="17" fillId="9" borderId="44" xfId="4" applyFont="1" applyFill="1" applyBorder="1" applyAlignment="1">
      <alignment horizontal="left" vertical="top" wrapText="1"/>
    </xf>
    <xf numFmtId="0" fontId="17" fillId="9" borderId="18" xfId="4" applyFont="1" applyFill="1" applyBorder="1" applyAlignment="1">
      <alignment horizontal="left" vertical="top" wrapText="1"/>
    </xf>
    <xf numFmtId="0" fontId="17" fillId="9" borderId="1" xfId="4" applyFont="1" applyFill="1" applyBorder="1" applyAlignment="1">
      <alignment horizontal="left" vertical="top" wrapText="1"/>
    </xf>
    <xf numFmtId="0" fontId="16" fillId="10" borderId="44" xfId="4" applyFont="1" applyFill="1" applyBorder="1" applyAlignment="1">
      <alignment horizontal="left" vertical="top" wrapText="1"/>
    </xf>
    <xf numFmtId="0" fontId="16" fillId="10" borderId="18" xfId="4" applyFont="1" applyFill="1" applyBorder="1" applyAlignment="1">
      <alignment horizontal="left" vertical="top" wrapText="1"/>
    </xf>
    <xf numFmtId="0" fontId="16" fillId="10" borderId="1" xfId="4" applyFont="1" applyFill="1" applyBorder="1" applyAlignment="1">
      <alignment horizontal="left" vertical="top" wrapText="1"/>
    </xf>
    <xf numFmtId="0" fontId="16" fillId="0" borderId="0" xfId="4" applyFont="1" applyAlignment="1">
      <alignment horizontal="center" vertical="center" textRotation="90"/>
    </xf>
    <xf numFmtId="0" fontId="16" fillId="0" borderId="3" xfId="4" applyFont="1" applyBorder="1" applyAlignment="1">
      <alignment horizontal="center" vertical="center" textRotation="90"/>
    </xf>
    <xf numFmtId="0" fontId="7" fillId="0" borderId="19" xfId="4" applyFont="1" applyBorder="1" applyAlignment="1">
      <alignment horizontal="center" vertical="center" wrapText="1"/>
    </xf>
    <xf numFmtId="0" fontId="7" fillId="0" borderId="4" xfId="4" applyFont="1" applyBorder="1" applyAlignment="1">
      <alignment horizontal="center" vertical="center" wrapText="1"/>
    </xf>
    <xf numFmtId="0" fontId="7" fillId="0" borderId="24" xfId="4" applyFont="1" applyBorder="1" applyAlignment="1">
      <alignment horizontal="center" vertical="center" wrapText="1"/>
    </xf>
    <xf numFmtId="0" fontId="7" fillId="0" borderId="2" xfId="4" applyFont="1" applyBorder="1" applyAlignment="1">
      <alignment horizontal="center" vertical="center" wrapText="1"/>
    </xf>
    <xf numFmtId="0" fontId="16" fillId="0" borderId="24" xfId="14" applyFont="1" applyBorder="1" applyAlignment="1">
      <alignment horizontal="center" vertical="center" textRotation="90" wrapText="1"/>
    </xf>
    <xf numFmtId="0" fontId="16" fillId="0" borderId="2" xfId="14" applyFont="1" applyBorder="1" applyAlignment="1">
      <alignment horizontal="center" vertical="center" textRotation="90" wrapText="1"/>
    </xf>
    <xf numFmtId="0" fontId="16" fillId="0" borderId="18" xfId="4" applyFont="1" applyBorder="1" applyAlignment="1">
      <alignment horizontal="center" vertical="center" textRotation="90"/>
    </xf>
    <xf numFmtId="0" fontId="16" fillId="0" borderId="1" xfId="4" applyFont="1" applyBorder="1" applyAlignment="1">
      <alignment horizontal="center" vertical="center" textRotation="90"/>
    </xf>
    <xf numFmtId="0" fontId="31" fillId="0" borderId="24" xfId="5" applyFont="1" applyBorder="1" applyAlignment="1">
      <alignment horizontal="center" vertical="center" wrapText="1"/>
    </xf>
    <xf numFmtId="0" fontId="31" fillId="0" borderId="38" xfId="5" applyFont="1" applyBorder="1" applyAlignment="1">
      <alignment horizontal="center" vertical="center" wrapText="1"/>
    </xf>
    <xf numFmtId="0" fontId="31" fillId="0" borderId="2" xfId="5" applyFont="1" applyBorder="1" applyAlignment="1">
      <alignment horizontal="center" vertical="center" wrapText="1"/>
    </xf>
    <xf numFmtId="0" fontId="31" fillId="0" borderId="24" xfId="5" applyFont="1" applyBorder="1" applyAlignment="1">
      <alignment horizontal="center" vertical="center"/>
    </xf>
    <xf numFmtId="0" fontId="31" fillId="0" borderId="38" xfId="5" applyFont="1" applyBorder="1" applyAlignment="1">
      <alignment horizontal="center" vertical="center"/>
    </xf>
    <xf numFmtId="0" fontId="31" fillId="0" borderId="2" xfId="5" applyFont="1" applyBorder="1" applyAlignment="1">
      <alignment horizontal="center" vertical="center"/>
    </xf>
    <xf numFmtId="0" fontId="30" fillId="0" borderId="0" xfId="4" applyFont="1" applyAlignment="1">
      <alignment horizontal="center" vertical="top" wrapText="1"/>
    </xf>
    <xf numFmtId="0" fontId="7" fillId="9" borderId="24" xfId="4" applyFont="1" applyFill="1" applyBorder="1" applyAlignment="1">
      <alignment horizontal="center" vertical="center" textRotation="90" wrapText="1"/>
    </xf>
    <xf numFmtId="0" fontId="7" fillId="9" borderId="38" xfId="4" applyFont="1" applyFill="1" applyBorder="1" applyAlignment="1">
      <alignment horizontal="center" vertical="center" textRotation="90" wrapText="1"/>
    </xf>
    <xf numFmtId="0" fontId="7" fillId="9" borderId="2" xfId="4" applyFont="1" applyFill="1" applyBorder="1" applyAlignment="1">
      <alignment horizontal="center" vertical="center" textRotation="90" wrapText="1"/>
    </xf>
    <xf numFmtId="0" fontId="7" fillId="10" borderId="24" xfId="4" applyFont="1" applyFill="1" applyBorder="1" applyAlignment="1">
      <alignment horizontal="center" vertical="center" textRotation="90" wrapText="1"/>
    </xf>
    <xf numFmtId="0" fontId="7" fillId="10" borderId="38" xfId="4" applyFont="1" applyFill="1" applyBorder="1" applyAlignment="1">
      <alignment horizontal="center" vertical="center" textRotation="90" wrapText="1"/>
    </xf>
    <xf numFmtId="0" fontId="7" fillId="10" borderId="2" xfId="4" applyFont="1" applyFill="1" applyBorder="1" applyAlignment="1">
      <alignment horizontal="center" vertical="center" textRotation="90" wrapText="1"/>
    </xf>
    <xf numFmtId="0" fontId="17" fillId="6" borderId="12" xfId="4" applyFont="1" applyFill="1" applyBorder="1" applyAlignment="1">
      <alignment horizontal="right" vertical="top" wrapText="1"/>
    </xf>
    <xf numFmtId="0" fontId="29" fillId="9" borderId="2" xfId="4" applyFont="1" applyFill="1" applyBorder="1" applyAlignment="1">
      <alignment vertical="top" wrapText="1"/>
    </xf>
    <xf numFmtId="0" fontId="17" fillId="9" borderId="44" xfId="4" applyFont="1" applyFill="1" applyBorder="1" applyAlignment="1">
      <alignment vertical="top" wrapText="1"/>
    </xf>
    <xf numFmtId="0" fontId="17" fillId="9" borderId="18" xfId="4" applyFont="1" applyFill="1" applyBorder="1" applyAlignment="1">
      <alignment vertical="top" wrapText="1"/>
    </xf>
    <xf numFmtId="0" fontId="17" fillId="9" borderId="1" xfId="4" applyFont="1" applyFill="1" applyBorder="1" applyAlignment="1">
      <alignment vertical="top" wrapText="1"/>
    </xf>
    <xf numFmtId="0" fontId="16" fillId="10" borderId="24" xfId="4" applyFont="1" applyFill="1" applyBorder="1" applyAlignment="1">
      <alignment vertical="top" wrapText="1"/>
    </xf>
    <xf numFmtId="0" fontId="16" fillId="10" borderId="38" xfId="4" applyFont="1" applyFill="1" applyBorder="1" applyAlignment="1">
      <alignment vertical="top" wrapText="1"/>
    </xf>
    <xf numFmtId="0" fontId="16" fillId="10" borderId="2" xfId="4" applyFont="1" applyFill="1" applyBorder="1" applyAlignment="1">
      <alignment vertical="top" wrapText="1"/>
    </xf>
    <xf numFmtId="0" fontId="16" fillId="9" borderId="24" xfId="4" applyFont="1" applyFill="1" applyBorder="1" applyAlignment="1">
      <alignment vertical="top" wrapText="1"/>
    </xf>
    <xf numFmtId="0" fontId="16" fillId="9" borderId="2" xfId="4" applyFont="1" applyFill="1" applyBorder="1" applyAlignment="1">
      <alignment vertical="top" wrapText="1"/>
    </xf>
    <xf numFmtId="0" fontId="18" fillId="0" borderId="4" xfId="4" applyFont="1" applyBorder="1" applyAlignment="1">
      <alignment horizontal="left" vertical="center" wrapText="1"/>
    </xf>
    <xf numFmtId="0" fontId="18" fillId="0" borderId="3" xfId="4" applyFont="1" applyBorder="1" applyAlignment="1">
      <alignment horizontal="left" vertical="center" wrapText="1"/>
    </xf>
    <xf numFmtId="0" fontId="18" fillId="0" borderId="1" xfId="4" applyFont="1" applyBorder="1" applyAlignment="1">
      <alignment horizontal="left" vertical="center" wrapText="1"/>
    </xf>
    <xf numFmtId="0" fontId="16" fillId="0" borderId="19" xfId="4" applyFont="1" applyBorder="1" applyAlignment="1">
      <alignment horizontal="left" vertical="center" wrapText="1"/>
    </xf>
    <xf numFmtId="0" fontId="16" fillId="0" borderId="0" xfId="4" applyFont="1" applyAlignment="1">
      <alignment horizontal="left" vertical="center" wrapText="1"/>
    </xf>
    <xf numFmtId="0" fontId="16" fillId="0" borderId="18" xfId="4" applyFont="1" applyBorder="1" applyAlignment="1">
      <alignment horizontal="left" vertical="center" wrapText="1"/>
    </xf>
    <xf numFmtId="0" fontId="17" fillId="3" borderId="12" xfId="4" applyFont="1" applyFill="1" applyBorder="1" applyAlignment="1">
      <alignment horizontal="left" vertical="center" wrapText="1"/>
    </xf>
    <xf numFmtId="0" fontId="17" fillId="3" borderId="11" xfId="4" applyFont="1" applyFill="1" applyBorder="1" applyAlignment="1">
      <alignment horizontal="left" vertical="center" wrapText="1"/>
    </xf>
    <xf numFmtId="0" fontId="17" fillId="3" borderId="10" xfId="4" applyFont="1" applyFill="1" applyBorder="1" applyAlignment="1">
      <alignment horizontal="left" vertical="center" wrapText="1"/>
    </xf>
    <xf numFmtId="0" fontId="18" fillId="0" borderId="7" xfId="4" applyFont="1" applyBorder="1" applyAlignment="1">
      <alignment horizontal="left" vertical="center" wrapText="1"/>
    </xf>
    <xf numFmtId="0" fontId="18" fillId="0" borderId="8" xfId="4" applyFont="1" applyBorder="1" applyAlignment="1">
      <alignment horizontal="left" vertical="center" wrapText="1"/>
    </xf>
    <xf numFmtId="0" fontId="18" fillId="0" borderId="5" xfId="4" applyFont="1" applyBorder="1" applyAlignment="1">
      <alignment horizontal="left" vertical="center" wrapText="1"/>
    </xf>
    <xf numFmtId="0" fontId="23" fillId="0" borderId="0" xfId="4" applyFont="1" applyAlignment="1">
      <alignment horizontal="center" vertical="top" wrapText="1"/>
    </xf>
    <xf numFmtId="0" fontId="16" fillId="0" borderId="0" xfId="4" applyFont="1" applyAlignment="1">
      <alignment horizontal="center" wrapText="1"/>
    </xf>
    <xf numFmtId="0" fontId="69" fillId="0" borderId="76" xfId="4" applyFont="1" applyBorder="1" applyAlignment="1">
      <alignment horizontal="center" vertical="center" wrapText="1"/>
    </xf>
    <xf numFmtId="0" fontId="69" fillId="0" borderId="29" xfId="4" applyFont="1" applyBorder="1" applyAlignment="1">
      <alignment horizontal="center" vertical="center" wrapText="1"/>
    </xf>
    <xf numFmtId="0" fontId="16" fillId="5" borderId="12" xfId="4" applyFont="1" applyFill="1" applyBorder="1" applyAlignment="1">
      <alignment horizontal="center" vertical="top"/>
    </xf>
    <xf numFmtId="0" fontId="16" fillId="5" borderId="11" xfId="4" applyFont="1" applyFill="1" applyBorder="1" applyAlignment="1">
      <alignment horizontal="center" vertical="top"/>
    </xf>
    <xf numFmtId="0" fontId="17" fillId="5" borderId="12" xfId="4" applyFont="1" applyFill="1" applyBorder="1" applyAlignment="1">
      <alignment horizontal="left" vertical="center" wrapText="1"/>
    </xf>
    <xf numFmtId="0" fontId="17" fillId="5" borderId="11" xfId="4" applyFont="1" applyFill="1" applyBorder="1" applyAlignment="1">
      <alignment horizontal="left" vertical="center" wrapText="1"/>
    </xf>
    <xf numFmtId="0" fontId="17" fillId="5" borderId="10" xfId="4" applyFont="1" applyFill="1" applyBorder="1" applyAlignment="1">
      <alignment horizontal="left" vertical="center" wrapText="1"/>
    </xf>
    <xf numFmtId="0" fontId="16" fillId="4" borderId="15" xfId="4" applyFont="1" applyFill="1" applyBorder="1" applyAlignment="1">
      <alignment horizontal="left" vertical="center" wrapText="1"/>
    </xf>
    <xf numFmtId="0" fontId="16" fillId="4" borderId="17" xfId="4" applyFont="1" applyFill="1" applyBorder="1" applyAlignment="1">
      <alignment horizontal="left" vertical="center" wrapText="1"/>
    </xf>
    <xf numFmtId="0" fontId="16" fillId="4" borderId="16" xfId="4" applyFont="1" applyFill="1" applyBorder="1" applyAlignment="1">
      <alignment horizontal="left" vertical="center" wrapText="1"/>
    </xf>
    <xf numFmtId="0" fontId="16" fillId="0" borderId="15" xfId="4" applyFont="1" applyBorder="1" applyAlignment="1">
      <alignment horizontal="left" vertical="center" wrapText="1"/>
    </xf>
    <xf numFmtId="0" fontId="16" fillId="0" borderId="17" xfId="4" applyFont="1" applyBorder="1" applyAlignment="1">
      <alignment horizontal="left" vertical="center" wrapText="1"/>
    </xf>
    <xf numFmtId="0" fontId="16" fillId="0" borderId="16" xfId="4" applyFont="1" applyBorder="1" applyAlignment="1">
      <alignment horizontal="left" vertical="center" wrapText="1"/>
    </xf>
    <xf numFmtId="0" fontId="17" fillId="9" borderId="25" xfId="4" applyFont="1" applyFill="1" applyBorder="1" applyAlignment="1">
      <alignment horizontal="center" vertical="center" textRotation="90" wrapText="1"/>
    </xf>
    <xf numFmtId="0" fontId="17" fillId="9" borderId="19" xfId="4" applyFont="1" applyFill="1" applyBorder="1" applyAlignment="1">
      <alignment horizontal="center" vertical="center" textRotation="90" wrapText="1"/>
    </xf>
    <xf numFmtId="0" fontId="17" fillId="9" borderId="4" xfId="4" applyFont="1" applyFill="1" applyBorder="1" applyAlignment="1">
      <alignment horizontal="center" vertical="center" textRotation="90" wrapText="1"/>
    </xf>
    <xf numFmtId="0" fontId="17" fillId="9" borderId="24" xfId="4" applyFont="1" applyFill="1" applyBorder="1" applyAlignment="1">
      <alignment vertical="top" wrapText="1"/>
    </xf>
    <xf numFmtId="0" fontId="17" fillId="9" borderId="38" xfId="4" applyFont="1" applyFill="1" applyBorder="1" applyAlignment="1">
      <alignment vertical="top" wrapText="1"/>
    </xf>
    <xf numFmtId="0" fontId="17" fillId="9" borderId="2" xfId="4" applyFont="1" applyFill="1" applyBorder="1" applyAlignment="1">
      <alignment vertical="top" wrapText="1"/>
    </xf>
    <xf numFmtId="49" fontId="17" fillId="10" borderId="2" xfId="4" applyNumberFormat="1" applyFont="1" applyFill="1" applyBorder="1" applyAlignment="1">
      <alignment horizontal="center" vertical="top" wrapText="1"/>
    </xf>
    <xf numFmtId="0" fontId="17" fillId="14" borderId="3" xfId="4" applyFont="1" applyFill="1" applyBorder="1" applyAlignment="1">
      <alignment horizontal="right" vertical="top" wrapText="1"/>
    </xf>
    <xf numFmtId="0" fontId="17" fillId="14" borderId="1" xfId="4" applyFont="1" applyFill="1" applyBorder="1" applyAlignment="1">
      <alignment horizontal="right" vertical="top" wrapText="1"/>
    </xf>
    <xf numFmtId="49" fontId="17" fillId="5" borderId="12" xfId="4" applyNumberFormat="1" applyFont="1" applyFill="1" applyBorder="1" applyAlignment="1">
      <alignment horizontal="right" vertical="top"/>
    </xf>
    <xf numFmtId="49" fontId="17" fillId="5" borderId="11" xfId="4" applyNumberFormat="1" applyFont="1" applyFill="1" applyBorder="1" applyAlignment="1">
      <alignment horizontal="right" vertical="top"/>
    </xf>
    <xf numFmtId="49" fontId="17" fillId="5" borderId="10" xfId="4" applyNumberFormat="1" applyFont="1" applyFill="1" applyBorder="1" applyAlignment="1">
      <alignment horizontal="right" vertical="top"/>
    </xf>
    <xf numFmtId="0" fontId="6" fillId="0" borderId="83" xfId="0" applyFont="1" applyBorder="1" applyAlignment="1">
      <alignment horizontal="center"/>
    </xf>
    <xf numFmtId="0" fontId="6" fillId="0" borderId="20" xfId="0" applyFont="1" applyBorder="1" applyAlignment="1">
      <alignment horizontal="center"/>
    </xf>
    <xf numFmtId="0" fontId="17" fillId="8" borderId="12" xfId="0" applyFont="1" applyFill="1" applyBorder="1" applyAlignment="1">
      <alignment horizontal="left" vertical="top"/>
    </xf>
    <xf numFmtId="0" fontId="17" fillId="8" borderId="11" xfId="0" applyFont="1" applyFill="1" applyBorder="1" applyAlignment="1">
      <alignment horizontal="left" vertical="top"/>
    </xf>
    <xf numFmtId="0" fontId="7" fillId="0" borderId="18" xfId="0" applyFont="1" applyBorder="1" applyAlignment="1">
      <alignment horizontal="center" vertical="center" textRotation="90"/>
    </xf>
    <xf numFmtId="0" fontId="7" fillId="0" borderId="1" xfId="0" applyFont="1" applyBorder="1" applyAlignment="1">
      <alignment horizontal="center" vertical="center" textRotation="90"/>
    </xf>
    <xf numFmtId="0" fontId="7" fillId="0" borderId="5" xfId="0" applyFont="1" applyBorder="1" applyAlignment="1">
      <alignment horizontal="center" vertical="center" textRotation="90" wrapText="1"/>
    </xf>
    <xf numFmtId="0" fontId="7" fillId="0" borderId="16" xfId="0" applyFont="1" applyBorder="1" applyAlignment="1">
      <alignment horizontal="center" vertical="center" textRotation="90" wrapText="1"/>
    </xf>
    <xf numFmtId="0" fontId="7" fillId="0" borderId="77" xfId="0" applyFont="1" applyBorder="1" applyAlignment="1">
      <alignment horizontal="center" vertical="center" textRotation="90" wrapText="1"/>
    </xf>
    <xf numFmtId="164" fontId="14" fillId="9" borderId="19" xfId="0" applyNumberFormat="1" applyFont="1" applyFill="1" applyBorder="1" applyAlignment="1">
      <alignment horizontal="center" vertical="top"/>
    </xf>
    <xf numFmtId="0" fontId="16" fillId="4" borderId="62" xfId="0" applyFont="1" applyFill="1" applyBorder="1" applyAlignment="1">
      <alignment horizontal="left" vertical="top" wrapText="1"/>
    </xf>
    <xf numFmtId="0" fontId="16" fillId="4" borderId="60" xfId="0" applyFont="1" applyFill="1" applyBorder="1" applyAlignment="1">
      <alignment horizontal="left" vertical="top" wrapText="1"/>
    </xf>
    <xf numFmtId="0" fontId="16" fillId="4" borderId="67" xfId="0" applyFont="1" applyFill="1" applyBorder="1" applyAlignment="1">
      <alignment horizontal="left" vertical="top" wrapText="1"/>
    </xf>
    <xf numFmtId="49" fontId="17" fillId="6" borderId="24" xfId="0" applyNumberFormat="1" applyFont="1" applyFill="1" applyBorder="1" applyAlignment="1">
      <alignment horizontal="center" vertical="top"/>
    </xf>
    <xf numFmtId="49" fontId="17" fillId="6" borderId="2" xfId="0" applyNumberFormat="1" applyFont="1" applyFill="1" applyBorder="1" applyAlignment="1">
      <alignment horizontal="center" vertical="top"/>
    </xf>
    <xf numFmtId="164" fontId="16" fillId="9" borderId="19" xfId="0" applyNumberFormat="1" applyFont="1" applyFill="1" applyBorder="1" applyAlignment="1">
      <alignment horizontal="center" vertical="top"/>
    </xf>
    <xf numFmtId="0" fontId="7" fillId="0" borderId="78" xfId="0" applyFont="1" applyBorder="1" applyAlignment="1">
      <alignment horizontal="left" vertical="top" wrapText="1"/>
    </xf>
    <xf numFmtId="0" fontId="7" fillId="0" borderId="30" xfId="0" applyFont="1" applyBorder="1" applyAlignment="1">
      <alignment horizontal="left" vertical="top" wrapText="1"/>
    </xf>
    <xf numFmtId="49" fontId="17" fillId="8" borderId="24" xfId="0" applyNumberFormat="1" applyFont="1" applyFill="1" applyBorder="1" applyAlignment="1">
      <alignment horizontal="center" vertical="top"/>
    </xf>
    <xf numFmtId="49" fontId="17" fillId="8" borderId="2" xfId="0" applyNumberFormat="1" applyFont="1" applyFill="1" applyBorder="1" applyAlignment="1">
      <alignment horizontal="center" vertical="top"/>
    </xf>
    <xf numFmtId="0" fontId="16" fillId="9" borderId="38" xfId="0" applyFont="1" applyFill="1" applyBorder="1" applyAlignment="1">
      <alignment horizontal="center" vertical="top"/>
    </xf>
    <xf numFmtId="49" fontId="17" fillId="8" borderId="7" xfId="0" applyNumberFormat="1" applyFont="1" applyFill="1" applyBorder="1" applyAlignment="1">
      <alignment horizontal="center" vertical="top"/>
    </xf>
    <xf numFmtId="49" fontId="17" fillId="8" borderId="19" xfId="0" applyNumberFormat="1" applyFont="1" applyFill="1" applyBorder="1" applyAlignment="1">
      <alignment horizontal="center" vertical="top"/>
    </xf>
    <xf numFmtId="49" fontId="17" fillId="8" borderId="39" xfId="0" applyNumberFormat="1" applyFont="1" applyFill="1" applyBorder="1" applyAlignment="1">
      <alignment horizontal="center" vertical="top"/>
    </xf>
    <xf numFmtId="49" fontId="17" fillId="6" borderId="6" xfId="0" applyNumberFormat="1" applyFont="1" applyFill="1" applyBorder="1" applyAlignment="1">
      <alignment horizontal="center" vertical="top"/>
    </xf>
    <xf numFmtId="49" fontId="17" fillId="6" borderId="38" xfId="0" applyNumberFormat="1" applyFont="1" applyFill="1" applyBorder="1" applyAlignment="1">
      <alignment horizontal="center" vertical="top"/>
    </xf>
    <xf numFmtId="49" fontId="17" fillId="6" borderId="13" xfId="0" applyNumberFormat="1" applyFont="1" applyFill="1" applyBorder="1" applyAlignment="1">
      <alignment horizontal="center" vertical="top"/>
    </xf>
    <xf numFmtId="49" fontId="17" fillId="9" borderId="26" xfId="0" applyNumberFormat="1" applyFont="1" applyFill="1" applyBorder="1" applyAlignment="1">
      <alignment horizontal="center" vertical="top" wrapText="1"/>
    </xf>
    <xf numFmtId="49" fontId="17" fillId="9" borderId="0" xfId="0" applyNumberFormat="1" applyFont="1" applyFill="1" applyAlignment="1">
      <alignment horizontal="center" vertical="top" wrapText="1"/>
    </xf>
    <xf numFmtId="0" fontId="0" fillId="9" borderId="3" xfId="0" applyFill="1" applyBorder="1" applyAlignment="1">
      <alignment horizontal="center" vertical="top" wrapText="1"/>
    </xf>
    <xf numFmtId="0" fontId="16" fillId="0" borderId="33" xfId="0" applyFont="1" applyBorder="1" applyAlignment="1">
      <alignment horizontal="center" vertical="top" wrapText="1"/>
    </xf>
    <xf numFmtId="0" fontId="16" fillId="0" borderId="66" xfId="0" applyFont="1" applyBorder="1" applyAlignment="1">
      <alignment horizontal="center" vertical="top" wrapText="1"/>
    </xf>
    <xf numFmtId="0" fontId="16" fillId="0" borderId="35" xfId="0" applyFont="1" applyBorder="1" applyAlignment="1">
      <alignment horizontal="center" vertical="top" wrapText="1"/>
    </xf>
    <xf numFmtId="0" fontId="17" fillId="9" borderId="38" xfId="0" applyFont="1" applyFill="1" applyBorder="1" applyAlignment="1">
      <alignment horizontal="center" vertical="center" textRotation="90" wrapText="1"/>
    </xf>
    <xf numFmtId="0" fontId="17" fillId="9" borderId="2" xfId="0" applyFont="1" applyFill="1" applyBorder="1" applyAlignment="1">
      <alignment horizontal="center" vertical="center" textRotation="90" wrapText="1"/>
    </xf>
    <xf numFmtId="0" fontId="16" fillId="0" borderId="61" xfId="0" applyFont="1" applyBorder="1" applyAlignment="1">
      <alignment horizontal="center" vertical="top"/>
    </xf>
    <xf numFmtId="0" fontId="16" fillId="0" borderId="58" xfId="0" applyFont="1" applyBorder="1" applyAlignment="1">
      <alignment horizontal="center" vertical="top"/>
    </xf>
    <xf numFmtId="0" fontId="16" fillId="0" borderId="64" xfId="0" applyFont="1" applyBorder="1" applyAlignment="1">
      <alignment horizontal="center" vertical="top"/>
    </xf>
    <xf numFmtId="49" fontId="17" fillId="6" borderId="23" xfId="0" applyNumberFormat="1" applyFont="1" applyFill="1" applyBorder="1" applyAlignment="1">
      <alignment horizontal="center" vertical="top"/>
    </xf>
    <xf numFmtId="0" fontId="16" fillId="10" borderId="24" xfId="0" applyFont="1" applyFill="1" applyBorder="1" applyAlignment="1">
      <alignment horizontal="left" vertical="top" wrapText="1"/>
    </xf>
    <xf numFmtId="0" fontId="16" fillId="10" borderId="2" xfId="0" applyFont="1" applyFill="1" applyBorder="1" applyAlignment="1">
      <alignment horizontal="left" vertical="top" wrapText="1"/>
    </xf>
    <xf numFmtId="49" fontId="17" fillId="9" borderId="2" xfId="0" applyNumberFormat="1" applyFont="1" applyFill="1" applyBorder="1" applyAlignment="1">
      <alignment horizontal="center" vertical="top" wrapText="1"/>
    </xf>
    <xf numFmtId="0" fontId="16" fillId="0" borderId="4" xfId="0" applyFont="1" applyBorder="1" applyAlignment="1">
      <alignment horizontal="left" vertical="center" wrapText="1"/>
    </xf>
    <xf numFmtId="0" fontId="16" fillId="0" borderId="3" xfId="0" applyFont="1" applyBorder="1" applyAlignment="1">
      <alignment horizontal="left" vertical="center" wrapText="1"/>
    </xf>
    <xf numFmtId="0" fontId="16" fillId="0" borderId="1" xfId="0" applyFont="1" applyBorder="1" applyAlignment="1">
      <alignment horizontal="left" vertical="center" wrapText="1"/>
    </xf>
    <xf numFmtId="49" fontId="16" fillId="0" borderId="24" xfId="0" applyNumberFormat="1" applyFont="1" applyBorder="1" applyAlignment="1">
      <alignment horizontal="center" vertical="center" textRotation="90"/>
    </xf>
    <xf numFmtId="49" fontId="16" fillId="0" borderId="38" xfId="0" applyNumberFormat="1" applyFont="1" applyBorder="1" applyAlignment="1">
      <alignment horizontal="center" vertical="center" textRotation="90"/>
    </xf>
    <xf numFmtId="49" fontId="16" fillId="0" borderId="2" xfId="0" applyNumberFormat="1" applyFont="1" applyBorder="1" applyAlignment="1">
      <alignment horizontal="center" vertical="center" textRotation="90"/>
    </xf>
    <xf numFmtId="49" fontId="17" fillId="10" borderId="38" xfId="0" applyNumberFormat="1" applyFont="1" applyFill="1" applyBorder="1" applyAlignment="1">
      <alignment horizontal="center" vertical="top" wrapText="1"/>
    </xf>
    <xf numFmtId="49" fontId="17" fillId="10" borderId="2" xfId="0" applyNumberFormat="1" applyFont="1" applyFill="1" applyBorder="1" applyAlignment="1">
      <alignment horizontal="center" vertical="top" wrapText="1"/>
    </xf>
    <xf numFmtId="49" fontId="16" fillId="0" borderId="24" xfId="0" applyNumberFormat="1" applyFont="1" applyBorder="1" applyAlignment="1">
      <alignment horizontal="center" vertical="top"/>
    </xf>
    <xf numFmtId="49" fontId="16" fillId="0" borderId="38" xfId="0" applyNumberFormat="1" applyFont="1" applyBorder="1" applyAlignment="1">
      <alignment horizontal="center" vertical="top"/>
    </xf>
    <xf numFmtId="49" fontId="16" fillId="0" borderId="2" xfId="0" applyNumberFormat="1" applyFont="1" applyBorder="1" applyAlignment="1">
      <alignment horizontal="center" vertical="top"/>
    </xf>
    <xf numFmtId="2" fontId="17" fillId="5" borderId="12" xfId="0" applyNumberFormat="1" applyFont="1" applyFill="1" applyBorder="1" applyAlignment="1">
      <alignment horizontal="right" vertical="top"/>
    </xf>
    <xf numFmtId="2" fontId="17" fillId="5" borderId="11" xfId="0" applyNumberFormat="1" applyFont="1" applyFill="1" applyBorder="1" applyAlignment="1">
      <alignment horizontal="right" vertical="top"/>
    </xf>
    <xf numFmtId="2" fontId="17" fillId="5" borderId="10" xfId="0" applyNumberFormat="1" applyFont="1" applyFill="1" applyBorder="1" applyAlignment="1">
      <alignment horizontal="right" vertical="top"/>
    </xf>
    <xf numFmtId="2" fontId="17" fillId="8" borderId="12" xfId="0" applyNumberFormat="1" applyFont="1" applyFill="1" applyBorder="1" applyAlignment="1">
      <alignment horizontal="right" vertical="top" wrapText="1"/>
    </xf>
    <xf numFmtId="2" fontId="17" fillId="8" borderId="11" xfId="0" applyNumberFormat="1" applyFont="1" applyFill="1" applyBorder="1" applyAlignment="1">
      <alignment horizontal="right" vertical="top" wrapText="1"/>
    </xf>
    <xf numFmtId="49" fontId="17" fillId="11" borderId="6" xfId="0" applyNumberFormat="1" applyFont="1" applyFill="1" applyBorder="1" applyAlignment="1">
      <alignment horizontal="center" vertical="top"/>
    </xf>
    <xf numFmtId="49" fontId="17" fillId="11" borderId="38" xfId="0" applyNumberFormat="1" applyFont="1" applyFill="1" applyBorder="1" applyAlignment="1">
      <alignment horizontal="center" vertical="top"/>
    </xf>
    <xf numFmtId="49" fontId="17" fillId="11" borderId="13" xfId="0" applyNumberFormat="1" applyFont="1" applyFill="1" applyBorder="1" applyAlignment="1">
      <alignment horizontal="center" vertical="top"/>
    </xf>
    <xf numFmtId="49" fontId="17" fillId="10" borderId="24" xfId="0" applyNumberFormat="1" applyFont="1" applyFill="1" applyBorder="1" applyAlignment="1">
      <alignment horizontal="center" vertical="top"/>
    </xf>
    <xf numFmtId="49" fontId="17" fillId="10" borderId="2" xfId="0" applyNumberFormat="1" applyFont="1" applyFill="1" applyBorder="1" applyAlignment="1">
      <alignment horizontal="center" vertical="top"/>
    </xf>
    <xf numFmtId="49" fontId="17" fillId="7" borderId="24" xfId="0" applyNumberFormat="1" applyFont="1" applyFill="1" applyBorder="1" applyAlignment="1">
      <alignment horizontal="center" vertical="top"/>
    </xf>
    <xf numFmtId="49" fontId="17" fillId="7" borderId="2" xfId="0" applyNumberFormat="1" applyFont="1" applyFill="1" applyBorder="1" applyAlignment="1">
      <alignment horizontal="center" vertical="top"/>
    </xf>
    <xf numFmtId="0" fontId="17" fillId="9" borderId="25" xfId="0" applyFont="1" applyFill="1" applyBorder="1" applyAlignment="1">
      <alignment horizontal="left" vertical="top" wrapText="1"/>
    </xf>
    <xf numFmtId="0" fontId="17" fillId="9" borderId="26" xfId="0" applyFont="1" applyFill="1" applyBorder="1" applyAlignment="1">
      <alignment horizontal="left" vertical="top" wrapText="1"/>
    </xf>
    <xf numFmtId="0" fontId="17" fillId="9" borderId="44" xfId="0" applyFont="1" applyFill="1" applyBorder="1" applyAlignment="1">
      <alignment horizontal="left" vertical="top" wrapText="1"/>
    </xf>
    <xf numFmtId="0" fontId="17" fillId="9" borderId="19" xfId="0" applyFont="1" applyFill="1" applyBorder="1" applyAlignment="1">
      <alignment horizontal="left" vertical="top" wrapText="1"/>
    </xf>
    <xf numFmtId="0" fontId="17" fillId="9" borderId="0" xfId="0" applyFont="1" applyFill="1" applyAlignment="1">
      <alignment horizontal="left" vertical="top" wrapText="1"/>
    </xf>
    <xf numFmtId="0" fontId="17" fillId="9" borderId="18" xfId="0" applyFont="1" applyFill="1" applyBorder="1" applyAlignment="1">
      <alignment horizontal="left" vertical="top" wrapText="1"/>
    </xf>
    <xf numFmtId="0" fontId="17" fillId="9" borderId="4" xfId="0" applyFont="1" applyFill="1" applyBorder="1" applyAlignment="1">
      <alignment horizontal="left" vertical="top" wrapText="1"/>
    </xf>
    <xf numFmtId="0" fontId="17" fillId="9" borderId="3" xfId="0" applyFont="1" applyFill="1" applyBorder="1" applyAlignment="1">
      <alignment horizontal="left" vertical="top" wrapText="1"/>
    </xf>
    <xf numFmtId="0" fontId="17" fillId="9" borderId="1" xfId="0" applyFont="1" applyFill="1" applyBorder="1" applyAlignment="1">
      <alignment horizontal="left" vertical="top" wrapText="1"/>
    </xf>
    <xf numFmtId="49" fontId="17" fillId="7" borderId="7" xfId="0" applyNumberFormat="1" applyFont="1" applyFill="1" applyBorder="1" applyAlignment="1">
      <alignment horizontal="center" vertical="top"/>
    </xf>
    <xf numFmtId="49" fontId="17" fillId="7" borderId="19" xfId="0" applyNumberFormat="1" applyFont="1" applyFill="1" applyBorder="1" applyAlignment="1">
      <alignment horizontal="center" vertical="top"/>
    </xf>
    <xf numFmtId="49" fontId="17" fillId="7" borderId="39" xfId="0" applyNumberFormat="1" applyFont="1" applyFill="1" applyBorder="1" applyAlignment="1">
      <alignment horizontal="center" vertical="top"/>
    </xf>
    <xf numFmtId="49" fontId="17" fillId="11" borderId="24" xfId="0" applyNumberFormat="1" applyFont="1" applyFill="1" applyBorder="1" applyAlignment="1">
      <alignment horizontal="center" vertical="top"/>
    </xf>
    <xf numFmtId="49" fontId="17" fillId="11" borderId="2" xfId="0" applyNumberFormat="1" applyFont="1" applyFill="1" applyBorder="1" applyAlignment="1">
      <alignment horizontal="center" vertical="top"/>
    </xf>
    <xf numFmtId="0" fontId="17" fillId="9" borderId="24" xfId="0" applyFont="1" applyFill="1" applyBorder="1" applyAlignment="1">
      <alignment horizontal="center" vertical="center" textRotation="90" wrapText="1"/>
    </xf>
    <xf numFmtId="49" fontId="16" fillId="4" borderId="25" xfId="0" applyNumberFormat="1" applyFont="1" applyFill="1" applyBorder="1" applyAlignment="1">
      <alignment horizontal="center" vertical="center" textRotation="90"/>
    </xf>
    <xf numFmtId="49" fontId="16" fillId="4" borderId="19" xfId="0" applyNumberFormat="1" applyFont="1" applyFill="1" applyBorder="1" applyAlignment="1">
      <alignment horizontal="center" vertical="center" textRotation="90"/>
    </xf>
    <xf numFmtId="49" fontId="16" fillId="4" borderId="4" xfId="0" applyNumberFormat="1" applyFont="1" applyFill="1" applyBorder="1" applyAlignment="1">
      <alignment horizontal="center" vertical="center" textRotation="90"/>
    </xf>
    <xf numFmtId="0" fontId="16" fillId="10" borderId="18" xfId="0" applyFont="1" applyFill="1" applyBorder="1" applyAlignment="1">
      <alignment horizontal="left" vertical="top" wrapText="1"/>
    </xf>
    <xf numFmtId="0" fontId="16" fillId="10" borderId="1" xfId="0" applyFont="1" applyFill="1" applyBorder="1" applyAlignment="1">
      <alignment horizontal="left" vertical="top" wrapText="1"/>
    </xf>
    <xf numFmtId="0" fontId="17" fillId="0" borderId="12"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0" xfId="0" applyFont="1" applyBorder="1" applyAlignment="1">
      <alignment horizontal="center" vertical="center" wrapText="1"/>
    </xf>
    <xf numFmtId="0" fontId="14" fillId="0" borderId="24" xfId="0" applyFont="1" applyBorder="1" applyAlignment="1">
      <alignment horizontal="center" vertical="center" textRotation="90" wrapText="1"/>
    </xf>
    <xf numFmtId="0" fontId="14" fillId="0" borderId="2" xfId="0" applyFont="1" applyBorder="1" applyAlignment="1">
      <alignment horizontal="center" vertical="center" textRotation="90" wrapText="1"/>
    </xf>
    <xf numFmtId="0" fontId="14" fillId="0" borderId="24" xfId="2" applyFont="1" applyBorder="1" applyAlignment="1">
      <alignment horizontal="center" vertical="center" textRotation="90" wrapText="1"/>
    </xf>
    <xf numFmtId="0" fontId="14" fillId="0" borderId="2" xfId="2" applyFont="1" applyBorder="1" applyAlignment="1">
      <alignment horizontal="center" vertical="center" textRotation="90" wrapText="1"/>
    </xf>
    <xf numFmtId="0" fontId="17" fillId="6" borderId="3" xfId="0" applyFont="1" applyFill="1" applyBorder="1" applyAlignment="1">
      <alignment horizontal="right" vertical="top" wrapText="1"/>
    </xf>
    <xf numFmtId="0" fontId="16" fillId="10" borderId="38" xfId="0" applyFont="1" applyFill="1" applyBorder="1" applyAlignment="1">
      <alignment horizontal="left" vertical="top" wrapText="1"/>
    </xf>
    <xf numFmtId="0" fontId="17" fillId="9" borderId="22" xfId="0" applyFont="1" applyFill="1" applyBorder="1" applyAlignment="1">
      <alignment horizontal="left" vertical="top" wrapText="1"/>
    </xf>
    <xf numFmtId="0" fontId="17" fillId="9" borderId="21" xfId="0" applyFont="1" applyFill="1" applyBorder="1" applyAlignment="1">
      <alignment horizontal="left" vertical="top" wrapText="1"/>
    </xf>
    <xf numFmtId="0" fontId="17" fillId="9" borderId="20" xfId="0" applyFont="1" applyFill="1" applyBorder="1" applyAlignment="1">
      <alignment horizontal="left" vertical="top" wrapText="1"/>
    </xf>
    <xf numFmtId="0" fontId="17" fillId="9" borderId="25" xfId="0" applyFont="1" applyFill="1" applyBorder="1" applyAlignment="1">
      <alignment horizontal="center" vertical="center" textRotation="90" wrapText="1"/>
    </xf>
    <xf numFmtId="0" fontId="17" fillId="9" borderId="19" xfId="0" applyFont="1" applyFill="1" applyBorder="1" applyAlignment="1">
      <alignment horizontal="center" vertical="center" textRotation="90" wrapText="1"/>
    </xf>
    <xf numFmtId="0" fontId="17" fillId="9" borderId="4" xfId="0" applyFont="1" applyFill="1" applyBorder="1" applyAlignment="1">
      <alignment horizontal="center" vertical="center" textRotation="90" wrapText="1"/>
    </xf>
    <xf numFmtId="49" fontId="16" fillId="0" borderId="24" xfId="0" applyNumberFormat="1" applyFont="1" applyBorder="1" applyAlignment="1">
      <alignment horizontal="center" vertical="center" textRotation="90" wrapText="1"/>
    </xf>
    <xf numFmtId="49" fontId="16" fillId="0" borderId="38" xfId="0" applyNumberFormat="1" applyFont="1" applyBorder="1" applyAlignment="1">
      <alignment horizontal="center" vertical="center" textRotation="90" wrapText="1"/>
    </xf>
    <xf numFmtId="49" fontId="16" fillId="0" borderId="2" xfId="0" applyNumberFormat="1" applyFont="1" applyBorder="1" applyAlignment="1">
      <alignment horizontal="center" vertical="center" textRotation="90" wrapText="1"/>
    </xf>
    <xf numFmtId="49" fontId="16" fillId="4" borderId="24" xfId="0" applyNumberFormat="1" applyFont="1" applyFill="1" applyBorder="1" applyAlignment="1">
      <alignment horizontal="center" vertical="center" textRotation="90"/>
    </xf>
    <xf numFmtId="49" fontId="16" fillId="4" borderId="38" xfId="0" applyNumberFormat="1" applyFont="1" applyFill="1" applyBorder="1" applyAlignment="1">
      <alignment horizontal="center" vertical="center" textRotation="90"/>
    </xf>
    <xf numFmtId="49" fontId="16" fillId="4" borderId="2" xfId="0" applyNumberFormat="1" applyFont="1" applyFill="1" applyBorder="1" applyAlignment="1">
      <alignment horizontal="center" vertical="center" textRotation="90"/>
    </xf>
    <xf numFmtId="0" fontId="7" fillId="0" borderId="3" xfId="0" applyFont="1" applyBorder="1" applyAlignment="1">
      <alignment horizontal="center"/>
    </xf>
    <xf numFmtId="49" fontId="17" fillId="7" borderId="38" xfId="0" applyNumberFormat="1" applyFont="1" applyFill="1" applyBorder="1" applyAlignment="1">
      <alignment horizontal="center" vertical="top"/>
    </xf>
    <xf numFmtId="49" fontId="17" fillId="10" borderId="24" xfId="0" applyNumberFormat="1" applyFont="1" applyFill="1" applyBorder="1" applyAlignment="1">
      <alignment horizontal="center" vertical="top" wrapText="1"/>
    </xf>
    <xf numFmtId="0" fontId="6" fillId="6" borderId="11" xfId="12" applyFont="1" applyFill="1" applyBorder="1" applyAlignment="1">
      <alignment horizontal="center"/>
    </xf>
    <xf numFmtId="0" fontId="6" fillId="6" borderId="10" xfId="12" applyFont="1" applyFill="1" applyBorder="1" applyAlignment="1">
      <alignment horizontal="center"/>
    </xf>
    <xf numFmtId="0" fontId="6" fillId="8" borderId="11" xfId="12" applyFont="1" applyFill="1" applyBorder="1" applyAlignment="1">
      <alignment horizontal="center"/>
    </xf>
    <xf numFmtId="0" fontId="6" fillId="8" borderId="10" xfId="12" applyFont="1" applyFill="1" applyBorder="1" applyAlignment="1">
      <alignment horizontal="center"/>
    </xf>
    <xf numFmtId="0" fontId="6" fillId="5" borderId="11" xfId="12" applyFont="1" applyFill="1" applyBorder="1" applyAlignment="1">
      <alignment horizontal="center"/>
    </xf>
    <xf numFmtId="0" fontId="6" fillId="5" borderId="10" xfId="12" applyFont="1" applyFill="1" applyBorder="1" applyAlignment="1">
      <alignment horizontal="center"/>
    </xf>
    <xf numFmtId="164" fontId="16" fillId="0" borderId="3" xfId="2" applyNumberFormat="1" applyFont="1" applyBorder="1" applyAlignment="1">
      <alignment horizontal="center" vertical="top" wrapText="1"/>
    </xf>
    <xf numFmtId="0" fontId="5" fillId="10" borderId="2" xfId="12" applyFill="1" applyBorder="1" applyAlignment="1">
      <alignment horizontal="center" vertical="top" wrapText="1"/>
    </xf>
    <xf numFmtId="0" fontId="5" fillId="9" borderId="2" xfId="12" applyFill="1" applyBorder="1" applyAlignment="1">
      <alignment horizontal="center" vertical="top" wrapText="1"/>
    </xf>
    <xf numFmtId="0" fontId="5" fillId="4" borderId="44" xfId="12" applyFill="1" applyBorder="1" applyAlignment="1">
      <alignment horizontal="center" vertical="top" wrapText="1"/>
    </xf>
    <xf numFmtId="0" fontId="5" fillId="4" borderId="1" xfId="12" applyFill="1" applyBorder="1" applyAlignment="1">
      <alignment horizontal="center" vertical="top" wrapText="1"/>
    </xf>
    <xf numFmtId="0" fontId="18" fillId="0" borderId="7" xfId="12" applyFont="1" applyBorder="1" applyAlignment="1">
      <alignment horizontal="left" vertical="center" wrapText="1"/>
    </xf>
    <xf numFmtId="0" fontId="18" fillId="0" borderId="8" xfId="12" applyFont="1" applyBorder="1" applyAlignment="1">
      <alignment horizontal="left" vertical="center" wrapText="1"/>
    </xf>
    <xf numFmtId="0" fontId="18" fillId="0" borderId="5" xfId="12" applyFont="1" applyBorder="1" applyAlignment="1">
      <alignment horizontal="left" vertical="center" wrapText="1"/>
    </xf>
    <xf numFmtId="0" fontId="18" fillId="0" borderId="4" xfId="12" applyFont="1" applyBorder="1" applyAlignment="1">
      <alignment horizontal="left" vertical="center" wrapText="1"/>
    </xf>
    <xf numFmtId="0" fontId="18" fillId="0" borderId="3" xfId="12" applyFont="1" applyBorder="1" applyAlignment="1">
      <alignment horizontal="left" vertical="center" wrapText="1"/>
    </xf>
    <xf numFmtId="0" fontId="18" fillId="0" borderId="1" xfId="12" applyFont="1" applyBorder="1" applyAlignment="1">
      <alignment horizontal="left" vertical="center" wrapText="1"/>
    </xf>
    <xf numFmtId="0" fontId="56" fillId="3" borderId="12" xfId="12" applyFont="1" applyFill="1" applyBorder="1" applyAlignment="1">
      <alignment horizontal="left" vertical="center" wrapText="1"/>
    </xf>
    <xf numFmtId="0" fontId="56" fillId="3" borderId="11" xfId="12" applyFont="1" applyFill="1" applyBorder="1" applyAlignment="1">
      <alignment horizontal="left" vertical="center" wrapText="1"/>
    </xf>
    <xf numFmtId="0" fontId="56" fillId="3" borderId="10" xfId="12" applyFont="1" applyFill="1" applyBorder="1" applyAlignment="1">
      <alignment horizontal="left" vertical="center" wrapText="1"/>
    </xf>
    <xf numFmtId="0" fontId="17" fillId="9" borderId="24" xfId="12" applyFont="1" applyFill="1" applyBorder="1" applyAlignment="1">
      <alignment horizontal="center" vertical="center" textRotation="90" wrapText="1"/>
    </xf>
    <xf numFmtId="0" fontId="17" fillId="9" borderId="38" xfId="12" applyFont="1" applyFill="1" applyBorder="1" applyAlignment="1">
      <alignment horizontal="center" vertical="center" textRotation="90" wrapText="1"/>
    </xf>
    <xf numFmtId="0" fontId="17" fillId="9" borderId="2" xfId="12" applyFont="1" applyFill="1" applyBorder="1" applyAlignment="1">
      <alignment horizontal="center" vertical="center" textRotation="90" wrapText="1"/>
    </xf>
    <xf numFmtId="0" fontId="17" fillId="9" borderId="24" xfId="12" applyFont="1" applyFill="1" applyBorder="1" applyAlignment="1">
      <alignment horizontal="left" vertical="top" wrapText="1"/>
    </xf>
    <xf numFmtId="0" fontId="17" fillId="9" borderId="2" xfId="12" applyFont="1" applyFill="1" applyBorder="1" applyAlignment="1">
      <alignment horizontal="left" vertical="top" wrapText="1"/>
    </xf>
    <xf numFmtId="0" fontId="5" fillId="10" borderId="2" xfId="12" applyFill="1" applyBorder="1" applyAlignment="1">
      <alignment vertical="top" wrapText="1"/>
    </xf>
    <xf numFmtId="0" fontId="17" fillId="9" borderId="38" xfId="12" applyFont="1" applyFill="1" applyBorder="1" applyAlignment="1">
      <alignment horizontal="left" vertical="top" wrapText="1"/>
    </xf>
    <xf numFmtId="0" fontId="16" fillId="0" borderId="3" xfId="12" applyFont="1" applyBorder="1" applyAlignment="1">
      <alignment horizontal="center"/>
    </xf>
    <xf numFmtId="0" fontId="7" fillId="0" borderId="6" xfId="12" applyFont="1" applyBorder="1" applyAlignment="1">
      <alignment horizontal="center" vertical="center" textRotation="90" wrapText="1"/>
    </xf>
    <xf numFmtId="0" fontId="7" fillId="0" borderId="14" xfId="12" applyFont="1" applyBorder="1" applyAlignment="1">
      <alignment horizontal="center" vertical="center" textRotation="90" wrapText="1"/>
    </xf>
    <xf numFmtId="0" fontId="7" fillId="0" borderId="13" xfId="12" applyFont="1" applyBorder="1" applyAlignment="1">
      <alignment horizontal="center" vertical="center" textRotation="90" wrapText="1"/>
    </xf>
    <xf numFmtId="0" fontId="29" fillId="9" borderId="2" xfId="12" applyFont="1" applyFill="1" applyBorder="1" applyAlignment="1">
      <alignment vertical="top" wrapText="1"/>
    </xf>
    <xf numFmtId="0" fontId="7" fillId="0" borderId="81" xfId="12" applyFont="1" applyBorder="1" applyAlignment="1">
      <alignment horizontal="center" vertical="center" textRotation="90"/>
    </xf>
    <xf numFmtId="0" fontId="17" fillId="0" borderId="12" xfId="12" applyFont="1" applyBorder="1" applyAlignment="1">
      <alignment horizontal="center" vertical="top"/>
    </xf>
    <xf numFmtId="0" fontId="17" fillId="0" borderId="11" xfId="12" applyFont="1" applyBorder="1" applyAlignment="1">
      <alignment horizontal="center" vertical="top"/>
    </xf>
    <xf numFmtId="0" fontId="17" fillId="0" borderId="10" xfId="12" applyFont="1" applyBorder="1" applyAlignment="1">
      <alignment horizontal="center" vertical="top"/>
    </xf>
    <xf numFmtId="0" fontId="17" fillId="4" borderId="25" xfId="12" applyFont="1" applyFill="1" applyBorder="1" applyAlignment="1">
      <alignment horizontal="center" vertical="top"/>
    </xf>
    <xf numFmtId="0" fontId="17" fillId="4" borderId="26" xfId="12" applyFont="1" applyFill="1" applyBorder="1" applyAlignment="1">
      <alignment horizontal="center" vertical="top"/>
    </xf>
    <xf numFmtId="0" fontId="17" fillId="4" borderId="44" xfId="12" applyFont="1" applyFill="1" applyBorder="1" applyAlignment="1">
      <alignment horizontal="center" vertical="top"/>
    </xf>
    <xf numFmtId="0" fontId="17" fillId="4" borderId="4" xfId="12" applyFont="1" applyFill="1" applyBorder="1" applyAlignment="1">
      <alignment horizontal="center" vertical="top"/>
    </xf>
    <xf numFmtId="0" fontId="17" fillId="4" borderId="3" xfId="12" applyFont="1" applyFill="1" applyBorder="1" applyAlignment="1">
      <alignment horizontal="center" vertical="top"/>
    </xf>
    <xf numFmtId="0" fontId="17" fillId="4" borderId="1" xfId="12" applyFont="1" applyFill="1" applyBorder="1" applyAlignment="1">
      <alignment horizontal="center" vertical="top"/>
    </xf>
    <xf numFmtId="0" fontId="6" fillId="8" borderId="12" xfId="12" applyFont="1" applyFill="1" applyBorder="1" applyAlignment="1">
      <alignment horizontal="center"/>
    </xf>
    <xf numFmtId="0" fontId="17" fillId="0" borderId="12" xfId="5" applyFont="1" applyBorder="1" applyAlignment="1">
      <alignment horizontal="center" vertical="center" wrapText="1"/>
    </xf>
    <xf numFmtId="0" fontId="17" fillId="0" borderId="11" xfId="5" applyFont="1" applyBorder="1" applyAlignment="1">
      <alignment horizontal="center" vertical="center" wrapText="1"/>
    </xf>
    <xf numFmtId="0" fontId="17" fillId="0" borderId="10" xfId="5" applyFont="1" applyBorder="1" applyAlignment="1">
      <alignment horizontal="center" vertical="center" wrapText="1"/>
    </xf>
    <xf numFmtId="0" fontId="7" fillId="0" borderId="62" xfId="2" applyFont="1" applyBorder="1" applyAlignment="1">
      <alignment horizontal="left" vertical="top" wrapText="1"/>
    </xf>
    <xf numFmtId="0" fontId="7" fillId="0" borderId="60" xfId="2" applyFont="1" applyBorder="1" applyAlignment="1">
      <alignment horizontal="left" vertical="top" wrapText="1"/>
    </xf>
    <xf numFmtId="0" fontId="7" fillId="0" borderId="30" xfId="2" applyFont="1" applyBorder="1" applyAlignment="1">
      <alignment horizontal="left" vertical="top" wrapText="1"/>
    </xf>
    <xf numFmtId="0" fontId="7" fillId="0" borderId="46" xfId="2" applyFont="1" applyBorder="1" applyAlignment="1">
      <alignment horizontal="left" vertical="top" wrapText="1"/>
    </xf>
    <xf numFmtId="0" fontId="7" fillId="0" borderId="83" xfId="2" applyFont="1" applyBorder="1" applyAlignment="1">
      <alignment horizontal="left" vertical="top" wrapText="1"/>
    </xf>
    <xf numFmtId="0" fontId="7" fillId="0" borderId="19" xfId="2" applyFont="1" applyBorder="1" applyAlignment="1">
      <alignment horizontal="left" vertical="top" wrapText="1"/>
    </xf>
    <xf numFmtId="0" fontId="7" fillId="0" borderId="18" xfId="2" applyFont="1" applyBorder="1" applyAlignment="1">
      <alignment horizontal="left" vertical="top" wrapText="1"/>
    </xf>
    <xf numFmtId="0" fontId="7" fillId="0" borderId="76" xfId="2" quotePrefix="1" applyFont="1" applyBorder="1" applyAlignment="1">
      <alignment horizontal="left" vertical="top" wrapText="1"/>
    </xf>
    <xf numFmtId="0" fontId="7" fillId="0" borderId="81" xfId="2" quotePrefix="1" applyFont="1" applyBorder="1" applyAlignment="1">
      <alignment horizontal="left" vertical="top" wrapText="1"/>
    </xf>
    <xf numFmtId="0" fontId="7" fillId="0" borderId="29" xfId="2" quotePrefix="1" applyFont="1" applyBorder="1" applyAlignment="1">
      <alignment horizontal="left" vertical="top" wrapText="1"/>
    </xf>
    <xf numFmtId="0" fontId="7" fillId="0" borderId="63" xfId="2" applyFont="1" applyBorder="1" applyAlignment="1">
      <alignment horizontal="left" vertical="top" wrapText="1"/>
    </xf>
    <xf numFmtId="0" fontId="7" fillId="0" borderId="42" xfId="2" applyFont="1" applyBorder="1" applyAlignment="1">
      <alignment horizontal="left" vertical="top" wrapText="1"/>
    </xf>
    <xf numFmtId="0" fontId="15" fillId="0" borderId="63" xfId="2" applyFont="1" applyBorder="1" applyAlignment="1">
      <alignment horizontal="left" vertical="top" wrapText="1"/>
    </xf>
    <xf numFmtId="0" fontId="15" fillId="0" borderId="42" xfId="2" applyFont="1" applyBorder="1" applyAlignment="1">
      <alignment horizontal="left" vertical="top" wrapText="1"/>
    </xf>
    <xf numFmtId="0" fontId="7" fillId="0" borderId="62" xfId="19" applyFont="1" applyBorder="1" applyAlignment="1">
      <alignment horizontal="left" vertical="top" wrapText="1"/>
    </xf>
    <xf numFmtId="0" fontId="7" fillId="0" borderId="60" xfId="19" applyFont="1" applyBorder="1" applyAlignment="1">
      <alignment horizontal="left" vertical="top" wrapText="1"/>
    </xf>
    <xf numFmtId="0" fontId="7" fillId="0" borderId="30" xfId="19" applyFont="1" applyBorder="1" applyAlignment="1">
      <alignment horizontal="left" vertical="top" wrapText="1"/>
    </xf>
    <xf numFmtId="0" fontId="16" fillId="10" borderId="24" xfId="19" applyFont="1" applyFill="1" applyBorder="1" applyAlignment="1">
      <alignment horizontal="left" vertical="top" wrapText="1"/>
    </xf>
    <xf numFmtId="0" fontId="16" fillId="10" borderId="38" xfId="19" applyFont="1" applyFill="1" applyBorder="1" applyAlignment="1">
      <alignment horizontal="left" vertical="top" wrapText="1"/>
    </xf>
    <xf numFmtId="0" fontId="16" fillId="10" borderId="2" xfId="19" applyFont="1" applyFill="1" applyBorder="1" applyAlignment="1">
      <alignment horizontal="left" vertical="top" wrapText="1"/>
    </xf>
    <xf numFmtId="49" fontId="17" fillId="0" borderId="24" xfId="2" applyNumberFormat="1" applyFont="1" applyBorder="1" applyAlignment="1">
      <alignment horizontal="center" vertical="top"/>
    </xf>
    <xf numFmtId="49" fontId="17" fillId="0" borderId="38" xfId="2" applyNumberFormat="1" applyFont="1" applyBorder="1" applyAlignment="1">
      <alignment horizontal="center" vertical="top"/>
    </xf>
    <xf numFmtId="49" fontId="17" fillId="0" borderId="2" xfId="2" applyNumberFormat="1" applyFont="1" applyBorder="1" applyAlignment="1">
      <alignment horizontal="center" vertical="top"/>
    </xf>
    <xf numFmtId="0" fontId="16" fillId="0" borderId="33" xfId="2" applyFont="1" applyBorder="1" applyAlignment="1">
      <alignment horizontal="center"/>
    </xf>
    <xf numFmtId="0" fontId="16" fillId="0" borderId="43" xfId="2" applyFont="1" applyBorder="1" applyAlignment="1">
      <alignment horizontal="center"/>
    </xf>
    <xf numFmtId="0" fontId="80" fillId="0" borderId="83" xfId="19" applyFont="1" applyBorder="1" applyAlignment="1">
      <alignment horizontal="center"/>
    </xf>
    <xf numFmtId="0" fontId="80" fillId="0" borderId="20" xfId="19" applyFont="1" applyBorder="1" applyAlignment="1">
      <alignment horizontal="center"/>
    </xf>
    <xf numFmtId="0" fontId="30" fillId="0" borderId="0" xfId="19" applyFont="1" applyAlignment="1">
      <alignment horizontal="center" vertical="center" wrapText="1"/>
    </xf>
    <xf numFmtId="49" fontId="17" fillId="9" borderId="24" xfId="2" applyNumberFormat="1" applyFont="1" applyFill="1" applyBorder="1" applyAlignment="1">
      <alignment horizontal="center" vertical="top"/>
    </xf>
    <xf numFmtId="49" fontId="17" fillId="9" borderId="38" xfId="2" applyNumberFormat="1" applyFont="1" applyFill="1" applyBorder="1" applyAlignment="1">
      <alignment horizontal="center" vertical="top"/>
    </xf>
    <xf numFmtId="49" fontId="17" fillId="9" borderId="2" xfId="2" applyNumberFormat="1" applyFont="1" applyFill="1" applyBorder="1" applyAlignment="1">
      <alignment horizontal="center" vertical="top"/>
    </xf>
    <xf numFmtId="49" fontId="16" fillId="0" borderId="24" xfId="2" applyNumberFormat="1" applyFont="1" applyBorder="1" applyAlignment="1">
      <alignment horizontal="center" vertical="center" textRotation="90"/>
    </xf>
    <xf numFmtId="49" fontId="16" fillId="0" borderId="38" xfId="2" applyNumberFormat="1" applyFont="1" applyBorder="1" applyAlignment="1">
      <alignment horizontal="center" vertical="center" textRotation="90"/>
    </xf>
    <xf numFmtId="49" fontId="16" fillId="0" borderId="2" xfId="2" applyNumberFormat="1" applyFont="1" applyBorder="1" applyAlignment="1">
      <alignment horizontal="center" vertical="center" textRotation="90"/>
    </xf>
    <xf numFmtId="0" fontId="17" fillId="9" borderId="24" xfId="2" applyFont="1" applyFill="1" applyBorder="1" applyAlignment="1">
      <alignment horizontal="center" vertical="center" textRotation="90" wrapText="1"/>
    </xf>
    <xf numFmtId="0" fontId="17" fillId="9" borderId="38" xfId="2" applyFont="1" applyFill="1" applyBorder="1" applyAlignment="1">
      <alignment horizontal="center" vertical="center" textRotation="90" wrapText="1"/>
    </xf>
    <xf numFmtId="0" fontId="17" fillId="9" borderId="2" xfId="2" applyFont="1" applyFill="1" applyBorder="1" applyAlignment="1">
      <alignment horizontal="center" vertical="center" textRotation="90" wrapText="1"/>
    </xf>
    <xf numFmtId="9" fontId="16" fillId="10" borderId="24" xfId="20" applyFont="1" applyFill="1" applyBorder="1" applyAlignment="1">
      <alignment horizontal="left" vertical="top" wrapText="1"/>
    </xf>
    <xf numFmtId="9" fontId="16" fillId="10" borderId="38" xfId="20" applyFont="1" applyFill="1" applyBorder="1" applyAlignment="1">
      <alignment horizontal="left" vertical="top" wrapText="1"/>
    </xf>
    <xf numFmtId="9" fontId="16" fillId="10" borderId="2" xfId="20" applyFont="1" applyFill="1" applyBorder="1" applyAlignment="1">
      <alignment horizontal="left" vertical="top" wrapText="1"/>
    </xf>
    <xf numFmtId="49" fontId="17" fillId="10" borderId="24" xfId="2" applyNumberFormat="1" applyFont="1" applyFill="1" applyBorder="1" applyAlignment="1">
      <alignment horizontal="center" vertical="top"/>
    </xf>
    <xf numFmtId="49" fontId="17" fillId="10" borderId="38" xfId="2" applyNumberFormat="1" applyFont="1" applyFill="1" applyBorder="1" applyAlignment="1">
      <alignment horizontal="center" vertical="top"/>
    </xf>
    <xf numFmtId="49" fontId="17" fillId="10" borderId="2" xfId="2" applyNumberFormat="1" applyFont="1" applyFill="1" applyBorder="1" applyAlignment="1">
      <alignment horizontal="center" vertical="top"/>
    </xf>
    <xf numFmtId="0" fontId="7" fillId="0" borderId="62" xfId="19" applyFont="1" applyBorder="1" applyAlignment="1">
      <alignment horizontal="left" vertical="center" wrapText="1"/>
    </xf>
    <xf numFmtId="0" fontId="7" fillId="0" borderId="60" xfId="19" applyFont="1" applyBorder="1" applyAlignment="1">
      <alignment horizontal="left" vertical="center" wrapText="1"/>
    </xf>
    <xf numFmtId="0" fontId="7" fillId="0" borderId="30" xfId="19" applyFont="1" applyBorder="1" applyAlignment="1">
      <alignment horizontal="left" vertical="center" wrapText="1"/>
    </xf>
    <xf numFmtId="0" fontId="7" fillId="0" borderId="76" xfId="19" applyFont="1" applyBorder="1" applyAlignment="1">
      <alignment horizontal="left" vertical="top" wrapText="1"/>
    </xf>
    <xf numFmtId="0" fontId="7" fillId="0" borderId="29" xfId="19" applyFont="1" applyBorder="1" applyAlignment="1">
      <alignment horizontal="left" vertical="top" wrapText="1"/>
    </xf>
    <xf numFmtId="0" fontId="7" fillId="0" borderId="81" xfId="19" applyFont="1" applyBorder="1" applyAlignment="1">
      <alignment horizontal="left" vertical="top" wrapText="1"/>
    </xf>
    <xf numFmtId="0" fontId="17" fillId="9" borderId="25" xfId="19" applyFont="1" applyFill="1" applyBorder="1" applyAlignment="1">
      <alignment horizontal="center" vertical="top" wrapText="1"/>
    </xf>
    <xf numFmtId="0" fontId="17" fillId="9" borderId="26" xfId="19" applyFont="1" applyFill="1" applyBorder="1" applyAlignment="1">
      <alignment horizontal="center" vertical="top" wrapText="1"/>
    </xf>
    <xf numFmtId="0" fontId="17" fillId="9" borderId="44" xfId="19" applyFont="1" applyFill="1" applyBorder="1" applyAlignment="1">
      <alignment horizontal="center" vertical="top" wrapText="1"/>
    </xf>
    <xf numFmtId="0" fontId="17" fillId="9" borderId="19" xfId="19" applyFont="1" applyFill="1" applyBorder="1" applyAlignment="1">
      <alignment horizontal="center" vertical="top" wrapText="1"/>
    </xf>
    <xf numFmtId="0" fontId="17" fillId="9" borderId="0" xfId="19" applyFont="1" applyFill="1" applyAlignment="1">
      <alignment horizontal="center" vertical="top" wrapText="1"/>
    </xf>
    <xf numFmtId="0" fontId="17" fillId="9" borderId="18" xfId="19" applyFont="1" applyFill="1" applyBorder="1" applyAlignment="1">
      <alignment horizontal="center" vertical="top" wrapText="1"/>
    </xf>
    <xf numFmtId="0" fontId="17" fillId="9" borderId="4" xfId="19" applyFont="1" applyFill="1" applyBorder="1" applyAlignment="1">
      <alignment horizontal="center" vertical="top" wrapText="1"/>
    </xf>
    <xf numFmtId="0" fontId="17" fillId="9" borderId="3" xfId="19" applyFont="1" applyFill="1" applyBorder="1" applyAlignment="1">
      <alignment horizontal="center" vertical="top" wrapText="1"/>
    </xf>
    <xf numFmtId="0" fontId="17" fillId="9" borderId="1" xfId="19" applyFont="1" applyFill="1" applyBorder="1" applyAlignment="1">
      <alignment horizontal="center" vertical="top" wrapText="1"/>
    </xf>
    <xf numFmtId="0" fontId="16" fillId="0" borderId="78" xfId="19" applyFont="1" applyBorder="1" applyAlignment="1">
      <alignment horizontal="left" vertical="top" wrapText="1"/>
    </xf>
    <xf numFmtId="0" fontId="16" fillId="0" borderId="60" xfId="19" applyFont="1" applyBorder="1" applyAlignment="1">
      <alignment horizontal="left" vertical="top" wrapText="1"/>
    </xf>
    <xf numFmtId="0" fontId="15" fillId="0" borderId="62" xfId="19" applyFont="1" applyBorder="1" applyAlignment="1">
      <alignment horizontal="center" vertical="center" wrapText="1"/>
    </xf>
    <xf numFmtId="0" fontId="15" fillId="0" borderId="60" xfId="19" applyFont="1" applyBorder="1" applyAlignment="1">
      <alignment horizontal="center" vertical="center" wrapText="1"/>
    </xf>
    <xf numFmtId="0" fontId="15" fillId="0" borderId="30" xfId="19" applyFont="1" applyBorder="1" applyAlignment="1">
      <alignment horizontal="center" vertical="center" wrapText="1"/>
    </xf>
    <xf numFmtId="0" fontId="16" fillId="10" borderId="6" xfId="19" applyFont="1" applyFill="1" applyBorder="1" applyAlignment="1">
      <alignment horizontal="left" vertical="top" wrapText="1"/>
    </xf>
    <xf numFmtId="0" fontId="16" fillId="10" borderId="14" xfId="19" applyFont="1" applyFill="1" applyBorder="1" applyAlignment="1">
      <alignment horizontal="left" vertical="top" wrapText="1"/>
    </xf>
    <xf numFmtId="0" fontId="16" fillId="10" borderId="13" xfId="19" applyFont="1" applyFill="1" applyBorder="1" applyAlignment="1">
      <alignment horizontal="left" vertical="top" wrapText="1"/>
    </xf>
    <xf numFmtId="0" fontId="16" fillId="0" borderId="78" xfId="2" applyFont="1" applyBorder="1" applyAlignment="1">
      <alignment horizontal="left" vertical="top" wrapText="1"/>
    </xf>
    <xf numFmtId="0" fontId="16" fillId="0" borderId="30" xfId="2" applyFont="1" applyBorder="1" applyAlignment="1">
      <alignment horizontal="left" vertical="top" wrapText="1"/>
    </xf>
    <xf numFmtId="49" fontId="16" fillId="0" borderId="25" xfId="2" applyNumberFormat="1" applyFont="1" applyBorder="1" applyAlignment="1">
      <alignment horizontal="center" vertical="center" textRotation="90"/>
    </xf>
    <xf numFmtId="49" fontId="16" fillId="0" borderId="19" xfId="2" applyNumberFormat="1" applyFont="1" applyBorder="1" applyAlignment="1">
      <alignment horizontal="center" vertical="center" textRotation="90"/>
    </xf>
    <xf numFmtId="49" fontId="16" fillId="0" borderId="4" xfId="2" applyNumberFormat="1" applyFont="1" applyBorder="1" applyAlignment="1">
      <alignment horizontal="center" vertical="center" textRotation="90"/>
    </xf>
    <xf numFmtId="0" fontId="16" fillId="10" borderId="26" xfId="19" applyFont="1" applyFill="1" applyBorder="1" applyAlignment="1">
      <alignment horizontal="left" vertical="top" wrapText="1"/>
    </xf>
    <xf numFmtId="0" fontId="16" fillId="10" borderId="0" xfId="19" applyFont="1" applyFill="1" applyAlignment="1">
      <alignment horizontal="left" vertical="top" wrapText="1"/>
    </xf>
    <xf numFmtId="0" fontId="16" fillId="10" borderId="3" xfId="19" applyFont="1" applyFill="1" applyBorder="1" applyAlignment="1">
      <alignment horizontal="left" vertical="top" wrapText="1"/>
    </xf>
    <xf numFmtId="164" fontId="16" fillId="15" borderId="74" xfId="19" applyNumberFormat="1" applyFont="1" applyFill="1" applyBorder="1" applyAlignment="1">
      <alignment horizontal="center" vertical="center" wrapText="1"/>
    </xf>
    <xf numFmtId="164" fontId="16" fillId="15" borderId="59" xfId="19" applyNumberFormat="1" applyFont="1" applyFill="1" applyBorder="1" applyAlignment="1">
      <alignment horizontal="center" vertical="center" wrapText="1"/>
    </xf>
    <xf numFmtId="164" fontId="16" fillId="15" borderId="34" xfId="19" applyNumberFormat="1" applyFont="1" applyFill="1" applyBorder="1" applyAlignment="1">
      <alignment horizontal="center" vertical="center" wrapText="1"/>
    </xf>
    <xf numFmtId="49" fontId="17" fillId="11" borderId="11" xfId="2" applyNumberFormat="1" applyFont="1" applyFill="1" applyBorder="1" applyAlignment="1">
      <alignment horizontal="right" vertical="top"/>
    </xf>
    <xf numFmtId="49" fontId="17" fillId="11" borderId="10" xfId="2" applyNumberFormat="1" applyFont="1" applyFill="1" applyBorder="1" applyAlignment="1">
      <alignment horizontal="right" vertical="top"/>
    </xf>
    <xf numFmtId="164" fontId="16" fillId="15" borderId="75" xfId="19" applyNumberFormat="1" applyFont="1" applyFill="1" applyBorder="1" applyAlignment="1">
      <alignment horizontal="center" vertical="top" wrapText="1"/>
    </xf>
    <xf numFmtId="164" fontId="16" fillId="15" borderId="66" xfId="19" applyNumberFormat="1" applyFont="1" applyFill="1" applyBorder="1" applyAlignment="1">
      <alignment horizontal="center" vertical="top" wrapText="1"/>
    </xf>
    <xf numFmtId="0" fontId="1" fillId="0" borderId="66" xfId="19" applyBorder="1" applyAlignment="1">
      <alignment horizontal="center" vertical="top" wrapText="1"/>
    </xf>
    <xf numFmtId="0" fontId="1" fillId="0" borderId="35" xfId="19" applyBorder="1" applyAlignment="1">
      <alignment horizontal="center" vertical="top" wrapText="1"/>
    </xf>
    <xf numFmtId="0" fontId="16" fillId="0" borderId="60" xfId="2" applyFont="1" applyBorder="1" applyAlignment="1">
      <alignment horizontal="left" vertical="top" wrapText="1"/>
    </xf>
    <xf numFmtId="49" fontId="16" fillId="0" borderId="24" xfId="2" applyNumberFormat="1" applyFont="1" applyBorder="1" applyAlignment="1">
      <alignment horizontal="center" vertical="top"/>
    </xf>
    <xf numFmtId="49" fontId="16" fillId="0" borderId="38" xfId="2" applyNumberFormat="1" applyFont="1" applyBorder="1" applyAlignment="1">
      <alignment horizontal="center" vertical="top"/>
    </xf>
    <xf numFmtId="49" fontId="16" fillId="0" borderId="2" xfId="2" applyNumberFormat="1" applyFont="1" applyBorder="1" applyAlignment="1">
      <alignment horizontal="center" vertical="top"/>
    </xf>
    <xf numFmtId="49" fontId="17" fillId="9" borderId="25" xfId="2" applyNumberFormat="1" applyFont="1" applyFill="1" applyBorder="1" applyAlignment="1">
      <alignment horizontal="center" vertical="center" textRotation="90"/>
    </xf>
    <xf numFmtId="49" fontId="17" fillId="9" borderId="19" xfId="2" applyNumberFormat="1" applyFont="1" applyFill="1" applyBorder="1" applyAlignment="1">
      <alignment horizontal="center" vertical="center" textRotation="90"/>
    </xf>
    <xf numFmtId="49" fontId="17" fillId="9" borderId="4" xfId="2" applyNumberFormat="1" applyFont="1" applyFill="1" applyBorder="1" applyAlignment="1">
      <alignment horizontal="center" vertical="center" textRotation="90"/>
    </xf>
    <xf numFmtId="0" fontId="16" fillId="4" borderId="30" xfId="19" applyFont="1" applyFill="1" applyBorder="1" applyAlignment="1">
      <alignment horizontal="left" vertical="top" wrapText="1"/>
    </xf>
    <xf numFmtId="0" fontId="16" fillId="4" borderId="51" xfId="19" applyFont="1" applyFill="1" applyBorder="1" applyAlignment="1">
      <alignment horizontal="left" vertical="top" wrapText="1"/>
    </xf>
    <xf numFmtId="49" fontId="17" fillId="9" borderId="24" xfId="2" applyNumberFormat="1" applyFont="1" applyFill="1" applyBorder="1" applyAlignment="1">
      <alignment horizontal="center" vertical="center" textRotation="90"/>
    </xf>
    <xf numFmtId="49" fontId="17" fillId="9" borderId="38" xfId="2" applyNumberFormat="1" applyFont="1" applyFill="1" applyBorder="1" applyAlignment="1">
      <alignment horizontal="center" vertical="center" textRotation="90"/>
    </xf>
    <xf numFmtId="49" fontId="17" fillId="9" borderId="2" xfId="2" applyNumberFormat="1" applyFont="1" applyFill="1" applyBorder="1" applyAlignment="1">
      <alignment horizontal="center" vertical="center" textRotation="90"/>
    </xf>
    <xf numFmtId="0" fontId="16" fillId="0" borderId="67" xfId="2" applyFont="1" applyBorder="1" applyAlignment="1">
      <alignment horizontal="left" vertical="top" wrapText="1"/>
    </xf>
    <xf numFmtId="0" fontId="16" fillId="0" borderId="75" xfId="2" applyFont="1" applyBorder="1" applyAlignment="1">
      <alignment horizontal="center" vertical="top"/>
    </xf>
    <xf numFmtId="0" fontId="16" fillId="0" borderId="66" xfId="2" applyFont="1" applyBorder="1" applyAlignment="1">
      <alignment horizontal="center" vertical="top"/>
    </xf>
    <xf numFmtId="0" fontId="16" fillId="0" borderId="35" xfId="2" applyFont="1" applyBorder="1" applyAlignment="1">
      <alignment horizontal="center" vertical="top"/>
    </xf>
    <xf numFmtId="164" fontId="16" fillId="4" borderId="75" xfId="19" applyNumberFormat="1" applyFont="1" applyFill="1" applyBorder="1" applyAlignment="1">
      <alignment horizontal="center" vertical="center" wrapText="1"/>
    </xf>
    <xf numFmtId="164" fontId="16" fillId="4" borderId="43" xfId="19" applyNumberFormat="1" applyFont="1" applyFill="1" applyBorder="1" applyAlignment="1">
      <alignment horizontal="center" vertical="center" wrapText="1"/>
    </xf>
    <xf numFmtId="0" fontId="16" fillId="0" borderId="67" xfId="19" applyFont="1" applyBorder="1" applyAlignment="1">
      <alignment horizontal="left" vertical="top" wrapText="1"/>
    </xf>
    <xf numFmtId="0" fontId="16" fillId="0" borderId="78" xfId="2" applyFont="1" applyBorder="1" applyAlignment="1">
      <alignment horizontal="left" vertical="top"/>
    </xf>
    <xf numFmtId="0" fontId="16" fillId="0" borderId="30" xfId="2" applyFont="1" applyBorder="1" applyAlignment="1">
      <alignment horizontal="left" vertical="top"/>
    </xf>
    <xf numFmtId="49" fontId="17" fillId="0" borderId="6" xfId="2" applyNumberFormat="1" applyFont="1" applyBorder="1" applyAlignment="1">
      <alignment horizontal="center" vertical="top"/>
    </xf>
    <xf numFmtId="49" fontId="17" fillId="0" borderId="14" xfId="2" applyNumberFormat="1" applyFont="1" applyBorder="1" applyAlignment="1">
      <alignment horizontal="center" vertical="top"/>
    </xf>
    <xf numFmtId="49" fontId="17" fillId="0" borderId="14" xfId="2" applyNumberFormat="1" applyFont="1" applyBorder="1" applyAlignment="1">
      <alignment horizontal="center" vertical="center"/>
    </xf>
    <xf numFmtId="49" fontId="17" fillId="0" borderId="13" xfId="2" applyNumberFormat="1" applyFont="1" applyBorder="1" applyAlignment="1">
      <alignment horizontal="center" vertical="center"/>
    </xf>
    <xf numFmtId="0" fontId="16" fillId="10" borderId="24" xfId="2" applyFont="1" applyFill="1" applyBorder="1" applyAlignment="1">
      <alignment horizontal="left" vertical="top" wrapText="1"/>
    </xf>
    <xf numFmtId="0" fontId="16" fillId="10" borderId="38" xfId="2" applyFont="1" applyFill="1" applyBorder="1" applyAlignment="1">
      <alignment horizontal="left" vertical="top" wrapText="1"/>
    </xf>
    <xf numFmtId="0" fontId="16" fillId="10" borderId="2" xfId="2" applyFont="1" applyFill="1" applyBorder="1" applyAlignment="1">
      <alignment horizontal="left" vertical="top" wrapText="1"/>
    </xf>
    <xf numFmtId="0" fontId="17" fillId="9" borderId="25" xfId="19" applyFont="1" applyFill="1" applyBorder="1" applyAlignment="1">
      <alignment horizontal="left" vertical="top" wrapText="1"/>
    </xf>
    <xf numFmtId="0" fontId="17" fillId="9" borderId="26" xfId="19" applyFont="1" applyFill="1" applyBorder="1" applyAlignment="1">
      <alignment horizontal="left" vertical="top" wrapText="1"/>
    </xf>
    <xf numFmtId="0" fontId="17" fillId="9" borderId="44" xfId="19" applyFont="1" applyFill="1" applyBorder="1" applyAlignment="1">
      <alignment horizontal="left" vertical="top" wrapText="1"/>
    </xf>
    <xf numFmtId="0" fontId="17" fillId="9" borderId="19" xfId="19" applyFont="1" applyFill="1" applyBorder="1" applyAlignment="1">
      <alignment horizontal="left" vertical="top" wrapText="1"/>
    </xf>
    <xf numFmtId="0" fontId="17" fillId="9" borderId="0" xfId="19" applyFont="1" applyFill="1" applyAlignment="1">
      <alignment horizontal="left" vertical="top" wrapText="1"/>
    </xf>
    <xf numFmtId="0" fontId="17" fillId="9" borderId="18" xfId="19" applyFont="1" applyFill="1" applyBorder="1" applyAlignment="1">
      <alignment horizontal="left" vertical="top" wrapText="1"/>
    </xf>
    <xf numFmtId="0" fontId="17" fillId="9" borderId="4" xfId="19" applyFont="1" applyFill="1" applyBorder="1" applyAlignment="1">
      <alignment horizontal="left" vertical="top" wrapText="1"/>
    </xf>
    <xf numFmtId="0" fontId="17" fillId="9" borderId="3" xfId="19" applyFont="1" applyFill="1" applyBorder="1" applyAlignment="1">
      <alignment horizontal="left" vertical="top" wrapText="1"/>
    </xf>
    <xf numFmtId="0" fontId="17" fillId="9" borderId="1" xfId="19" applyFont="1" applyFill="1" applyBorder="1" applyAlignment="1">
      <alignment horizontal="left" vertical="top" wrapText="1"/>
    </xf>
    <xf numFmtId="0" fontId="16" fillId="10" borderId="24" xfId="19" applyFont="1" applyFill="1" applyBorder="1" applyAlignment="1">
      <alignment horizontal="left" vertical="top"/>
    </xf>
    <xf numFmtId="0" fontId="16" fillId="10" borderId="38" xfId="19" applyFont="1" applyFill="1" applyBorder="1" applyAlignment="1">
      <alignment horizontal="left" vertical="top"/>
    </xf>
    <xf numFmtId="0" fontId="16" fillId="10" borderId="2" xfId="19" applyFont="1" applyFill="1" applyBorder="1" applyAlignment="1">
      <alignment horizontal="left" vertical="top"/>
    </xf>
    <xf numFmtId="0" fontId="17" fillId="9" borderId="25" xfId="2" applyFont="1" applyFill="1" applyBorder="1" applyAlignment="1">
      <alignment horizontal="center" vertical="center" textRotation="90" wrapText="1"/>
    </xf>
    <xf numFmtId="0" fontId="17" fillId="9" borderId="19" xfId="2" applyFont="1" applyFill="1" applyBorder="1" applyAlignment="1">
      <alignment horizontal="center" vertical="center" textRotation="90" wrapText="1"/>
    </xf>
    <xf numFmtId="0" fontId="17" fillId="9" borderId="4" xfId="2" applyFont="1" applyFill="1" applyBorder="1" applyAlignment="1">
      <alignment horizontal="center" vertical="center" textRotation="90" wrapText="1"/>
    </xf>
    <xf numFmtId="0" fontId="21" fillId="9" borderId="24" xfId="2" applyFont="1" applyFill="1" applyBorder="1" applyAlignment="1">
      <alignment horizontal="center" vertical="center" textRotation="90" wrapText="1"/>
    </xf>
    <xf numFmtId="0" fontId="21" fillId="9" borderId="38" xfId="2" applyFont="1" applyFill="1" applyBorder="1" applyAlignment="1">
      <alignment horizontal="center" vertical="center" textRotation="90" wrapText="1"/>
    </xf>
    <xf numFmtId="0" fontId="21" fillId="9" borderId="2" xfId="2" applyFont="1" applyFill="1" applyBorder="1" applyAlignment="1">
      <alignment horizontal="center" vertical="center" textRotation="90" wrapText="1"/>
    </xf>
    <xf numFmtId="49" fontId="17" fillId="9" borderId="26" xfId="2" applyNumberFormat="1" applyFont="1" applyFill="1" applyBorder="1" applyAlignment="1">
      <alignment horizontal="center" vertical="top"/>
    </xf>
    <xf numFmtId="49" fontId="17" fillId="9" borderId="0" xfId="2" applyNumberFormat="1" applyFont="1" applyFill="1" applyAlignment="1">
      <alignment horizontal="center" vertical="top"/>
    </xf>
    <xf numFmtId="49" fontId="17" fillId="9" borderId="3" xfId="2" applyNumberFormat="1" applyFont="1" applyFill="1" applyBorder="1" applyAlignment="1">
      <alignment horizontal="center" vertical="top"/>
    </xf>
    <xf numFmtId="0" fontId="16" fillId="10" borderId="38" xfId="19" applyFont="1" applyFill="1" applyBorder="1" applyAlignment="1">
      <alignment horizontal="center" vertical="top" wrapText="1"/>
    </xf>
    <xf numFmtId="0" fontId="16" fillId="10" borderId="2" xfId="19" applyFont="1" applyFill="1" applyBorder="1" applyAlignment="1">
      <alignment horizontal="center" vertical="top" wrapText="1"/>
    </xf>
    <xf numFmtId="0" fontId="16" fillId="10" borderId="44" xfId="19" applyFont="1" applyFill="1" applyBorder="1" applyAlignment="1">
      <alignment horizontal="left" vertical="top" wrapText="1"/>
    </xf>
    <xf numFmtId="0" fontId="16" fillId="10" borderId="18" xfId="19" applyFont="1" applyFill="1" applyBorder="1" applyAlignment="1">
      <alignment horizontal="left" vertical="top" wrapText="1"/>
    </xf>
    <xf numFmtId="0" fontId="16" fillId="10" borderId="1" xfId="19" applyFont="1" applyFill="1" applyBorder="1" applyAlignment="1">
      <alignment horizontal="left" vertical="top" wrapText="1"/>
    </xf>
    <xf numFmtId="0" fontId="16" fillId="10" borderId="57" xfId="19" applyFont="1" applyFill="1" applyBorder="1" applyAlignment="1">
      <alignment horizontal="left" vertical="top" wrapText="1"/>
    </xf>
    <xf numFmtId="0" fontId="16" fillId="10" borderId="84" xfId="19" applyFont="1" applyFill="1" applyBorder="1" applyAlignment="1">
      <alignment horizontal="left" vertical="top" wrapText="1"/>
    </xf>
    <xf numFmtId="0" fontId="16" fillId="10" borderId="27" xfId="19" applyFont="1" applyFill="1" applyBorder="1" applyAlignment="1">
      <alignment horizontal="left" vertical="top" wrapText="1"/>
    </xf>
    <xf numFmtId="0" fontId="16" fillId="10" borderId="41" xfId="19" applyFont="1" applyFill="1" applyBorder="1" applyAlignment="1">
      <alignment horizontal="left" vertical="top" wrapText="1"/>
    </xf>
    <xf numFmtId="49" fontId="17" fillId="0" borderId="44" xfId="2" applyNumberFormat="1" applyFont="1" applyBorder="1" applyAlignment="1">
      <alignment horizontal="center" vertical="top"/>
    </xf>
    <xf numFmtId="49" fontId="17" fillId="0" borderId="18" xfId="2" applyNumberFormat="1" applyFont="1" applyBorder="1" applyAlignment="1">
      <alignment horizontal="center" vertical="top"/>
    </xf>
    <xf numFmtId="49" fontId="17" fillId="0" borderId="1" xfId="2" applyNumberFormat="1" applyFont="1" applyBorder="1" applyAlignment="1">
      <alignment horizontal="center" vertical="top"/>
    </xf>
    <xf numFmtId="49" fontId="17" fillId="6" borderId="24" xfId="2" applyNumberFormat="1" applyFont="1" applyFill="1" applyBorder="1" applyAlignment="1">
      <alignment horizontal="center" vertical="top"/>
    </xf>
    <xf numFmtId="49" fontId="17" fillId="6" borderId="38" xfId="2" applyNumberFormat="1" applyFont="1" applyFill="1" applyBorder="1" applyAlignment="1">
      <alignment horizontal="center" vertical="top"/>
    </xf>
    <xf numFmtId="49" fontId="17" fillId="6" borderId="2" xfId="2" applyNumberFormat="1" applyFont="1" applyFill="1" applyBorder="1" applyAlignment="1">
      <alignment horizontal="center" vertical="top"/>
    </xf>
    <xf numFmtId="0" fontId="16" fillId="10" borderId="6" xfId="2" applyFont="1" applyFill="1" applyBorder="1" applyAlignment="1">
      <alignment horizontal="left" vertical="top" wrapText="1"/>
    </xf>
    <xf numFmtId="0" fontId="16" fillId="10" borderId="14" xfId="2" applyFont="1" applyFill="1" applyBorder="1" applyAlignment="1">
      <alignment horizontal="left" vertical="top" wrapText="1"/>
    </xf>
    <xf numFmtId="0" fontId="16" fillId="10" borderId="13" xfId="2" applyFont="1" applyFill="1" applyBorder="1" applyAlignment="1">
      <alignment horizontal="left" vertical="top" wrapText="1"/>
    </xf>
    <xf numFmtId="0" fontId="18" fillId="10" borderId="24" xfId="19" applyFont="1" applyFill="1" applyBorder="1" applyAlignment="1">
      <alignment horizontal="left" vertical="top" wrapText="1"/>
    </xf>
    <xf numFmtId="0" fontId="18" fillId="10" borderId="38" xfId="19" applyFont="1" applyFill="1" applyBorder="1" applyAlignment="1">
      <alignment horizontal="left" vertical="top" wrapText="1"/>
    </xf>
    <xf numFmtId="0" fontId="18" fillId="10" borderId="2" xfId="19" applyFont="1" applyFill="1" applyBorder="1" applyAlignment="1">
      <alignment horizontal="left" vertical="top" wrapText="1"/>
    </xf>
    <xf numFmtId="0" fontId="16" fillId="0" borderId="15" xfId="19" applyFont="1" applyBorder="1" applyAlignment="1">
      <alignment horizontal="left" vertical="center" wrapText="1"/>
    </xf>
    <xf numFmtId="0" fontId="16" fillId="0" borderId="17" xfId="19" applyFont="1" applyBorder="1" applyAlignment="1">
      <alignment horizontal="left" vertical="center" wrapText="1"/>
    </xf>
    <xf numFmtId="0" fontId="16" fillId="0" borderId="16" xfId="19" applyFont="1" applyBorder="1" applyAlignment="1">
      <alignment horizontal="left" vertical="center" wrapText="1"/>
    </xf>
    <xf numFmtId="49" fontId="17" fillId="9" borderId="25" xfId="2" applyNumberFormat="1" applyFont="1" applyFill="1" applyBorder="1" applyAlignment="1">
      <alignment horizontal="center" vertical="top"/>
    </xf>
    <xf numFmtId="49" fontId="17" fillId="9" borderId="19" xfId="2" applyNumberFormat="1" applyFont="1" applyFill="1" applyBorder="1" applyAlignment="1">
      <alignment horizontal="center" vertical="top"/>
    </xf>
    <xf numFmtId="49" fontId="17" fillId="9" borderId="4" xfId="2" applyNumberFormat="1" applyFont="1" applyFill="1" applyBorder="1" applyAlignment="1">
      <alignment horizontal="center" vertical="top"/>
    </xf>
    <xf numFmtId="0" fontId="77" fillId="0" borderId="16" xfId="19" applyFont="1" applyBorder="1" applyAlignment="1">
      <alignment horizontal="left" vertical="top" wrapText="1"/>
    </xf>
    <xf numFmtId="49" fontId="17" fillId="24" borderId="24" xfId="2" applyNumberFormat="1" applyFont="1" applyFill="1" applyBorder="1" applyAlignment="1">
      <alignment horizontal="center" vertical="top"/>
    </xf>
    <xf numFmtId="49" fontId="17" fillId="24" borderId="38" xfId="2" applyNumberFormat="1" applyFont="1" applyFill="1" applyBorder="1" applyAlignment="1">
      <alignment horizontal="center" vertical="top"/>
    </xf>
    <xf numFmtId="49" fontId="17" fillId="24" borderId="2" xfId="2" applyNumberFormat="1" applyFont="1" applyFill="1" applyBorder="1" applyAlignment="1">
      <alignment horizontal="center" vertical="top"/>
    </xf>
    <xf numFmtId="49" fontId="17" fillId="11" borderId="78" xfId="2" applyNumberFormat="1" applyFont="1" applyFill="1" applyBorder="1" applyAlignment="1">
      <alignment horizontal="center" vertical="top"/>
    </xf>
    <xf numFmtId="49" fontId="17" fillId="11" borderId="60" xfId="2" applyNumberFormat="1" applyFont="1" applyFill="1" applyBorder="1" applyAlignment="1">
      <alignment horizontal="center" vertical="top"/>
    </xf>
    <xf numFmtId="49" fontId="17" fillId="11" borderId="67" xfId="2" applyNumberFormat="1" applyFont="1" applyFill="1" applyBorder="1" applyAlignment="1">
      <alignment horizontal="center" vertical="top"/>
    </xf>
    <xf numFmtId="49" fontId="17" fillId="11" borderId="44" xfId="2" applyNumberFormat="1" applyFont="1" applyFill="1" applyBorder="1" applyAlignment="1">
      <alignment horizontal="center" vertical="top"/>
    </xf>
    <xf numFmtId="49" fontId="17" fillId="11" borderId="18" xfId="2" applyNumberFormat="1" applyFont="1" applyFill="1" applyBorder="1" applyAlignment="1">
      <alignment horizontal="center" vertical="top"/>
    </xf>
    <xf numFmtId="49" fontId="17" fillId="11" borderId="1" xfId="2" applyNumberFormat="1" applyFont="1" applyFill="1" applyBorder="1" applyAlignment="1">
      <alignment horizontal="center" vertical="top"/>
    </xf>
    <xf numFmtId="0" fontId="16" fillId="10" borderId="25" xfId="19" applyFont="1" applyFill="1" applyBorder="1" applyAlignment="1">
      <alignment horizontal="left" vertical="top" wrapText="1"/>
    </xf>
    <xf numFmtId="0" fontId="16" fillId="10" borderId="19" xfId="19" applyFont="1" applyFill="1" applyBorder="1" applyAlignment="1">
      <alignment horizontal="left" vertical="top" wrapText="1"/>
    </xf>
    <xf numFmtId="0" fontId="16" fillId="10" borderId="4" xfId="19" applyFont="1" applyFill="1" applyBorder="1" applyAlignment="1">
      <alignment horizontal="left" vertical="top" wrapText="1"/>
    </xf>
    <xf numFmtId="0" fontId="16" fillId="4" borderId="19" xfId="19" applyFont="1" applyFill="1" applyBorder="1" applyAlignment="1">
      <alignment horizontal="left" vertical="center" wrapText="1"/>
    </xf>
    <xf numFmtId="0" fontId="16" fillId="4" borderId="0" xfId="19" applyFont="1" applyFill="1" applyAlignment="1">
      <alignment horizontal="left" vertical="center" wrapText="1"/>
    </xf>
    <xf numFmtId="0" fontId="16" fillId="4" borderId="18" xfId="19" applyFont="1" applyFill="1" applyBorder="1" applyAlignment="1">
      <alignment horizontal="left" vertical="center" wrapText="1"/>
    </xf>
    <xf numFmtId="0" fontId="16" fillId="0" borderId="19" xfId="19" applyFont="1" applyBorder="1" applyAlignment="1">
      <alignment horizontal="left" vertical="center" wrapText="1"/>
    </xf>
    <xf numFmtId="0" fontId="16" fillId="0" borderId="0" xfId="19" applyFont="1" applyAlignment="1">
      <alignment horizontal="left" vertical="center" wrapText="1"/>
    </xf>
    <xf numFmtId="0" fontId="16" fillId="0" borderId="18" xfId="19" applyFont="1" applyBorder="1" applyAlignment="1">
      <alignment horizontal="left" vertical="center" wrapText="1"/>
    </xf>
    <xf numFmtId="0" fontId="18" fillId="0" borderId="4" xfId="19" applyFont="1" applyBorder="1" applyAlignment="1">
      <alignment horizontal="left" vertical="center" wrapText="1"/>
    </xf>
    <xf numFmtId="0" fontId="18" fillId="0" borderId="3" xfId="19" applyFont="1" applyBorder="1" applyAlignment="1">
      <alignment horizontal="left" vertical="center" wrapText="1"/>
    </xf>
    <xf numFmtId="0" fontId="18" fillId="0" borderId="1" xfId="19" applyFont="1" applyBorder="1" applyAlignment="1">
      <alignment horizontal="left" vertical="center" wrapText="1"/>
    </xf>
    <xf numFmtId="0" fontId="56" fillId="3" borderId="4" xfId="19" applyFont="1" applyFill="1" applyBorder="1" applyAlignment="1">
      <alignment horizontal="left" vertical="center" wrapText="1"/>
    </xf>
    <xf numFmtId="0" fontId="56" fillId="3" borderId="3" xfId="19" applyFont="1" applyFill="1" applyBorder="1" applyAlignment="1">
      <alignment horizontal="left" vertical="center" wrapText="1"/>
    </xf>
    <xf numFmtId="0" fontId="56" fillId="3" borderId="1" xfId="19" applyFont="1" applyFill="1" applyBorder="1" applyAlignment="1">
      <alignment horizontal="left" vertical="center" wrapText="1"/>
    </xf>
    <xf numFmtId="0" fontId="18" fillId="0" borderId="7" xfId="19" applyFont="1" applyBorder="1" applyAlignment="1">
      <alignment horizontal="left" vertical="center" wrapText="1"/>
    </xf>
    <xf numFmtId="0" fontId="18" fillId="0" borderId="8" xfId="19" applyFont="1" applyBorder="1" applyAlignment="1">
      <alignment horizontal="left" vertical="center" wrapText="1"/>
    </xf>
    <xf numFmtId="0" fontId="18" fillId="0" borderId="5" xfId="19" applyFont="1" applyBorder="1" applyAlignment="1">
      <alignment horizontal="left" vertical="center" wrapText="1"/>
    </xf>
    <xf numFmtId="165" fontId="20" fillId="0" borderId="0" xfId="2" applyNumberFormat="1" applyFont="1" applyAlignment="1">
      <alignment horizontal="center" vertical="top" wrapText="1"/>
    </xf>
    <xf numFmtId="0" fontId="16" fillId="4" borderId="39" xfId="19" applyFont="1" applyFill="1" applyBorder="1" applyAlignment="1">
      <alignment horizontal="left" vertical="top" wrapText="1"/>
    </xf>
    <xf numFmtId="0" fontId="16" fillId="4" borderId="71" xfId="19" applyFont="1" applyFill="1" applyBorder="1" applyAlignment="1">
      <alignment horizontal="left" vertical="top" wrapText="1"/>
    </xf>
    <xf numFmtId="0" fontId="16" fillId="4" borderId="77" xfId="19" applyFont="1" applyFill="1" applyBorder="1" applyAlignment="1">
      <alignment horizontal="left" vertical="top" wrapText="1"/>
    </xf>
    <xf numFmtId="0" fontId="17" fillId="5" borderId="12" xfId="19" applyFont="1" applyFill="1" applyBorder="1" applyAlignment="1">
      <alignment horizontal="left" vertical="center" wrapText="1"/>
    </xf>
    <xf numFmtId="0" fontId="17" fillId="5" borderId="11" xfId="19" applyFont="1" applyFill="1" applyBorder="1" applyAlignment="1">
      <alignment horizontal="left" vertical="center" wrapText="1"/>
    </xf>
    <xf numFmtId="0" fontId="17" fillId="5" borderId="10" xfId="19" applyFont="1" applyFill="1" applyBorder="1" applyAlignment="1">
      <alignment horizontal="left" vertical="center" wrapText="1"/>
    </xf>
    <xf numFmtId="0" fontId="14" fillId="0" borderId="7" xfId="2" applyFont="1" applyBorder="1" applyAlignment="1">
      <alignment horizontal="left" vertical="top" wrapText="1"/>
    </xf>
    <xf numFmtId="0" fontId="14" fillId="0" borderId="8" xfId="2" applyFont="1" applyBorder="1" applyAlignment="1">
      <alignment horizontal="left" vertical="top" wrapText="1"/>
    </xf>
    <xf numFmtId="0" fontId="20" fillId="0" borderId="0" xfId="2" applyFont="1" applyAlignment="1">
      <alignment horizontal="left" vertical="top" wrapText="1"/>
    </xf>
    <xf numFmtId="4" fontId="76" fillId="0" borderId="0" xfId="2" applyNumberFormat="1" applyFont="1" applyAlignment="1">
      <alignment horizontal="center" vertical="top" wrapText="1"/>
    </xf>
    <xf numFmtId="0" fontId="16" fillId="0" borderId="0" xfId="2" applyFont="1" applyAlignment="1">
      <alignment horizontal="center" vertical="top"/>
    </xf>
    <xf numFmtId="165" fontId="21" fillId="0" borderId="0" xfId="2" applyNumberFormat="1" applyFont="1" applyAlignment="1">
      <alignment horizontal="center" vertical="top" wrapText="1"/>
    </xf>
    <xf numFmtId="49" fontId="17" fillId="11" borderId="24" xfId="2" applyNumberFormat="1" applyFont="1" applyFill="1" applyBorder="1" applyAlignment="1">
      <alignment horizontal="center" vertical="top"/>
    </xf>
    <xf numFmtId="49" fontId="17" fillId="11" borderId="38" xfId="2" applyNumberFormat="1" applyFont="1" applyFill="1" applyBorder="1" applyAlignment="1">
      <alignment horizontal="center" vertical="top"/>
    </xf>
    <xf numFmtId="49" fontId="17" fillId="11" borderId="2" xfId="2" applyNumberFormat="1" applyFont="1" applyFill="1" applyBorder="1" applyAlignment="1">
      <alignment horizontal="center" vertical="top"/>
    </xf>
    <xf numFmtId="49" fontId="17" fillId="10" borderId="24" xfId="2" applyNumberFormat="1" applyFont="1" applyFill="1" applyBorder="1" applyAlignment="1">
      <alignment horizontal="left" vertical="top"/>
    </xf>
    <xf numFmtId="49" fontId="17" fillId="10" borderId="38" xfId="2" applyNumberFormat="1" applyFont="1" applyFill="1" applyBorder="1" applyAlignment="1">
      <alignment horizontal="left" vertical="top"/>
    </xf>
    <xf numFmtId="49" fontId="17" fillId="10" borderId="2" xfId="2" applyNumberFormat="1" applyFont="1" applyFill="1" applyBorder="1" applyAlignment="1">
      <alignment horizontal="left" vertical="top"/>
    </xf>
    <xf numFmtId="49" fontId="17" fillId="10" borderId="44" xfId="2" applyNumberFormat="1" applyFont="1" applyFill="1" applyBorder="1" applyAlignment="1">
      <alignment horizontal="center" vertical="top"/>
    </xf>
    <xf numFmtId="49" fontId="17" fillId="10" borderId="18" xfId="2" applyNumberFormat="1" applyFont="1" applyFill="1" applyBorder="1" applyAlignment="1">
      <alignment horizontal="center" vertical="top"/>
    </xf>
    <xf numFmtId="49" fontId="17" fillId="10" borderId="1" xfId="2" applyNumberFormat="1" applyFont="1" applyFill="1" applyBorder="1" applyAlignment="1">
      <alignment horizontal="center" vertical="top"/>
    </xf>
    <xf numFmtId="0" fontId="16" fillId="0" borderId="62" xfId="19" applyFont="1" applyBorder="1" applyAlignment="1">
      <alignment horizontal="left" vertical="top" wrapText="1"/>
    </xf>
    <xf numFmtId="0" fontId="16" fillId="0" borderId="30" xfId="19" applyFont="1" applyBorder="1" applyAlignment="1">
      <alignment horizontal="left" vertical="top" wrapText="1"/>
    </xf>
    <xf numFmtId="49" fontId="17" fillId="0" borderId="24" xfId="2" applyNumberFormat="1" applyFont="1" applyBorder="1" applyAlignment="1">
      <alignment horizontal="center" vertical="top" wrapText="1"/>
    </xf>
    <xf numFmtId="49" fontId="17" fillId="0" borderId="38" xfId="2" applyNumberFormat="1" applyFont="1" applyBorder="1" applyAlignment="1">
      <alignment horizontal="center" vertical="top" wrapText="1"/>
    </xf>
    <xf numFmtId="49" fontId="17" fillId="0" borderId="2" xfId="2" applyNumberFormat="1" applyFont="1" applyBorder="1" applyAlignment="1">
      <alignment horizontal="center" vertical="top" wrapText="1"/>
    </xf>
    <xf numFmtId="0" fontId="16" fillId="0" borderId="25" xfId="19" applyFont="1" applyBorder="1" applyAlignment="1">
      <alignment horizontal="left" vertical="center" wrapText="1"/>
    </xf>
    <xf numFmtId="0" fontId="16" fillId="0" borderId="22" xfId="19" applyFont="1" applyBorder="1" applyAlignment="1">
      <alignment horizontal="left" vertical="center" wrapText="1"/>
    </xf>
    <xf numFmtId="0" fontId="16" fillId="0" borderId="43" xfId="19" applyFont="1" applyBorder="1" applyAlignment="1">
      <alignment horizontal="center" vertical="center" wrapText="1"/>
    </xf>
    <xf numFmtId="0" fontId="16" fillId="0" borderId="36" xfId="19" applyFont="1" applyBorder="1" applyAlignment="1">
      <alignment horizontal="center" vertical="center" wrapText="1"/>
    </xf>
    <xf numFmtId="0" fontId="17" fillId="10" borderId="24" xfId="4" applyFont="1" applyFill="1" applyBorder="1" applyAlignment="1">
      <alignment horizontal="left" vertical="top" wrapText="1"/>
    </xf>
    <xf numFmtId="0" fontId="17" fillId="10" borderId="38" xfId="4" applyFont="1" applyFill="1" applyBorder="1" applyAlignment="1">
      <alignment horizontal="left" vertical="top" wrapText="1"/>
    </xf>
    <xf numFmtId="0" fontId="17" fillId="10" borderId="2" xfId="4" applyFont="1" applyFill="1" applyBorder="1" applyAlignment="1">
      <alignment horizontal="left" vertical="top" wrapText="1"/>
    </xf>
    <xf numFmtId="49" fontId="17" fillId="9" borderId="44" xfId="2" applyNumberFormat="1" applyFont="1" applyFill="1" applyBorder="1" applyAlignment="1">
      <alignment horizontal="center" vertical="top"/>
    </xf>
    <xf numFmtId="49" fontId="17" fillId="9" borderId="18" xfId="2" applyNumberFormat="1" applyFont="1" applyFill="1" applyBorder="1" applyAlignment="1">
      <alignment horizontal="center" vertical="top"/>
    </xf>
    <xf numFmtId="49" fontId="17" fillId="9" borderId="1" xfId="2" applyNumberFormat="1" applyFont="1" applyFill="1" applyBorder="1" applyAlignment="1">
      <alignment horizontal="center" vertical="top"/>
    </xf>
    <xf numFmtId="49" fontId="17" fillId="9" borderId="44" xfId="2" applyNumberFormat="1" applyFont="1" applyFill="1" applyBorder="1" applyAlignment="1">
      <alignment horizontal="center" vertical="center" textRotation="90"/>
    </xf>
    <xf numFmtId="49" fontId="17" fillId="9" borderId="18" xfId="2" applyNumberFormat="1" applyFont="1" applyFill="1" applyBorder="1" applyAlignment="1">
      <alignment horizontal="center" vertical="center" textRotation="90"/>
    </xf>
    <xf numFmtId="49" fontId="17" fillId="9" borderId="1" xfId="2" applyNumberFormat="1" applyFont="1" applyFill="1" applyBorder="1" applyAlignment="1">
      <alignment horizontal="center" vertical="center" textRotation="90"/>
    </xf>
    <xf numFmtId="0" fontId="21" fillId="9" borderId="44" xfId="2" applyFont="1" applyFill="1" applyBorder="1" applyAlignment="1">
      <alignment horizontal="center" vertical="center" textRotation="90" wrapText="1"/>
    </xf>
    <xf numFmtId="0" fontId="21" fillId="9" borderId="18" xfId="2" applyFont="1" applyFill="1" applyBorder="1" applyAlignment="1">
      <alignment horizontal="center" vertical="center" textRotation="90" wrapText="1"/>
    </xf>
    <xf numFmtId="0" fontId="21" fillId="9" borderId="1" xfId="2" applyFont="1" applyFill="1" applyBorder="1" applyAlignment="1">
      <alignment horizontal="center" vertical="center" textRotation="90" wrapText="1"/>
    </xf>
    <xf numFmtId="49" fontId="17" fillId="9" borderId="25" xfId="2" applyNumberFormat="1" applyFont="1" applyFill="1" applyBorder="1" applyAlignment="1">
      <alignment horizontal="left" vertical="top" wrapText="1"/>
    </xf>
    <xf numFmtId="49" fontId="17" fillId="9" borderId="26" xfId="2" applyNumberFormat="1" applyFont="1" applyFill="1" applyBorder="1" applyAlignment="1">
      <alignment horizontal="left" vertical="top" wrapText="1"/>
    </xf>
    <xf numFmtId="49" fontId="17" fillId="9" borderId="44" xfId="2" applyNumberFormat="1" applyFont="1" applyFill="1" applyBorder="1" applyAlignment="1">
      <alignment horizontal="left" vertical="top" wrapText="1"/>
    </xf>
    <xf numFmtId="49" fontId="17" fillId="9" borderId="19" xfId="2" applyNumberFormat="1" applyFont="1" applyFill="1" applyBorder="1" applyAlignment="1">
      <alignment horizontal="left" vertical="top" wrapText="1"/>
    </xf>
    <xf numFmtId="49" fontId="17" fillId="9" borderId="0" xfId="2" applyNumberFormat="1" applyFont="1" applyFill="1" applyAlignment="1">
      <alignment horizontal="left" vertical="top" wrapText="1"/>
    </xf>
    <xf numFmtId="49" fontId="17" fillId="9" borderId="18" xfId="2" applyNumberFormat="1" applyFont="1" applyFill="1" applyBorder="1" applyAlignment="1">
      <alignment horizontal="left" vertical="top" wrapText="1"/>
    </xf>
    <xf numFmtId="49" fontId="17" fillId="9" borderId="4" xfId="2" applyNumberFormat="1" applyFont="1" applyFill="1" applyBorder="1" applyAlignment="1">
      <alignment horizontal="left" vertical="top" wrapText="1"/>
    </xf>
    <xf numFmtId="49" fontId="17" fillId="9" borderId="3" xfId="2" applyNumberFormat="1" applyFont="1" applyFill="1" applyBorder="1" applyAlignment="1">
      <alignment horizontal="left" vertical="top" wrapText="1"/>
    </xf>
    <xf numFmtId="49" fontId="17" fillId="9" borderId="1" xfId="2" applyNumberFormat="1" applyFont="1" applyFill="1" applyBorder="1" applyAlignment="1">
      <alignment horizontal="left" vertical="top" wrapText="1"/>
    </xf>
    <xf numFmtId="49" fontId="17" fillId="24" borderId="55" xfId="2" applyNumberFormat="1" applyFont="1" applyFill="1" applyBorder="1" applyAlignment="1">
      <alignment horizontal="right" vertical="top"/>
    </xf>
    <xf numFmtId="49" fontId="17" fillId="24" borderId="11" xfId="2" applyNumberFormat="1" applyFont="1" applyFill="1" applyBorder="1" applyAlignment="1">
      <alignment horizontal="right" vertical="top"/>
    </xf>
    <xf numFmtId="49" fontId="17" fillId="24" borderId="10" xfId="2" applyNumberFormat="1" applyFont="1" applyFill="1" applyBorder="1" applyAlignment="1">
      <alignment horizontal="right" vertical="top"/>
    </xf>
    <xf numFmtId="49" fontId="16" fillId="9" borderId="26" xfId="2" applyNumberFormat="1" applyFont="1" applyFill="1" applyBorder="1" applyAlignment="1">
      <alignment horizontal="center" vertical="top"/>
    </xf>
    <xf numFmtId="49" fontId="16" fillId="9" borderId="0" xfId="2" applyNumberFormat="1" applyFont="1" applyFill="1" applyAlignment="1">
      <alignment horizontal="center" vertical="top"/>
    </xf>
    <xf numFmtId="49" fontId="16" fillId="9" borderId="3" xfId="2" applyNumberFormat="1" applyFont="1" applyFill="1" applyBorder="1" applyAlignment="1">
      <alignment horizontal="center" vertical="top"/>
    </xf>
    <xf numFmtId="0" fontId="16" fillId="6" borderId="24" xfId="2" applyFont="1" applyFill="1" applyBorder="1" applyAlignment="1">
      <alignment horizontal="center" vertical="center" textRotation="90" wrapText="1"/>
    </xf>
    <xf numFmtId="0" fontId="16" fillId="6" borderId="38" xfId="2" applyFont="1" applyFill="1" applyBorder="1" applyAlignment="1">
      <alignment horizontal="center" vertical="center" textRotation="90" wrapText="1"/>
    </xf>
    <xf numFmtId="0" fontId="16" fillId="6" borderId="2" xfId="2" applyFont="1" applyFill="1" applyBorder="1" applyAlignment="1">
      <alignment horizontal="center" vertical="center" textRotation="90" wrapText="1"/>
    </xf>
    <xf numFmtId="0" fontId="7" fillId="0" borderId="24" xfId="19" applyFont="1" applyBorder="1" applyAlignment="1">
      <alignment horizontal="center" vertical="center"/>
    </xf>
    <xf numFmtId="0" fontId="7" fillId="0" borderId="38" xfId="19" applyFont="1" applyBorder="1" applyAlignment="1">
      <alignment horizontal="center" vertical="center"/>
    </xf>
    <xf numFmtId="0" fontId="7" fillId="0" borderId="2" xfId="19" applyFont="1" applyBorder="1" applyAlignment="1">
      <alignment horizontal="center" vertical="center"/>
    </xf>
    <xf numFmtId="0" fontId="17" fillId="24" borderId="12" xfId="2" applyFont="1" applyFill="1" applyBorder="1" applyAlignment="1">
      <alignment horizontal="left" vertical="top" wrapText="1"/>
    </xf>
    <xf numFmtId="0" fontId="17" fillId="24" borderId="11" xfId="2" applyFont="1" applyFill="1" applyBorder="1" applyAlignment="1">
      <alignment horizontal="left" vertical="top" wrapText="1"/>
    </xf>
    <xf numFmtId="0" fontId="17" fillId="24" borderId="10" xfId="2" applyFont="1" applyFill="1" applyBorder="1" applyAlignment="1">
      <alignment horizontal="left" vertical="top" wrapText="1"/>
    </xf>
    <xf numFmtId="0" fontId="17" fillId="0" borderId="25" xfId="2" applyFont="1" applyBorder="1" applyAlignment="1">
      <alignment horizontal="center" vertical="top" wrapText="1"/>
    </xf>
    <xf numFmtId="0" fontId="17" fillId="0" borderId="26" xfId="2" applyFont="1" applyBorder="1" applyAlignment="1">
      <alignment horizontal="center" vertical="top" wrapText="1"/>
    </xf>
    <xf numFmtId="0" fontId="17" fillId="0" borderId="44" xfId="2" applyFont="1" applyBorder="1" applyAlignment="1">
      <alignment horizontal="center" vertical="top" wrapText="1"/>
    </xf>
    <xf numFmtId="0" fontId="17" fillId="0" borderId="4" xfId="2" applyFont="1" applyBorder="1" applyAlignment="1">
      <alignment horizontal="center" vertical="top" wrapText="1"/>
    </xf>
    <xf numFmtId="0" fontId="17" fillId="0" borderId="3" xfId="2" applyFont="1" applyBorder="1" applyAlignment="1">
      <alignment horizontal="center" vertical="top" wrapText="1"/>
    </xf>
    <xf numFmtId="0" fontId="17" fillId="0" borderId="1" xfId="2" applyFont="1" applyBorder="1" applyAlignment="1">
      <alignment horizontal="center" vertical="top" wrapText="1"/>
    </xf>
    <xf numFmtId="0" fontId="16" fillId="0" borderId="44" xfId="2" applyFont="1" applyBorder="1" applyAlignment="1">
      <alignment horizontal="center" vertical="center" textRotation="90" wrapText="1"/>
    </xf>
    <xf numFmtId="0" fontId="16" fillId="0" borderId="18" xfId="2" applyFont="1" applyBorder="1" applyAlignment="1">
      <alignment horizontal="center" vertical="center" textRotation="90" wrapText="1"/>
    </xf>
    <xf numFmtId="0" fontId="16" fillId="0" borderId="38" xfId="2" applyFont="1" applyBorder="1" applyAlignment="1">
      <alignment horizontal="center" vertical="center" textRotation="90" wrapText="1"/>
    </xf>
    <xf numFmtId="0" fontId="20" fillId="9" borderId="24" xfId="2" applyFont="1" applyFill="1" applyBorder="1" applyAlignment="1">
      <alignment horizontal="center" vertical="center" textRotation="90" wrapText="1"/>
    </xf>
    <xf numFmtId="0" fontId="20" fillId="9" borderId="38" xfId="2" applyFont="1" applyFill="1" applyBorder="1" applyAlignment="1">
      <alignment horizontal="center" vertical="center" textRotation="90" wrapText="1"/>
    </xf>
    <xf numFmtId="0" fontId="20" fillId="9" borderId="2" xfId="2" applyFont="1" applyFill="1" applyBorder="1" applyAlignment="1">
      <alignment horizontal="center" vertical="center" textRotation="90" wrapText="1"/>
    </xf>
    <xf numFmtId="49" fontId="16" fillId="0" borderId="44" xfId="2" applyNumberFormat="1" applyFont="1" applyBorder="1" applyAlignment="1">
      <alignment horizontal="center" vertical="center" textRotation="90"/>
    </xf>
    <xf numFmtId="49" fontId="16" fillId="0" borderId="18" xfId="2" applyNumberFormat="1" applyFont="1" applyBorder="1" applyAlignment="1">
      <alignment horizontal="center" vertical="center" textRotation="90"/>
    </xf>
    <xf numFmtId="49" fontId="16" fillId="0" borderId="20" xfId="2" applyNumberFormat="1" applyFont="1" applyBorder="1" applyAlignment="1">
      <alignment horizontal="center" vertical="center" textRotation="90"/>
    </xf>
    <xf numFmtId="164" fontId="17" fillId="11" borderId="12" xfId="2" applyNumberFormat="1" applyFont="1" applyFill="1" applyBorder="1" applyAlignment="1">
      <alignment horizontal="center" vertical="top"/>
    </xf>
    <xf numFmtId="164" fontId="17" fillId="11" borderId="11" xfId="2" applyNumberFormat="1" applyFont="1" applyFill="1" applyBorder="1" applyAlignment="1">
      <alignment horizontal="center" vertical="top"/>
    </xf>
    <xf numFmtId="0" fontId="23" fillId="10" borderId="24" xfId="4" applyFont="1" applyFill="1" applyBorder="1" applyAlignment="1">
      <alignment horizontal="left" vertical="top" wrapText="1"/>
    </xf>
    <xf numFmtId="0" fontId="23" fillId="10" borderId="38" xfId="4" applyFont="1" applyFill="1" applyBorder="1" applyAlignment="1">
      <alignment horizontal="left" vertical="top" wrapText="1"/>
    </xf>
    <xf numFmtId="0" fontId="23" fillId="10" borderId="2" xfId="4" applyFont="1" applyFill="1" applyBorder="1" applyAlignment="1">
      <alignment horizontal="left" vertical="top" wrapText="1"/>
    </xf>
    <xf numFmtId="0" fontId="16" fillId="0" borderId="26" xfId="19" applyFont="1" applyBorder="1" applyAlignment="1">
      <alignment horizontal="center" vertical="center" wrapText="1"/>
    </xf>
    <xf numFmtId="0" fontId="16" fillId="0" borderId="21" xfId="19" applyFont="1" applyBorder="1" applyAlignment="1">
      <alignment horizontal="center" vertical="center" wrapText="1"/>
    </xf>
    <xf numFmtId="0" fontId="16" fillId="24" borderId="24" xfId="2" applyFont="1" applyFill="1" applyBorder="1" applyAlignment="1">
      <alignment horizontal="center" vertical="center" textRotation="90" wrapText="1"/>
    </xf>
    <xf numFmtId="0" fontId="16" fillId="24" borderId="38" xfId="2" applyFont="1" applyFill="1" applyBorder="1" applyAlignment="1">
      <alignment horizontal="center" vertical="center" textRotation="90" wrapText="1"/>
    </xf>
    <xf numFmtId="0" fontId="16" fillId="24" borderId="2" xfId="2" applyFont="1" applyFill="1" applyBorder="1" applyAlignment="1">
      <alignment horizontal="center" vertical="center" textRotation="90" wrapText="1"/>
    </xf>
    <xf numFmtId="49" fontId="17" fillId="9" borderId="12" xfId="2" applyNumberFormat="1" applyFont="1" applyFill="1" applyBorder="1" applyAlignment="1">
      <alignment horizontal="left" vertical="top" wrapText="1"/>
    </xf>
    <xf numFmtId="49" fontId="17" fillId="9" borderId="11" xfId="2" applyNumberFormat="1" applyFont="1" applyFill="1" applyBorder="1" applyAlignment="1">
      <alignment horizontal="left" vertical="top" wrapText="1"/>
    </xf>
    <xf numFmtId="49" fontId="17" fillId="9" borderId="10" xfId="2" applyNumberFormat="1" applyFont="1" applyFill="1" applyBorder="1" applyAlignment="1">
      <alignment horizontal="left" vertical="top" wrapText="1"/>
    </xf>
    <xf numFmtId="49" fontId="17" fillId="6" borderId="26" xfId="2" applyNumberFormat="1" applyFont="1" applyFill="1" applyBorder="1" applyAlignment="1">
      <alignment horizontal="center" vertical="top"/>
    </xf>
    <xf numFmtId="49" fontId="17" fillId="6" borderId="0" xfId="2" applyNumberFormat="1" applyFont="1" applyFill="1" applyAlignment="1">
      <alignment horizontal="center" vertical="top"/>
    </xf>
    <xf numFmtId="49" fontId="17" fillId="0" borderId="25" xfId="2" applyNumberFormat="1" applyFont="1" applyBorder="1" applyAlignment="1">
      <alignment horizontal="center" vertical="top"/>
    </xf>
    <xf numFmtId="49" fontId="17" fillId="0" borderId="26" xfId="2" applyNumberFormat="1" applyFont="1" applyBorder="1" applyAlignment="1">
      <alignment horizontal="center" vertical="top"/>
    </xf>
    <xf numFmtId="49" fontId="17" fillId="0" borderId="4" xfId="2" applyNumberFormat="1" applyFont="1" applyBorder="1" applyAlignment="1">
      <alignment horizontal="center" vertical="top"/>
    </xf>
    <xf numFmtId="49" fontId="17" fillId="0" borderId="3" xfId="2" applyNumberFormat="1" applyFont="1" applyBorder="1" applyAlignment="1">
      <alignment horizontal="center" vertical="top"/>
    </xf>
    <xf numFmtId="49" fontId="17" fillId="11" borderId="74" xfId="2" applyNumberFormat="1" applyFont="1" applyFill="1" applyBorder="1" applyAlignment="1">
      <alignment horizontal="center" vertical="top"/>
    </xf>
    <xf numFmtId="49" fontId="17" fillId="11" borderId="34" xfId="2" applyNumberFormat="1" applyFont="1" applyFill="1" applyBorder="1" applyAlignment="1">
      <alignment horizontal="center" vertical="top"/>
    </xf>
    <xf numFmtId="49" fontId="17" fillId="9" borderId="80" xfId="2" applyNumberFormat="1" applyFont="1" applyFill="1" applyBorder="1" applyAlignment="1">
      <alignment horizontal="center" vertical="top"/>
    </xf>
    <xf numFmtId="49" fontId="17" fillId="9" borderId="81" xfId="2" applyNumberFormat="1" applyFont="1" applyFill="1" applyBorder="1" applyAlignment="1">
      <alignment horizontal="center" vertical="top"/>
    </xf>
    <xf numFmtId="49" fontId="17" fillId="9" borderId="79" xfId="2" applyNumberFormat="1" applyFont="1" applyFill="1" applyBorder="1" applyAlignment="1">
      <alignment horizontal="center" vertical="top"/>
    </xf>
    <xf numFmtId="49" fontId="16" fillId="0" borderId="1" xfId="2" applyNumberFormat="1" applyFont="1" applyBorder="1" applyAlignment="1">
      <alignment horizontal="center" vertical="center" textRotation="90"/>
    </xf>
    <xf numFmtId="49" fontId="17" fillId="0" borderId="12" xfId="2" applyNumberFormat="1" applyFont="1" applyBorder="1" applyAlignment="1">
      <alignment horizontal="center" vertical="top"/>
    </xf>
    <xf numFmtId="49" fontId="17" fillId="0" borderId="11" xfId="2" applyNumberFormat="1" applyFont="1" applyBorder="1" applyAlignment="1">
      <alignment horizontal="center" vertical="top"/>
    </xf>
    <xf numFmtId="49" fontId="17" fillId="0" borderId="10" xfId="2" applyNumberFormat="1" applyFont="1" applyBorder="1" applyAlignment="1">
      <alignment horizontal="center" vertical="top"/>
    </xf>
    <xf numFmtId="0" fontId="16" fillId="4" borderId="78" xfId="19" applyFont="1" applyFill="1" applyBorder="1" applyAlignment="1">
      <alignment horizontal="left" vertical="top" wrapText="1"/>
    </xf>
    <xf numFmtId="0" fontId="77" fillId="0" borderId="38" xfId="19" applyFont="1" applyBorder="1" applyAlignment="1">
      <alignment horizontal="left" vertical="top" wrapText="1"/>
    </xf>
    <xf numFmtId="0" fontId="77" fillId="0" borderId="2" xfId="19" applyFont="1" applyBorder="1" applyAlignment="1">
      <alignment horizontal="left" vertical="top" wrapText="1"/>
    </xf>
    <xf numFmtId="0" fontId="17" fillId="9" borderId="44" xfId="2" applyFont="1" applyFill="1" applyBorder="1" applyAlignment="1">
      <alignment horizontal="center" vertical="center" textRotation="90" wrapText="1"/>
    </xf>
    <xf numFmtId="0" fontId="17" fillId="9" borderId="18" xfId="2" applyFont="1" applyFill="1" applyBorder="1" applyAlignment="1">
      <alignment horizontal="center" vertical="center" textRotation="90" wrapText="1"/>
    </xf>
    <xf numFmtId="0" fontId="17" fillId="9" borderId="1" xfId="2" applyFont="1" applyFill="1" applyBorder="1" applyAlignment="1">
      <alignment horizontal="center" vertical="center" textRotation="90" wrapText="1"/>
    </xf>
    <xf numFmtId="0" fontId="37" fillId="0" borderId="38" xfId="19" applyFont="1" applyBorder="1" applyAlignment="1">
      <alignment horizontal="left" vertical="top" wrapText="1"/>
    </xf>
    <xf numFmtId="0" fontId="37" fillId="0" borderId="2" xfId="19" applyFont="1" applyBorder="1" applyAlignment="1">
      <alignment horizontal="left" vertical="top" wrapText="1"/>
    </xf>
    <xf numFmtId="0" fontId="38" fillId="0" borderId="38" xfId="19" applyFont="1" applyBorder="1" applyAlignment="1">
      <alignment horizontal="left" vertical="top" wrapText="1"/>
    </xf>
    <xf numFmtId="0" fontId="38" fillId="0" borderId="2" xfId="19" applyFont="1" applyBorder="1" applyAlignment="1">
      <alignment horizontal="left" vertical="top" wrapText="1"/>
    </xf>
    <xf numFmtId="0" fontId="23" fillId="10" borderId="36" xfId="19" applyFont="1" applyFill="1" applyBorder="1" applyAlignment="1">
      <alignment horizontal="left" vertical="top" wrapText="1"/>
    </xf>
    <xf numFmtId="0" fontId="23" fillId="10" borderId="33" xfId="19" applyFont="1" applyFill="1" applyBorder="1" applyAlignment="1">
      <alignment horizontal="left" vertical="top" wrapText="1"/>
    </xf>
    <xf numFmtId="0" fontId="16" fillId="0" borderId="75" xfId="2" applyFont="1" applyBorder="1" applyAlignment="1">
      <alignment horizontal="center" vertical="center"/>
    </xf>
    <xf numFmtId="0" fontId="16" fillId="0" borderId="43" xfId="2" applyFont="1" applyBorder="1" applyAlignment="1">
      <alignment horizontal="center" vertical="center"/>
    </xf>
    <xf numFmtId="0" fontId="16" fillId="4" borderId="0" xfId="19" applyFont="1" applyFill="1" applyAlignment="1">
      <alignment horizontal="left" vertical="top" wrapText="1"/>
    </xf>
    <xf numFmtId="164" fontId="17" fillId="11" borderId="4" xfId="2" applyNumberFormat="1" applyFont="1" applyFill="1" applyBorder="1" applyAlignment="1">
      <alignment horizontal="center" vertical="top"/>
    </xf>
    <xf numFmtId="164" fontId="17" fillId="11" borderId="3" xfId="2" applyNumberFormat="1" applyFont="1" applyFill="1" applyBorder="1" applyAlignment="1">
      <alignment horizontal="center" vertical="top"/>
    </xf>
    <xf numFmtId="49" fontId="17" fillId="0" borderId="24" xfId="2" applyNumberFormat="1" applyFont="1" applyBorder="1" applyAlignment="1">
      <alignment horizontal="center" vertical="center"/>
    </xf>
    <xf numFmtId="49" fontId="17" fillId="0" borderId="38" xfId="2" applyNumberFormat="1" applyFont="1" applyBorder="1" applyAlignment="1">
      <alignment horizontal="center" vertical="center"/>
    </xf>
    <xf numFmtId="49" fontId="17" fillId="0" borderId="2" xfId="2" applyNumberFormat="1" applyFont="1" applyBorder="1" applyAlignment="1">
      <alignment horizontal="center" vertical="center"/>
    </xf>
    <xf numFmtId="0" fontId="16" fillId="0" borderId="26" xfId="2" applyFont="1" applyBorder="1" applyAlignment="1">
      <alignment horizontal="center" vertical="center"/>
    </xf>
    <xf numFmtId="0" fontId="16" fillId="0" borderId="21" xfId="2" applyFont="1" applyBorder="1" applyAlignment="1">
      <alignment horizontal="center" vertical="center"/>
    </xf>
    <xf numFmtId="49" fontId="17" fillId="11" borderId="59" xfId="2" applyNumberFormat="1" applyFont="1" applyFill="1" applyBorder="1" applyAlignment="1">
      <alignment horizontal="center" vertical="top"/>
    </xf>
    <xf numFmtId="0" fontId="16" fillId="4" borderId="60" xfId="19" applyFont="1" applyFill="1" applyBorder="1" applyAlignment="1">
      <alignment horizontal="left" vertical="top" wrapText="1"/>
    </xf>
    <xf numFmtId="0" fontId="16" fillId="4" borderId="67" xfId="19" applyFont="1" applyFill="1" applyBorder="1" applyAlignment="1">
      <alignment horizontal="left" vertical="top" wrapText="1"/>
    </xf>
    <xf numFmtId="0" fontId="16" fillId="4" borderId="62" xfId="19" applyFont="1" applyFill="1" applyBorder="1" applyAlignment="1">
      <alignment horizontal="left" vertical="top" wrapText="1"/>
    </xf>
    <xf numFmtId="49" fontId="17" fillId="11" borderId="25" xfId="2" applyNumberFormat="1" applyFont="1" applyFill="1" applyBorder="1" applyAlignment="1">
      <alignment horizontal="center" vertical="top"/>
    </xf>
    <xf numFmtId="49" fontId="17" fillId="11" borderId="19" xfId="2" applyNumberFormat="1" applyFont="1" applyFill="1" applyBorder="1" applyAlignment="1">
      <alignment horizontal="center" vertical="top"/>
    </xf>
    <xf numFmtId="0" fontId="23" fillId="0" borderId="0" xfId="19" applyFont="1" applyAlignment="1">
      <alignment horizontal="left" vertical="top" wrapText="1"/>
    </xf>
    <xf numFmtId="49" fontId="17" fillId="3" borderId="55" xfId="2" applyNumberFormat="1" applyFont="1" applyFill="1" applyBorder="1" applyAlignment="1">
      <alignment horizontal="right" vertical="top"/>
    </xf>
    <xf numFmtId="49" fontId="17" fillId="3" borderId="11" xfId="2" applyNumberFormat="1" applyFont="1" applyFill="1" applyBorder="1" applyAlignment="1">
      <alignment horizontal="right" vertical="top"/>
    </xf>
    <xf numFmtId="49" fontId="17" fillId="3" borderId="10" xfId="2" applyNumberFormat="1" applyFont="1" applyFill="1" applyBorder="1" applyAlignment="1">
      <alignment horizontal="right" vertical="top"/>
    </xf>
    <xf numFmtId="49" fontId="17" fillId="0" borderId="19" xfId="2" applyNumberFormat="1" applyFont="1" applyBorder="1" applyAlignment="1">
      <alignment horizontal="center" vertical="top"/>
    </xf>
    <xf numFmtId="0" fontId="16" fillId="0" borderId="26" xfId="2" applyFont="1" applyBorder="1" applyAlignment="1">
      <alignment horizontal="center" vertical="top"/>
    </xf>
    <xf numFmtId="0" fontId="16" fillId="0" borderId="3" xfId="2" applyFont="1" applyBorder="1" applyAlignment="1">
      <alignment horizontal="center" vertical="top"/>
    </xf>
    <xf numFmtId="164" fontId="16" fillId="0" borderId="78" xfId="19" applyNumberFormat="1" applyFont="1" applyBorder="1" applyAlignment="1">
      <alignment horizontal="left" vertical="top" wrapText="1"/>
    </xf>
    <xf numFmtId="164" fontId="16" fillId="0" borderId="30" xfId="19" applyNumberFormat="1" applyFont="1" applyBorder="1" applyAlignment="1">
      <alignment horizontal="left" vertical="top" wrapText="1"/>
    </xf>
    <xf numFmtId="0" fontId="16" fillId="0" borderId="68" xfId="19" applyFont="1" applyBorder="1" applyAlignment="1">
      <alignment horizontal="center" vertical="top" wrapText="1"/>
    </xf>
    <xf numFmtId="0" fontId="16" fillId="0" borderId="36" xfId="19" applyFont="1" applyBorder="1" applyAlignment="1">
      <alignment horizontal="center" vertical="top" wrapText="1"/>
    </xf>
    <xf numFmtId="0" fontId="80" fillId="0" borderId="33" xfId="19" applyFont="1" applyBorder="1" applyAlignment="1">
      <alignment horizontal="center"/>
    </xf>
    <xf numFmtId="0" fontId="80" fillId="0" borderId="43" xfId="19" applyFont="1" applyBorder="1" applyAlignment="1">
      <alignment horizontal="center"/>
    </xf>
    <xf numFmtId="0" fontId="16" fillId="0" borderId="25" xfId="2" applyFont="1" applyBorder="1" applyAlignment="1">
      <alignment horizontal="center" vertical="top"/>
    </xf>
    <xf numFmtId="0" fontId="16" fillId="0" borderId="19" xfId="2" applyFont="1" applyBorder="1" applyAlignment="1">
      <alignment horizontal="center" vertical="top"/>
    </xf>
    <xf numFmtId="0" fontId="16" fillId="0" borderId="4" xfId="2" applyFont="1" applyBorder="1" applyAlignment="1">
      <alignment horizontal="center" vertical="top"/>
    </xf>
    <xf numFmtId="0" fontId="16" fillId="0" borderId="8" xfId="19" applyFont="1" applyBorder="1" applyAlignment="1">
      <alignment horizontal="center" vertical="top" wrapText="1"/>
    </xf>
    <xf numFmtId="0" fontId="16" fillId="0" borderId="17" xfId="19" applyFont="1" applyBorder="1" applyAlignment="1">
      <alignment horizontal="center" vertical="top" wrapText="1"/>
    </xf>
    <xf numFmtId="0" fontId="16" fillId="0" borderId="54" xfId="19" applyFont="1" applyBorder="1" applyAlignment="1">
      <alignment horizontal="left" vertical="top"/>
    </xf>
    <xf numFmtId="0" fontId="16" fillId="0" borderId="51" xfId="19" applyFont="1" applyBorder="1" applyAlignment="1">
      <alignment horizontal="left" vertical="top"/>
    </xf>
    <xf numFmtId="0" fontId="17" fillId="6" borderId="12" xfId="19" applyFont="1" applyFill="1" applyBorder="1" applyAlignment="1">
      <alignment horizontal="left" vertical="top" wrapText="1"/>
    </xf>
    <xf numFmtId="0" fontId="17" fillId="6" borderId="11" xfId="19" applyFont="1" applyFill="1" applyBorder="1" applyAlignment="1">
      <alignment horizontal="left" vertical="top" wrapText="1"/>
    </xf>
    <xf numFmtId="0" fontId="16" fillId="0" borderId="75" xfId="19" applyFont="1" applyBorder="1" applyAlignment="1">
      <alignment horizontal="center" vertical="center" wrapText="1"/>
    </xf>
    <xf numFmtId="164" fontId="16" fillId="15" borderId="75" xfId="19" applyNumberFormat="1" applyFont="1" applyFill="1" applyBorder="1" applyAlignment="1">
      <alignment horizontal="center" vertical="center" wrapText="1"/>
    </xf>
    <xf numFmtId="164" fontId="16" fillId="15" borderId="43" xfId="19" applyNumberFormat="1" applyFont="1" applyFill="1" applyBorder="1" applyAlignment="1">
      <alignment horizontal="center" vertical="center" wrapText="1"/>
    </xf>
    <xf numFmtId="49" fontId="16" fillId="10" borderId="26" xfId="2" applyNumberFormat="1" applyFont="1" applyFill="1" applyBorder="1" applyAlignment="1">
      <alignment horizontal="left" vertical="top" wrapText="1"/>
    </xf>
    <xf numFmtId="49" fontId="16" fillId="10" borderId="0" xfId="2" applyNumberFormat="1" applyFont="1" applyFill="1" applyAlignment="1">
      <alignment horizontal="left" vertical="top" wrapText="1"/>
    </xf>
    <xf numFmtId="49" fontId="16" fillId="10" borderId="3" xfId="2" applyNumberFormat="1" applyFont="1" applyFill="1" applyBorder="1" applyAlignment="1">
      <alignment horizontal="left" vertical="top" wrapText="1"/>
    </xf>
    <xf numFmtId="0" fontId="16" fillId="0" borderId="8" xfId="19" applyFont="1" applyBorder="1" applyAlignment="1">
      <alignment horizontal="center" vertical="center" wrapText="1"/>
    </xf>
    <xf numFmtId="0" fontId="16" fillId="0" borderId="17" xfId="19" applyFont="1" applyBorder="1" applyAlignment="1">
      <alignment horizontal="center" vertical="center" wrapText="1"/>
    </xf>
    <xf numFmtId="164" fontId="16" fillId="15" borderId="78" xfId="19" applyNumberFormat="1" applyFont="1" applyFill="1" applyBorder="1" applyAlignment="1">
      <alignment horizontal="left" vertical="top" wrapText="1"/>
    </xf>
    <xf numFmtId="164" fontId="16" fillId="15" borderId="60" xfId="19" applyNumberFormat="1" applyFont="1" applyFill="1" applyBorder="1" applyAlignment="1">
      <alignment horizontal="left" vertical="top" wrapText="1"/>
    </xf>
    <xf numFmtId="164" fontId="16" fillId="15" borderId="67" xfId="19" applyNumberFormat="1" applyFont="1" applyFill="1" applyBorder="1" applyAlignment="1">
      <alignment horizontal="left" vertical="top" wrapText="1"/>
    </xf>
    <xf numFmtId="0" fontId="16" fillId="0" borderId="44" xfId="2" applyFont="1" applyBorder="1" applyAlignment="1">
      <alignment horizontal="center" vertical="top"/>
    </xf>
    <xf numFmtId="0" fontId="16" fillId="0" borderId="18" xfId="2" applyFont="1" applyBorder="1" applyAlignment="1">
      <alignment horizontal="center" vertical="top"/>
    </xf>
    <xf numFmtId="0" fontId="16" fillId="0" borderId="1" xfId="2" applyFont="1" applyBorder="1" applyAlignment="1">
      <alignment horizontal="center" vertical="top"/>
    </xf>
    <xf numFmtId="0" fontId="16" fillId="4" borderId="15" xfId="19" applyFont="1" applyFill="1" applyBorder="1" applyAlignment="1">
      <alignment horizontal="left" vertical="top" wrapText="1"/>
    </xf>
    <xf numFmtId="0" fontId="16" fillId="4" borderId="17" xfId="19" applyFont="1" applyFill="1" applyBorder="1" applyAlignment="1">
      <alignment horizontal="left" vertical="top" wrapText="1"/>
    </xf>
    <xf numFmtId="0" fontId="16" fillId="4" borderId="16" xfId="19" applyFont="1" applyFill="1" applyBorder="1" applyAlignment="1">
      <alignment horizontal="left" vertical="top" wrapText="1"/>
    </xf>
    <xf numFmtId="0" fontId="16" fillId="0" borderId="15" xfId="19" applyFont="1" applyBorder="1" applyAlignment="1">
      <alignment horizontal="left" vertical="top" wrapText="1"/>
    </xf>
    <xf numFmtId="0" fontId="16" fillId="0" borderId="17" xfId="19" applyFont="1" applyBorder="1" applyAlignment="1">
      <alignment horizontal="left" vertical="top" wrapText="1"/>
    </xf>
    <xf numFmtId="0" fontId="16" fillId="0" borderId="16" xfId="19" applyFont="1" applyBorder="1" applyAlignment="1">
      <alignment horizontal="left" vertical="top" wrapText="1"/>
    </xf>
    <xf numFmtId="164" fontId="17" fillId="3" borderId="12" xfId="2" applyNumberFormat="1" applyFont="1" applyFill="1" applyBorder="1" applyAlignment="1">
      <alignment horizontal="center" vertical="top"/>
    </xf>
    <xf numFmtId="164" fontId="17" fillId="3" borderId="11" xfId="2" applyNumberFormat="1" applyFont="1" applyFill="1" applyBorder="1" applyAlignment="1">
      <alignment horizontal="center" vertical="top"/>
    </xf>
    <xf numFmtId="164" fontId="17" fillId="24" borderId="12" xfId="2" applyNumberFormat="1" applyFont="1" applyFill="1" applyBorder="1" applyAlignment="1">
      <alignment horizontal="center" vertical="top"/>
    </xf>
    <xf numFmtId="164" fontId="17" fillId="24" borderId="11" xfId="2" applyNumberFormat="1" applyFont="1" applyFill="1" applyBorder="1" applyAlignment="1">
      <alignment horizontal="center" vertical="top"/>
    </xf>
    <xf numFmtId="49" fontId="17" fillId="6" borderId="25" xfId="2" applyNumberFormat="1" applyFont="1" applyFill="1" applyBorder="1" applyAlignment="1">
      <alignment horizontal="center" vertical="top"/>
    </xf>
    <xf numFmtId="49" fontId="17" fillId="6" borderId="19" xfId="2" applyNumberFormat="1" applyFont="1" applyFill="1" applyBorder="1" applyAlignment="1">
      <alignment horizontal="center" vertical="top"/>
    </xf>
    <xf numFmtId="49" fontId="17" fillId="6" borderId="4" xfId="2" applyNumberFormat="1" applyFont="1" applyFill="1" applyBorder="1" applyAlignment="1">
      <alignment horizontal="center" vertical="top"/>
    </xf>
    <xf numFmtId="0" fontId="16" fillId="0" borderId="68" xfId="19" applyFont="1" applyBorder="1" applyAlignment="1">
      <alignment horizontal="center" vertical="center" wrapText="1"/>
    </xf>
    <xf numFmtId="0" fontId="16" fillId="0" borderId="12" xfId="2" applyFont="1" applyBorder="1" applyAlignment="1">
      <alignment horizontal="center" vertical="center"/>
    </xf>
    <xf numFmtId="0" fontId="16" fillId="0" borderId="11" xfId="2" applyFont="1" applyBorder="1" applyAlignment="1">
      <alignment horizontal="center" vertical="center"/>
    </xf>
    <xf numFmtId="0" fontId="16" fillId="0" borderId="10" xfId="2" applyFont="1" applyBorder="1" applyAlignment="1">
      <alignment horizontal="center" vertical="center"/>
    </xf>
    <xf numFmtId="0" fontId="16" fillId="0" borderId="12" xfId="19" applyFont="1" applyBorder="1" applyAlignment="1">
      <alignment horizontal="center" vertical="center" wrapText="1"/>
    </xf>
    <xf numFmtId="0" fontId="16" fillId="0" borderId="11" xfId="19" applyFont="1" applyBorder="1" applyAlignment="1">
      <alignment horizontal="center" vertical="center" wrapText="1"/>
    </xf>
    <xf numFmtId="0" fontId="16" fillId="0" borderId="10" xfId="19" applyFont="1" applyBorder="1" applyAlignment="1">
      <alignment horizontal="center" vertical="center" wrapText="1"/>
    </xf>
    <xf numFmtId="0" fontId="21" fillId="9" borderId="23" xfId="2" applyFont="1" applyFill="1" applyBorder="1" applyAlignment="1">
      <alignment horizontal="center" vertical="center" textRotation="90" wrapText="1"/>
    </xf>
    <xf numFmtId="0" fontId="16" fillId="0" borderId="24" xfId="2" applyFont="1" applyBorder="1" applyAlignment="1">
      <alignment horizontal="center" vertical="center" textRotation="90"/>
    </xf>
    <xf numFmtId="0" fontId="16" fillId="0" borderId="2" xfId="2" applyFont="1" applyBorder="1" applyAlignment="1">
      <alignment horizontal="center" vertical="center" textRotation="90"/>
    </xf>
    <xf numFmtId="0" fontId="16" fillId="9" borderId="24" xfId="2" applyFont="1" applyFill="1" applyBorder="1" applyAlignment="1">
      <alignment horizontal="center" vertical="center" textRotation="90" wrapText="1"/>
    </xf>
    <xf numFmtId="0" fontId="16" fillId="9" borderId="38" xfId="2" applyFont="1" applyFill="1" applyBorder="1" applyAlignment="1">
      <alignment horizontal="center" vertical="center" textRotation="90" wrapText="1"/>
    </xf>
    <xf numFmtId="0" fontId="16" fillId="9" borderId="2" xfId="2" applyFont="1" applyFill="1" applyBorder="1" applyAlignment="1">
      <alignment horizontal="center" vertical="center" textRotation="90" wrapText="1"/>
    </xf>
    <xf numFmtId="0" fontId="16" fillId="10" borderId="24" xfId="2" applyFont="1" applyFill="1" applyBorder="1" applyAlignment="1">
      <alignment horizontal="center" vertical="center" textRotation="90" wrapText="1"/>
    </xf>
    <xf numFmtId="0" fontId="16" fillId="10" borderId="38" xfId="2" applyFont="1" applyFill="1" applyBorder="1" applyAlignment="1">
      <alignment horizontal="center" vertical="center" textRotation="90" wrapText="1"/>
    </xf>
    <xf numFmtId="0" fontId="16" fillId="10" borderId="2" xfId="2" applyFont="1" applyFill="1" applyBorder="1" applyAlignment="1">
      <alignment horizontal="center" vertical="center" textRotation="90" wrapText="1"/>
    </xf>
    <xf numFmtId="0" fontId="7" fillId="0" borderId="24" xfId="19" applyFont="1" applyBorder="1" applyAlignment="1">
      <alignment horizontal="center" vertical="center" wrapText="1"/>
    </xf>
    <xf numFmtId="0" fontId="7" fillId="0" borderId="38" xfId="19" applyFont="1" applyBorder="1" applyAlignment="1">
      <alignment horizontal="center" vertical="center" wrapText="1"/>
    </xf>
    <xf numFmtId="0" fontId="7" fillId="0" borderId="2" xfId="19" applyFont="1" applyBorder="1" applyAlignment="1">
      <alignment horizontal="center" vertical="center" wrapText="1"/>
    </xf>
    <xf numFmtId="49" fontId="17" fillId="11" borderId="55" xfId="2" applyNumberFormat="1" applyFont="1" applyFill="1" applyBorder="1" applyAlignment="1">
      <alignment horizontal="right" vertical="top"/>
    </xf>
    <xf numFmtId="164" fontId="16" fillId="0" borderId="24" xfId="19" applyNumberFormat="1" applyFont="1" applyBorder="1" applyAlignment="1">
      <alignment horizontal="center" vertical="center" textRotation="90" wrapText="1"/>
    </xf>
    <xf numFmtId="164" fontId="16" fillId="0" borderId="38" xfId="19" applyNumberFormat="1" applyFont="1" applyBorder="1" applyAlignment="1">
      <alignment horizontal="center" vertical="center" textRotation="90" wrapText="1"/>
    </xf>
    <xf numFmtId="0" fontId="16" fillId="0" borderId="24" xfId="19" applyFont="1" applyBorder="1" applyAlignment="1">
      <alignment horizontal="center" vertical="center" textRotation="90" wrapText="1"/>
    </xf>
    <xf numFmtId="0" fontId="16" fillId="0" borderId="38" xfId="19" applyFont="1" applyBorder="1" applyAlignment="1">
      <alignment horizontal="center" vertical="center" textRotation="90" wrapText="1"/>
    </xf>
    <xf numFmtId="49" fontId="16" fillId="0" borderId="24" xfId="2" applyNumberFormat="1" applyFont="1" applyBorder="1" applyAlignment="1">
      <alignment horizontal="center" vertical="center" textRotation="90" wrapText="1"/>
    </xf>
    <xf numFmtId="49" fontId="16" fillId="0" borderId="38" xfId="2" applyNumberFormat="1" applyFont="1" applyBorder="1" applyAlignment="1">
      <alignment horizontal="center" vertical="center" textRotation="90" wrapText="1"/>
    </xf>
    <xf numFmtId="49" fontId="16" fillId="0" borderId="2" xfId="2" applyNumberFormat="1" applyFont="1" applyBorder="1" applyAlignment="1">
      <alignment horizontal="center" vertical="center" textRotation="90" wrapText="1"/>
    </xf>
    <xf numFmtId="0" fontId="16" fillId="0" borderId="26" xfId="2" applyFont="1" applyBorder="1" applyAlignment="1">
      <alignment horizontal="center" vertical="center" wrapText="1"/>
    </xf>
    <xf numFmtId="0" fontId="16" fillId="0" borderId="0" xfId="2" applyFont="1" applyAlignment="1">
      <alignment horizontal="center" vertical="center" wrapText="1"/>
    </xf>
    <xf numFmtId="164" fontId="16" fillId="15" borderId="54" xfId="19" applyNumberFormat="1" applyFont="1" applyFill="1" applyBorder="1" applyAlignment="1">
      <alignment horizontal="left" vertical="top" wrapText="1"/>
    </xf>
    <xf numFmtId="164" fontId="16" fillId="15" borderId="51" xfId="19" applyNumberFormat="1" applyFont="1" applyFill="1" applyBorder="1" applyAlignment="1">
      <alignment horizontal="left" vertical="top" wrapText="1"/>
    </xf>
    <xf numFmtId="164" fontId="16" fillId="0" borderId="68" xfId="19" applyNumberFormat="1" applyFont="1" applyBorder="1" applyAlignment="1">
      <alignment horizontal="center" vertical="top" wrapText="1"/>
    </xf>
    <xf numFmtId="164" fontId="16" fillId="0" borderId="36" xfId="19" applyNumberFormat="1" applyFont="1" applyBorder="1" applyAlignment="1">
      <alignment horizontal="center" vertical="top" wrapText="1"/>
    </xf>
    <xf numFmtId="164" fontId="16" fillId="15" borderId="68" xfId="19" applyNumberFormat="1" applyFont="1" applyFill="1" applyBorder="1" applyAlignment="1">
      <alignment horizontal="center" vertical="center" wrapText="1"/>
    </xf>
    <xf numFmtId="164" fontId="16" fillId="15" borderId="36" xfId="19" applyNumberFormat="1" applyFont="1" applyFill="1" applyBorder="1" applyAlignment="1">
      <alignment horizontal="center" vertical="center" wrapText="1"/>
    </xf>
    <xf numFmtId="0" fontId="16" fillId="26" borderId="78" xfId="19" applyFont="1" applyFill="1" applyBorder="1" applyAlignment="1">
      <alignment horizontal="left" vertical="center" wrapText="1"/>
    </xf>
    <xf numFmtId="0" fontId="16" fillId="26" borderId="60" xfId="19" applyFont="1" applyFill="1" applyBorder="1" applyAlignment="1">
      <alignment horizontal="left" vertical="center" wrapText="1"/>
    </xf>
    <xf numFmtId="164" fontId="16" fillId="15" borderId="30" xfId="19" applyNumberFormat="1" applyFont="1" applyFill="1" applyBorder="1" applyAlignment="1">
      <alignment horizontal="left" vertical="top" wrapText="1"/>
    </xf>
    <xf numFmtId="0" fontId="16" fillId="0" borderId="78" xfId="19" applyFont="1" applyBorder="1" applyAlignment="1">
      <alignment horizontal="left" vertical="center" wrapText="1"/>
    </xf>
    <xf numFmtId="0" fontId="16" fillId="0" borderId="30" xfId="19" applyFont="1" applyBorder="1" applyAlignment="1">
      <alignment horizontal="left" vertical="center" wrapText="1"/>
    </xf>
    <xf numFmtId="164" fontId="16" fillId="15" borderId="78" xfId="19" applyNumberFormat="1" applyFont="1" applyFill="1" applyBorder="1" applyAlignment="1">
      <alignment horizontal="left" vertical="center" wrapText="1"/>
    </xf>
    <xf numFmtId="164" fontId="16" fillId="15" borderId="30" xfId="19" applyNumberFormat="1" applyFont="1" applyFill="1" applyBorder="1" applyAlignment="1">
      <alignment horizontal="left" vertical="center" wrapText="1"/>
    </xf>
    <xf numFmtId="0" fontId="16" fillId="0" borderId="80" xfId="19" applyFont="1" applyBorder="1" applyAlignment="1">
      <alignment horizontal="center" vertical="center" wrapText="1"/>
    </xf>
    <xf numFmtId="0" fontId="16" fillId="0" borderId="29" xfId="19" applyFont="1" applyBorder="1" applyAlignment="1">
      <alignment horizontal="center" vertical="center" wrapText="1"/>
    </xf>
    <xf numFmtId="0" fontId="16" fillId="0" borderId="66" xfId="19" applyFont="1" applyBorder="1" applyAlignment="1">
      <alignment horizontal="center" vertical="center" wrapText="1"/>
    </xf>
    <xf numFmtId="0" fontId="17" fillId="6" borderId="12" xfId="2" applyFont="1" applyFill="1" applyBorder="1" applyAlignment="1">
      <alignment horizontal="left" vertical="top" wrapText="1"/>
    </xf>
    <xf numFmtId="0" fontId="17" fillId="6" borderId="11" xfId="2" applyFont="1" applyFill="1" applyBorder="1" applyAlignment="1">
      <alignment horizontal="left" vertical="top" wrapText="1"/>
    </xf>
    <xf numFmtId="0" fontId="16" fillId="0" borderId="0" xfId="19" applyFont="1" applyAlignment="1">
      <alignment horizontal="center" vertical="center" wrapText="1"/>
    </xf>
    <xf numFmtId="0" fontId="7" fillId="0" borderId="76" xfId="2" applyFont="1" applyBorder="1" applyAlignment="1">
      <alignment horizontal="left" vertical="top" wrapText="1"/>
    </xf>
    <xf numFmtId="0" fontId="7" fillId="0" borderId="81" xfId="2" applyFont="1" applyBorder="1" applyAlignment="1">
      <alignment horizontal="left" vertical="top" wrapText="1"/>
    </xf>
    <xf numFmtId="0" fontId="7" fillId="0" borderId="29" xfId="2" applyFont="1" applyBorder="1" applyAlignment="1">
      <alignment horizontal="left" vertical="top" wrapText="1"/>
    </xf>
    <xf numFmtId="0" fontId="16" fillId="4" borderId="43" xfId="19" applyFont="1" applyFill="1" applyBorder="1" applyAlignment="1">
      <alignment horizontal="center" vertical="center" wrapText="1"/>
    </xf>
    <xf numFmtId="0" fontId="16" fillId="4" borderId="36" xfId="19" applyFont="1" applyFill="1" applyBorder="1" applyAlignment="1">
      <alignment horizontal="center" vertical="center" wrapText="1"/>
    </xf>
    <xf numFmtId="0" fontId="16" fillId="0" borderId="75" xfId="19" applyFont="1" applyBorder="1" applyAlignment="1">
      <alignment horizontal="center" vertical="top" wrapText="1"/>
    </xf>
    <xf numFmtId="0" fontId="16" fillId="0" borderId="66" xfId="19" applyFont="1" applyBorder="1" applyAlignment="1">
      <alignment horizontal="center" vertical="top" wrapText="1"/>
    </xf>
    <xf numFmtId="0" fontId="40" fillId="0" borderId="82" xfId="19" applyFont="1" applyBorder="1" applyAlignment="1">
      <alignment horizontal="left" vertical="top" wrapText="1"/>
    </xf>
    <xf numFmtId="0" fontId="40" fillId="0" borderId="83" xfId="19" applyFont="1" applyBorder="1" applyAlignment="1">
      <alignment horizontal="left" vertical="top" wrapText="1"/>
    </xf>
    <xf numFmtId="0" fontId="40" fillId="0" borderId="0" xfId="19" applyFont="1" applyAlignment="1">
      <alignment horizontal="left" vertical="top" wrapText="1"/>
    </xf>
    <xf numFmtId="0" fontId="40" fillId="0" borderId="18" xfId="19" applyFont="1" applyBorder="1" applyAlignment="1">
      <alignment horizontal="left" vertical="top" wrapText="1"/>
    </xf>
    <xf numFmtId="0" fontId="40" fillId="0" borderId="21" xfId="19" applyFont="1" applyBorder="1" applyAlignment="1">
      <alignment horizontal="left" vertical="top" wrapText="1"/>
    </xf>
    <xf numFmtId="0" fontId="40" fillId="0" borderId="20" xfId="19" applyFont="1" applyBorder="1" applyAlignment="1">
      <alignment horizontal="left" vertical="top" wrapText="1"/>
    </xf>
    <xf numFmtId="0" fontId="16" fillId="0" borderId="80" xfId="19" applyFont="1" applyBorder="1" applyAlignment="1">
      <alignment horizontal="center" vertical="top" wrapText="1"/>
    </xf>
    <xf numFmtId="0" fontId="16" fillId="0" borderId="81" xfId="19" applyFont="1" applyBorder="1" applyAlignment="1">
      <alignment horizontal="center" vertical="top" wrapText="1"/>
    </xf>
    <xf numFmtId="0" fontId="1" fillId="0" borderId="81" xfId="19" applyBorder="1" applyAlignment="1">
      <alignment horizontal="center" vertical="top" wrapText="1"/>
    </xf>
    <xf numFmtId="0" fontId="1" fillId="0" borderId="79" xfId="19" applyBorder="1" applyAlignment="1">
      <alignment horizontal="center" vertical="top" wrapText="1"/>
    </xf>
    <xf numFmtId="164" fontId="16" fillId="15" borderId="42" xfId="19" applyNumberFormat="1" applyFont="1" applyFill="1" applyBorder="1" applyAlignment="1">
      <alignment horizontal="center" vertical="center" wrapText="1"/>
    </xf>
    <xf numFmtId="164" fontId="16" fillId="4" borderId="42" xfId="19" applyNumberFormat="1" applyFont="1" applyFill="1" applyBorder="1" applyAlignment="1">
      <alignment horizontal="center" vertical="center" wrapText="1"/>
    </xf>
    <xf numFmtId="164" fontId="16" fillId="4" borderId="37" xfId="19" applyNumberFormat="1" applyFont="1" applyFill="1" applyBorder="1" applyAlignment="1">
      <alignment horizontal="center" vertical="center" wrapText="1"/>
    </xf>
    <xf numFmtId="164" fontId="16" fillId="0" borderId="75" xfId="19" applyNumberFormat="1" applyFont="1" applyBorder="1" applyAlignment="1">
      <alignment horizontal="center" vertical="top" wrapText="1"/>
    </xf>
    <xf numFmtId="164" fontId="16" fillId="0" borderId="43" xfId="19" applyNumberFormat="1" applyFont="1" applyBorder="1" applyAlignment="1">
      <alignment horizontal="center" vertical="top" wrapText="1"/>
    </xf>
    <xf numFmtId="0" fontId="16" fillId="0" borderId="3" xfId="19" applyFont="1" applyBorder="1" applyAlignment="1">
      <alignment horizontal="center" vertical="center" wrapText="1"/>
    </xf>
    <xf numFmtId="0" fontId="16" fillId="0" borderId="35" xfId="19" applyFont="1" applyBorder="1" applyAlignment="1">
      <alignment horizontal="center" vertical="center" wrapText="1"/>
    </xf>
    <xf numFmtId="0" fontId="16" fillId="4" borderId="82" xfId="19" applyFont="1" applyFill="1" applyBorder="1" applyAlignment="1">
      <alignment horizontal="center" vertical="top" wrapText="1"/>
    </xf>
    <xf numFmtId="0" fontId="16" fillId="4" borderId="21" xfId="19" applyFont="1" applyFill="1" applyBorder="1" applyAlignment="1">
      <alignment horizontal="center" vertical="top" wrapText="1"/>
    </xf>
    <xf numFmtId="0" fontId="16" fillId="4" borderId="33" xfId="19" applyFont="1" applyFill="1" applyBorder="1" applyAlignment="1">
      <alignment horizontal="center" vertical="top" wrapText="1"/>
    </xf>
    <xf numFmtId="0" fontId="16" fillId="4" borderId="43" xfId="19" applyFont="1" applyFill="1" applyBorder="1" applyAlignment="1">
      <alignment horizontal="center" vertical="top" wrapText="1"/>
    </xf>
    <xf numFmtId="49" fontId="56" fillId="0" borderId="24" xfId="2" applyNumberFormat="1" applyFont="1" applyBorder="1" applyAlignment="1">
      <alignment horizontal="center" vertical="top"/>
    </xf>
    <xf numFmtId="49" fontId="56" fillId="0" borderId="38" xfId="2" applyNumberFormat="1" applyFont="1" applyBorder="1" applyAlignment="1">
      <alignment horizontal="center" vertical="top"/>
    </xf>
    <xf numFmtId="49" fontId="56" fillId="0" borderId="2" xfId="2" applyNumberFormat="1" applyFont="1" applyBorder="1" applyAlignment="1">
      <alignment horizontal="center" vertical="top"/>
    </xf>
    <xf numFmtId="164" fontId="16" fillId="0" borderId="24" xfId="0" applyNumberFormat="1" applyFont="1" applyBorder="1" applyAlignment="1">
      <alignment horizontal="center" vertical="center" textRotation="90" wrapText="1"/>
    </xf>
    <xf numFmtId="164" fontId="16" fillId="0" borderId="38" xfId="0" applyNumberFormat="1" applyFont="1" applyBorder="1" applyAlignment="1">
      <alignment horizontal="center" vertical="center" textRotation="90" wrapText="1"/>
    </xf>
    <xf numFmtId="0" fontId="31" fillId="0" borderId="48" xfId="0" applyFont="1" applyBorder="1" applyAlignment="1">
      <alignment horizontal="left" vertical="top" wrapText="1"/>
    </xf>
    <xf numFmtId="0" fontId="31" fillId="0" borderId="37" xfId="0" applyFont="1" applyBorder="1" applyAlignment="1">
      <alignment horizontal="left" vertical="top" wrapText="1"/>
    </xf>
    <xf numFmtId="0" fontId="31" fillId="0" borderId="33" xfId="0" applyFont="1" applyBorder="1" applyAlignment="1">
      <alignment horizontal="left" vertical="top" wrapText="1"/>
    </xf>
    <xf numFmtId="0" fontId="31" fillId="0" borderId="43" xfId="0" applyFont="1" applyBorder="1" applyAlignment="1">
      <alignment horizontal="left" vertical="top" wrapText="1"/>
    </xf>
    <xf numFmtId="0" fontId="31" fillId="0" borderId="66" xfId="0" applyFont="1" applyBorder="1" applyAlignment="1">
      <alignment horizontal="left" vertical="top" wrapText="1"/>
    </xf>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0" fontId="18" fillId="0" borderId="5" xfId="0" applyFont="1" applyBorder="1" applyAlignment="1">
      <alignment horizontal="left" vertical="center" wrapText="1"/>
    </xf>
    <xf numFmtId="0" fontId="16" fillId="0" borderId="15" xfId="14" applyFont="1" applyBorder="1" applyAlignment="1">
      <alignment horizontal="left" vertical="top" wrapText="1"/>
    </xf>
    <xf numFmtId="0" fontId="16" fillId="0" borderId="17" xfId="14" applyFont="1" applyBorder="1" applyAlignment="1">
      <alignment horizontal="left" vertical="top" wrapText="1"/>
    </xf>
    <xf numFmtId="0" fontId="0" fillId="0" borderId="17" xfId="14" applyFont="1" applyBorder="1" applyAlignment="1">
      <alignment horizontal="left" vertical="top" wrapText="1"/>
    </xf>
    <xf numFmtId="0" fontId="0" fillId="0" borderId="16" xfId="14" applyFont="1" applyBorder="1" applyAlignment="1">
      <alignment horizontal="left" vertical="top" wrapText="1"/>
    </xf>
    <xf numFmtId="0" fontId="16" fillId="0" borderId="16" xfId="14" applyFont="1" applyBorder="1" applyAlignment="1">
      <alignment horizontal="left" vertical="top" wrapText="1"/>
    </xf>
    <xf numFmtId="0" fontId="17" fillId="0" borderId="12" xfId="0" applyFont="1" applyBorder="1" applyAlignment="1">
      <alignment horizontal="center" vertical="center"/>
    </xf>
    <xf numFmtId="0" fontId="17" fillId="0" borderId="11" xfId="0" applyFont="1" applyBorder="1" applyAlignment="1">
      <alignment horizontal="center" vertical="center"/>
    </xf>
    <xf numFmtId="0" fontId="17" fillId="0" borderId="10" xfId="0" applyFont="1" applyBorder="1" applyAlignment="1">
      <alignment horizontal="center" vertical="center"/>
    </xf>
    <xf numFmtId="0" fontId="56" fillId="3" borderId="12" xfId="0" applyFont="1" applyFill="1" applyBorder="1" applyAlignment="1">
      <alignment horizontal="left" vertical="center" wrapText="1"/>
    </xf>
    <xf numFmtId="0" fontId="56" fillId="3" borderId="11" xfId="0" applyFont="1" applyFill="1" applyBorder="1" applyAlignment="1">
      <alignment horizontal="left" vertical="center" wrapText="1"/>
    </xf>
    <xf numFmtId="0" fontId="56" fillId="3" borderId="10" xfId="0" applyFont="1" applyFill="1" applyBorder="1" applyAlignment="1">
      <alignment horizontal="left" vertical="center" wrapText="1"/>
    </xf>
    <xf numFmtId="49" fontId="17" fillId="0" borderId="0" xfId="14" applyNumberFormat="1" applyFont="1" applyAlignment="1">
      <alignment horizontal="center" vertical="top" wrapText="1"/>
    </xf>
    <xf numFmtId="0" fontId="17" fillId="0" borderId="11" xfId="14" applyFont="1" applyBorder="1" applyAlignment="1">
      <alignment horizontal="center" vertical="center" wrapText="1"/>
    </xf>
    <xf numFmtId="0" fontId="17" fillId="5" borderId="7" xfId="14" applyFont="1" applyFill="1" applyBorder="1" applyAlignment="1">
      <alignment horizontal="left" vertical="top"/>
    </xf>
    <xf numFmtId="0" fontId="17" fillId="5" borderId="8" xfId="14" applyFont="1" applyFill="1" applyBorder="1" applyAlignment="1">
      <alignment horizontal="left" vertical="top"/>
    </xf>
    <xf numFmtId="0" fontId="17" fillId="5" borderId="5" xfId="14" applyFont="1" applyFill="1" applyBorder="1" applyAlignment="1">
      <alignment horizontal="left" vertical="top"/>
    </xf>
    <xf numFmtId="0" fontId="16" fillId="0" borderId="22" xfId="14" applyFont="1" applyBorder="1" applyAlignment="1">
      <alignment horizontal="left" vertical="top" wrapText="1"/>
    </xf>
    <xf numFmtId="0" fontId="16" fillId="0" borderId="21" xfId="14" applyFont="1" applyBorder="1" applyAlignment="1">
      <alignment horizontal="left" vertical="top" wrapText="1"/>
    </xf>
    <xf numFmtId="0" fontId="0" fillId="0" borderId="21" xfId="14" applyFont="1" applyBorder="1" applyAlignment="1">
      <alignment horizontal="left" vertical="top" wrapText="1"/>
    </xf>
    <xf numFmtId="0" fontId="0" fillId="0" borderId="20" xfId="14" applyFont="1" applyBorder="1" applyAlignment="1">
      <alignment horizontal="left" vertical="top" wrapText="1"/>
    </xf>
    <xf numFmtId="49" fontId="17" fillId="9" borderId="24" xfId="0" applyNumberFormat="1" applyFont="1" applyFill="1" applyBorder="1" applyAlignment="1">
      <alignment horizontal="center" vertical="top"/>
    </xf>
    <xf numFmtId="49" fontId="17" fillId="9" borderId="38" xfId="0" applyNumberFormat="1" applyFont="1" applyFill="1" applyBorder="1" applyAlignment="1">
      <alignment horizontal="center" vertical="top"/>
    </xf>
    <xf numFmtId="49" fontId="17" fillId="9" borderId="2" xfId="0" applyNumberFormat="1" applyFont="1" applyFill="1" applyBorder="1" applyAlignment="1">
      <alignment horizontal="center" vertical="top"/>
    </xf>
    <xf numFmtId="49" fontId="17" fillId="10" borderId="38" xfId="0" applyNumberFormat="1" applyFont="1" applyFill="1" applyBorder="1" applyAlignment="1">
      <alignment horizontal="center" vertical="top"/>
    </xf>
    <xf numFmtId="166" fontId="16" fillId="0" borderId="0" xfId="7" applyFont="1" applyFill="1" applyBorder="1" applyAlignment="1">
      <alignment horizontal="center" vertical="top" wrapText="1"/>
    </xf>
    <xf numFmtId="166" fontId="16" fillId="0" borderId="78" xfId="7" applyFont="1" applyBorder="1" applyAlignment="1">
      <alignment vertical="top" wrapText="1"/>
    </xf>
    <xf numFmtId="166" fontId="16" fillId="0" borderId="60" xfId="7" applyFont="1" applyBorder="1" applyAlignment="1">
      <alignment vertical="top" wrapText="1"/>
    </xf>
    <xf numFmtId="166" fontId="0" fillId="0" borderId="67" xfId="7" applyFont="1" applyBorder="1" applyAlignment="1">
      <alignment vertical="top" wrapText="1"/>
    </xf>
    <xf numFmtId="0" fontId="0" fillId="4" borderId="24" xfId="0" applyFill="1" applyBorder="1" applyAlignment="1">
      <alignment horizontal="center" vertical="top" wrapText="1"/>
    </xf>
    <xf numFmtId="0" fontId="0" fillId="4" borderId="38" xfId="0" applyFill="1" applyBorder="1" applyAlignment="1">
      <alignment horizontal="center" vertical="top" wrapText="1"/>
    </xf>
    <xf numFmtId="0" fontId="0" fillId="4" borderId="2" xfId="0" applyFill="1" applyBorder="1" applyAlignment="1">
      <alignment horizontal="center" vertical="top" wrapText="1"/>
    </xf>
    <xf numFmtId="49" fontId="17" fillId="9" borderId="25" xfId="0" applyNumberFormat="1" applyFont="1" applyFill="1" applyBorder="1" applyAlignment="1">
      <alignment horizontal="center" vertical="top"/>
    </xf>
    <xf numFmtId="49" fontId="17" fillId="9" borderId="19" xfId="0" applyNumberFormat="1" applyFont="1" applyFill="1" applyBorder="1" applyAlignment="1">
      <alignment horizontal="center" vertical="top"/>
    </xf>
    <xf numFmtId="49" fontId="17" fillId="9" borderId="4" xfId="0" applyNumberFormat="1" applyFont="1" applyFill="1" applyBorder="1" applyAlignment="1">
      <alignment horizontal="center" vertical="top"/>
    </xf>
    <xf numFmtId="0" fontId="16" fillId="10" borderId="24" xfId="0" applyFont="1" applyFill="1" applyBorder="1" applyAlignment="1">
      <alignment horizontal="left" vertical="top"/>
    </xf>
    <xf numFmtId="0" fontId="16" fillId="10" borderId="2" xfId="0" applyFont="1" applyFill="1" applyBorder="1" applyAlignment="1">
      <alignment horizontal="left" vertical="top"/>
    </xf>
    <xf numFmtId="0" fontId="17" fillId="9" borderId="25" xfId="0" applyFont="1" applyFill="1" applyBorder="1" applyAlignment="1">
      <alignment horizontal="center" vertical="top"/>
    </xf>
    <xf numFmtId="0" fontId="17" fillId="9" borderId="26" xfId="0" applyFont="1" applyFill="1" applyBorder="1" applyAlignment="1">
      <alignment horizontal="center" vertical="top"/>
    </xf>
    <xf numFmtId="0" fontId="17" fillId="9" borderId="44" xfId="0" applyFont="1" applyFill="1" applyBorder="1" applyAlignment="1">
      <alignment horizontal="center" vertical="top"/>
    </xf>
    <xf numFmtId="0" fontId="17" fillId="9" borderId="4" xfId="0" applyFont="1" applyFill="1" applyBorder="1" applyAlignment="1">
      <alignment horizontal="center" vertical="top"/>
    </xf>
    <xf numFmtId="0" fontId="17" fillId="9" borderId="3" xfId="0" applyFont="1" applyFill="1" applyBorder="1" applyAlignment="1">
      <alignment horizontal="center" vertical="top"/>
    </xf>
    <xf numFmtId="0" fontId="17" fillId="9" borderId="1" xfId="0" applyFont="1" applyFill="1" applyBorder="1" applyAlignment="1">
      <alignment horizontal="center" vertical="top"/>
    </xf>
    <xf numFmtId="0" fontId="16" fillId="10" borderId="25" xfId="0" applyFont="1" applyFill="1" applyBorder="1" applyAlignment="1">
      <alignment horizontal="left" vertical="top" wrapText="1"/>
    </xf>
    <xf numFmtId="0" fontId="16" fillId="10" borderId="4" xfId="0" applyFont="1" applyFill="1" applyBorder="1" applyAlignment="1">
      <alignment horizontal="left" vertical="top" wrapText="1"/>
    </xf>
    <xf numFmtId="49" fontId="16" fillId="0" borderId="6" xfId="0" applyNumberFormat="1" applyFont="1" applyBorder="1" applyAlignment="1">
      <alignment horizontal="center" vertical="center" textRotation="90"/>
    </xf>
    <xf numFmtId="49" fontId="16" fillId="0" borderId="13" xfId="0" applyNumberFormat="1" applyFont="1" applyBorder="1" applyAlignment="1">
      <alignment horizontal="center" vertical="center" textRotation="90"/>
    </xf>
    <xf numFmtId="0" fontId="17" fillId="0" borderId="25" xfId="0" applyFont="1" applyBorder="1" applyAlignment="1">
      <alignment horizontal="center"/>
    </xf>
    <xf numFmtId="0" fontId="17" fillId="0" borderId="26" xfId="0" applyFont="1" applyBorder="1" applyAlignment="1">
      <alignment horizontal="center"/>
    </xf>
    <xf numFmtId="0" fontId="17" fillId="0" borderId="44" xfId="0" applyFont="1" applyBorder="1" applyAlignment="1">
      <alignment horizontal="center"/>
    </xf>
    <xf numFmtId="0" fontId="17" fillId="0" borderId="4" xfId="0" applyFont="1" applyBorder="1" applyAlignment="1">
      <alignment horizontal="center"/>
    </xf>
    <xf numFmtId="0" fontId="17" fillId="0" borderId="3" xfId="0" applyFont="1" applyBorder="1" applyAlignment="1">
      <alignment horizontal="center"/>
    </xf>
    <xf numFmtId="0" fontId="17" fillId="0" borderId="1" xfId="0" applyFont="1" applyBorder="1" applyAlignment="1">
      <alignment horizontal="center"/>
    </xf>
    <xf numFmtId="0" fontId="16" fillId="0" borderId="3" xfId="0" applyFont="1" applyBorder="1" applyAlignment="1">
      <alignment horizontal="center"/>
    </xf>
    <xf numFmtId="0" fontId="7" fillId="0" borderId="12" xfId="14" applyFont="1" applyBorder="1" applyAlignment="1">
      <alignment horizontal="center" vertical="center"/>
    </xf>
    <xf numFmtId="0" fontId="7" fillId="0" borderId="11" xfId="14" applyFont="1" applyBorder="1" applyAlignment="1">
      <alignment horizontal="center" vertical="center"/>
    </xf>
    <xf numFmtId="0" fontId="7" fillId="0" borderId="10" xfId="14" applyFont="1" applyBorder="1" applyAlignment="1">
      <alignment horizontal="center" vertical="center"/>
    </xf>
    <xf numFmtId="0" fontId="7" fillId="0" borderId="24" xfId="0" applyFont="1" applyBorder="1" applyAlignment="1">
      <alignment horizontal="center" vertical="center" textRotation="90"/>
    </xf>
    <xf numFmtId="0" fontId="7" fillId="0" borderId="2" xfId="0" applyFont="1" applyBorder="1" applyAlignment="1">
      <alignment horizontal="center" vertical="center" textRotation="90"/>
    </xf>
    <xf numFmtId="0" fontId="7" fillId="0" borderId="19" xfId="0" applyFont="1" applyBorder="1" applyAlignment="1">
      <alignment horizontal="center" vertical="center" wrapText="1"/>
    </xf>
    <xf numFmtId="0" fontId="7" fillId="0" borderId="4" xfId="0" applyFont="1" applyBorder="1" applyAlignment="1">
      <alignment horizontal="center" vertical="center" wrapText="1"/>
    </xf>
    <xf numFmtId="0" fontId="17" fillId="6" borderId="1" xfId="0" applyFont="1" applyFill="1" applyBorder="1" applyAlignment="1">
      <alignment horizontal="right" vertical="top" wrapText="1"/>
    </xf>
    <xf numFmtId="0" fontId="16" fillId="0" borderId="38" xfId="0" applyFont="1" applyBorder="1" applyAlignment="1">
      <alignment horizontal="center" vertical="center" textRotation="90" wrapText="1"/>
    </xf>
    <xf numFmtId="0" fontId="16" fillId="0" borderId="38" xfId="8" applyFont="1" applyBorder="1" applyAlignment="1">
      <alignment horizontal="center" vertical="center" textRotation="90" wrapText="1"/>
    </xf>
    <xf numFmtId="49" fontId="17" fillId="8" borderId="24" xfId="0" applyNumberFormat="1" applyFont="1" applyFill="1" applyBorder="1" applyAlignment="1">
      <alignment horizontal="center" vertical="top" wrapText="1"/>
    </xf>
    <xf numFmtId="49" fontId="17" fillId="8" borderId="2" xfId="0" applyNumberFormat="1" applyFont="1" applyFill="1" applyBorder="1" applyAlignment="1">
      <alignment horizontal="center" vertical="top" wrapText="1"/>
    </xf>
    <xf numFmtId="0" fontId="31" fillId="0" borderId="24"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24" xfId="0" applyFont="1" applyBorder="1" applyAlignment="1">
      <alignment horizontal="center" vertical="center"/>
    </xf>
    <xf numFmtId="0" fontId="31" fillId="0" borderId="38" xfId="0" applyFont="1" applyBorder="1" applyAlignment="1">
      <alignment horizontal="center" vertical="center"/>
    </xf>
    <xf numFmtId="0" fontId="17" fillId="9" borderId="24" xfId="0" applyFont="1" applyFill="1" applyBorder="1" applyAlignment="1">
      <alignment horizontal="center" textRotation="90" wrapText="1"/>
    </xf>
    <xf numFmtId="0" fontId="17" fillId="9" borderId="38" xfId="0" applyFont="1" applyFill="1" applyBorder="1" applyAlignment="1">
      <alignment horizontal="center" textRotation="90" wrapText="1"/>
    </xf>
    <xf numFmtId="0" fontId="33" fillId="0" borderId="0" xfId="2" applyFont="1" applyAlignment="1">
      <alignment horizontal="left" vertical="top" wrapText="1"/>
    </xf>
    <xf numFmtId="49" fontId="17" fillId="7" borderId="22" xfId="0" applyNumberFormat="1" applyFont="1" applyFill="1" applyBorder="1" applyAlignment="1">
      <alignment horizontal="center" vertical="top"/>
    </xf>
    <xf numFmtId="49" fontId="17" fillId="10" borderId="0" xfId="0" applyNumberFormat="1" applyFont="1" applyFill="1" applyAlignment="1">
      <alignment horizontal="center" vertical="top"/>
    </xf>
    <xf numFmtId="49" fontId="17" fillId="10" borderId="3" xfId="0" applyNumberFormat="1" applyFont="1" applyFill="1" applyBorder="1" applyAlignment="1">
      <alignment horizontal="center" vertical="top"/>
    </xf>
    <xf numFmtId="0" fontId="16" fillId="0" borderId="18" xfId="0" applyFont="1" applyBorder="1" applyAlignment="1">
      <alignment horizontal="center" vertical="center" textRotation="90"/>
    </xf>
    <xf numFmtId="0" fontId="16" fillId="0" borderId="1" xfId="0" applyFont="1" applyBorder="1" applyAlignment="1">
      <alignment horizontal="center" vertical="center" textRotation="90"/>
    </xf>
    <xf numFmtId="49" fontId="16" fillId="15" borderId="75" xfId="0" applyNumberFormat="1" applyFont="1" applyFill="1" applyBorder="1" applyAlignment="1">
      <alignment horizontal="center" vertical="top" wrapText="1"/>
    </xf>
    <xf numFmtId="49" fontId="16" fillId="15" borderId="43" xfId="0" applyNumberFormat="1" applyFont="1" applyFill="1" applyBorder="1" applyAlignment="1">
      <alignment horizontal="center" vertical="top" wrapText="1"/>
    </xf>
    <xf numFmtId="0" fontId="7" fillId="0" borderId="62" xfId="0" applyFont="1" applyBorder="1" applyAlignment="1">
      <alignment horizontal="left" vertical="top" wrapText="1"/>
    </xf>
    <xf numFmtId="0" fontId="7" fillId="0" borderId="60" xfId="0" applyFont="1" applyBorder="1" applyAlignment="1">
      <alignment horizontal="left" vertical="top" wrapText="1"/>
    </xf>
    <xf numFmtId="0" fontId="16" fillId="10" borderId="38" xfId="0" applyFont="1" applyFill="1" applyBorder="1" applyAlignment="1">
      <alignment horizontal="left" vertical="top"/>
    </xf>
    <xf numFmtId="49" fontId="17" fillId="8" borderId="12" xfId="10" applyNumberFormat="1" applyFont="1" applyFill="1" applyBorder="1" applyAlignment="1">
      <alignment horizontal="right" vertical="top"/>
    </xf>
    <xf numFmtId="49" fontId="17" fillId="8" borderId="11" xfId="10" applyNumberFormat="1" applyFont="1" applyFill="1" applyBorder="1" applyAlignment="1">
      <alignment horizontal="right" vertical="top"/>
    </xf>
    <xf numFmtId="49" fontId="17" fillId="8" borderId="10" xfId="10" applyNumberFormat="1" applyFont="1" applyFill="1" applyBorder="1" applyAlignment="1">
      <alignment horizontal="right" vertical="top"/>
    </xf>
    <xf numFmtId="0" fontId="16" fillId="0" borderId="75" xfId="0" applyFont="1" applyBorder="1" applyAlignment="1">
      <alignment horizontal="center" vertical="top"/>
    </xf>
    <xf numFmtId="0" fontId="16" fillId="0" borderId="43" xfId="0" applyFont="1" applyBorder="1" applyAlignment="1">
      <alignment horizontal="center" vertical="top"/>
    </xf>
    <xf numFmtId="0" fontId="7" fillId="6" borderId="24" xfId="0" applyFont="1" applyFill="1" applyBorder="1" applyAlignment="1">
      <alignment horizontal="center" vertical="center" textRotation="90" wrapText="1"/>
    </xf>
    <xf numFmtId="0" fontId="7" fillId="6" borderId="38" xfId="0" applyFont="1" applyFill="1" applyBorder="1" applyAlignment="1">
      <alignment horizontal="center" vertical="center" textRotation="90" wrapText="1"/>
    </xf>
    <xf numFmtId="0" fontId="7" fillId="6" borderId="2" xfId="0" applyFont="1" applyFill="1" applyBorder="1" applyAlignment="1">
      <alignment horizontal="center" vertical="center" textRotation="90" wrapText="1"/>
    </xf>
    <xf numFmtId="49" fontId="17" fillId="11" borderId="23" xfId="0" applyNumberFormat="1" applyFont="1" applyFill="1" applyBorder="1" applyAlignment="1">
      <alignment horizontal="center" vertical="top"/>
    </xf>
    <xf numFmtId="49" fontId="7" fillId="15" borderId="22" xfId="0" applyNumberFormat="1" applyFont="1" applyFill="1" applyBorder="1" applyAlignment="1">
      <alignment horizontal="left" vertical="top" wrapText="1"/>
    </xf>
    <xf numFmtId="49" fontId="7" fillId="15" borderId="20" xfId="0" applyNumberFormat="1" applyFont="1" applyFill="1" applyBorder="1" applyAlignment="1">
      <alignment horizontal="left" vertical="top" wrapText="1"/>
    </xf>
    <xf numFmtId="49" fontId="16" fillId="0" borderId="44" xfId="0" applyNumberFormat="1" applyFont="1" applyBorder="1" applyAlignment="1">
      <alignment horizontal="center" vertical="top"/>
    </xf>
    <xf numFmtId="49" fontId="16" fillId="0" borderId="18" xfId="0" applyNumberFormat="1" applyFont="1" applyBorder="1" applyAlignment="1">
      <alignment horizontal="center" vertical="top"/>
    </xf>
    <xf numFmtId="49" fontId="16" fillId="0" borderId="1" xfId="0" applyNumberFormat="1" applyFont="1" applyBorder="1" applyAlignment="1">
      <alignment horizontal="center" vertical="top"/>
    </xf>
    <xf numFmtId="0" fontId="16" fillId="0" borderId="0" xfId="0" applyFont="1" applyAlignment="1">
      <alignment horizontal="left" vertical="top" wrapText="1"/>
    </xf>
    <xf numFmtId="0" fontId="16" fillId="0" borderId="21" xfId="0" applyFont="1" applyBorder="1" applyAlignment="1">
      <alignment horizontal="left" vertical="top" wrapText="1"/>
    </xf>
    <xf numFmtId="49" fontId="16" fillId="0" borderId="73" xfId="0" applyNumberFormat="1" applyFont="1" applyBorder="1" applyAlignment="1">
      <alignment horizontal="center" vertical="top" wrapText="1"/>
    </xf>
    <xf numFmtId="49" fontId="16" fillId="0" borderId="50" xfId="0" applyNumberFormat="1" applyFont="1" applyBorder="1" applyAlignment="1">
      <alignment horizontal="center" vertical="top" wrapText="1"/>
    </xf>
    <xf numFmtId="0" fontId="16" fillId="0" borderId="80" xfId="4" applyFont="1" applyBorder="1" applyAlignment="1">
      <alignment horizontal="left" vertical="top" wrapText="1"/>
    </xf>
    <xf numFmtId="0" fontId="16" fillId="0" borderId="79" xfId="4" applyFont="1" applyBorder="1" applyAlignment="1">
      <alignment horizontal="left" vertical="top" wrapText="1"/>
    </xf>
    <xf numFmtId="49" fontId="7" fillId="0" borderId="78" xfId="4" applyNumberFormat="1" applyFont="1" applyBorder="1" applyAlignment="1">
      <alignment horizontal="left" vertical="top" wrapText="1"/>
    </xf>
    <xf numFmtId="49" fontId="7" fillId="0" borderId="60" xfId="4" applyNumberFormat="1" applyFont="1" applyBorder="1" applyAlignment="1">
      <alignment horizontal="left" vertical="top" wrapText="1"/>
    </xf>
    <xf numFmtId="49" fontId="7" fillId="0" borderId="67" xfId="4" applyNumberFormat="1" applyFont="1" applyBorder="1" applyAlignment="1">
      <alignment horizontal="left" vertical="top" wrapText="1"/>
    </xf>
    <xf numFmtId="49" fontId="16" fillId="0" borderId="24" xfId="4" applyNumberFormat="1" applyFont="1" applyBorder="1" applyAlignment="1">
      <alignment horizontal="center" vertical="top"/>
    </xf>
    <xf numFmtId="49" fontId="16" fillId="0" borderId="2" xfId="4" applyNumberFormat="1" applyFont="1" applyBorder="1" applyAlignment="1">
      <alignment horizontal="center" vertical="top"/>
    </xf>
    <xf numFmtId="49" fontId="17" fillId="9" borderId="24" xfId="4" applyNumberFormat="1" applyFont="1" applyFill="1" applyBorder="1" applyAlignment="1">
      <alignment horizontal="center" vertical="top" wrapText="1"/>
    </xf>
    <xf numFmtId="49" fontId="17" fillId="9" borderId="38" xfId="4" applyNumberFormat="1" applyFont="1" applyFill="1" applyBorder="1" applyAlignment="1">
      <alignment horizontal="center" vertical="top" wrapText="1"/>
    </xf>
    <xf numFmtId="49" fontId="17" fillId="9" borderId="2" xfId="4" applyNumberFormat="1" applyFont="1" applyFill="1" applyBorder="1" applyAlignment="1">
      <alignment horizontal="center" vertical="top" wrapText="1"/>
    </xf>
    <xf numFmtId="49" fontId="16" fillId="0" borderId="38" xfId="4" applyNumberFormat="1" applyFont="1" applyBorder="1" applyAlignment="1">
      <alignment horizontal="center" vertical="top"/>
    </xf>
    <xf numFmtId="0" fontId="13" fillId="0" borderId="58" xfId="4" applyFont="1" applyBorder="1" applyAlignment="1">
      <alignment horizontal="left" vertical="top" wrapText="1"/>
    </xf>
    <xf numFmtId="0" fontId="13" fillId="0" borderId="0" xfId="4" applyFont="1" applyAlignment="1">
      <alignment horizontal="left" vertical="top" wrapText="1"/>
    </xf>
    <xf numFmtId="0" fontId="7" fillId="0" borderId="18" xfId="4" applyFont="1" applyBorder="1" applyAlignment="1">
      <alignment horizontal="center" vertical="center" textRotation="90"/>
    </xf>
    <xf numFmtId="0" fontId="7" fillId="0" borderId="1" xfId="4" applyFont="1" applyBorder="1" applyAlignment="1">
      <alignment horizontal="center" vertical="center" textRotation="90"/>
    </xf>
    <xf numFmtId="0" fontId="12" fillId="0" borderId="25" xfId="4" applyFont="1" applyBorder="1" applyAlignment="1">
      <alignment horizontal="center" vertical="top"/>
    </xf>
    <xf numFmtId="0" fontId="12" fillId="0" borderId="26" xfId="4" applyFont="1" applyBorder="1" applyAlignment="1">
      <alignment horizontal="center" vertical="top"/>
    </xf>
    <xf numFmtId="0" fontId="12" fillId="0" borderId="44" xfId="4" applyFont="1" applyBorder="1" applyAlignment="1">
      <alignment horizontal="center" vertical="top"/>
    </xf>
    <xf numFmtId="0" fontId="12" fillId="0" borderId="19" xfId="4" applyFont="1" applyBorder="1" applyAlignment="1">
      <alignment horizontal="center" vertical="top"/>
    </xf>
    <xf numFmtId="0" fontId="12" fillId="0" borderId="0" xfId="4" applyFont="1" applyAlignment="1">
      <alignment horizontal="center" vertical="top"/>
    </xf>
    <xf numFmtId="0" fontId="12" fillId="0" borderId="18" xfId="4" applyFont="1" applyBorder="1" applyAlignment="1">
      <alignment horizontal="center" vertical="top"/>
    </xf>
    <xf numFmtId="0" fontId="12" fillId="0" borderId="4" xfId="4" applyFont="1" applyBorder="1" applyAlignment="1">
      <alignment horizontal="center" vertical="top"/>
    </xf>
    <xf numFmtId="0" fontId="12" fillId="0" borderId="3" xfId="4" applyFont="1" applyBorder="1" applyAlignment="1">
      <alignment horizontal="center" vertical="top"/>
    </xf>
    <xf numFmtId="0" fontId="12" fillId="0" borderId="1" xfId="4" applyFont="1" applyBorder="1" applyAlignment="1">
      <alignment horizontal="center" vertical="top"/>
    </xf>
    <xf numFmtId="0" fontId="17" fillId="0" borderId="25" xfId="4" applyFont="1" applyBorder="1" applyAlignment="1">
      <alignment horizontal="center" vertical="center"/>
    </xf>
    <xf numFmtId="0" fontId="17" fillId="0" borderId="26" xfId="4" applyFont="1" applyBorder="1" applyAlignment="1">
      <alignment horizontal="center" vertical="center"/>
    </xf>
    <xf numFmtId="0" fontId="17" fillId="0" borderId="44" xfId="4" applyFont="1" applyBorder="1" applyAlignment="1">
      <alignment horizontal="center" vertical="center"/>
    </xf>
    <xf numFmtId="0" fontId="17" fillId="0" borderId="19" xfId="4" applyFont="1" applyBorder="1" applyAlignment="1">
      <alignment horizontal="center" vertical="center"/>
    </xf>
    <xf numFmtId="0" fontId="17" fillId="0" borderId="0" xfId="4" applyFont="1" applyAlignment="1">
      <alignment horizontal="center" vertical="center"/>
    </xf>
    <xf numFmtId="0" fontId="17" fillId="0" borderId="18" xfId="4" applyFont="1" applyBorder="1" applyAlignment="1">
      <alignment horizontal="center" vertical="center"/>
    </xf>
    <xf numFmtId="0" fontId="17" fillId="0" borderId="4" xfId="4" applyFont="1" applyBorder="1" applyAlignment="1">
      <alignment horizontal="center" vertical="center"/>
    </xf>
    <xf numFmtId="0" fontId="17" fillId="0" borderId="3" xfId="4" applyFont="1" applyBorder="1" applyAlignment="1">
      <alignment horizontal="center" vertical="center"/>
    </xf>
    <xf numFmtId="0" fontId="17" fillId="0" borderId="1" xfId="4" applyFont="1" applyBorder="1" applyAlignment="1">
      <alignment horizontal="center" vertical="center"/>
    </xf>
    <xf numFmtId="0" fontId="17" fillId="9" borderId="26" xfId="4" applyFont="1" applyFill="1" applyBorder="1" applyAlignment="1">
      <alignment horizontal="center" vertical="top" wrapText="1"/>
    </xf>
    <xf numFmtId="0" fontId="17" fillId="9" borderId="44" xfId="4" applyFont="1" applyFill="1" applyBorder="1" applyAlignment="1">
      <alignment horizontal="center" vertical="top" wrapText="1"/>
    </xf>
    <xf numFmtId="0" fontId="17" fillId="9" borderId="0" xfId="4" applyFont="1" applyFill="1" applyAlignment="1">
      <alignment horizontal="center" vertical="top" wrapText="1"/>
    </xf>
    <xf numFmtId="0" fontId="17" fillId="9" borderId="18" xfId="4" applyFont="1" applyFill="1" applyBorder="1" applyAlignment="1">
      <alignment horizontal="center" vertical="top" wrapText="1"/>
    </xf>
    <xf numFmtId="0" fontId="17" fillId="9" borderId="4" xfId="4" applyFont="1" applyFill="1" applyBorder="1" applyAlignment="1">
      <alignment horizontal="center" vertical="top" wrapText="1"/>
    </xf>
    <xf numFmtId="0" fontId="17" fillId="9" borderId="3" xfId="4" applyFont="1" applyFill="1" applyBorder="1" applyAlignment="1">
      <alignment horizontal="center" vertical="top" wrapText="1"/>
    </xf>
    <xf numFmtId="0" fontId="17" fillId="9" borderId="1" xfId="4" applyFont="1" applyFill="1" applyBorder="1" applyAlignment="1">
      <alignment horizontal="center" vertical="top" wrapText="1"/>
    </xf>
    <xf numFmtId="0" fontId="40" fillId="0" borderId="12" xfId="5" applyFont="1" applyBorder="1" applyAlignment="1">
      <alignment horizontal="left" vertical="top" wrapText="1"/>
    </xf>
    <xf numFmtId="0" fontId="40" fillId="0" borderId="10" xfId="5" applyFont="1" applyBorder="1" applyAlignment="1">
      <alignment horizontal="left" vertical="top" wrapText="1"/>
    </xf>
    <xf numFmtId="49" fontId="16" fillId="0" borderId="44" xfId="4" applyNumberFormat="1" applyFont="1" applyBorder="1" applyAlignment="1">
      <alignment horizontal="center" vertical="top"/>
    </xf>
    <xf numFmtId="49" fontId="16" fillId="0" borderId="1" xfId="4" applyNumberFormat="1" applyFont="1" applyBorder="1" applyAlignment="1">
      <alignment horizontal="center" vertical="top"/>
    </xf>
    <xf numFmtId="0" fontId="16" fillId="0" borderId="54" xfId="4" applyFont="1" applyBorder="1" applyAlignment="1">
      <alignment horizontal="left" vertical="center" wrapText="1"/>
    </xf>
    <xf numFmtId="0" fontId="16" fillId="0" borderId="51" xfId="4" applyFont="1" applyBorder="1" applyAlignment="1">
      <alignment horizontal="left" vertical="center" wrapText="1"/>
    </xf>
    <xf numFmtId="0" fontId="16" fillId="0" borderId="68" xfId="4" applyFont="1" applyBorder="1" applyAlignment="1">
      <alignment horizontal="center" vertical="center" wrapText="1"/>
    </xf>
    <xf numFmtId="0" fontId="16" fillId="0" borderId="36" xfId="4" applyFont="1" applyBorder="1" applyAlignment="1">
      <alignment horizontal="center" vertical="center" wrapText="1"/>
    </xf>
    <xf numFmtId="0" fontId="18" fillId="0" borderId="4" xfId="5" applyFont="1" applyBorder="1" applyAlignment="1">
      <alignment horizontal="left" vertical="center" wrapText="1"/>
    </xf>
    <xf numFmtId="0" fontId="18" fillId="0" borderId="3" xfId="5" applyFont="1" applyBorder="1" applyAlignment="1">
      <alignment horizontal="left" vertical="center" wrapText="1"/>
    </xf>
    <xf numFmtId="0" fontId="18" fillId="0" borderId="1" xfId="5" applyFont="1" applyBorder="1" applyAlignment="1">
      <alignment horizontal="left" vertical="center" wrapText="1"/>
    </xf>
    <xf numFmtId="0" fontId="16" fillId="0" borderId="15" xfId="5" applyFont="1" applyBorder="1" applyAlignment="1">
      <alignment horizontal="left" vertical="center" wrapText="1"/>
    </xf>
    <xf numFmtId="0" fontId="16" fillId="0" borderId="17" xfId="5" applyFont="1" applyBorder="1" applyAlignment="1">
      <alignment horizontal="left" vertical="center" wrapText="1"/>
    </xf>
    <xf numFmtId="0" fontId="16" fillId="0" borderId="16" xfId="5" applyFont="1" applyBorder="1" applyAlignment="1">
      <alignment horizontal="left" vertical="center" wrapText="1"/>
    </xf>
    <xf numFmtId="0" fontId="16" fillId="0" borderId="19" xfId="5" applyFont="1" applyBorder="1" applyAlignment="1">
      <alignment horizontal="left" vertical="center" wrapText="1"/>
    </xf>
    <xf numFmtId="0" fontId="16" fillId="0" borderId="0" xfId="5" applyFont="1" applyAlignment="1">
      <alignment horizontal="left" vertical="center" wrapText="1"/>
    </xf>
    <xf numFmtId="0" fontId="16" fillId="0" borderId="18" xfId="5" applyFont="1" applyBorder="1" applyAlignment="1">
      <alignment horizontal="left" vertical="center" wrapText="1"/>
    </xf>
    <xf numFmtId="0" fontId="17" fillId="5" borderId="12" xfId="5" applyFont="1" applyFill="1" applyBorder="1" applyAlignment="1">
      <alignment horizontal="left" vertical="center" wrapText="1"/>
    </xf>
    <xf numFmtId="0" fontId="17" fillId="5" borderId="11" xfId="5" applyFont="1" applyFill="1" applyBorder="1" applyAlignment="1">
      <alignment horizontal="left" vertical="center" wrapText="1"/>
    </xf>
    <xf numFmtId="0" fontId="17" fillId="5" borderId="10" xfId="5" applyFont="1" applyFill="1" applyBorder="1" applyAlignment="1">
      <alignment horizontal="left" vertical="center" wrapText="1"/>
    </xf>
    <xf numFmtId="0" fontId="17" fillId="3" borderId="12" xfId="5" applyFont="1" applyFill="1" applyBorder="1" applyAlignment="1">
      <alignment horizontal="left" vertical="center" wrapText="1"/>
    </xf>
    <xf numFmtId="0" fontId="17" fillId="3" borderId="11" xfId="5" applyFont="1" applyFill="1" applyBorder="1" applyAlignment="1">
      <alignment horizontal="left" vertical="center" wrapText="1"/>
    </xf>
    <xf numFmtId="0" fontId="17" fillId="3" borderId="10" xfId="5" applyFont="1" applyFill="1" applyBorder="1" applyAlignment="1">
      <alignment horizontal="left" vertical="center" wrapText="1"/>
    </xf>
    <xf numFmtId="0" fontId="16" fillId="4" borderId="19" xfId="5" applyFont="1" applyFill="1" applyBorder="1" applyAlignment="1">
      <alignment horizontal="left" vertical="center" wrapText="1"/>
    </xf>
    <xf numFmtId="0" fontId="16" fillId="4" borderId="0" xfId="5" applyFont="1" applyFill="1" applyAlignment="1">
      <alignment horizontal="left" vertical="center" wrapText="1"/>
    </xf>
    <xf numFmtId="0" fontId="16" fillId="4" borderId="18" xfId="5" applyFont="1" applyFill="1" applyBorder="1" applyAlignment="1">
      <alignment horizontal="left" vertical="center" wrapText="1"/>
    </xf>
    <xf numFmtId="0" fontId="18" fillId="0" borderId="7" xfId="5" applyFont="1" applyBorder="1" applyAlignment="1">
      <alignment horizontal="left" vertical="center" wrapText="1"/>
    </xf>
    <xf numFmtId="0" fontId="18" fillId="0" borderId="8" xfId="5" applyFont="1" applyBorder="1" applyAlignment="1">
      <alignment horizontal="left" vertical="center" wrapText="1"/>
    </xf>
    <xf numFmtId="0" fontId="18" fillId="0" borderId="5" xfId="5" applyFont="1" applyBorder="1" applyAlignment="1">
      <alignment horizontal="left" vertical="center" wrapText="1"/>
    </xf>
    <xf numFmtId="0" fontId="17" fillId="0" borderId="25" xfId="4" applyFont="1" applyBorder="1" applyAlignment="1">
      <alignment horizontal="center" vertical="top"/>
    </xf>
    <xf numFmtId="0" fontId="17" fillId="0" borderId="26" xfId="4" applyFont="1" applyBorder="1" applyAlignment="1">
      <alignment horizontal="center" vertical="top"/>
    </xf>
    <xf numFmtId="0" fontId="17" fillId="0" borderId="19" xfId="4" applyFont="1" applyBorder="1" applyAlignment="1">
      <alignment horizontal="center" vertical="top"/>
    </xf>
    <xf numFmtId="0" fontId="17" fillId="0" borderId="0" xfId="4" applyFont="1" applyAlignment="1">
      <alignment horizontal="center" vertical="top"/>
    </xf>
    <xf numFmtId="0" fontId="17" fillId="0" borderId="4" xfId="4" applyFont="1" applyBorder="1" applyAlignment="1">
      <alignment horizontal="center" vertical="top"/>
    </xf>
    <xf numFmtId="0" fontId="17" fillId="0" borderId="3" xfId="4" applyFont="1" applyBorder="1" applyAlignment="1">
      <alignment horizontal="center" vertical="top"/>
    </xf>
    <xf numFmtId="0" fontId="17" fillId="0" borderId="12" xfId="4" applyFont="1" applyBorder="1" applyAlignment="1">
      <alignment horizontal="center" vertical="top"/>
    </xf>
    <xf numFmtId="0" fontId="17" fillId="0" borderId="11" xfId="4" applyFont="1" applyBorder="1" applyAlignment="1">
      <alignment horizontal="center" vertical="top"/>
    </xf>
    <xf numFmtId="0" fontId="17" fillId="0" borderId="10" xfId="4" applyFont="1" applyBorder="1" applyAlignment="1">
      <alignment horizontal="center" vertical="top"/>
    </xf>
    <xf numFmtId="49" fontId="16" fillId="0" borderId="6" xfId="4" applyNumberFormat="1" applyFont="1" applyBorder="1" applyAlignment="1">
      <alignment horizontal="center" vertical="center" textRotation="90"/>
    </xf>
    <xf numFmtId="49" fontId="16" fillId="0" borderId="13" xfId="4" applyNumberFormat="1" applyFont="1" applyBorder="1" applyAlignment="1">
      <alignment horizontal="center" vertical="center" textRotation="90"/>
    </xf>
    <xf numFmtId="49" fontId="16" fillId="0" borderId="18" xfId="4" applyNumberFormat="1" applyFont="1" applyBorder="1" applyAlignment="1">
      <alignment horizontal="center" vertical="top"/>
    </xf>
    <xf numFmtId="0" fontId="17" fillId="9" borderId="25" xfId="4" applyFont="1" applyFill="1" applyBorder="1" applyAlignment="1">
      <alignment horizontal="center" vertical="center" wrapText="1"/>
    </xf>
    <xf numFmtId="0" fontId="17" fillId="9" borderId="26" xfId="4" applyFont="1" applyFill="1" applyBorder="1" applyAlignment="1">
      <alignment horizontal="center" vertical="center" wrapText="1"/>
    </xf>
    <xf numFmtId="0" fontId="17" fillId="9" borderId="44" xfId="4" applyFont="1" applyFill="1" applyBorder="1" applyAlignment="1">
      <alignment horizontal="center" vertical="center" wrapText="1"/>
    </xf>
    <xf numFmtId="0" fontId="17" fillId="9" borderId="19" xfId="4" applyFont="1" applyFill="1" applyBorder="1" applyAlignment="1">
      <alignment horizontal="center" vertical="center" wrapText="1"/>
    </xf>
    <xf numFmtId="0" fontId="17" fillId="9" borderId="0" xfId="4" applyFont="1" applyFill="1" applyAlignment="1">
      <alignment horizontal="center" vertical="center" wrapText="1"/>
    </xf>
    <xf numFmtId="0" fontId="17" fillId="9" borderId="18" xfId="4" applyFont="1" applyFill="1" applyBorder="1" applyAlignment="1">
      <alignment horizontal="center" vertical="center" wrapText="1"/>
    </xf>
    <xf numFmtId="0" fontId="17" fillId="9" borderId="4" xfId="4" applyFont="1" applyFill="1" applyBorder="1" applyAlignment="1">
      <alignment horizontal="center" vertical="center" wrapText="1"/>
    </xf>
    <xf numFmtId="0" fontId="17" fillId="9" borderId="3" xfId="4" applyFont="1" applyFill="1" applyBorder="1" applyAlignment="1">
      <alignment horizontal="center" vertical="center" wrapText="1"/>
    </xf>
    <xf numFmtId="0" fontId="17" fillId="9" borderId="1" xfId="4" applyFont="1" applyFill="1" applyBorder="1" applyAlignment="1">
      <alignment horizontal="center" vertical="center" wrapText="1"/>
    </xf>
    <xf numFmtId="0" fontId="5" fillId="4" borderId="25" xfId="4" applyFill="1" applyBorder="1" applyAlignment="1">
      <alignment horizontal="center" vertical="top" wrapText="1"/>
    </xf>
    <xf numFmtId="0" fontId="5" fillId="4" borderId="4" xfId="4" applyFill="1" applyBorder="1" applyAlignment="1">
      <alignment horizontal="center" vertical="top" wrapText="1"/>
    </xf>
    <xf numFmtId="49" fontId="17" fillId="7" borderId="46" xfId="4" applyNumberFormat="1" applyFont="1" applyFill="1" applyBorder="1" applyAlignment="1">
      <alignment horizontal="center" vertical="top"/>
    </xf>
    <xf numFmtId="0" fontId="16" fillId="10" borderId="38" xfId="4" applyFont="1" applyFill="1" applyBorder="1" applyAlignment="1">
      <alignment horizontal="left" vertical="center" wrapText="1"/>
    </xf>
    <xf numFmtId="0" fontId="16" fillId="10" borderId="2" xfId="4" applyFont="1" applyFill="1" applyBorder="1" applyAlignment="1">
      <alignment horizontal="left" vertical="center" wrapText="1"/>
    </xf>
    <xf numFmtId="0" fontId="5" fillId="9" borderId="2" xfId="4" applyFill="1" applyBorder="1" applyAlignment="1">
      <alignment horizontal="center" vertical="top" wrapText="1"/>
    </xf>
    <xf numFmtId="49" fontId="17" fillId="8" borderId="24" xfId="4" applyNumberFormat="1" applyFont="1" applyFill="1" applyBorder="1" applyAlignment="1">
      <alignment horizontal="center" vertical="top" wrapText="1"/>
    </xf>
    <xf numFmtId="49" fontId="17" fillId="8" borderId="38" xfId="4" applyNumberFormat="1" applyFont="1" applyFill="1" applyBorder="1" applyAlignment="1">
      <alignment horizontal="center" vertical="top" wrapText="1"/>
    </xf>
    <xf numFmtId="49" fontId="17" fillId="8" borderId="2" xfId="4" applyNumberFormat="1" applyFont="1" applyFill="1" applyBorder="1" applyAlignment="1">
      <alignment horizontal="center" vertical="top" wrapText="1"/>
    </xf>
    <xf numFmtId="49" fontId="17" fillId="11" borderId="41" xfId="4" applyNumberFormat="1" applyFont="1" applyFill="1" applyBorder="1" applyAlignment="1">
      <alignment horizontal="center" vertical="top"/>
    </xf>
    <xf numFmtId="49" fontId="16" fillId="0" borderId="25" xfId="4" applyNumberFormat="1" applyFont="1" applyBorder="1" applyAlignment="1">
      <alignment horizontal="center" vertical="top"/>
    </xf>
    <xf numFmtId="49" fontId="16" fillId="0" borderId="19" xfId="4" applyNumberFormat="1" applyFont="1" applyBorder="1" applyAlignment="1">
      <alignment horizontal="center" vertical="top"/>
    </xf>
    <xf numFmtId="49" fontId="17" fillId="10" borderId="6" xfId="4" applyNumberFormat="1" applyFont="1" applyFill="1" applyBorder="1" applyAlignment="1">
      <alignment horizontal="center" vertical="top"/>
    </xf>
    <xf numFmtId="49" fontId="17" fillId="10" borderId="13" xfId="4" applyNumberFormat="1" applyFont="1" applyFill="1" applyBorder="1" applyAlignment="1">
      <alignment horizontal="center" vertical="top"/>
    </xf>
    <xf numFmtId="0" fontId="16" fillId="10" borderId="24" xfId="5" applyFont="1" applyFill="1" applyBorder="1" applyAlignment="1">
      <alignment horizontal="left" vertical="center" wrapText="1"/>
    </xf>
    <xf numFmtId="0" fontId="16" fillId="10" borderId="38" xfId="5" applyFont="1" applyFill="1" applyBorder="1" applyAlignment="1">
      <alignment horizontal="left" vertical="center" wrapText="1"/>
    </xf>
    <xf numFmtId="0" fontId="16" fillId="0" borderId="62" xfId="4" applyFont="1" applyBorder="1" applyAlignment="1">
      <alignment horizontal="left" vertical="top" wrapText="1"/>
    </xf>
    <xf numFmtId="0" fontId="16" fillId="0" borderId="30" xfId="4" applyFont="1" applyBorder="1" applyAlignment="1">
      <alignment horizontal="left" vertical="top" wrapText="1"/>
    </xf>
    <xf numFmtId="49" fontId="17" fillId="8" borderId="24" xfId="4" applyNumberFormat="1" applyFont="1" applyFill="1" applyBorder="1" applyAlignment="1">
      <alignment horizontal="center" vertical="top"/>
    </xf>
    <xf numFmtId="49" fontId="17" fillId="8" borderId="38" xfId="4" applyNumberFormat="1" applyFont="1" applyFill="1" applyBorder="1" applyAlignment="1">
      <alignment horizontal="center" vertical="top"/>
    </xf>
    <xf numFmtId="49" fontId="17" fillId="8" borderId="2" xfId="4" applyNumberFormat="1" applyFont="1" applyFill="1" applyBorder="1" applyAlignment="1">
      <alignment horizontal="center" vertical="top"/>
    </xf>
    <xf numFmtId="49" fontId="17" fillId="6" borderId="24" xfId="4" applyNumberFormat="1" applyFont="1" applyFill="1" applyBorder="1" applyAlignment="1">
      <alignment horizontal="center" vertical="top"/>
    </xf>
    <xf numFmtId="49" fontId="17" fillId="6" borderId="38" xfId="4" applyNumberFormat="1" applyFont="1" applyFill="1" applyBorder="1" applyAlignment="1">
      <alignment horizontal="center" vertical="top"/>
    </xf>
    <xf numFmtId="0" fontId="7" fillId="0" borderId="3" xfId="4" applyFont="1" applyBorder="1" applyAlignment="1">
      <alignment horizontal="center"/>
    </xf>
    <xf numFmtId="0" fontId="7" fillId="0" borderId="15" xfId="4" applyFont="1" applyBorder="1" applyAlignment="1">
      <alignment horizontal="left" vertical="top" wrapText="1"/>
    </xf>
    <xf numFmtId="0" fontId="7" fillId="0" borderId="16" xfId="4" applyFont="1" applyBorder="1" applyAlignment="1">
      <alignment horizontal="left" vertical="top" wrapText="1"/>
    </xf>
    <xf numFmtId="0" fontId="40" fillId="0" borderId="44" xfId="5" applyFont="1" applyBorder="1" applyAlignment="1">
      <alignment horizontal="left" vertical="top" wrapText="1"/>
    </xf>
    <xf numFmtId="0" fontId="40" fillId="0" borderId="19" xfId="5" applyFont="1" applyBorder="1" applyAlignment="1">
      <alignment horizontal="left" vertical="top" wrapText="1"/>
    </xf>
    <xf numFmtId="0" fontId="40" fillId="0" borderId="18" xfId="5" applyFont="1" applyBorder="1" applyAlignment="1">
      <alignment horizontal="left" vertical="top" wrapText="1"/>
    </xf>
    <xf numFmtId="0" fontId="40" fillId="0" borderId="1" xfId="5" applyFont="1" applyBorder="1" applyAlignment="1">
      <alignment horizontal="left" vertical="top" wrapText="1"/>
    </xf>
    <xf numFmtId="0" fontId="7" fillId="0" borderId="7" xfId="4" applyFont="1" applyBorder="1" applyAlignment="1">
      <alignment horizontal="left" vertical="top" wrapText="1"/>
    </xf>
    <xf numFmtId="0" fontId="7" fillId="0" borderId="5" xfId="4" applyFont="1" applyBorder="1" applyAlignment="1">
      <alignment horizontal="left" vertical="top" wrapText="1"/>
    </xf>
    <xf numFmtId="0" fontId="7" fillId="0" borderId="25" xfId="4" applyFont="1" applyBorder="1" applyAlignment="1">
      <alignment horizontal="left" vertical="top" wrapText="1"/>
    </xf>
    <xf numFmtId="0" fontId="7" fillId="0" borderId="44" xfId="4" applyFont="1" applyBorder="1" applyAlignment="1">
      <alignment horizontal="left" vertical="top" wrapText="1"/>
    </xf>
    <xf numFmtId="0" fontId="7" fillId="0" borderId="4" xfId="4" applyFont="1" applyBorder="1" applyAlignment="1">
      <alignment horizontal="left" vertical="top" wrapText="1"/>
    </xf>
    <xf numFmtId="0" fontId="7" fillId="0" borderId="1" xfId="4" applyFont="1" applyBorder="1" applyAlignment="1">
      <alignment horizontal="left" vertical="top" wrapText="1"/>
    </xf>
    <xf numFmtId="0" fontId="18" fillId="0" borderId="57" xfId="5" applyFont="1" applyBorder="1" applyAlignment="1">
      <alignment horizontal="center" vertical="center" wrapText="1"/>
    </xf>
    <xf numFmtId="0" fontId="18" fillId="0" borderId="84" xfId="5" applyFont="1" applyBorder="1" applyAlignment="1">
      <alignment horizontal="center" vertical="center" wrapText="1"/>
    </xf>
    <xf numFmtId="0" fontId="7" fillId="0" borderId="52" xfId="4" applyFont="1" applyBorder="1" applyAlignment="1">
      <alignment horizontal="left" vertical="top" wrapText="1"/>
    </xf>
    <xf numFmtId="0" fontId="7" fillId="0" borderId="53" xfId="4" applyFont="1" applyBorder="1" applyAlignment="1">
      <alignment horizontal="left" vertical="top" wrapText="1"/>
    </xf>
    <xf numFmtId="0" fontId="7" fillId="0" borderId="94" xfId="5" applyFont="1" applyBorder="1" applyAlignment="1">
      <alignment horizontal="left" vertical="top" wrapText="1"/>
    </xf>
    <xf numFmtId="0" fontId="7" fillId="0" borderId="97" xfId="5" applyFont="1" applyBorder="1" applyAlignment="1">
      <alignment horizontal="left" vertical="top" wrapText="1"/>
    </xf>
    <xf numFmtId="0" fontId="40" fillId="0" borderId="53" xfId="5" applyFont="1" applyBorder="1" applyAlignment="1">
      <alignment vertical="center" wrapText="1"/>
    </xf>
    <xf numFmtId="0" fontId="40" fillId="0" borderId="37" xfId="5" applyFont="1" applyBorder="1" applyAlignment="1">
      <alignment vertical="center" wrapText="1"/>
    </xf>
    <xf numFmtId="0" fontId="7" fillId="0" borderId="57" xfId="4" applyFont="1" applyBorder="1" applyAlignment="1">
      <alignment horizontal="center" vertical="center" wrapText="1"/>
    </xf>
    <xf numFmtId="0" fontId="7" fillId="0" borderId="84" xfId="4" applyFont="1" applyBorder="1" applyAlignment="1">
      <alignment horizontal="center" vertical="center" wrapText="1"/>
    </xf>
    <xf numFmtId="1" fontId="7" fillId="0" borderId="7" xfId="4" applyNumberFormat="1" applyFont="1" applyBorder="1" applyAlignment="1">
      <alignment horizontal="left" vertical="top" wrapText="1"/>
    </xf>
    <xf numFmtId="1" fontId="7" fillId="0" borderId="5" xfId="4" applyNumberFormat="1" applyFont="1" applyBorder="1" applyAlignment="1">
      <alignment horizontal="left" vertical="top" wrapText="1"/>
    </xf>
    <xf numFmtId="1" fontId="7" fillId="0" borderId="4" xfId="4" applyNumberFormat="1" applyFont="1" applyBorder="1" applyAlignment="1">
      <alignment horizontal="left" vertical="top" wrapText="1"/>
    </xf>
    <xf numFmtId="1" fontId="7" fillId="0" borderId="1" xfId="4" applyNumberFormat="1" applyFont="1" applyBorder="1" applyAlignment="1">
      <alignment horizontal="left" vertical="top" wrapText="1"/>
    </xf>
    <xf numFmtId="49" fontId="7" fillId="0" borderId="15" xfId="4" applyNumberFormat="1" applyFont="1" applyBorder="1" applyAlignment="1">
      <alignment horizontal="left" vertical="top" wrapText="1"/>
    </xf>
    <xf numFmtId="49" fontId="7" fillId="0" borderId="16" xfId="4" applyNumberFormat="1" applyFont="1" applyBorder="1" applyAlignment="1">
      <alignment horizontal="left" vertical="top" wrapText="1"/>
    </xf>
    <xf numFmtId="0" fontId="17" fillId="6" borderId="12" xfId="0" applyFont="1" applyFill="1" applyBorder="1" applyAlignment="1">
      <alignment horizontal="left" vertical="top" wrapText="1"/>
    </xf>
    <xf numFmtId="0" fontId="17" fillId="6" borderId="11" xfId="0" applyFont="1" applyFill="1" applyBorder="1" applyAlignment="1">
      <alignment horizontal="left" vertical="top" wrapText="1"/>
    </xf>
    <xf numFmtId="0" fontId="12" fillId="9" borderId="26" xfId="0" applyFont="1" applyFill="1" applyBorder="1" applyAlignment="1">
      <alignment horizontal="center" vertical="top" wrapText="1"/>
    </xf>
    <xf numFmtId="0" fontId="12" fillId="9" borderId="44" xfId="0" applyFont="1" applyFill="1" applyBorder="1" applyAlignment="1">
      <alignment horizontal="center" vertical="top" wrapText="1"/>
    </xf>
    <xf numFmtId="0" fontId="12" fillId="9" borderId="0" xfId="0" applyFont="1" applyFill="1" applyAlignment="1">
      <alignment horizontal="center" vertical="top" wrapText="1"/>
    </xf>
    <xf numFmtId="0" fontId="12" fillId="9" borderId="18" xfId="0" applyFont="1" applyFill="1" applyBorder="1" applyAlignment="1">
      <alignment horizontal="center" vertical="top" wrapText="1"/>
    </xf>
    <xf numFmtId="0" fontId="31" fillId="6" borderId="12" xfId="0" applyFont="1" applyFill="1" applyBorder="1" applyAlignment="1">
      <alignment horizontal="center" vertical="center" wrapText="1"/>
    </xf>
    <xf numFmtId="0" fontId="31" fillId="6" borderId="10" xfId="0" applyFont="1" applyFill="1" applyBorder="1" applyAlignment="1">
      <alignment horizontal="center" vertical="center" wrapText="1"/>
    </xf>
    <xf numFmtId="0" fontId="31" fillId="0" borderId="62" xfId="0" applyFont="1" applyBorder="1" applyAlignment="1">
      <alignment horizontal="left" vertical="top" wrapText="1"/>
    </xf>
    <xf numFmtId="0" fontId="31" fillId="0" borderId="30" xfId="0" applyFont="1" applyBorder="1" applyAlignment="1">
      <alignment horizontal="left" vertical="top" wrapText="1"/>
    </xf>
    <xf numFmtId="0" fontId="31" fillId="0" borderId="62" xfId="0" applyFont="1" applyBorder="1" applyAlignment="1">
      <alignment horizontal="left" vertical="center" wrapText="1"/>
    </xf>
    <xf numFmtId="0" fontId="31" fillId="0" borderId="60" xfId="0" applyFont="1" applyBorder="1" applyAlignment="1">
      <alignment horizontal="left" vertical="center" wrapText="1"/>
    </xf>
    <xf numFmtId="0" fontId="31" fillId="0" borderId="30" xfId="0" applyFont="1" applyBorder="1" applyAlignment="1">
      <alignment horizontal="left" vertical="center" wrapText="1"/>
    </xf>
    <xf numFmtId="0" fontId="31" fillId="0" borderId="76" xfId="0" applyFont="1" applyBorder="1" applyAlignment="1">
      <alignment horizontal="left" vertical="top" wrapText="1"/>
    </xf>
    <xf numFmtId="0" fontId="31" fillId="0" borderId="29" xfId="0" applyFont="1" applyBorder="1" applyAlignment="1">
      <alignment horizontal="left" vertical="top" wrapText="1"/>
    </xf>
    <xf numFmtId="0" fontId="31" fillId="0" borderId="19" xfId="0" applyFont="1" applyBorder="1" applyAlignment="1">
      <alignment horizontal="left" vertical="top" wrapText="1"/>
    </xf>
    <xf numFmtId="0" fontId="31" fillId="0" borderId="18" xfId="0" applyFont="1" applyBorder="1" applyAlignment="1">
      <alignment horizontal="left" vertical="top" wrapText="1"/>
    </xf>
    <xf numFmtId="0" fontId="31" fillId="0" borderId="46" xfId="0" applyFont="1" applyBorder="1" applyAlignment="1">
      <alignment horizontal="left" vertical="top"/>
    </xf>
    <xf numFmtId="0" fontId="31" fillId="0" borderId="83" xfId="0" applyFont="1" applyBorder="1" applyAlignment="1">
      <alignment horizontal="left" vertical="top"/>
    </xf>
    <xf numFmtId="0" fontId="12" fillId="6" borderId="12" xfId="0" applyFont="1" applyFill="1" applyBorder="1" applyAlignment="1">
      <alignment horizontal="right" vertical="top" wrapText="1"/>
    </xf>
    <xf numFmtId="0" fontId="12" fillId="6" borderId="11" xfId="0" applyFont="1" applyFill="1" applyBorder="1" applyAlignment="1">
      <alignment horizontal="right" vertical="top" wrapText="1"/>
    </xf>
    <xf numFmtId="49" fontId="12" fillId="11" borderId="24" xfId="0" applyNumberFormat="1" applyFont="1" applyFill="1" applyBorder="1" applyAlignment="1">
      <alignment horizontal="center" vertical="top"/>
    </xf>
    <xf numFmtId="49" fontId="12" fillId="11" borderId="2" xfId="0" applyNumberFormat="1" applyFont="1" applyFill="1" applyBorder="1" applyAlignment="1">
      <alignment horizontal="center" vertical="top"/>
    </xf>
    <xf numFmtId="49" fontId="12" fillId="10" borderId="26" xfId="0" applyNumberFormat="1" applyFont="1" applyFill="1" applyBorder="1" applyAlignment="1">
      <alignment horizontal="center" vertical="top" wrapText="1"/>
    </xf>
    <xf numFmtId="49" fontId="12" fillId="10" borderId="3" xfId="0" applyNumberFormat="1" applyFont="1" applyFill="1" applyBorder="1" applyAlignment="1">
      <alignment horizontal="center" vertical="top" wrapText="1"/>
    </xf>
    <xf numFmtId="49" fontId="12" fillId="9" borderId="24" xfId="0" applyNumberFormat="1" applyFont="1" applyFill="1" applyBorder="1" applyAlignment="1">
      <alignment horizontal="center" vertical="top" wrapText="1"/>
    </xf>
    <xf numFmtId="49" fontId="12" fillId="9" borderId="38" xfId="0" applyNumberFormat="1" applyFont="1" applyFill="1" applyBorder="1" applyAlignment="1">
      <alignment horizontal="center" vertical="top" wrapText="1"/>
    </xf>
    <xf numFmtId="49" fontId="12" fillId="9" borderId="2" xfId="0" applyNumberFormat="1" applyFont="1" applyFill="1" applyBorder="1" applyAlignment="1">
      <alignment horizontal="center" vertical="top" wrapText="1"/>
    </xf>
    <xf numFmtId="49" fontId="12" fillId="7" borderId="24" xfId="0" applyNumberFormat="1" applyFont="1" applyFill="1" applyBorder="1" applyAlignment="1">
      <alignment horizontal="center" vertical="top"/>
    </xf>
    <xf numFmtId="49" fontId="12" fillId="7" borderId="2" xfId="0" applyNumberFormat="1" applyFont="1" applyFill="1" applyBorder="1" applyAlignment="1">
      <alignment horizontal="center" vertical="top"/>
    </xf>
    <xf numFmtId="49" fontId="12" fillId="7" borderId="38" xfId="0" applyNumberFormat="1" applyFont="1" applyFill="1" applyBorder="1" applyAlignment="1">
      <alignment horizontal="center" vertical="top"/>
    </xf>
    <xf numFmtId="49" fontId="12" fillId="11" borderId="38" xfId="0" applyNumberFormat="1" applyFont="1" applyFill="1" applyBorder="1" applyAlignment="1">
      <alignment horizontal="center" vertical="top"/>
    </xf>
    <xf numFmtId="49" fontId="17" fillId="7" borderId="23" xfId="0" applyNumberFormat="1" applyFont="1" applyFill="1" applyBorder="1" applyAlignment="1">
      <alignment horizontal="center" vertical="top"/>
    </xf>
    <xf numFmtId="49" fontId="17" fillId="9" borderId="23" xfId="0" applyNumberFormat="1" applyFont="1" applyFill="1" applyBorder="1" applyAlignment="1">
      <alignment horizontal="center" vertical="top" wrapText="1"/>
    </xf>
    <xf numFmtId="0" fontId="31" fillId="0" borderId="22" xfId="0" applyFont="1" applyBorder="1" applyAlignment="1">
      <alignment horizontal="left" vertical="top" wrapText="1"/>
    </xf>
    <xf numFmtId="0" fontId="31" fillId="0" borderId="20" xfId="0" applyFont="1" applyBorder="1" applyAlignment="1">
      <alignment horizontal="left" vertical="top" wrapText="1"/>
    </xf>
    <xf numFmtId="49" fontId="12" fillId="9" borderId="25" xfId="0" applyNumberFormat="1" applyFont="1" applyFill="1" applyBorder="1" applyAlignment="1">
      <alignment horizontal="center" vertical="top" wrapText="1"/>
    </xf>
    <xf numFmtId="49" fontId="12" fillId="9" borderId="19" xfId="0" applyNumberFormat="1" applyFont="1" applyFill="1" applyBorder="1" applyAlignment="1">
      <alignment horizontal="center" vertical="top" wrapText="1"/>
    </xf>
    <xf numFmtId="0" fontId="56" fillId="5" borderId="12" xfId="0" applyFont="1" applyFill="1" applyBorder="1" applyAlignment="1">
      <alignment horizontal="left" vertical="center" wrapText="1"/>
    </xf>
    <xf numFmtId="0" fontId="56" fillId="5" borderId="11" xfId="0" applyFont="1" applyFill="1" applyBorder="1" applyAlignment="1">
      <alignment horizontal="left" vertical="center" wrapText="1"/>
    </xf>
    <xf numFmtId="0" fontId="56" fillId="5" borderId="10" xfId="0" applyFont="1" applyFill="1" applyBorder="1" applyAlignment="1">
      <alignment horizontal="left" vertical="center" wrapText="1"/>
    </xf>
    <xf numFmtId="49" fontId="7" fillId="0" borderId="24" xfId="0" applyNumberFormat="1" applyFont="1" applyBorder="1" applyAlignment="1">
      <alignment horizontal="center" vertical="top"/>
    </xf>
    <xf numFmtId="49" fontId="7" fillId="0" borderId="38" xfId="0" applyNumberFormat="1" applyFont="1" applyBorder="1" applyAlignment="1">
      <alignment horizontal="center" vertical="top"/>
    </xf>
    <xf numFmtId="49" fontId="7" fillId="0" borderId="2" xfId="0" applyNumberFormat="1" applyFont="1" applyBorder="1" applyAlignment="1">
      <alignment horizontal="center" vertical="top"/>
    </xf>
    <xf numFmtId="49" fontId="7" fillId="0" borderId="44" xfId="0" applyNumberFormat="1" applyFont="1" applyBorder="1" applyAlignment="1">
      <alignment horizontal="center" vertical="top"/>
    </xf>
    <xf numFmtId="49" fontId="7" fillId="0" borderId="18" xfId="0" applyNumberFormat="1" applyFont="1" applyBorder="1" applyAlignment="1">
      <alignment horizontal="center" vertical="top"/>
    </xf>
    <xf numFmtId="49" fontId="7" fillId="0" borderId="1" xfId="0" applyNumberFormat="1" applyFont="1" applyBorder="1" applyAlignment="1">
      <alignment horizontal="center" vertical="top"/>
    </xf>
    <xf numFmtId="49" fontId="12" fillId="10" borderId="24" xfId="0" applyNumberFormat="1" applyFont="1" applyFill="1" applyBorder="1" applyAlignment="1">
      <alignment horizontal="center" vertical="top" wrapText="1"/>
    </xf>
    <xf numFmtId="49" fontId="12" fillId="10" borderId="38" xfId="0" applyNumberFormat="1" applyFont="1" applyFill="1" applyBorder="1" applyAlignment="1">
      <alignment horizontal="center" vertical="top" wrapText="1"/>
    </xf>
    <xf numFmtId="49" fontId="12" fillId="10" borderId="2" xfId="0" applyNumberFormat="1" applyFont="1" applyFill="1" applyBorder="1" applyAlignment="1">
      <alignment horizontal="center" vertical="top" wrapText="1"/>
    </xf>
    <xf numFmtId="49" fontId="12" fillId="4" borderId="24" xfId="0" applyNumberFormat="1" applyFont="1" applyFill="1" applyBorder="1" applyAlignment="1">
      <alignment horizontal="center" vertical="top" wrapText="1"/>
    </xf>
    <xf numFmtId="49" fontId="12" fillId="4" borderId="38" xfId="0" applyNumberFormat="1" applyFont="1" applyFill="1" applyBorder="1" applyAlignment="1">
      <alignment horizontal="center" vertical="top" wrapText="1"/>
    </xf>
    <xf numFmtId="49" fontId="12" fillId="4" borderId="2" xfId="0" applyNumberFormat="1" applyFont="1" applyFill="1" applyBorder="1" applyAlignment="1">
      <alignment horizontal="center" vertical="top" wrapText="1"/>
    </xf>
    <xf numFmtId="49" fontId="16" fillId="0" borderId="26" xfId="0" applyNumberFormat="1" applyFont="1" applyBorder="1" applyAlignment="1">
      <alignment horizontal="center" vertical="center" textRotation="90" wrapText="1"/>
    </xf>
    <xf numFmtId="49" fontId="16" fillId="0" borderId="0" xfId="0" applyNumberFormat="1" applyFont="1" applyAlignment="1">
      <alignment horizontal="center" vertical="center" textRotation="90" wrapText="1"/>
    </xf>
    <xf numFmtId="49" fontId="16" fillId="0" borderId="3" xfId="0" applyNumberFormat="1" applyFont="1" applyBorder="1" applyAlignment="1">
      <alignment horizontal="center" vertical="center" textRotation="90" wrapText="1"/>
    </xf>
    <xf numFmtId="0" fontId="17" fillId="0" borderId="26" xfId="0" applyFont="1" applyBorder="1" applyAlignment="1">
      <alignment horizontal="center" vertical="top" wrapText="1"/>
    </xf>
    <xf numFmtId="0" fontId="17" fillId="0" borderId="3" xfId="0" applyFont="1" applyBorder="1" applyAlignment="1">
      <alignment horizontal="center" vertical="top" wrapText="1"/>
    </xf>
    <xf numFmtId="0" fontId="16" fillId="0" borderId="24" xfId="0" applyFont="1" applyBorder="1" applyAlignment="1">
      <alignment horizontal="center" vertical="top" wrapText="1"/>
    </xf>
    <xf numFmtId="0" fontId="16" fillId="0" borderId="38" xfId="0" applyFont="1" applyBorder="1" applyAlignment="1">
      <alignment horizontal="center" vertical="top" wrapText="1"/>
    </xf>
    <xf numFmtId="0" fontId="16" fillId="0" borderId="2" xfId="0" applyFont="1" applyBorder="1" applyAlignment="1">
      <alignment horizontal="center" vertical="top" wrapText="1"/>
    </xf>
    <xf numFmtId="0" fontId="17" fillId="9" borderId="25" xfId="10" applyFont="1" applyFill="1" applyBorder="1" applyAlignment="1">
      <alignment horizontal="center" vertical="top" wrapText="1"/>
    </xf>
    <xf numFmtId="0" fontId="17" fillId="9" borderId="26" xfId="10" applyFont="1" applyFill="1" applyBorder="1" applyAlignment="1">
      <alignment horizontal="center" vertical="top" wrapText="1"/>
    </xf>
    <xf numFmtId="0" fontId="17" fillId="9" borderId="44" xfId="10" applyFont="1" applyFill="1" applyBorder="1" applyAlignment="1">
      <alignment horizontal="center" vertical="top" wrapText="1"/>
    </xf>
    <xf numFmtId="0" fontId="17" fillId="9" borderId="19" xfId="10" applyFont="1" applyFill="1" applyBorder="1" applyAlignment="1">
      <alignment horizontal="center" vertical="top" wrapText="1"/>
    </xf>
    <xf numFmtId="0" fontId="17" fillId="9" borderId="0" xfId="10" applyFont="1" applyFill="1" applyAlignment="1">
      <alignment horizontal="center" vertical="top" wrapText="1"/>
    </xf>
    <xf numFmtId="0" fontId="17" fillId="9" borderId="18" xfId="10" applyFont="1" applyFill="1" applyBorder="1" applyAlignment="1">
      <alignment horizontal="center" vertical="top" wrapText="1"/>
    </xf>
    <xf numFmtId="0" fontId="17" fillId="9" borderId="4" xfId="10" applyFont="1" applyFill="1" applyBorder="1" applyAlignment="1">
      <alignment horizontal="center" vertical="top" wrapText="1"/>
    </xf>
    <xf numFmtId="0" fontId="17" fillId="9" borderId="3" xfId="10" applyFont="1" applyFill="1" applyBorder="1" applyAlignment="1">
      <alignment horizontal="center" vertical="top" wrapText="1"/>
    </xf>
    <xf numFmtId="0" fontId="17" fillId="9" borderId="1" xfId="10" applyFont="1" applyFill="1" applyBorder="1" applyAlignment="1">
      <alignment horizontal="center" vertical="top" wrapText="1"/>
    </xf>
    <xf numFmtId="0" fontId="16" fillId="10" borderId="24" xfId="0" applyFont="1" applyFill="1" applyBorder="1" applyAlignment="1">
      <alignment vertical="top" wrapText="1"/>
    </xf>
    <xf numFmtId="0" fontId="16" fillId="10" borderId="2" xfId="0" applyFont="1" applyFill="1" applyBorder="1" applyAlignment="1">
      <alignment vertical="top" wrapText="1"/>
    </xf>
    <xf numFmtId="0" fontId="15" fillId="0" borderId="0" xfId="2" applyFont="1" applyAlignment="1">
      <alignment horizontal="left" vertical="top" wrapText="1"/>
    </xf>
    <xf numFmtId="0" fontId="17" fillId="6" borderId="12" xfId="10" applyFont="1" applyFill="1" applyBorder="1" applyAlignment="1">
      <alignment horizontal="left" vertical="top"/>
    </xf>
    <xf numFmtId="0" fontId="17" fillId="6" borderId="11" xfId="10" applyFont="1" applyFill="1" applyBorder="1" applyAlignment="1">
      <alignment horizontal="left" vertical="top"/>
    </xf>
    <xf numFmtId="49" fontId="17" fillId="10" borderId="23" xfId="0" applyNumberFormat="1" applyFont="1" applyFill="1" applyBorder="1" applyAlignment="1">
      <alignment horizontal="center" vertical="top" wrapText="1"/>
    </xf>
    <xf numFmtId="0" fontId="31" fillId="6" borderId="12" xfId="0" applyFont="1" applyFill="1" applyBorder="1" applyAlignment="1">
      <alignment horizontal="left" vertical="top" wrapText="1"/>
    </xf>
    <xf numFmtId="0" fontId="31" fillId="6" borderId="10" xfId="0" applyFont="1" applyFill="1" applyBorder="1" applyAlignment="1">
      <alignment horizontal="left" vertical="top" wrapText="1"/>
    </xf>
    <xf numFmtId="49" fontId="16" fillId="0" borderId="24" xfId="0" applyNumberFormat="1" applyFont="1" applyBorder="1" applyAlignment="1">
      <alignment horizontal="left" vertical="top" wrapText="1"/>
    </xf>
    <xf numFmtId="0" fontId="7" fillId="0" borderId="0" xfId="0" applyFont="1" applyAlignment="1">
      <alignment horizontal="center" vertical="center" textRotation="90"/>
    </xf>
    <xf numFmtId="0" fontId="7" fillId="0" borderId="3" xfId="0" applyFont="1" applyBorder="1" applyAlignment="1">
      <alignment horizontal="center" vertical="center" textRotation="90"/>
    </xf>
    <xf numFmtId="0" fontId="17" fillId="9" borderId="24" xfId="0" applyFont="1" applyFill="1" applyBorder="1" applyAlignment="1">
      <alignment vertical="top" wrapText="1"/>
    </xf>
    <xf numFmtId="0" fontId="29" fillId="9" borderId="38" xfId="0" applyFont="1" applyFill="1" applyBorder="1" applyAlignment="1">
      <alignment wrapText="1"/>
    </xf>
    <xf numFmtId="0" fontId="29" fillId="9" borderId="2" xfId="0" applyFont="1" applyFill="1" applyBorder="1" applyAlignment="1">
      <alignment wrapText="1"/>
    </xf>
    <xf numFmtId="0" fontId="12" fillId="9" borderId="25" xfId="0" applyFont="1" applyFill="1" applyBorder="1" applyAlignment="1">
      <alignment horizontal="center" vertical="top" wrapText="1"/>
    </xf>
    <xf numFmtId="0" fontId="12" fillId="9" borderId="19" xfId="0" applyFont="1" applyFill="1" applyBorder="1" applyAlignment="1">
      <alignment horizontal="center" vertical="top" wrapText="1"/>
    </xf>
    <xf numFmtId="0" fontId="12" fillId="9" borderId="4" xfId="0" applyFont="1" applyFill="1" applyBorder="1" applyAlignment="1">
      <alignment horizontal="center" vertical="top" wrapText="1"/>
    </xf>
    <xf numFmtId="0" fontId="12" fillId="9" borderId="3" xfId="0" applyFont="1" applyFill="1" applyBorder="1" applyAlignment="1">
      <alignment horizontal="center" vertical="top" wrapText="1"/>
    </xf>
    <xf numFmtId="0" fontId="12" fillId="9" borderId="1" xfId="0" applyFont="1" applyFill="1" applyBorder="1" applyAlignment="1">
      <alignment horizontal="center" vertical="top" wrapText="1"/>
    </xf>
    <xf numFmtId="0" fontId="17" fillId="9" borderId="38" xfId="0" applyFont="1" applyFill="1" applyBorder="1" applyAlignment="1">
      <alignment vertical="top" wrapText="1"/>
    </xf>
    <xf numFmtId="49" fontId="17" fillId="7" borderId="41" xfId="0" applyNumberFormat="1" applyFont="1" applyFill="1" applyBorder="1" applyAlignment="1">
      <alignment horizontal="center" vertical="top"/>
    </xf>
    <xf numFmtId="0" fontId="31" fillId="0" borderId="81" xfId="0" applyFont="1" applyBorder="1" applyAlignment="1">
      <alignment horizontal="left" vertical="top" wrapText="1"/>
    </xf>
    <xf numFmtId="0" fontId="30" fillId="0" borderId="0" xfId="0" applyFont="1" applyAlignment="1">
      <alignment horizontal="left" vertical="center" wrapText="1"/>
    </xf>
    <xf numFmtId="0" fontId="31" fillId="0" borderId="46" xfId="0" applyFont="1" applyBorder="1" applyAlignment="1">
      <alignment horizontal="left" vertical="top" wrapText="1"/>
    </xf>
    <xf numFmtId="0" fontId="31" fillId="0" borderId="83" xfId="0" applyFont="1" applyBorder="1" applyAlignment="1">
      <alignment horizontal="left" vertical="top" wrapText="1"/>
    </xf>
    <xf numFmtId="49" fontId="17" fillId="11" borderId="41" xfId="0" applyNumberFormat="1" applyFont="1" applyFill="1" applyBorder="1" applyAlignment="1">
      <alignment horizontal="center" vertical="top"/>
    </xf>
    <xf numFmtId="49" fontId="31" fillId="0" borderId="63" xfId="13" applyNumberFormat="1" applyFont="1" applyBorder="1" applyAlignment="1">
      <alignment horizontal="left" vertical="top" wrapText="1"/>
    </xf>
    <xf numFmtId="49" fontId="31" fillId="0" borderId="59" xfId="13" applyNumberFormat="1" applyFont="1" applyBorder="1" applyAlignment="1">
      <alignment horizontal="left" vertical="top" wrapText="1"/>
    </xf>
    <xf numFmtId="49" fontId="31" fillId="0" borderId="42" xfId="13" applyNumberFormat="1" applyFont="1" applyBorder="1" applyAlignment="1">
      <alignment horizontal="left" vertical="top" wrapText="1"/>
    </xf>
    <xf numFmtId="49" fontId="14" fillId="15" borderId="0" xfId="13" applyNumberFormat="1" applyFont="1" applyFill="1" applyAlignment="1">
      <alignment horizontal="center" vertical="center" wrapText="1"/>
    </xf>
    <xf numFmtId="49" fontId="14" fillId="0" borderId="0" xfId="13" applyNumberFormat="1" applyFont="1" applyAlignment="1">
      <alignment horizontal="center" vertical="center" wrapText="1"/>
    </xf>
    <xf numFmtId="49" fontId="31" fillId="0" borderId="51" xfId="13" applyNumberFormat="1" applyFont="1" applyBorder="1" applyAlignment="1">
      <alignment horizontal="left" vertical="top" wrapText="1"/>
    </xf>
    <xf numFmtId="49" fontId="31" fillId="0" borderId="28" xfId="13" applyNumberFormat="1" applyFont="1" applyBorder="1" applyAlignment="1">
      <alignment horizontal="left" vertical="top" wrapText="1"/>
    </xf>
    <xf numFmtId="49" fontId="31" fillId="0" borderId="84" xfId="13" applyNumberFormat="1" applyFont="1" applyBorder="1" applyAlignment="1">
      <alignment horizontal="center" vertical="center" wrapText="1"/>
    </xf>
    <xf numFmtId="49" fontId="31" fillId="0" borderId="27" xfId="13" applyNumberFormat="1" applyFont="1" applyBorder="1" applyAlignment="1">
      <alignment horizontal="center" vertical="center" wrapText="1"/>
    </xf>
    <xf numFmtId="49" fontId="16" fillId="0" borderId="0" xfId="13" applyNumberFormat="1" applyFont="1" applyAlignment="1">
      <alignment horizontal="center" vertical="center" wrapText="1"/>
    </xf>
    <xf numFmtId="0" fontId="31" fillId="0" borderId="78" xfId="13" applyFont="1" applyBorder="1" applyAlignment="1">
      <alignment horizontal="left" vertical="top" wrapText="1"/>
    </xf>
    <xf numFmtId="0" fontId="31" fillId="0" borderId="60" xfId="13" applyFont="1" applyBorder="1" applyAlignment="1">
      <alignment horizontal="left" vertical="top" wrapText="1"/>
    </xf>
    <xf numFmtId="0" fontId="31" fillId="0" borderId="30" xfId="13" applyFont="1" applyBorder="1" applyAlignment="1">
      <alignment horizontal="left" vertical="top" wrapText="1"/>
    </xf>
    <xf numFmtId="0" fontId="16" fillId="0" borderId="0" xfId="13" applyFont="1" applyAlignment="1">
      <alignment horizontal="center" vertical="center"/>
    </xf>
    <xf numFmtId="49" fontId="31" fillId="0" borderId="62" xfId="13" applyNumberFormat="1" applyFont="1" applyBorder="1" applyAlignment="1">
      <alignment horizontal="left" vertical="top" wrapText="1"/>
    </xf>
    <xf numFmtId="49" fontId="31" fillId="0" borderId="60" xfId="13" applyNumberFormat="1" applyFont="1" applyBorder="1" applyAlignment="1">
      <alignment horizontal="left" vertical="top" wrapText="1"/>
    </xf>
    <xf numFmtId="49" fontId="31" fillId="0" borderId="30" xfId="13" applyNumberFormat="1" applyFont="1" applyBorder="1" applyAlignment="1">
      <alignment horizontal="left" vertical="top" wrapText="1"/>
    </xf>
    <xf numFmtId="49" fontId="16" fillId="15" borderId="0" xfId="13" applyNumberFormat="1" applyFont="1" applyFill="1" applyAlignment="1">
      <alignment horizontal="center" vertical="center" wrapText="1"/>
    </xf>
    <xf numFmtId="49" fontId="31" fillId="15" borderId="57" xfId="13" applyNumberFormat="1" applyFont="1" applyFill="1" applyBorder="1" applyAlignment="1">
      <alignment horizontal="center" vertical="center" wrapText="1"/>
    </xf>
    <xf numFmtId="49" fontId="31" fillId="15" borderId="84" xfId="13" applyNumberFormat="1" applyFont="1" applyFill="1" applyBorder="1" applyAlignment="1">
      <alignment horizontal="center" vertical="center" wrapText="1"/>
    </xf>
    <xf numFmtId="0" fontId="31" fillId="0" borderId="46" xfId="13" applyFont="1" applyBorder="1" applyAlignment="1">
      <alignment horizontal="left" vertical="top" wrapText="1"/>
    </xf>
    <xf numFmtId="0" fontId="31" fillId="0" borderId="82" xfId="13" applyFont="1" applyBorder="1" applyAlignment="1">
      <alignment horizontal="left" vertical="top" wrapText="1"/>
    </xf>
    <xf numFmtId="0" fontId="31" fillId="0" borderId="19" xfId="13" applyFont="1" applyBorder="1" applyAlignment="1">
      <alignment horizontal="left" vertical="top" wrapText="1"/>
    </xf>
    <xf numFmtId="0" fontId="31" fillId="0" borderId="0" xfId="13" applyFont="1" applyAlignment="1">
      <alignment horizontal="left" vertical="top" wrapText="1"/>
    </xf>
    <xf numFmtId="0" fontId="16" fillId="0" borderId="4" xfId="13" applyFont="1" applyBorder="1" applyAlignment="1">
      <alignment horizontal="left" vertical="center" wrapText="1"/>
    </xf>
    <xf numFmtId="0" fontId="16" fillId="0" borderId="3" xfId="13" applyFont="1" applyBorder="1" applyAlignment="1">
      <alignment horizontal="left" vertical="center" wrapText="1"/>
    </xf>
    <xf numFmtId="0" fontId="16" fillId="0" borderId="1" xfId="13" applyFont="1" applyBorder="1" applyAlignment="1">
      <alignment horizontal="left" vertical="center" wrapText="1"/>
    </xf>
    <xf numFmtId="49" fontId="16" fillId="0" borderId="24" xfId="13" applyNumberFormat="1" applyFont="1" applyBorder="1" applyAlignment="1">
      <alignment horizontal="center" vertical="top"/>
    </xf>
    <xf numFmtId="49" fontId="16" fillId="0" borderId="38" xfId="13" applyNumberFormat="1" applyFont="1" applyBorder="1" applyAlignment="1">
      <alignment horizontal="center" vertical="top"/>
    </xf>
    <xf numFmtId="49" fontId="16" fillId="0" borderId="2" xfId="13" applyNumberFormat="1" applyFont="1" applyBorder="1" applyAlignment="1">
      <alignment horizontal="center" vertical="top"/>
    </xf>
    <xf numFmtId="0" fontId="17" fillId="6" borderId="3" xfId="13" applyFont="1" applyFill="1" applyBorder="1" applyAlignment="1">
      <alignment horizontal="right" vertical="top" wrapText="1"/>
    </xf>
    <xf numFmtId="0" fontId="103" fillId="10" borderId="24" xfId="5" applyFont="1" applyFill="1" applyBorder="1" applyAlignment="1">
      <alignment horizontal="left" vertical="top" wrapText="1"/>
    </xf>
    <xf numFmtId="0" fontId="103" fillId="10" borderId="2" xfId="5" applyFont="1" applyFill="1" applyBorder="1" applyAlignment="1">
      <alignment horizontal="left" vertical="top" wrapText="1"/>
    </xf>
    <xf numFmtId="49" fontId="17" fillId="10" borderId="38" xfId="13" applyNumberFormat="1" applyFont="1" applyFill="1" applyBorder="1" applyAlignment="1">
      <alignment horizontal="center" vertical="top" wrapText="1"/>
    </xf>
    <xf numFmtId="0" fontId="103" fillId="10" borderId="44" xfId="5" applyFont="1" applyFill="1" applyBorder="1" applyAlignment="1">
      <alignment horizontal="left" vertical="top"/>
    </xf>
    <xf numFmtId="0" fontId="103" fillId="10" borderId="18" xfId="5" applyFont="1" applyFill="1" applyBorder="1" applyAlignment="1">
      <alignment horizontal="left" vertical="top"/>
    </xf>
    <xf numFmtId="0" fontId="103" fillId="10" borderId="1" xfId="5" applyFont="1" applyFill="1" applyBorder="1" applyAlignment="1">
      <alignment horizontal="left" vertical="top"/>
    </xf>
    <xf numFmtId="0" fontId="104" fillId="10" borderId="44" xfId="5" applyFont="1" applyFill="1" applyBorder="1" applyAlignment="1">
      <alignment horizontal="left" vertical="top" wrapText="1"/>
    </xf>
    <xf numFmtId="0" fontId="104" fillId="10" borderId="18" xfId="5" applyFont="1" applyFill="1" applyBorder="1" applyAlignment="1">
      <alignment horizontal="left" vertical="top" wrapText="1"/>
    </xf>
    <xf numFmtId="0" fontId="104" fillId="10" borderId="1" xfId="5" applyFont="1" applyFill="1" applyBorder="1" applyAlignment="1">
      <alignment horizontal="left" vertical="top" wrapText="1"/>
    </xf>
    <xf numFmtId="49" fontId="16" fillId="0" borderId="22" xfId="13" applyNumberFormat="1" applyFont="1" applyBorder="1" applyAlignment="1">
      <alignment horizontal="center" vertical="center" textRotation="90"/>
    </xf>
    <xf numFmtId="49" fontId="16" fillId="0" borderId="19" xfId="13" applyNumberFormat="1" applyFont="1" applyBorder="1" applyAlignment="1">
      <alignment horizontal="center" vertical="center" textRotation="90"/>
    </xf>
    <xf numFmtId="49" fontId="16" fillId="0" borderId="39" xfId="13" applyNumberFormat="1" applyFont="1" applyBorder="1" applyAlignment="1">
      <alignment horizontal="center" vertical="center" textRotation="90"/>
    </xf>
    <xf numFmtId="49" fontId="16" fillId="0" borderId="75" xfId="13" applyNumberFormat="1" applyFont="1" applyBorder="1" applyAlignment="1">
      <alignment horizontal="center" vertical="center" wrapText="1"/>
    </xf>
    <xf numFmtId="49" fontId="16" fillId="0" borderId="35" xfId="13" applyNumberFormat="1" applyFont="1" applyBorder="1" applyAlignment="1">
      <alignment horizontal="center" vertical="center" wrapText="1"/>
    </xf>
    <xf numFmtId="49" fontId="16" fillId="0" borderId="24" xfId="13" applyNumberFormat="1" applyFont="1" applyBorder="1" applyAlignment="1">
      <alignment horizontal="center" vertical="center" textRotation="90"/>
    </xf>
    <xf numFmtId="49" fontId="16" fillId="0" borderId="38" xfId="13" applyNumberFormat="1" applyFont="1" applyBorder="1" applyAlignment="1">
      <alignment horizontal="center" vertical="center" textRotation="90"/>
    </xf>
    <xf numFmtId="49" fontId="16" fillId="0" borderId="2" xfId="13" applyNumberFormat="1" applyFont="1" applyBorder="1" applyAlignment="1">
      <alignment horizontal="center" vertical="center" textRotation="90"/>
    </xf>
    <xf numFmtId="49" fontId="17" fillId="9" borderId="24" xfId="13" applyNumberFormat="1" applyFont="1" applyFill="1" applyBorder="1" applyAlignment="1">
      <alignment horizontal="center" vertical="top"/>
    </xf>
    <xf numFmtId="49" fontId="17" fillId="9" borderId="38" xfId="13" applyNumberFormat="1" applyFont="1" applyFill="1" applyBorder="1" applyAlignment="1">
      <alignment horizontal="center" vertical="top"/>
    </xf>
    <xf numFmtId="49" fontId="17" fillId="9" borderId="2" xfId="13" applyNumberFormat="1" applyFont="1" applyFill="1" applyBorder="1" applyAlignment="1">
      <alignment horizontal="center" vertical="top"/>
    </xf>
    <xf numFmtId="0" fontId="16" fillId="4" borderId="78" xfId="13" applyFont="1" applyFill="1" applyBorder="1" applyAlignment="1">
      <alignment vertical="center" wrapText="1"/>
    </xf>
    <xf numFmtId="0" fontId="16" fillId="4" borderId="67" xfId="13" applyFont="1" applyFill="1" applyBorder="1" applyAlignment="1">
      <alignment vertical="center" wrapText="1"/>
    </xf>
    <xf numFmtId="49" fontId="16" fillId="0" borderId="26" xfId="13" applyNumberFormat="1" applyFont="1" applyBorder="1" applyAlignment="1">
      <alignment horizontal="center" vertical="center" wrapText="1"/>
    </xf>
    <xf numFmtId="49" fontId="16" fillId="0" borderId="3" xfId="13" applyNumberFormat="1" applyFont="1" applyBorder="1" applyAlignment="1">
      <alignment horizontal="center" vertical="center" wrapText="1"/>
    </xf>
    <xf numFmtId="49" fontId="16" fillId="15" borderId="3" xfId="13" applyNumberFormat="1" applyFont="1" applyFill="1" applyBorder="1" applyAlignment="1">
      <alignment horizontal="center" vertical="center" wrapText="1"/>
    </xf>
    <xf numFmtId="0" fontId="16" fillId="4" borderId="66" xfId="13" applyFont="1" applyFill="1" applyBorder="1" applyAlignment="1">
      <alignment horizontal="center" vertical="center"/>
    </xf>
    <xf numFmtId="0" fontId="16" fillId="4" borderId="35" xfId="13" applyFont="1" applyFill="1" applyBorder="1" applyAlignment="1">
      <alignment horizontal="center" vertical="center"/>
    </xf>
    <xf numFmtId="0" fontId="16" fillId="4" borderId="60" xfId="13" applyFont="1" applyFill="1" applyBorder="1" applyAlignment="1">
      <alignment vertical="center" wrapText="1"/>
    </xf>
    <xf numFmtId="0" fontId="17" fillId="9" borderId="25" xfId="13" applyFont="1" applyFill="1" applyBorder="1" applyAlignment="1">
      <alignment horizontal="center" vertical="top" wrapText="1"/>
    </xf>
    <xf numFmtId="0" fontId="17" fillId="9" borderId="26" xfId="13" applyFont="1" applyFill="1" applyBorder="1" applyAlignment="1">
      <alignment horizontal="center" vertical="top" wrapText="1"/>
    </xf>
    <xf numFmtId="0" fontId="17" fillId="9" borderId="44" xfId="13" applyFont="1" applyFill="1" applyBorder="1" applyAlignment="1">
      <alignment horizontal="center" vertical="top" wrapText="1"/>
    </xf>
    <xf numFmtId="0" fontId="17" fillId="9" borderId="19" xfId="13" applyFont="1" applyFill="1" applyBorder="1" applyAlignment="1">
      <alignment horizontal="center" vertical="top" wrapText="1"/>
    </xf>
    <xf numFmtId="0" fontId="17" fillId="9" borderId="0" xfId="13" applyFont="1" applyFill="1" applyAlignment="1">
      <alignment horizontal="center" vertical="top" wrapText="1"/>
    </xf>
    <xf numFmtId="0" fontId="17" fillId="9" borderId="18" xfId="13" applyFont="1" applyFill="1" applyBorder="1" applyAlignment="1">
      <alignment horizontal="center" vertical="top" wrapText="1"/>
    </xf>
    <xf numFmtId="0" fontId="17" fillId="9" borderId="4" xfId="13" applyFont="1" applyFill="1" applyBorder="1" applyAlignment="1">
      <alignment horizontal="center" vertical="top" wrapText="1"/>
    </xf>
    <xf numFmtId="0" fontId="17" fillId="9" borderId="3" xfId="13" applyFont="1" applyFill="1" applyBorder="1" applyAlignment="1">
      <alignment horizontal="center" vertical="top" wrapText="1"/>
    </xf>
    <xf numFmtId="0" fontId="17" fillId="9" borderId="1" xfId="13" applyFont="1" applyFill="1" applyBorder="1" applyAlignment="1">
      <alignment horizontal="center" vertical="top" wrapText="1"/>
    </xf>
    <xf numFmtId="49" fontId="16" fillId="0" borderId="22" xfId="13" applyNumberFormat="1" applyFont="1" applyBorder="1" applyAlignment="1">
      <alignment horizontal="center" vertical="top" textRotation="90"/>
    </xf>
    <xf numFmtId="49" fontId="16" fillId="0" borderId="19" xfId="13" applyNumberFormat="1" applyFont="1" applyBorder="1" applyAlignment="1">
      <alignment horizontal="center" vertical="top" textRotation="90"/>
    </xf>
    <xf numFmtId="49" fontId="16" fillId="0" borderId="39" xfId="13" applyNumberFormat="1" applyFont="1" applyBorder="1" applyAlignment="1">
      <alignment horizontal="center" vertical="top" textRotation="90"/>
    </xf>
    <xf numFmtId="0" fontId="5" fillId="9" borderId="3" xfId="13" applyFont="1" applyFill="1" applyBorder="1" applyAlignment="1">
      <alignment horizontal="center" vertical="top" wrapText="1"/>
    </xf>
    <xf numFmtId="0" fontId="103" fillId="10" borderId="24" xfId="5" applyFont="1" applyFill="1" applyBorder="1" applyAlignment="1">
      <alignment horizontal="left" vertical="top"/>
    </xf>
    <xf numFmtId="0" fontId="103" fillId="10" borderId="38" xfId="5" applyFont="1" applyFill="1" applyBorder="1" applyAlignment="1">
      <alignment horizontal="left" vertical="top"/>
    </xf>
    <xf numFmtId="0" fontId="103" fillId="10" borderId="2" xfId="5" applyFont="1" applyFill="1" applyBorder="1" applyAlignment="1">
      <alignment horizontal="left" vertical="top"/>
    </xf>
    <xf numFmtId="0" fontId="103" fillId="10" borderId="44" xfId="5" applyFont="1" applyFill="1" applyBorder="1" applyAlignment="1">
      <alignment horizontal="left" vertical="top" wrapText="1"/>
    </xf>
    <xf numFmtId="0" fontId="103" fillId="10" borderId="18" xfId="5" applyFont="1" applyFill="1" applyBorder="1" applyAlignment="1">
      <alignment horizontal="left" vertical="top" wrapText="1"/>
    </xf>
    <xf numFmtId="0" fontId="103" fillId="10" borderId="1" xfId="5" applyFont="1" applyFill="1" applyBorder="1" applyAlignment="1">
      <alignment horizontal="left" vertical="top" wrapText="1"/>
    </xf>
    <xf numFmtId="49" fontId="17" fillId="7" borderId="22" xfId="13" applyNumberFormat="1" applyFont="1" applyFill="1" applyBorder="1" applyAlignment="1">
      <alignment horizontal="center" vertical="top"/>
    </xf>
    <xf numFmtId="49" fontId="17" fillId="11" borderId="23" xfId="13" applyNumberFormat="1" applyFont="1" applyFill="1" applyBorder="1" applyAlignment="1">
      <alignment horizontal="center" vertical="top"/>
    </xf>
    <xf numFmtId="49" fontId="16" fillId="0" borderId="24" xfId="13" applyNumberFormat="1" applyFont="1" applyBorder="1" applyAlignment="1">
      <alignment vertical="top" wrapText="1"/>
    </xf>
    <xf numFmtId="49" fontId="16" fillId="0" borderId="38" xfId="13" applyNumberFormat="1" applyFont="1" applyBorder="1" applyAlignment="1">
      <alignment vertical="top" wrapText="1"/>
    </xf>
    <xf numFmtId="0" fontId="16" fillId="4" borderId="74" xfId="13" applyFont="1" applyFill="1" applyBorder="1" applyAlignment="1">
      <alignment vertical="center" wrapText="1"/>
    </xf>
    <xf numFmtId="0" fontId="16" fillId="4" borderId="59" xfId="13" applyFont="1" applyFill="1" applyBorder="1" applyAlignment="1">
      <alignment vertical="center" wrapText="1"/>
    </xf>
    <xf numFmtId="0" fontId="7" fillId="0" borderId="60" xfId="13" applyFont="1" applyBorder="1" applyAlignment="1">
      <alignment horizontal="center" vertical="center" wrapText="1"/>
    </xf>
    <xf numFmtId="0" fontId="7" fillId="0" borderId="67" xfId="13" applyFont="1" applyBorder="1" applyAlignment="1">
      <alignment horizontal="center" vertical="center" wrapText="1"/>
    </xf>
    <xf numFmtId="49" fontId="17" fillId="7" borderId="24" xfId="13" applyNumberFormat="1" applyFont="1" applyFill="1" applyBorder="1" applyAlignment="1">
      <alignment vertical="top"/>
    </xf>
    <xf numFmtId="49" fontId="17" fillId="7" borderId="38" xfId="13" applyNumberFormat="1" applyFont="1" applyFill="1" applyBorder="1" applyAlignment="1">
      <alignment vertical="top"/>
    </xf>
    <xf numFmtId="49" fontId="17" fillId="7" borderId="2" xfId="13" applyNumberFormat="1" applyFont="1" applyFill="1" applyBorder="1" applyAlignment="1">
      <alignment vertical="top"/>
    </xf>
    <xf numFmtId="49" fontId="17" fillId="11" borderId="24" xfId="13" applyNumberFormat="1" applyFont="1" applyFill="1" applyBorder="1" applyAlignment="1">
      <alignment vertical="top"/>
    </xf>
    <xf numFmtId="49" fontId="17" fillId="11" borderId="38" xfId="13" applyNumberFormat="1" applyFont="1" applyFill="1" applyBorder="1" applyAlignment="1">
      <alignment vertical="top"/>
    </xf>
    <xf numFmtId="49" fontId="17" fillId="11" borderId="2" xfId="13" applyNumberFormat="1" applyFont="1" applyFill="1" applyBorder="1" applyAlignment="1">
      <alignment vertical="top"/>
    </xf>
    <xf numFmtId="164" fontId="16" fillId="0" borderId="0" xfId="13" applyNumberFormat="1" applyFont="1" applyAlignment="1">
      <alignment horizontal="center" vertical="top"/>
    </xf>
    <xf numFmtId="0" fontId="5" fillId="0" borderId="44" xfId="13" applyFont="1" applyBorder="1" applyAlignment="1">
      <alignment horizontal="center" vertical="center"/>
    </xf>
    <xf numFmtId="0" fontId="5" fillId="0" borderId="18" xfId="13" applyFont="1" applyBorder="1" applyAlignment="1">
      <alignment horizontal="center" vertical="center"/>
    </xf>
    <xf numFmtId="0" fontId="5" fillId="0" borderId="20" xfId="13" applyFont="1" applyBorder="1" applyAlignment="1">
      <alignment horizontal="center" vertical="center"/>
    </xf>
    <xf numFmtId="0" fontId="16" fillId="0" borderId="75" xfId="13" applyFont="1" applyBorder="1" applyAlignment="1">
      <alignment horizontal="center" vertical="center"/>
    </xf>
    <xf numFmtId="0" fontId="16" fillId="0" borderId="66" xfId="13" applyFont="1" applyBorder="1" applyAlignment="1">
      <alignment horizontal="center" vertical="center"/>
    </xf>
    <xf numFmtId="0" fontId="16" fillId="0" borderId="43" xfId="13" applyFont="1" applyBorder="1" applyAlignment="1">
      <alignment horizontal="center" vertical="center"/>
    </xf>
    <xf numFmtId="0" fontId="31" fillId="0" borderId="76" xfId="13" applyFont="1" applyBorder="1" applyAlignment="1">
      <alignment horizontal="center" vertical="top"/>
    </xf>
    <xf numFmtId="0" fontId="31" fillId="0" borderId="29" xfId="13" applyFont="1" applyBorder="1" applyAlignment="1">
      <alignment horizontal="center" vertical="top"/>
    </xf>
    <xf numFmtId="0" fontId="16" fillId="0" borderId="83" xfId="13" applyFont="1" applyBorder="1" applyAlignment="1">
      <alignment horizontal="center" vertical="center"/>
    </xf>
    <xf numFmtId="0" fontId="16" fillId="0" borderId="20" xfId="13" applyFont="1" applyBorder="1" applyAlignment="1">
      <alignment horizontal="center" vertical="center"/>
    </xf>
    <xf numFmtId="2" fontId="16" fillId="15" borderId="0" xfId="13" applyNumberFormat="1" applyFont="1" applyFill="1" applyAlignment="1">
      <alignment horizontal="center" vertical="center" wrapText="1"/>
    </xf>
    <xf numFmtId="49" fontId="16" fillId="0" borderId="25" xfId="13" applyNumberFormat="1" applyFont="1" applyBorder="1" applyAlignment="1">
      <alignment horizontal="center" vertical="center" textRotation="90"/>
    </xf>
    <xf numFmtId="49" fontId="16" fillId="0" borderId="4" xfId="13" applyNumberFormat="1" applyFont="1" applyBorder="1" applyAlignment="1">
      <alignment horizontal="center" vertical="center" textRotation="90"/>
    </xf>
    <xf numFmtId="0" fontId="16" fillId="9" borderId="24" xfId="13" applyFont="1" applyFill="1" applyBorder="1" applyAlignment="1">
      <alignment horizontal="center" vertical="top"/>
    </xf>
    <xf numFmtId="0" fontId="16" fillId="9" borderId="23" xfId="13" applyFont="1" applyFill="1" applyBorder="1" applyAlignment="1">
      <alignment horizontal="center" vertical="top"/>
    </xf>
    <xf numFmtId="164" fontId="16" fillId="9" borderId="24" xfId="13" applyNumberFormat="1" applyFont="1" applyFill="1" applyBorder="1" applyAlignment="1">
      <alignment horizontal="center" vertical="top"/>
    </xf>
    <xf numFmtId="164" fontId="16" fillId="9" borderId="23" xfId="13" applyNumberFormat="1" applyFont="1" applyFill="1" applyBorder="1" applyAlignment="1">
      <alignment horizontal="center" vertical="top"/>
    </xf>
    <xf numFmtId="0" fontId="16" fillId="0" borderId="62" xfId="13" applyFont="1" applyBorder="1" applyAlignment="1">
      <alignment horizontal="left" vertical="top" wrapText="1"/>
    </xf>
    <xf numFmtId="0" fontId="16" fillId="0" borderId="67" xfId="13" applyFont="1" applyBorder="1" applyAlignment="1">
      <alignment horizontal="left" vertical="top" wrapText="1"/>
    </xf>
    <xf numFmtId="164" fontId="16" fillId="15" borderId="33" xfId="13" applyNumberFormat="1" applyFont="1" applyFill="1" applyBorder="1" applyAlignment="1">
      <alignment horizontal="center" vertical="center" wrapText="1"/>
    </xf>
    <xf numFmtId="164" fontId="16" fillId="15" borderId="35" xfId="13" applyNumberFormat="1" applyFont="1" applyFill="1" applyBorder="1" applyAlignment="1">
      <alignment horizontal="center" vertical="center" wrapText="1"/>
    </xf>
    <xf numFmtId="0" fontId="16" fillId="4" borderId="83" xfId="13" applyFont="1" applyFill="1" applyBorder="1" applyAlignment="1">
      <alignment horizontal="center" vertical="center"/>
    </xf>
    <xf numFmtId="0" fontId="16" fillId="4" borderId="1" xfId="13" applyFont="1" applyFill="1" applyBorder="1" applyAlignment="1">
      <alignment horizontal="center" vertical="center"/>
    </xf>
    <xf numFmtId="0" fontId="16" fillId="0" borderId="62" xfId="13" applyFont="1" applyBorder="1" applyAlignment="1">
      <alignment vertical="center" wrapText="1"/>
    </xf>
    <xf numFmtId="0" fontId="16" fillId="0" borderId="60" xfId="13" applyFont="1" applyBorder="1" applyAlignment="1">
      <alignment vertical="center" wrapText="1"/>
    </xf>
    <xf numFmtId="0" fontId="16" fillId="0" borderId="67" xfId="13" applyFont="1" applyBorder="1" applyAlignment="1">
      <alignment vertical="center" wrapText="1"/>
    </xf>
    <xf numFmtId="0" fontId="16" fillId="0" borderId="33" xfId="13" applyFont="1" applyBorder="1" applyAlignment="1">
      <alignment horizontal="center" vertical="center"/>
    </xf>
    <xf numFmtId="0" fontId="16" fillId="0" borderId="35" xfId="13" applyFont="1" applyBorder="1" applyAlignment="1">
      <alignment horizontal="center" vertical="center"/>
    </xf>
    <xf numFmtId="0" fontId="16" fillId="0" borderId="78" xfId="13" applyFont="1" applyBorder="1" applyAlignment="1">
      <alignment horizontal="justify" vertical="center"/>
    </xf>
    <xf numFmtId="0" fontId="16" fillId="0" borderId="60" xfId="13" applyFont="1" applyBorder="1" applyAlignment="1">
      <alignment horizontal="justify" vertical="center"/>
    </xf>
    <xf numFmtId="0" fontId="16" fillId="0" borderId="30" xfId="13" applyFont="1" applyBorder="1" applyAlignment="1">
      <alignment horizontal="justify" vertical="center"/>
    </xf>
    <xf numFmtId="0" fontId="5" fillId="4" borderId="24" xfId="13" applyFont="1" applyFill="1" applyBorder="1" applyAlignment="1">
      <alignment horizontal="center" vertical="top" wrapText="1"/>
    </xf>
    <xf numFmtId="0" fontId="5" fillId="4" borderId="38" xfId="13" applyFont="1" applyFill="1" applyBorder="1" applyAlignment="1">
      <alignment horizontal="center" vertical="top" wrapText="1"/>
    </xf>
    <xf numFmtId="0" fontId="5" fillId="4" borderId="2" xfId="13" applyFont="1" applyFill="1" applyBorder="1" applyAlignment="1">
      <alignment horizontal="center" vertical="top" wrapText="1"/>
    </xf>
    <xf numFmtId="0" fontId="5" fillId="9" borderId="2" xfId="13" applyFont="1" applyFill="1" applyBorder="1" applyAlignment="1">
      <alignment horizontal="center" vertical="top" wrapText="1"/>
    </xf>
    <xf numFmtId="0" fontId="103" fillId="10" borderId="38" xfId="5" applyFont="1" applyFill="1" applyBorder="1" applyAlignment="1">
      <alignment horizontal="left" vertical="top" wrapText="1"/>
    </xf>
    <xf numFmtId="0" fontId="17" fillId="9" borderId="26" xfId="13" applyFont="1" applyFill="1" applyBorder="1" applyAlignment="1">
      <alignment horizontal="left" vertical="top" wrapText="1"/>
    </xf>
    <xf numFmtId="0" fontId="17" fillId="9" borderId="44" xfId="13" applyFont="1" applyFill="1" applyBorder="1" applyAlignment="1">
      <alignment horizontal="left" vertical="top" wrapText="1"/>
    </xf>
    <xf numFmtId="0" fontId="17" fillId="9" borderId="0" xfId="13" applyFont="1" applyFill="1" applyAlignment="1">
      <alignment horizontal="left" vertical="top" wrapText="1"/>
    </xf>
    <xf numFmtId="0" fontId="17" fillId="9" borderId="18" xfId="13" applyFont="1" applyFill="1" applyBorder="1" applyAlignment="1">
      <alignment horizontal="left" vertical="top" wrapText="1"/>
    </xf>
    <xf numFmtId="0" fontId="17" fillId="9" borderId="3" xfId="13" applyFont="1" applyFill="1" applyBorder="1" applyAlignment="1">
      <alignment horizontal="left" vertical="top" wrapText="1"/>
    </xf>
    <xf numFmtId="0" fontId="17" fillId="9" borderId="1" xfId="13" applyFont="1" applyFill="1" applyBorder="1" applyAlignment="1">
      <alignment horizontal="left" vertical="top" wrapText="1"/>
    </xf>
    <xf numFmtId="0" fontId="16" fillId="0" borderId="82" xfId="13" applyFont="1" applyBorder="1" applyAlignment="1">
      <alignment horizontal="center" vertical="center" wrapText="1"/>
    </xf>
    <xf numFmtId="0" fontId="16" fillId="0" borderId="0" xfId="13" applyFont="1" applyAlignment="1">
      <alignment horizontal="center" vertical="center" wrapText="1"/>
    </xf>
    <xf numFmtId="164" fontId="16" fillId="15" borderId="75" xfId="13" applyNumberFormat="1" applyFont="1" applyFill="1" applyBorder="1" applyAlignment="1">
      <alignment horizontal="center" vertical="center" wrapText="1"/>
    </xf>
    <xf numFmtId="164" fontId="16" fillId="15" borderId="43" xfId="13" applyNumberFormat="1" applyFont="1" applyFill="1" applyBorder="1" applyAlignment="1">
      <alignment horizontal="center" vertical="center" wrapText="1"/>
    </xf>
    <xf numFmtId="0" fontId="16" fillId="0" borderId="33" xfId="13" applyFont="1" applyBorder="1" applyAlignment="1">
      <alignment horizontal="center" vertical="center" wrapText="1"/>
    </xf>
    <xf numFmtId="0" fontId="16" fillId="0" borderId="66" xfId="13" applyFont="1" applyBorder="1" applyAlignment="1">
      <alignment horizontal="center" vertical="center" wrapText="1"/>
    </xf>
    <xf numFmtId="49" fontId="16" fillId="15" borderId="80" xfId="13" applyNumberFormat="1" applyFont="1" applyFill="1" applyBorder="1" applyAlignment="1">
      <alignment horizontal="center" vertical="center" wrapText="1"/>
    </xf>
    <xf numFmtId="49" fontId="16" fillId="15" borderId="81" xfId="13" applyNumberFormat="1" applyFont="1" applyFill="1" applyBorder="1" applyAlignment="1">
      <alignment horizontal="center" vertical="center" wrapText="1"/>
    </xf>
    <xf numFmtId="0" fontId="16" fillId="0" borderId="60" xfId="13" applyFont="1" applyBorder="1" applyAlignment="1">
      <alignment horizontal="left" vertical="top" wrapText="1"/>
    </xf>
    <xf numFmtId="164" fontId="16" fillId="15" borderId="66" xfId="13" applyNumberFormat="1" applyFont="1" applyFill="1" applyBorder="1" applyAlignment="1">
      <alignment horizontal="center" vertical="center" wrapText="1"/>
    </xf>
    <xf numFmtId="0" fontId="16" fillId="4" borderId="75" xfId="13" applyFont="1" applyFill="1" applyBorder="1" applyAlignment="1">
      <alignment horizontal="center" vertical="center"/>
    </xf>
    <xf numFmtId="0" fontId="16" fillId="4" borderId="78" xfId="13" applyFont="1" applyFill="1" applyBorder="1" applyAlignment="1">
      <alignment horizontal="left" vertical="center" wrapText="1"/>
    </xf>
    <xf numFmtId="0" fontId="16" fillId="4" borderId="60" xfId="13" applyFont="1" applyFill="1" applyBorder="1" applyAlignment="1">
      <alignment horizontal="left" vertical="center" wrapText="1"/>
    </xf>
    <xf numFmtId="0" fontId="16" fillId="4" borderId="67" xfId="13" applyFont="1" applyFill="1" applyBorder="1" applyAlignment="1">
      <alignment horizontal="left" vertical="center" wrapText="1"/>
    </xf>
    <xf numFmtId="49" fontId="16" fillId="0" borderId="7" xfId="13" applyNumberFormat="1" applyFont="1" applyBorder="1" applyAlignment="1">
      <alignment horizontal="center" vertical="center" textRotation="90"/>
    </xf>
    <xf numFmtId="0" fontId="31" fillId="0" borderId="63" xfId="13" applyFont="1" applyBorder="1" applyAlignment="1">
      <alignment horizontal="center"/>
    </xf>
    <xf numFmtId="0" fontId="31" fillId="0" borderId="42" xfId="13" applyFont="1" applyBorder="1" applyAlignment="1">
      <alignment horizontal="center"/>
    </xf>
    <xf numFmtId="0" fontId="16" fillId="4" borderId="33" xfId="13" applyFont="1" applyFill="1" applyBorder="1" applyAlignment="1">
      <alignment horizontal="center" vertical="center"/>
    </xf>
    <xf numFmtId="0" fontId="16" fillId="0" borderId="62" xfId="13" applyFont="1" applyBorder="1" applyAlignment="1">
      <alignment horizontal="justify" vertical="center"/>
    </xf>
    <xf numFmtId="49" fontId="16" fillId="0" borderId="7" xfId="13" applyNumberFormat="1" applyFont="1" applyBorder="1" applyAlignment="1">
      <alignment horizontal="center" vertical="top" textRotation="90"/>
    </xf>
    <xf numFmtId="49" fontId="31" fillId="15" borderId="54" xfId="13" applyNumberFormat="1" applyFont="1" applyFill="1" applyBorder="1" applyAlignment="1">
      <alignment horizontal="left" vertical="top" wrapText="1"/>
    </xf>
    <xf numFmtId="49" fontId="31" fillId="15" borderId="51" xfId="13" applyNumberFormat="1" applyFont="1" applyFill="1" applyBorder="1" applyAlignment="1">
      <alignment horizontal="left" vertical="top" wrapText="1"/>
    </xf>
    <xf numFmtId="0" fontId="104" fillId="10" borderId="44" xfId="5" applyFont="1" applyFill="1" applyBorder="1" applyAlignment="1">
      <alignment horizontal="left" vertical="top"/>
    </xf>
    <xf numFmtId="0" fontId="104" fillId="10" borderId="18" xfId="5" applyFont="1" applyFill="1" applyBorder="1" applyAlignment="1">
      <alignment horizontal="left" vertical="top"/>
    </xf>
    <xf numFmtId="0" fontId="104" fillId="10" borderId="1" xfId="5" applyFont="1" applyFill="1" applyBorder="1" applyAlignment="1">
      <alignment horizontal="left" vertical="top"/>
    </xf>
    <xf numFmtId="0" fontId="16" fillId="10" borderId="24" xfId="13" applyFont="1" applyFill="1" applyBorder="1" applyAlignment="1">
      <alignment vertical="top" wrapText="1"/>
    </xf>
    <xf numFmtId="0" fontId="16" fillId="10" borderId="38" xfId="13" applyFont="1" applyFill="1" applyBorder="1" applyAlignment="1">
      <alignment vertical="top" wrapText="1"/>
    </xf>
    <xf numFmtId="0" fontId="16" fillId="10" borderId="2" xfId="13" applyFont="1" applyFill="1" applyBorder="1" applyAlignment="1">
      <alignment vertical="top" wrapText="1"/>
    </xf>
    <xf numFmtId="0" fontId="30" fillId="0" borderId="0" xfId="13" applyFont="1" applyAlignment="1">
      <alignment horizontal="center" vertical="top" wrapText="1"/>
    </xf>
    <xf numFmtId="0" fontId="31" fillId="0" borderId="24" xfId="13" applyFont="1" applyBorder="1" applyAlignment="1">
      <alignment horizontal="center" vertical="center" wrapText="1"/>
    </xf>
    <xf numFmtId="0" fontId="31" fillId="0" borderId="38" xfId="13" applyFont="1" applyBorder="1" applyAlignment="1">
      <alignment horizontal="center" vertical="center" wrapText="1"/>
    </xf>
    <xf numFmtId="0" fontId="16" fillId="0" borderId="3" xfId="13" applyFont="1" applyBorder="1" applyAlignment="1">
      <alignment horizontal="center"/>
    </xf>
    <xf numFmtId="49" fontId="16" fillId="15" borderId="66" xfId="13" applyNumberFormat="1" applyFont="1" applyFill="1" applyBorder="1" applyAlignment="1">
      <alignment horizontal="center" vertical="center" wrapText="1"/>
    </xf>
    <xf numFmtId="49" fontId="16" fillId="15" borderId="35" xfId="13" applyNumberFormat="1" applyFont="1" applyFill="1" applyBorder="1" applyAlignment="1">
      <alignment horizontal="center" vertical="center" wrapText="1"/>
    </xf>
    <xf numFmtId="0" fontId="5" fillId="0" borderId="83" xfId="13" applyFont="1" applyBorder="1" applyAlignment="1">
      <alignment horizontal="center" vertical="center"/>
    </xf>
    <xf numFmtId="0" fontId="31" fillId="0" borderId="62" xfId="13" applyFont="1" applyBorder="1" applyAlignment="1">
      <alignment horizontal="left" vertical="top" wrapText="1"/>
    </xf>
    <xf numFmtId="0" fontId="31" fillId="15" borderId="29" xfId="13" applyFont="1" applyFill="1" applyBorder="1" applyAlignment="1">
      <alignment horizontal="center" vertical="top" wrapText="1"/>
    </xf>
    <xf numFmtId="0" fontId="31" fillId="15" borderId="84" xfId="13" applyFont="1" applyFill="1" applyBorder="1" applyAlignment="1">
      <alignment horizontal="center" vertical="top" wrapText="1"/>
    </xf>
    <xf numFmtId="0" fontId="7" fillId="0" borderId="74" xfId="13" applyFont="1" applyBorder="1" applyAlignment="1">
      <alignment horizontal="center" vertical="center" textRotation="90"/>
    </xf>
    <xf numFmtId="0" fontId="7" fillId="0" borderId="34" xfId="13" applyFont="1" applyBorder="1" applyAlignment="1">
      <alignment horizontal="center" vertical="center" textRotation="90"/>
    </xf>
    <xf numFmtId="49" fontId="16" fillId="15" borderId="75" xfId="13" applyNumberFormat="1" applyFont="1" applyFill="1" applyBorder="1" applyAlignment="1">
      <alignment horizontal="center" vertical="center" wrapText="1"/>
    </xf>
    <xf numFmtId="0" fontId="7" fillId="0" borderId="75" xfId="13" applyFont="1" applyBorder="1" applyAlignment="1">
      <alignment horizontal="center" vertical="center" wrapText="1"/>
    </xf>
    <xf numFmtId="0" fontId="7" fillId="0" borderId="35" xfId="13" applyFont="1" applyBorder="1" applyAlignment="1">
      <alignment horizontal="center" vertical="center" wrapText="1"/>
    </xf>
    <xf numFmtId="0" fontId="31" fillId="0" borderId="24" xfId="13" applyFont="1" applyBorder="1" applyAlignment="1">
      <alignment horizontal="center" vertical="center"/>
    </xf>
    <xf numFmtId="0" fontId="31" fillId="0" borderId="38" xfId="13" applyFont="1" applyBorder="1" applyAlignment="1">
      <alignment horizontal="center" vertical="center"/>
    </xf>
    <xf numFmtId="49" fontId="16" fillId="0" borderId="33" xfId="13" applyNumberFormat="1" applyFont="1" applyBorder="1" applyAlignment="1">
      <alignment horizontal="center" vertical="center" wrapText="1"/>
    </xf>
    <xf numFmtId="49" fontId="16" fillId="0" borderId="43" xfId="13" applyNumberFormat="1" applyFont="1" applyBorder="1" applyAlignment="1">
      <alignment horizontal="center" vertical="center" wrapText="1"/>
    </xf>
    <xf numFmtId="49" fontId="16" fillId="0" borderId="66" xfId="13" applyNumberFormat="1" applyFont="1" applyBorder="1" applyAlignment="1">
      <alignment horizontal="center" vertical="center" wrapText="1"/>
    </xf>
    <xf numFmtId="0" fontId="16" fillId="0" borderId="35" xfId="13" applyFont="1" applyBorder="1" applyAlignment="1">
      <alignment horizontal="center" vertical="center" wrapText="1"/>
    </xf>
    <xf numFmtId="0" fontId="7" fillId="0" borderId="18" xfId="13" applyFont="1" applyBorder="1" applyAlignment="1">
      <alignment horizontal="center" vertical="center" textRotation="90"/>
    </xf>
    <xf numFmtId="0" fontId="7" fillId="0" borderId="1" xfId="13" applyFont="1" applyBorder="1" applyAlignment="1">
      <alignment horizontal="center" vertical="center" textRotation="90"/>
    </xf>
    <xf numFmtId="49" fontId="17" fillId="10" borderId="44" xfId="13" applyNumberFormat="1" applyFont="1" applyFill="1" applyBorder="1" applyAlignment="1">
      <alignment horizontal="center" vertical="top" wrapText="1"/>
    </xf>
    <xf numFmtId="49" fontId="17" fillId="10" borderId="1" xfId="13" applyNumberFormat="1" applyFont="1" applyFill="1" applyBorder="1" applyAlignment="1">
      <alignment horizontal="center" vertical="top" wrapText="1"/>
    </xf>
    <xf numFmtId="49" fontId="16" fillId="15" borderId="26" xfId="13" applyNumberFormat="1" applyFont="1" applyFill="1" applyBorder="1" applyAlignment="1">
      <alignment horizontal="center" vertical="center" wrapText="1"/>
    </xf>
    <xf numFmtId="0" fontId="7" fillId="0" borderId="12" xfId="13" applyFont="1" applyBorder="1" applyAlignment="1">
      <alignment horizontal="center" vertical="center" wrapText="1"/>
    </xf>
    <xf numFmtId="0" fontId="7" fillId="0" borderId="11" xfId="13" applyFont="1" applyBorder="1" applyAlignment="1">
      <alignment horizontal="center" vertical="center" wrapText="1"/>
    </xf>
    <xf numFmtId="0" fontId="7" fillId="0" borderId="10" xfId="13" applyFont="1" applyBorder="1" applyAlignment="1">
      <alignment horizontal="center" vertical="center" wrapText="1"/>
    </xf>
    <xf numFmtId="0" fontId="7" fillId="0" borderId="24" xfId="2" applyFont="1" applyBorder="1" applyAlignment="1">
      <alignment horizontal="center" vertical="center" textRotation="90" wrapText="1"/>
    </xf>
    <xf numFmtId="0" fontId="7" fillId="0" borderId="2" xfId="2" applyFont="1" applyBorder="1" applyAlignment="1">
      <alignment horizontal="center" vertical="center" textRotation="90" wrapText="1"/>
    </xf>
    <xf numFmtId="0" fontId="16" fillId="0" borderId="15" xfId="8" applyFont="1" applyBorder="1" applyAlignment="1">
      <alignment horizontal="left" vertical="top" wrapText="1"/>
    </xf>
    <xf numFmtId="0" fontId="16" fillId="0" borderId="17" xfId="8" applyFont="1" applyBorder="1" applyAlignment="1">
      <alignment horizontal="left" vertical="top" wrapText="1"/>
    </xf>
    <xf numFmtId="0" fontId="16" fillId="0" borderId="16" xfId="8" applyFont="1" applyBorder="1" applyAlignment="1">
      <alignment horizontal="left" vertical="top" wrapText="1"/>
    </xf>
    <xf numFmtId="0" fontId="16" fillId="6" borderId="4" xfId="13" applyFont="1" applyFill="1" applyBorder="1" applyAlignment="1">
      <alignment horizontal="center" vertical="top"/>
    </xf>
    <xf numFmtId="0" fontId="16" fillId="6" borderId="3" xfId="13" applyFont="1" applyFill="1" applyBorder="1" applyAlignment="1">
      <alignment horizontal="center" vertical="top"/>
    </xf>
    <xf numFmtId="0" fontId="16" fillId="6" borderId="1" xfId="13" applyFont="1" applyFill="1" applyBorder="1" applyAlignment="1">
      <alignment horizontal="center" vertical="top"/>
    </xf>
    <xf numFmtId="49" fontId="17" fillId="4" borderId="25" xfId="13" applyNumberFormat="1" applyFont="1" applyFill="1" applyBorder="1" applyAlignment="1">
      <alignment horizontal="center" vertical="top" wrapText="1"/>
    </xf>
    <xf numFmtId="49" fontId="17" fillId="4" borderId="19" xfId="13" applyNumberFormat="1" applyFont="1" applyFill="1" applyBorder="1" applyAlignment="1">
      <alignment horizontal="center" vertical="top" wrapText="1"/>
    </xf>
    <xf numFmtId="49" fontId="17" fillId="4" borderId="4" xfId="13" applyNumberFormat="1" applyFont="1" applyFill="1" applyBorder="1" applyAlignment="1">
      <alignment horizontal="center" vertical="top" wrapText="1"/>
    </xf>
    <xf numFmtId="0" fontId="16" fillId="10" borderId="44" xfId="13" applyFont="1" applyFill="1" applyBorder="1" applyAlignment="1">
      <alignment horizontal="left" vertical="top" wrapText="1"/>
    </xf>
    <xf numFmtId="0" fontId="16" fillId="10" borderId="18" xfId="13" applyFont="1" applyFill="1" applyBorder="1" applyAlignment="1">
      <alignment horizontal="left" vertical="top" wrapText="1"/>
    </xf>
    <xf numFmtId="0" fontId="16" fillId="10" borderId="1" xfId="13" applyFont="1" applyFill="1" applyBorder="1" applyAlignment="1">
      <alignment horizontal="left" vertical="top" wrapText="1"/>
    </xf>
    <xf numFmtId="49" fontId="17" fillId="4" borderId="38" xfId="13" applyNumberFormat="1" applyFont="1" applyFill="1" applyBorder="1" applyAlignment="1">
      <alignment horizontal="center" vertical="top" wrapText="1"/>
    </xf>
    <xf numFmtId="49" fontId="17" fillId="7" borderId="24" xfId="13" applyNumberFormat="1" applyFont="1" applyFill="1" applyBorder="1" applyAlignment="1">
      <alignment horizontal="center" vertical="top" wrapText="1"/>
    </xf>
    <xf numFmtId="0" fontId="5" fillId="0" borderId="2" xfId="13" applyFont="1" applyBorder="1" applyAlignment="1">
      <alignment horizontal="center" vertical="top" wrapText="1"/>
    </xf>
    <xf numFmtId="49" fontId="17" fillId="11" borderId="24" xfId="13" applyNumberFormat="1" applyFont="1" applyFill="1" applyBorder="1" applyAlignment="1">
      <alignment horizontal="center" vertical="top" wrapText="1"/>
    </xf>
    <xf numFmtId="0" fontId="42" fillId="9" borderId="24" xfId="13" applyFont="1" applyFill="1" applyBorder="1" applyAlignment="1">
      <alignment horizontal="left" vertical="top" wrapText="1"/>
    </xf>
    <xf numFmtId="0" fontId="42" fillId="9" borderId="2" xfId="13" applyFont="1" applyFill="1" applyBorder="1" applyAlignment="1">
      <alignment horizontal="left" vertical="top" wrapText="1"/>
    </xf>
    <xf numFmtId="49" fontId="29" fillId="9" borderId="24" xfId="13" applyNumberFormat="1" applyFont="1" applyFill="1" applyBorder="1" applyAlignment="1">
      <alignment horizontal="center" vertical="top" wrapText="1"/>
    </xf>
    <xf numFmtId="0" fontId="31" fillId="0" borderId="67" xfId="13" applyFont="1" applyBorder="1" applyAlignment="1">
      <alignment horizontal="left" vertical="top" wrapText="1"/>
    </xf>
    <xf numFmtId="0" fontId="31" fillId="0" borderId="80" xfId="13" applyFont="1" applyBorder="1" applyAlignment="1">
      <alignment horizontal="left" vertical="top" wrapText="1"/>
    </xf>
    <xf numFmtId="0" fontId="31" fillId="0" borderId="79" xfId="13" applyFont="1" applyBorder="1" applyAlignment="1">
      <alignment horizontal="left" vertical="top" wrapText="1"/>
    </xf>
    <xf numFmtId="0" fontId="69" fillId="0" borderId="78" xfId="13" applyFont="1" applyBorder="1" applyAlignment="1">
      <alignment horizontal="left" vertical="center" wrapText="1"/>
    </xf>
    <xf numFmtId="0" fontId="69" fillId="0" borderId="67" xfId="13" applyFont="1" applyBorder="1" applyAlignment="1">
      <alignment horizontal="left" vertical="center" wrapText="1"/>
    </xf>
    <xf numFmtId="0" fontId="31" fillId="0" borderId="81" xfId="13" applyFont="1" applyBorder="1" applyAlignment="1">
      <alignment horizontal="left" vertical="top" wrapText="1"/>
    </xf>
    <xf numFmtId="49" fontId="17" fillId="10" borderId="26" xfId="13" applyNumberFormat="1" applyFont="1" applyFill="1" applyBorder="1" applyAlignment="1">
      <alignment horizontal="center" vertical="top" wrapText="1"/>
    </xf>
    <xf numFmtId="49" fontId="17" fillId="10" borderId="0" xfId="13" applyNumberFormat="1" applyFont="1" applyFill="1" applyAlignment="1">
      <alignment horizontal="center" vertical="top" wrapText="1"/>
    </xf>
    <xf numFmtId="49" fontId="17" fillId="10" borderId="3" xfId="13" applyNumberFormat="1" applyFont="1" applyFill="1" applyBorder="1" applyAlignment="1">
      <alignment horizontal="center" vertical="top" wrapText="1"/>
    </xf>
    <xf numFmtId="0" fontId="23" fillId="10" borderId="24" xfId="13" applyFont="1" applyFill="1" applyBorder="1" applyAlignment="1">
      <alignment horizontal="left" vertical="top" wrapText="1"/>
    </xf>
    <xf numFmtId="0" fontId="23" fillId="10" borderId="2" xfId="13" applyFont="1" applyFill="1" applyBorder="1" applyAlignment="1">
      <alignment horizontal="left" vertical="top" wrapText="1"/>
    </xf>
    <xf numFmtId="0" fontId="5" fillId="10" borderId="2" xfId="13" applyFont="1" applyFill="1" applyBorder="1" applyAlignment="1">
      <alignment horizontal="center" vertical="top" wrapText="1"/>
    </xf>
  </cellXfs>
  <cellStyles count="22">
    <cellStyle name="Geras" xfId="1" builtinId="26"/>
    <cellStyle name="Įprastas" xfId="0" builtinId="0"/>
    <cellStyle name="Įprastas 2" xfId="4" xr:uid="{99F389F1-E36F-43BF-9B12-7CC27221DB7E}"/>
    <cellStyle name="Įprastas 2 2 2 2 2" xfId="5" xr:uid="{04A7F5BE-A69D-4FE8-B197-814543BB4898}"/>
    <cellStyle name="Įprastas 3" xfId="10" xr:uid="{76FE14DD-E4CE-4FF4-9593-07E59B05B115}"/>
    <cellStyle name="Įprastas 4" xfId="2" xr:uid="{111C7F94-723C-4423-B6F4-2D8ADCD43822}"/>
    <cellStyle name="Įprastas 4 2" xfId="8" xr:uid="{838BB239-78C2-45AF-9EF4-121877067329}"/>
    <cellStyle name="Įprastas 4 2 2" xfId="14" xr:uid="{54E41FAE-4D20-4248-864C-FF214DEE35B2}"/>
    <cellStyle name="Įprastas 5" xfId="3" xr:uid="{025A67AF-E21F-40A3-992B-2DBCBBABE636}"/>
    <cellStyle name="Įprastas 5 2" xfId="9" xr:uid="{DE0978D5-218D-4E2F-A6CF-FACBDE5AFF03}"/>
    <cellStyle name="Įprastas 6" xfId="6" xr:uid="{C03B16B5-0F3E-4DFA-B8A7-F90CF4A53FA1}"/>
    <cellStyle name="Įprastas 7" xfId="12" xr:uid="{0E864071-49CA-41EF-BB9C-FA13D7FFB4E0}"/>
    <cellStyle name="Įprastas 8" xfId="13" xr:uid="{B56CD69E-35EC-4090-AD8D-A166A54998EA}"/>
    <cellStyle name="Įprastas 9" xfId="19" xr:uid="{EC4A000F-9917-4700-8CD9-51ACA9C504AE}"/>
    <cellStyle name="Kablelis 2" xfId="7" xr:uid="{E397BCB4-CF4C-4CDE-BC41-0EA9699C9336}"/>
    <cellStyle name="Kablelis 3" xfId="15" xr:uid="{EF1AA3CA-8BFF-46E3-8783-FA4AFE5AEBE7}"/>
    <cellStyle name="Kablelis 4" xfId="16" xr:uid="{11B494D4-5510-43FC-A762-2381A6AFDF12}"/>
    <cellStyle name="Kablelis 5" xfId="21" xr:uid="{579EE6D8-B0B7-47C5-B55F-CFD6C4A0B10A}"/>
    <cellStyle name="Normal_Kopija 13 programos Excel" xfId="17" xr:uid="{3C77C7F8-E177-4F33-9C1E-C8B62CAE514C}"/>
    <cellStyle name="Procentai 2" xfId="11" xr:uid="{9FE9C708-8E84-4802-B13D-B8B68D7EAB7C}"/>
    <cellStyle name="Procentai 3" xfId="20" xr:uid="{C58E4F89-C27F-429B-B5A6-467AABA48DFD}"/>
    <cellStyle name="Valiuta 2" xfId="18" xr:uid="{ADC07966-95B6-4CE4-BD5B-8928DA95A57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45C61-3DB4-4B0A-A366-9B437ECB65A1}">
  <sheetPr>
    <pageSetUpPr fitToPage="1"/>
  </sheetPr>
  <dimension ref="A1:Y145"/>
  <sheetViews>
    <sheetView tabSelected="1" view="pageBreakPreview" zoomScale="80" zoomScaleNormal="90" zoomScaleSheetLayoutView="80" workbookViewId="0">
      <selection activeCell="N7" sqref="N7:N8"/>
    </sheetView>
  </sheetViews>
  <sheetFormatPr defaultRowHeight="15"/>
  <cols>
    <col min="1" max="1" width="2.7109375" style="602" customWidth="1"/>
    <col min="2" max="4" width="3.140625" style="591" customWidth="1"/>
    <col min="5" max="5" width="3.5703125" style="591" customWidth="1"/>
    <col min="6" max="6" width="43.5703125" style="591" customWidth="1"/>
    <col min="7" max="7" width="4.7109375" style="591" customWidth="1"/>
    <col min="8" max="8" width="4.28515625" style="591" customWidth="1"/>
    <col min="9" max="9" width="6.140625" style="591" customWidth="1"/>
    <col min="10" max="10" width="7.7109375" style="591" customWidth="1"/>
    <col min="11" max="11" width="10.85546875" style="591" customWidth="1"/>
    <col min="12" max="12" width="12" style="601" customWidth="1"/>
    <col min="13" max="13" width="12.42578125" style="591" customWidth="1"/>
    <col min="14" max="14" width="41.85546875" style="591" customWidth="1"/>
    <col min="15" max="16" width="11.5703125" style="591" customWidth="1"/>
    <col min="17" max="17" width="14.140625" style="591" customWidth="1"/>
    <col min="18" max="18" width="53.28515625" style="591" customWidth="1"/>
    <col min="19" max="19" width="51.5703125" style="591" customWidth="1"/>
    <col min="20" max="20" width="1.28515625" style="591" hidden="1" customWidth="1"/>
    <col min="21" max="16384" width="9.140625" style="591"/>
  </cols>
  <sheetData>
    <row r="1" spans="1:22" ht="42.75" customHeight="1">
      <c r="L1" s="587"/>
      <c r="M1" s="587"/>
      <c r="N1" s="587"/>
      <c r="O1" s="1037"/>
      <c r="P1" s="1037"/>
      <c r="Q1" s="1037"/>
      <c r="R1" s="6667" t="s">
        <v>369</v>
      </c>
    </row>
    <row r="2" spans="1:22" ht="24.75" customHeight="1">
      <c r="L2" s="587"/>
      <c r="M2" s="587"/>
      <c r="N2" s="587"/>
      <c r="O2" s="1037"/>
      <c r="P2" s="1037"/>
      <c r="Q2" s="1037"/>
      <c r="R2" s="6667"/>
    </row>
    <row r="3" spans="1:22" ht="15" customHeight="1">
      <c r="A3" s="6668" t="s">
        <v>368</v>
      </c>
      <c r="B3" s="6668"/>
      <c r="C3" s="6668"/>
      <c r="D3" s="6668"/>
      <c r="E3" s="6668"/>
      <c r="F3" s="6668"/>
      <c r="G3" s="6668"/>
      <c r="H3" s="6668"/>
      <c r="I3" s="6668"/>
      <c r="J3" s="6668"/>
      <c r="K3" s="6668"/>
      <c r="L3" s="6668"/>
      <c r="M3" s="6668"/>
      <c r="N3" s="6668"/>
      <c r="O3" s="6668"/>
      <c r="P3" s="6668"/>
      <c r="Q3" s="6668"/>
      <c r="R3" s="6668"/>
      <c r="S3" s="6668"/>
    </row>
    <row r="4" spans="1:22">
      <c r="A4" s="6669" t="s">
        <v>367</v>
      </c>
      <c r="B4" s="6669"/>
      <c r="C4" s="6669"/>
      <c r="D4" s="6669"/>
      <c r="E4" s="6669"/>
      <c r="F4" s="6669"/>
      <c r="G4" s="6669"/>
      <c r="H4" s="6669"/>
      <c r="I4" s="6669"/>
      <c r="J4" s="6669"/>
      <c r="K4" s="6669"/>
      <c r="L4" s="6669"/>
      <c r="M4" s="6669"/>
      <c r="N4" s="6669"/>
      <c r="O4" s="6669"/>
      <c r="P4" s="6669"/>
      <c r="Q4" s="6669"/>
      <c r="R4" s="6669"/>
      <c r="S4" s="6669"/>
    </row>
    <row r="5" spans="1:22" ht="16.5" thickBot="1">
      <c r="A5" s="1036"/>
      <c r="B5" s="1035"/>
      <c r="C5" s="1035"/>
      <c r="D5" s="1035"/>
      <c r="E5" s="1035"/>
      <c r="F5" s="1035"/>
      <c r="G5" s="1035"/>
      <c r="H5" s="1035"/>
      <c r="I5" s="1035"/>
      <c r="J5" s="1035"/>
      <c r="K5" s="1035"/>
      <c r="L5" s="1035"/>
      <c r="M5" s="1035"/>
      <c r="N5" s="1034"/>
      <c r="O5" s="6505"/>
      <c r="P5" s="6505"/>
      <c r="Q5" s="6505"/>
      <c r="S5" s="1033" t="s">
        <v>32</v>
      </c>
      <c r="T5" s="1032"/>
      <c r="U5" s="1031"/>
    </row>
    <row r="6" spans="1:22" ht="29.25" customHeight="1" thickBot="1">
      <c r="A6" s="6528" t="s">
        <v>195</v>
      </c>
      <c r="B6" s="6531" t="s">
        <v>194</v>
      </c>
      <c r="C6" s="6534" t="s">
        <v>190</v>
      </c>
      <c r="D6" s="6574" t="s">
        <v>192</v>
      </c>
      <c r="E6" s="6541" t="s">
        <v>193</v>
      </c>
      <c r="F6" s="6577" t="s">
        <v>191</v>
      </c>
      <c r="G6" s="6544" t="s">
        <v>190</v>
      </c>
      <c r="H6" s="6515" t="s">
        <v>189</v>
      </c>
      <c r="I6" s="6580" t="s">
        <v>188</v>
      </c>
      <c r="J6" s="6515" t="s">
        <v>187</v>
      </c>
      <c r="K6" s="6583" t="s">
        <v>186</v>
      </c>
      <c r="L6" s="6584"/>
      <c r="M6" s="6585"/>
      <c r="N6" s="6547" t="s">
        <v>185</v>
      </c>
      <c r="O6" s="6548"/>
      <c r="P6" s="6548"/>
      <c r="Q6" s="6549"/>
      <c r="R6" s="6689" t="s">
        <v>184</v>
      </c>
      <c r="S6" s="6673" t="s">
        <v>183</v>
      </c>
    </row>
    <row r="7" spans="1:22">
      <c r="A7" s="6529"/>
      <c r="B7" s="6532"/>
      <c r="C7" s="6535"/>
      <c r="D7" s="6575"/>
      <c r="E7" s="6542"/>
      <c r="F7" s="6578"/>
      <c r="G7" s="6545"/>
      <c r="H7" s="6516"/>
      <c r="I7" s="6581"/>
      <c r="J7" s="6516"/>
      <c r="K7" s="6539" t="s">
        <v>182</v>
      </c>
      <c r="L7" s="6539" t="s">
        <v>181</v>
      </c>
      <c r="M7" s="6679" t="s">
        <v>28</v>
      </c>
      <c r="N7" s="6518" t="s">
        <v>180</v>
      </c>
      <c r="O7" s="6567" t="s">
        <v>179</v>
      </c>
      <c r="P7" s="6559" t="s">
        <v>178</v>
      </c>
      <c r="Q7" s="6559" t="s">
        <v>177</v>
      </c>
      <c r="R7" s="6690"/>
      <c r="S7" s="6674"/>
    </row>
    <row r="8" spans="1:22" ht="125.25" customHeight="1" thickBot="1">
      <c r="A8" s="6530"/>
      <c r="B8" s="6533"/>
      <c r="C8" s="6536"/>
      <c r="D8" s="6576"/>
      <c r="E8" s="6543"/>
      <c r="F8" s="6579"/>
      <c r="G8" s="6546"/>
      <c r="H8" s="6517"/>
      <c r="I8" s="6582"/>
      <c r="J8" s="6517"/>
      <c r="K8" s="6540"/>
      <c r="L8" s="6540"/>
      <c r="M8" s="6680"/>
      <c r="N8" s="6519"/>
      <c r="O8" s="6568"/>
      <c r="P8" s="6560"/>
      <c r="Q8" s="6560"/>
      <c r="R8" s="6690"/>
      <c r="S8" s="6674"/>
    </row>
    <row r="9" spans="1:22" ht="17.25" customHeight="1" thickBot="1">
      <c r="A9" s="1030" t="s">
        <v>43</v>
      </c>
      <c r="B9" s="6569" t="s">
        <v>366</v>
      </c>
      <c r="C9" s="6570"/>
      <c r="D9" s="6570"/>
      <c r="E9" s="6570"/>
      <c r="F9" s="6570"/>
      <c r="G9" s="6570"/>
      <c r="H9" s="6570"/>
      <c r="I9" s="6570"/>
      <c r="J9" s="1029"/>
      <c r="K9" s="1029"/>
      <c r="L9" s="1027"/>
      <c r="M9" s="1027"/>
      <c r="N9" s="1028"/>
      <c r="O9" s="1028"/>
      <c r="P9" s="1028"/>
      <c r="Q9" s="1027"/>
      <c r="R9" s="1026"/>
      <c r="S9" s="1026"/>
    </row>
    <row r="10" spans="1:22" ht="107.25" customHeight="1" thickBot="1">
      <c r="A10" s="1025"/>
      <c r="B10" s="1024"/>
      <c r="C10" s="1022"/>
      <c r="D10" s="1022"/>
      <c r="E10" s="1022"/>
      <c r="F10" s="1023"/>
      <c r="G10" s="1023"/>
      <c r="H10" s="1022"/>
      <c r="I10" s="1022"/>
      <c r="J10" s="1022"/>
      <c r="K10" s="1022"/>
      <c r="L10" s="1021"/>
      <c r="M10" s="1021"/>
      <c r="N10" s="1020" t="s">
        <v>365</v>
      </c>
      <c r="O10" s="1019" t="s">
        <v>364</v>
      </c>
      <c r="P10" s="1018" t="s">
        <v>363</v>
      </c>
      <c r="Q10" s="1018" t="s">
        <v>363</v>
      </c>
      <c r="R10" s="1017" t="s">
        <v>362</v>
      </c>
      <c r="S10" s="1017"/>
    </row>
    <row r="11" spans="1:22" ht="16.5" customHeight="1" thickBot="1">
      <c r="A11" s="809" t="s">
        <v>43</v>
      </c>
      <c r="B11" s="808" t="s">
        <v>43</v>
      </c>
      <c r="C11" s="6506" t="s">
        <v>361</v>
      </c>
      <c r="D11" s="6507"/>
      <c r="E11" s="6507"/>
      <c r="F11" s="6507"/>
      <c r="G11" s="6507"/>
      <c r="H11" s="6507"/>
      <c r="I11" s="6507"/>
      <c r="J11" s="6507"/>
      <c r="K11" s="6507"/>
      <c r="L11" s="6507"/>
      <c r="M11" s="6507"/>
      <c r="N11" s="6507"/>
      <c r="O11" s="6507"/>
      <c r="P11" s="6507"/>
      <c r="Q11" s="6507"/>
      <c r="R11" s="1016"/>
      <c r="S11" s="1016"/>
    </row>
    <row r="12" spans="1:22" ht="38.25">
      <c r="A12" s="760"/>
      <c r="B12" s="6513"/>
      <c r="C12" s="6675"/>
      <c r="D12" s="6676"/>
      <c r="E12" s="6676"/>
      <c r="F12" s="6676"/>
      <c r="G12" s="6676"/>
      <c r="H12" s="6676"/>
      <c r="I12" s="6676"/>
      <c r="J12" s="6676"/>
      <c r="K12" s="6676"/>
      <c r="L12" s="6676"/>
      <c r="M12" s="6676"/>
      <c r="N12" s="1015" t="s">
        <v>360</v>
      </c>
      <c r="O12" s="1014" t="s">
        <v>359</v>
      </c>
      <c r="P12" s="717">
        <v>60</v>
      </c>
      <c r="Q12" s="717">
        <v>77.8</v>
      </c>
      <c r="R12" s="1013" t="s">
        <v>358</v>
      </c>
      <c r="S12" s="796"/>
    </row>
    <row r="13" spans="1:22" ht="30.75" customHeight="1" thickBot="1">
      <c r="A13" s="760"/>
      <c r="B13" s="6514"/>
      <c r="C13" s="6677"/>
      <c r="D13" s="6678"/>
      <c r="E13" s="6678"/>
      <c r="F13" s="6678"/>
      <c r="G13" s="6678"/>
      <c r="H13" s="6678"/>
      <c r="I13" s="6678"/>
      <c r="J13" s="6678"/>
      <c r="K13" s="6678"/>
      <c r="L13" s="6678"/>
      <c r="M13" s="6678"/>
      <c r="N13" s="1012" t="s">
        <v>357</v>
      </c>
      <c r="O13" s="1011" t="s">
        <v>174</v>
      </c>
      <c r="P13" s="769">
        <v>58</v>
      </c>
      <c r="Q13" s="769">
        <v>72.400000000000006</v>
      </c>
      <c r="R13" s="666"/>
      <c r="S13" s="665"/>
    </row>
    <row r="14" spans="1:22" ht="22.5" customHeight="1">
      <c r="A14" s="6446" t="s">
        <v>43</v>
      </c>
      <c r="B14" s="6448" t="s">
        <v>43</v>
      </c>
      <c r="C14" s="6450" t="s">
        <v>43</v>
      </c>
      <c r="D14" s="6553" t="s">
        <v>356</v>
      </c>
      <c r="E14" s="6554"/>
      <c r="F14" s="6555"/>
      <c r="G14" s="6458" t="s">
        <v>166</v>
      </c>
      <c r="H14" s="6510" t="s">
        <v>48</v>
      </c>
      <c r="I14" s="6550" t="s">
        <v>247</v>
      </c>
      <c r="J14" s="682" t="s">
        <v>41</v>
      </c>
      <c r="K14" s="1010">
        <f>K21+K25+K26+K28+K29</f>
        <v>8805.5</v>
      </c>
      <c r="L14" s="1010">
        <f>L21+L25+L26+L28+L29</f>
        <v>8998.5999999999985</v>
      </c>
      <c r="M14" s="1009">
        <f>M21+M25+M26+M28+M29</f>
        <v>8867.9000000000015</v>
      </c>
      <c r="N14" s="944" t="s">
        <v>355</v>
      </c>
      <c r="O14" s="842" t="s">
        <v>280</v>
      </c>
      <c r="P14" s="696">
        <v>130</v>
      </c>
      <c r="Q14" s="740">
        <v>138</v>
      </c>
      <c r="R14" s="666"/>
      <c r="S14" s="665"/>
    </row>
    <row r="15" spans="1:22" ht="18.75" customHeight="1">
      <c r="A15" s="6508"/>
      <c r="B15" s="6469"/>
      <c r="C15" s="6509"/>
      <c r="D15" s="6571"/>
      <c r="E15" s="6572"/>
      <c r="F15" s="6573"/>
      <c r="G15" s="6459"/>
      <c r="H15" s="6511"/>
      <c r="I15" s="6551"/>
      <c r="J15" s="941" t="s">
        <v>354</v>
      </c>
      <c r="K15" s="940"/>
      <c r="L15" s="940"/>
      <c r="M15" s="939"/>
      <c r="N15" s="1008" t="s">
        <v>353</v>
      </c>
      <c r="O15" s="831" t="s">
        <v>45</v>
      </c>
      <c r="P15" s="999">
        <v>16</v>
      </c>
      <c r="Q15" s="999">
        <v>16</v>
      </c>
      <c r="R15" s="666"/>
      <c r="S15" s="665"/>
    </row>
    <row r="16" spans="1:22" ht="25.5">
      <c r="A16" s="6508"/>
      <c r="B16" s="6469"/>
      <c r="C16" s="6509"/>
      <c r="D16" s="6571"/>
      <c r="E16" s="6572"/>
      <c r="F16" s="6573"/>
      <c r="G16" s="6459"/>
      <c r="H16" s="6511"/>
      <c r="I16" s="6551"/>
      <c r="J16" s="941" t="s">
        <v>90</v>
      </c>
      <c r="K16" s="1005">
        <f>K22</f>
        <v>80.2</v>
      </c>
      <c r="L16" s="1005">
        <f>L22</f>
        <v>80.8</v>
      </c>
      <c r="M16" s="1004">
        <f>M22</f>
        <v>79.599999999999994</v>
      </c>
      <c r="N16" s="1000" t="s">
        <v>352</v>
      </c>
      <c r="O16" s="831" t="s">
        <v>280</v>
      </c>
      <c r="P16" s="1006">
        <v>153</v>
      </c>
      <c r="Q16" s="999">
        <v>134</v>
      </c>
      <c r="R16" s="666"/>
      <c r="S16" s="665"/>
      <c r="T16" s="722"/>
      <c r="V16" s="722"/>
    </row>
    <row r="17" spans="1:23" ht="33.75" customHeight="1">
      <c r="A17" s="6508"/>
      <c r="B17" s="6469"/>
      <c r="C17" s="6509"/>
      <c r="D17" s="6571"/>
      <c r="E17" s="6572"/>
      <c r="F17" s="6573"/>
      <c r="G17" s="6459"/>
      <c r="H17" s="6511"/>
      <c r="I17" s="6551"/>
      <c r="J17" s="941" t="s">
        <v>69</v>
      </c>
      <c r="K17" s="1005">
        <f>K24</f>
        <v>0</v>
      </c>
      <c r="L17" s="1005">
        <f>L24</f>
        <v>0</v>
      </c>
      <c r="M17" s="1004">
        <f>M24</f>
        <v>0</v>
      </c>
      <c r="N17" s="1007" t="s">
        <v>351</v>
      </c>
      <c r="O17" s="831" t="s">
        <v>45</v>
      </c>
      <c r="P17" s="1006">
        <v>4</v>
      </c>
      <c r="Q17" s="999">
        <v>4</v>
      </c>
      <c r="R17" s="666"/>
      <c r="S17" s="665"/>
    </row>
    <row r="18" spans="1:23" ht="29.25" customHeight="1">
      <c r="A18" s="6508"/>
      <c r="B18" s="6469"/>
      <c r="C18" s="6509"/>
      <c r="D18" s="6571"/>
      <c r="E18" s="6572"/>
      <c r="F18" s="6573"/>
      <c r="G18" s="6459"/>
      <c r="H18" s="6511"/>
      <c r="I18" s="6551"/>
      <c r="J18" s="941" t="s">
        <v>245</v>
      </c>
      <c r="K18" s="1005">
        <f>K23</f>
        <v>24.6</v>
      </c>
      <c r="L18" s="1005">
        <f>L23</f>
        <v>24.6</v>
      </c>
      <c r="M18" s="1004">
        <f>M23</f>
        <v>24.6</v>
      </c>
      <c r="N18" s="1003" t="s">
        <v>350</v>
      </c>
      <c r="O18" s="837" t="s">
        <v>280</v>
      </c>
      <c r="P18" s="1002">
        <v>173</v>
      </c>
      <c r="Q18" s="1001">
        <v>197</v>
      </c>
      <c r="R18" s="666"/>
      <c r="S18" s="665"/>
    </row>
    <row r="19" spans="1:23" ht="32.25" customHeight="1">
      <c r="A19" s="6508"/>
      <c r="B19" s="6469"/>
      <c r="C19" s="6509"/>
      <c r="D19" s="6571"/>
      <c r="E19" s="6572"/>
      <c r="F19" s="6573"/>
      <c r="G19" s="6459"/>
      <c r="H19" s="6511"/>
      <c r="I19" s="6551"/>
      <c r="J19" s="941"/>
      <c r="K19" s="940"/>
      <c r="L19" s="940"/>
      <c r="M19" s="939"/>
      <c r="N19" s="1000" t="s">
        <v>349</v>
      </c>
      <c r="O19" s="831" t="s">
        <v>45</v>
      </c>
      <c r="P19" s="999">
        <v>71</v>
      </c>
      <c r="Q19" s="999">
        <v>71</v>
      </c>
      <c r="R19" s="666"/>
      <c r="S19" s="665"/>
    </row>
    <row r="20" spans="1:23" ht="16.5" customHeight="1" thickBot="1">
      <c r="A20" s="6447"/>
      <c r="B20" s="6449"/>
      <c r="C20" s="6451"/>
      <c r="D20" s="6571"/>
      <c r="E20" s="6572"/>
      <c r="F20" s="6573"/>
      <c r="G20" s="6459"/>
      <c r="H20" s="6512"/>
      <c r="I20" s="6552"/>
      <c r="J20" s="998" t="s">
        <v>36</v>
      </c>
      <c r="K20" s="676">
        <f>SUM(K14:K19)</f>
        <v>8910.3000000000011</v>
      </c>
      <c r="L20" s="676">
        <f>SUM(L14:L19)</f>
        <v>9103.9999999999982</v>
      </c>
      <c r="M20" s="997">
        <f>SUM(M14:M19)</f>
        <v>8972.1000000000022</v>
      </c>
      <c r="N20" s="946"/>
      <c r="O20" s="658"/>
      <c r="P20" s="945"/>
      <c r="Q20" s="996"/>
      <c r="R20" s="925"/>
      <c r="S20" s="665"/>
      <c r="T20" s="722"/>
    </row>
    <row r="21" spans="1:23" ht="15" customHeight="1">
      <c r="A21" s="6460" t="s">
        <v>43</v>
      </c>
      <c r="B21" s="6525" t="s">
        <v>43</v>
      </c>
      <c r="C21" s="6495" t="s">
        <v>43</v>
      </c>
      <c r="D21" s="6586"/>
      <c r="E21" s="6493" t="s">
        <v>43</v>
      </c>
      <c r="F21" s="6523" t="s">
        <v>348</v>
      </c>
      <c r="G21" s="6459"/>
      <c r="H21" s="684"/>
      <c r="I21" s="765"/>
      <c r="J21" s="672" t="s">
        <v>41</v>
      </c>
      <c r="K21" s="995">
        <v>8715.2000000000007</v>
      </c>
      <c r="L21" s="995">
        <v>8901.2999999999993</v>
      </c>
      <c r="M21" s="994">
        <v>8770.7000000000007</v>
      </c>
      <c r="N21" s="973"/>
      <c r="O21" s="972"/>
      <c r="P21" s="971"/>
      <c r="Q21" s="971"/>
      <c r="R21" s="989"/>
      <c r="S21" s="993"/>
      <c r="T21" s="601"/>
      <c r="U21" s="601"/>
      <c r="V21" s="722"/>
      <c r="W21" s="722"/>
    </row>
    <row r="22" spans="1:23" ht="15" customHeight="1">
      <c r="A22" s="6470"/>
      <c r="B22" s="6526"/>
      <c r="C22" s="6537"/>
      <c r="D22" s="6587"/>
      <c r="E22" s="6522"/>
      <c r="F22" s="6524"/>
      <c r="G22" s="6459"/>
      <c r="H22" s="673"/>
      <c r="I22" s="756"/>
      <c r="J22" s="992" t="s">
        <v>90</v>
      </c>
      <c r="K22" s="991">
        <v>80.2</v>
      </c>
      <c r="L22" s="991">
        <v>80.8</v>
      </c>
      <c r="M22" s="990">
        <v>79.599999999999994</v>
      </c>
      <c r="N22" s="964"/>
      <c r="O22" s="963"/>
      <c r="P22" s="962"/>
      <c r="Q22" s="962"/>
      <c r="R22" s="989"/>
      <c r="S22" s="705"/>
      <c r="T22" s="722"/>
      <c r="U22" s="722"/>
      <c r="V22" s="722"/>
      <c r="W22" s="601"/>
    </row>
    <row r="23" spans="1:23" ht="13.5" customHeight="1">
      <c r="A23" s="6470"/>
      <c r="B23" s="6526"/>
      <c r="C23" s="6537"/>
      <c r="D23" s="6587"/>
      <c r="E23" s="6522"/>
      <c r="F23" s="6524"/>
      <c r="G23" s="6459"/>
      <c r="H23" s="673"/>
      <c r="I23" s="756"/>
      <c r="J23" s="988" t="s">
        <v>245</v>
      </c>
      <c r="K23" s="987">
        <v>24.6</v>
      </c>
      <c r="L23" s="987">
        <v>24.6</v>
      </c>
      <c r="M23" s="986">
        <v>24.6</v>
      </c>
      <c r="N23" s="964"/>
      <c r="O23" s="963"/>
      <c r="P23" s="962"/>
      <c r="Q23" s="962"/>
      <c r="R23" s="925"/>
      <c r="S23" s="705"/>
      <c r="U23" s="722"/>
      <c r="W23" s="722"/>
    </row>
    <row r="24" spans="1:23" ht="15" customHeight="1" thickBot="1">
      <c r="A24" s="6461"/>
      <c r="B24" s="6527"/>
      <c r="C24" s="6538"/>
      <c r="D24" s="6587"/>
      <c r="E24" s="6494"/>
      <c r="F24" s="6524"/>
      <c r="G24" s="6459"/>
      <c r="H24" s="662"/>
      <c r="I24" s="747"/>
      <c r="J24" s="985" t="s">
        <v>69</v>
      </c>
      <c r="K24" s="984"/>
      <c r="L24" s="984"/>
      <c r="M24" s="983"/>
      <c r="N24" s="946"/>
      <c r="O24" s="658"/>
      <c r="P24" s="945"/>
      <c r="Q24" s="945"/>
      <c r="R24" s="666"/>
      <c r="S24" s="705"/>
      <c r="T24" s="722"/>
    </row>
    <row r="25" spans="1:23" ht="15.75" thickBot="1">
      <c r="A25" s="793" t="s">
        <v>43</v>
      </c>
      <c r="B25" s="970" t="s">
        <v>43</v>
      </c>
      <c r="C25" s="834" t="s">
        <v>43</v>
      </c>
      <c r="D25" s="6587"/>
      <c r="E25" s="969" t="s">
        <v>38</v>
      </c>
      <c r="F25" s="968" t="s">
        <v>347</v>
      </c>
      <c r="G25" s="6459"/>
      <c r="H25" s="673"/>
      <c r="I25" s="756"/>
      <c r="J25" s="978" t="s">
        <v>41</v>
      </c>
      <c r="K25" s="977">
        <v>1.8</v>
      </c>
      <c r="L25" s="982">
        <v>1.8</v>
      </c>
      <c r="M25" s="981">
        <v>1.7</v>
      </c>
      <c r="N25" s="973"/>
      <c r="O25" s="972"/>
      <c r="P25" s="971"/>
      <c r="Q25" s="971"/>
      <c r="R25" s="666"/>
      <c r="S25" s="705"/>
    </row>
    <row r="26" spans="1:23" ht="19.5" hidden="1" customHeight="1" thickBot="1">
      <c r="A26" s="793" t="s">
        <v>43</v>
      </c>
      <c r="B26" s="970" t="s">
        <v>43</v>
      </c>
      <c r="C26" s="834" t="s">
        <v>43</v>
      </c>
      <c r="D26" s="6587"/>
      <c r="E26" s="969" t="s">
        <v>51</v>
      </c>
      <c r="F26" s="968" t="s">
        <v>346</v>
      </c>
      <c r="G26" s="6459"/>
      <c r="H26" s="673"/>
      <c r="I26" s="756"/>
      <c r="J26" s="974" t="s">
        <v>41</v>
      </c>
      <c r="K26" s="966"/>
      <c r="L26" s="980"/>
      <c r="M26" s="979"/>
      <c r="N26" s="964"/>
      <c r="O26" s="963"/>
      <c r="P26" s="962"/>
      <c r="Q26" s="962"/>
      <c r="R26" s="666"/>
      <c r="S26" s="665"/>
    </row>
    <row r="27" spans="1:23" ht="15.75" thickBot="1">
      <c r="A27" s="793" t="s">
        <v>43</v>
      </c>
      <c r="B27" s="970" t="s">
        <v>43</v>
      </c>
      <c r="C27" s="834" t="s">
        <v>43</v>
      </c>
      <c r="D27" s="6587"/>
      <c r="E27" s="969" t="s">
        <v>44</v>
      </c>
      <c r="F27" s="968" t="s">
        <v>345</v>
      </c>
      <c r="G27" s="6459"/>
      <c r="H27" s="673"/>
      <c r="I27" s="756"/>
      <c r="J27" s="978" t="s">
        <v>41</v>
      </c>
      <c r="K27" s="977"/>
      <c r="L27" s="976"/>
      <c r="M27" s="975"/>
      <c r="N27" s="964"/>
      <c r="O27" s="963"/>
      <c r="P27" s="962"/>
      <c r="Q27" s="962"/>
      <c r="R27" s="666"/>
      <c r="S27" s="665"/>
    </row>
    <row r="28" spans="1:23" ht="15.75" thickBot="1">
      <c r="A28" s="793" t="s">
        <v>43</v>
      </c>
      <c r="B28" s="970" t="s">
        <v>43</v>
      </c>
      <c r="C28" s="834" t="s">
        <v>43</v>
      </c>
      <c r="D28" s="6587"/>
      <c r="E28" s="969" t="s">
        <v>86</v>
      </c>
      <c r="F28" s="968" t="s">
        <v>344</v>
      </c>
      <c r="G28" s="6459"/>
      <c r="H28" s="673"/>
      <c r="I28" s="756"/>
      <c r="J28" s="974" t="s">
        <v>41</v>
      </c>
      <c r="K28" s="966">
        <v>29.5</v>
      </c>
      <c r="L28" s="966">
        <v>25.4</v>
      </c>
      <c r="M28" s="965">
        <v>25.4</v>
      </c>
      <c r="N28" s="973"/>
      <c r="O28" s="972"/>
      <c r="P28" s="971"/>
      <c r="Q28" s="971"/>
      <c r="R28" s="666"/>
      <c r="S28" s="665"/>
    </row>
    <row r="29" spans="1:23" ht="15.75" thickBot="1">
      <c r="A29" s="793" t="s">
        <v>43</v>
      </c>
      <c r="B29" s="970" t="s">
        <v>43</v>
      </c>
      <c r="C29" s="834" t="s">
        <v>43</v>
      </c>
      <c r="D29" s="6587"/>
      <c r="E29" s="969" t="s">
        <v>81</v>
      </c>
      <c r="F29" s="968" t="s">
        <v>343</v>
      </c>
      <c r="G29" s="6459"/>
      <c r="H29" s="673"/>
      <c r="I29" s="756"/>
      <c r="J29" s="967" t="s">
        <v>41</v>
      </c>
      <c r="K29" s="966">
        <v>59</v>
      </c>
      <c r="L29" s="966">
        <v>70.099999999999994</v>
      </c>
      <c r="M29" s="965">
        <v>70.099999999999994</v>
      </c>
      <c r="N29" s="964"/>
      <c r="O29" s="963"/>
      <c r="P29" s="962"/>
      <c r="Q29" s="962"/>
      <c r="R29" s="666"/>
      <c r="S29" s="665"/>
    </row>
    <row r="30" spans="1:23" ht="15" hidden="1" customHeight="1" thickBot="1">
      <c r="A30" s="6520" t="s">
        <v>43</v>
      </c>
      <c r="B30" s="6525" t="s">
        <v>43</v>
      </c>
      <c r="C30" s="6495" t="s">
        <v>43</v>
      </c>
      <c r="D30" s="6587"/>
      <c r="E30" s="961" t="s">
        <v>79</v>
      </c>
      <c r="F30" s="960" t="s">
        <v>342</v>
      </c>
      <c r="G30" s="6459"/>
      <c r="H30" s="959"/>
      <c r="I30" s="958"/>
      <c r="J30" s="957" t="s">
        <v>41</v>
      </c>
      <c r="K30" s="956">
        <v>0</v>
      </c>
      <c r="L30" s="956">
        <v>0</v>
      </c>
      <c r="M30" s="955"/>
      <c r="N30" s="954"/>
      <c r="O30" s="953"/>
      <c r="P30" s="952"/>
      <c r="Q30" s="952"/>
      <c r="R30" s="666"/>
      <c r="S30" s="665"/>
    </row>
    <row r="31" spans="1:23" ht="15.75" thickBot="1">
      <c r="A31" s="6521"/>
      <c r="B31" s="6527"/>
      <c r="C31" s="6538"/>
      <c r="D31" s="6588"/>
      <c r="E31" s="951"/>
      <c r="F31" s="950"/>
      <c r="G31" s="6487"/>
      <c r="H31" s="662"/>
      <c r="I31" s="747"/>
      <c r="J31" s="949" t="s">
        <v>36</v>
      </c>
      <c r="K31" s="948">
        <f>SUM(K21:K29)</f>
        <v>8910.3000000000011</v>
      </c>
      <c r="L31" s="948">
        <f>SUM(L21:L30)</f>
        <v>9103.9999999999982</v>
      </c>
      <c r="M31" s="947">
        <f>SUM(M21:M30)</f>
        <v>8972.1000000000022</v>
      </c>
      <c r="N31" s="946"/>
      <c r="O31" s="658"/>
      <c r="P31" s="945"/>
      <c r="Q31" s="945"/>
      <c r="R31" s="666"/>
      <c r="S31" s="665"/>
    </row>
    <row r="32" spans="1:23" ht="21.75" customHeight="1">
      <c r="A32" s="6460" t="s">
        <v>43</v>
      </c>
      <c r="B32" s="6469" t="s">
        <v>43</v>
      </c>
      <c r="C32" s="911" t="s">
        <v>38</v>
      </c>
      <c r="D32" s="6561" t="s">
        <v>341</v>
      </c>
      <c r="E32" s="6562"/>
      <c r="F32" s="6563"/>
      <c r="G32" s="6458" t="s">
        <v>152</v>
      </c>
      <c r="H32" s="6510" t="s">
        <v>48</v>
      </c>
      <c r="I32" s="6550" t="s">
        <v>247</v>
      </c>
      <c r="J32" s="682" t="s">
        <v>41</v>
      </c>
      <c r="K32" s="699">
        <f>+K37+K38+K39+K42</f>
        <v>1226.0999999999999</v>
      </c>
      <c r="L32" s="699">
        <f>+L37+L38+L39+L42</f>
        <v>1052.3</v>
      </c>
      <c r="M32" s="844">
        <f>+M37+M38+M39+M42</f>
        <v>756.90000000000009</v>
      </c>
      <c r="N32" s="944" t="s">
        <v>340</v>
      </c>
      <c r="O32" s="842" t="s">
        <v>280</v>
      </c>
      <c r="P32" s="943">
        <v>27</v>
      </c>
      <c r="Q32" s="942">
        <v>27</v>
      </c>
      <c r="R32" s="666"/>
      <c r="S32" s="665"/>
      <c r="T32" s="722"/>
    </row>
    <row r="33" spans="1:21" ht="21" customHeight="1">
      <c r="A33" s="6470"/>
      <c r="B33" s="6469"/>
      <c r="C33" s="911"/>
      <c r="D33" s="6564"/>
      <c r="E33" s="6565"/>
      <c r="F33" s="6566"/>
      <c r="G33" s="6459"/>
      <c r="H33" s="6511"/>
      <c r="I33" s="6551"/>
      <c r="J33" s="941" t="s">
        <v>69</v>
      </c>
      <c r="K33" s="940">
        <f t="shared" ref="K33:M34" si="0">K40</f>
        <v>0</v>
      </c>
      <c r="L33" s="940">
        <f t="shared" si="0"/>
        <v>0</v>
      </c>
      <c r="M33" s="939">
        <f t="shared" si="0"/>
        <v>0</v>
      </c>
      <c r="N33" s="932"/>
      <c r="O33" s="861"/>
      <c r="P33" s="931"/>
      <c r="Q33" s="930"/>
      <c r="R33" s="666"/>
      <c r="S33" s="665"/>
    </row>
    <row r="34" spans="1:21" ht="29.25" customHeight="1">
      <c r="A34" s="6470"/>
      <c r="B34" s="6469"/>
      <c r="C34" s="911"/>
      <c r="D34" s="6564"/>
      <c r="E34" s="6565"/>
      <c r="F34" s="6566"/>
      <c r="G34" s="6459"/>
      <c r="H34" s="6511"/>
      <c r="I34" s="6551"/>
      <c r="J34" s="941" t="s">
        <v>90</v>
      </c>
      <c r="K34" s="940">
        <f t="shared" si="0"/>
        <v>0</v>
      </c>
      <c r="L34" s="940">
        <f t="shared" si="0"/>
        <v>0</v>
      </c>
      <c r="M34" s="939">
        <f t="shared" si="0"/>
        <v>0</v>
      </c>
      <c r="N34" s="920" t="s">
        <v>339</v>
      </c>
      <c r="O34" s="938" t="s">
        <v>280</v>
      </c>
      <c r="P34" s="937">
        <v>6</v>
      </c>
      <c r="Q34" s="936">
        <v>6</v>
      </c>
      <c r="R34" s="666"/>
      <c r="S34" s="665"/>
    </row>
    <row r="35" spans="1:21" ht="20.25" customHeight="1">
      <c r="A35" s="6470"/>
      <c r="B35" s="6469"/>
      <c r="C35" s="911"/>
      <c r="D35" s="6564"/>
      <c r="E35" s="6565"/>
      <c r="F35" s="6566"/>
      <c r="G35" s="6459"/>
      <c r="H35" s="6511"/>
      <c r="I35" s="6551"/>
      <c r="J35" s="935"/>
      <c r="K35" s="934"/>
      <c r="L35" s="934"/>
      <c r="M35" s="933"/>
      <c r="N35" s="932"/>
      <c r="O35" s="831"/>
      <c r="P35" s="931"/>
      <c r="Q35" s="930"/>
      <c r="R35" s="666"/>
      <c r="S35" s="665"/>
    </row>
    <row r="36" spans="1:21" ht="22.5" customHeight="1" thickBot="1">
      <c r="A36" s="6461"/>
      <c r="B36" s="6499"/>
      <c r="C36" s="929"/>
      <c r="D36" s="6564"/>
      <c r="E36" s="6565"/>
      <c r="F36" s="6566"/>
      <c r="G36" s="6459"/>
      <c r="H36" s="6511"/>
      <c r="I36" s="6551"/>
      <c r="J36" s="677" t="s">
        <v>36</v>
      </c>
      <c r="K36" s="695">
        <f>SUM(K32:K34)</f>
        <v>1226.0999999999999</v>
      </c>
      <c r="L36" s="695">
        <f>SUM(L32:L34)</f>
        <v>1052.3</v>
      </c>
      <c r="M36" s="838">
        <f>SUM(M32:M34)</f>
        <v>756.90000000000009</v>
      </c>
      <c r="N36" s="920"/>
      <c r="O36" s="928"/>
      <c r="P36" s="927"/>
      <c r="Q36" s="926"/>
      <c r="R36" s="925"/>
      <c r="S36" s="665"/>
      <c r="T36" s="722"/>
    </row>
    <row r="37" spans="1:21" ht="16.5" customHeight="1" thickBot="1">
      <c r="A37" s="910" t="s">
        <v>43</v>
      </c>
      <c r="B37" s="909" t="s">
        <v>43</v>
      </c>
      <c r="C37" s="916" t="s">
        <v>38</v>
      </c>
      <c r="D37" s="924"/>
      <c r="E37" s="915" t="s">
        <v>38</v>
      </c>
      <c r="F37" s="914" t="s">
        <v>338</v>
      </c>
      <c r="G37" s="6459"/>
      <c r="H37" s="6511"/>
      <c r="I37" s="6551"/>
      <c r="J37" s="923" t="s">
        <v>41</v>
      </c>
      <c r="K37" s="922">
        <v>20</v>
      </c>
      <c r="L37" s="690">
        <v>20</v>
      </c>
      <c r="M37" s="921">
        <v>11.2</v>
      </c>
      <c r="N37" s="920"/>
      <c r="O37" s="919"/>
      <c r="P37" s="918"/>
      <c r="Q37" s="917"/>
      <c r="R37" s="666"/>
      <c r="S37" s="665"/>
    </row>
    <row r="38" spans="1:21" ht="16.5" customHeight="1" thickBot="1">
      <c r="A38" s="910" t="s">
        <v>43</v>
      </c>
      <c r="B38" s="909" t="s">
        <v>43</v>
      </c>
      <c r="C38" s="916" t="s">
        <v>38</v>
      </c>
      <c r="D38" s="907"/>
      <c r="E38" s="915" t="s">
        <v>51</v>
      </c>
      <c r="F38" s="914" t="s">
        <v>337</v>
      </c>
      <c r="G38" s="6459"/>
      <c r="H38" s="6511"/>
      <c r="I38" s="6551"/>
      <c r="J38" s="905" t="s">
        <v>41</v>
      </c>
      <c r="K38" s="904">
        <v>267</v>
      </c>
      <c r="L38" s="671">
        <v>275.2</v>
      </c>
      <c r="M38" s="903">
        <v>0</v>
      </c>
      <c r="N38" s="902"/>
      <c r="O38" s="901"/>
      <c r="P38" s="900"/>
      <c r="Q38" s="899"/>
      <c r="R38" s="666"/>
      <c r="S38" s="665"/>
      <c r="T38" s="722"/>
    </row>
    <row r="39" spans="1:21" ht="16.5" customHeight="1" thickBot="1">
      <c r="A39" s="910" t="s">
        <v>43</v>
      </c>
      <c r="B39" s="909" t="s">
        <v>43</v>
      </c>
      <c r="C39" s="911" t="s">
        <v>38</v>
      </c>
      <c r="D39" s="907"/>
      <c r="E39" s="6488" t="s">
        <v>44</v>
      </c>
      <c r="F39" s="6502" t="s">
        <v>336</v>
      </c>
      <c r="G39" s="6459"/>
      <c r="H39" s="6511"/>
      <c r="I39" s="6551"/>
      <c r="J39" s="905" t="s">
        <v>41</v>
      </c>
      <c r="K39" s="905">
        <v>413.1</v>
      </c>
      <c r="L39" s="671">
        <v>391.1</v>
      </c>
      <c r="M39" s="903">
        <v>387.6</v>
      </c>
      <c r="N39" s="902"/>
      <c r="O39" s="901"/>
      <c r="P39" s="900"/>
      <c r="Q39" s="899"/>
      <c r="R39" s="666"/>
      <c r="S39" s="665"/>
      <c r="T39" s="722"/>
    </row>
    <row r="40" spans="1:21" ht="16.5" customHeight="1" thickBot="1">
      <c r="A40" s="913"/>
      <c r="B40" s="912"/>
      <c r="C40" s="911"/>
      <c r="D40" s="907"/>
      <c r="E40" s="6489"/>
      <c r="F40" s="6503"/>
      <c r="G40" s="6459"/>
      <c r="H40" s="6511"/>
      <c r="I40" s="6551"/>
      <c r="J40" s="905" t="s">
        <v>69</v>
      </c>
      <c r="K40" s="905"/>
      <c r="L40" s="671"/>
      <c r="M40" s="903"/>
      <c r="N40" s="902"/>
      <c r="O40" s="901"/>
      <c r="P40" s="900"/>
      <c r="Q40" s="899"/>
      <c r="R40" s="666"/>
      <c r="S40" s="665"/>
      <c r="T40" s="722"/>
    </row>
    <row r="41" spans="1:21" ht="16.5" customHeight="1" thickBot="1">
      <c r="A41" s="913"/>
      <c r="B41" s="912"/>
      <c r="C41" s="911"/>
      <c r="D41" s="907"/>
      <c r="E41" s="6490"/>
      <c r="F41" s="6504"/>
      <c r="G41" s="6459"/>
      <c r="H41" s="6511"/>
      <c r="I41" s="6551"/>
      <c r="J41" s="905" t="s">
        <v>90</v>
      </c>
      <c r="K41" s="905"/>
      <c r="L41" s="671"/>
      <c r="M41" s="903"/>
      <c r="N41" s="902"/>
      <c r="O41" s="901"/>
      <c r="P41" s="900"/>
      <c r="Q41" s="899"/>
      <c r="R41" s="666"/>
      <c r="S41" s="665"/>
      <c r="T41" s="722"/>
    </row>
    <row r="42" spans="1:21" ht="30.75" customHeight="1" thickBot="1">
      <c r="A42" s="910" t="s">
        <v>43</v>
      </c>
      <c r="B42" s="909" t="s">
        <v>43</v>
      </c>
      <c r="C42" s="908" t="s">
        <v>38</v>
      </c>
      <c r="D42" s="907"/>
      <c r="E42" s="906" t="s">
        <v>86</v>
      </c>
      <c r="F42" s="871" t="s">
        <v>335</v>
      </c>
      <c r="G42" s="6459"/>
      <c r="H42" s="6511"/>
      <c r="I42" s="6551"/>
      <c r="J42" s="905" t="s">
        <v>41</v>
      </c>
      <c r="K42" s="904">
        <v>526</v>
      </c>
      <c r="L42" s="671">
        <v>366</v>
      </c>
      <c r="M42" s="903">
        <v>358.1</v>
      </c>
      <c r="N42" s="902"/>
      <c r="O42" s="901"/>
      <c r="P42" s="900"/>
      <c r="Q42" s="899"/>
      <c r="R42" s="666"/>
      <c r="S42" s="665"/>
      <c r="T42" s="722"/>
      <c r="U42" s="722"/>
    </row>
    <row r="43" spans="1:21" ht="16.5" customHeight="1" thickBot="1">
      <c r="A43" s="898"/>
      <c r="B43" s="897"/>
      <c r="C43" s="896"/>
      <c r="D43" s="865"/>
      <c r="E43" s="6593"/>
      <c r="F43" s="6594"/>
      <c r="G43" s="6487"/>
      <c r="H43" s="6512"/>
      <c r="I43" s="6552"/>
      <c r="J43" s="895" t="s">
        <v>36</v>
      </c>
      <c r="K43" s="660">
        <f>SUM(K37:K42)</f>
        <v>1226.0999999999999</v>
      </c>
      <c r="L43" s="660">
        <f>SUM(L37:L42)</f>
        <v>1052.3</v>
      </c>
      <c r="M43" s="894">
        <f>SUM(M37:M42)</f>
        <v>756.90000000000009</v>
      </c>
      <c r="N43" s="893"/>
      <c r="O43" s="732"/>
      <c r="P43" s="892"/>
      <c r="Q43" s="891"/>
      <c r="R43" s="655"/>
      <c r="S43" s="654"/>
    </row>
    <row r="44" spans="1:21" ht="25.5" customHeight="1">
      <c r="A44" s="6446" t="s">
        <v>43</v>
      </c>
      <c r="B44" s="6448" t="s">
        <v>43</v>
      </c>
      <c r="C44" s="6450" t="s">
        <v>44</v>
      </c>
      <c r="D44" s="6553" t="s">
        <v>334</v>
      </c>
      <c r="E44" s="6554"/>
      <c r="F44" s="6555"/>
      <c r="G44" s="6458" t="s">
        <v>333</v>
      </c>
      <c r="H44" s="6510" t="s">
        <v>48</v>
      </c>
      <c r="I44" s="6550" t="s">
        <v>247</v>
      </c>
      <c r="J44" s="682" t="s">
        <v>41</v>
      </c>
      <c r="K44" s="699">
        <f>K51</f>
        <v>887.5</v>
      </c>
      <c r="L44" s="699">
        <f>L51</f>
        <v>887.5</v>
      </c>
      <c r="M44" s="844">
        <f>M51</f>
        <v>887.5</v>
      </c>
      <c r="N44" s="6437" t="s">
        <v>332</v>
      </c>
      <c r="O44" s="6439" t="s">
        <v>174</v>
      </c>
      <c r="P44" s="6441">
        <v>100</v>
      </c>
      <c r="Q44" s="6454">
        <v>100</v>
      </c>
      <c r="R44" s="890" t="s">
        <v>331</v>
      </c>
      <c r="S44" s="889"/>
      <c r="T44" s="810"/>
    </row>
    <row r="45" spans="1:21" ht="29.25" customHeight="1" thickBot="1">
      <c r="A45" s="6447"/>
      <c r="B45" s="6449"/>
      <c r="C45" s="6451"/>
      <c r="D45" s="6556"/>
      <c r="E45" s="6557"/>
      <c r="F45" s="6558"/>
      <c r="G45" s="6459"/>
      <c r="H45" s="6511"/>
      <c r="I45" s="6551"/>
      <c r="J45" s="677" t="s">
        <v>36</v>
      </c>
      <c r="K45" s="695">
        <f>SUM(K44:K44)</f>
        <v>887.5</v>
      </c>
      <c r="L45" s="695">
        <f>SUM(L44:L44)</f>
        <v>887.5</v>
      </c>
      <c r="M45" s="888">
        <f>SUM(M44:M44)</f>
        <v>887.5</v>
      </c>
      <c r="N45" s="6438"/>
      <c r="O45" s="6440"/>
      <c r="P45" s="6442"/>
      <c r="Q45" s="6670"/>
      <c r="R45" s="887" t="s">
        <v>330</v>
      </c>
      <c r="S45" s="705"/>
      <c r="T45" s="688"/>
    </row>
    <row r="46" spans="1:21" ht="21.75" hidden="1" customHeight="1" thickBot="1">
      <c r="A46" s="884" t="s">
        <v>43</v>
      </c>
      <c r="B46" s="883" t="s">
        <v>43</v>
      </c>
      <c r="C46" s="882" t="s">
        <v>44</v>
      </c>
      <c r="D46" s="886"/>
      <c r="E46" s="881" t="s">
        <v>43</v>
      </c>
      <c r="F46" s="855" t="s">
        <v>329</v>
      </c>
      <c r="G46" s="6459"/>
      <c r="H46" s="6511"/>
      <c r="I46" s="6551"/>
      <c r="J46" s="870" t="s">
        <v>41</v>
      </c>
      <c r="K46" s="870"/>
      <c r="L46" s="885">
        <v>0</v>
      </c>
      <c r="M46" s="877"/>
      <c r="N46" s="6438"/>
      <c r="O46" s="6440"/>
      <c r="P46" s="6442"/>
      <c r="Q46" s="6670"/>
      <c r="R46" s="869"/>
      <c r="S46" s="665"/>
      <c r="T46" s="635"/>
    </row>
    <row r="47" spans="1:21" ht="21.75" hidden="1" customHeight="1" thickBot="1">
      <c r="A47" s="884" t="s">
        <v>43</v>
      </c>
      <c r="B47" s="883" t="s">
        <v>43</v>
      </c>
      <c r="C47" s="882" t="s">
        <v>44</v>
      </c>
      <c r="D47" s="873"/>
      <c r="E47" s="881" t="s">
        <v>44</v>
      </c>
      <c r="F47" s="855" t="s">
        <v>328</v>
      </c>
      <c r="G47" s="6459"/>
      <c r="H47" s="6511"/>
      <c r="I47" s="6551"/>
      <c r="J47" s="773" t="s">
        <v>41</v>
      </c>
      <c r="K47" s="773"/>
      <c r="L47" s="880">
        <v>0</v>
      </c>
      <c r="M47" s="877"/>
      <c r="N47" s="6438"/>
      <c r="O47" s="6440"/>
      <c r="P47" s="6442"/>
      <c r="Q47" s="6670"/>
      <c r="R47" s="869"/>
      <c r="S47" s="665"/>
      <c r="T47" s="635"/>
    </row>
    <row r="48" spans="1:21" ht="21.75" hidden="1" customHeight="1" thickBot="1">
      <c r="A48" s="884" t="s">
        <v>43</v>
      </c>
      <c r="B48" s="883" t="s">
        <v>43</v>
      </c>
      <c r="C48" s="882" t="s">
        <v>44</v>
      </c>
      <c r="D48" s="873"/>
      <c r="E48" s="881" t="s">
        <v>86</v>
      </c>
      <c r="F48" s="855" t="s">
        <v>327</v>
      </c>
      <c r="G48" s="6459"/>
      <c r="H48" s="6511"/>
      <c r="I48" s="6551"/>
      <c r="J48" s="773" t="s">
        <v>41</v>
      </c>
      <c r="K48" s="773"/>
      <c r="L48" s="880">
        <v>0</v>
      </c>
      <c r="M48" s="877"/>
      <c r="N48" s="6438"/>
      <c r="O48" s="6440"/>
      <c r="P48" s="6442"/>
      <c r="Q48" s="6670"/>
      <c r="R48" s="869"/>
      <c r="S48" s="665"/>
      <c r="T48" s="879"/>
    </row>
    <row r="49" spans="1:20" ht="21.75" hidden="1" customHeight="1" thickBot="1">
      <c r="A49" s="876" t="s">
        <v>43</v>
      </c>
      <c r="B49" s="875" t="s">
        <v>43</v>
      </c>
      <c r="C49" s="874" t="s">
        <v>44</v>
      </c>
      <c r="D49" s="873"/>
      <c r="E49" s="872" t="s">
        <v>81</v>
      </c>
      <c r="F49" s="871" t="s">
        <v>326</v>
      </c>
      <c r="G49" s="6459"/>
      <c r="H49" s="6511"/>
      <c r="I49" s="6551"/>
      <c r="J49" s="870" t="s">
        <v>41</v>
      </c>
      <c r="K49" s="870"/>
      <c r="L49" s="878">
        <v>0</v>
      </c>
      <c r="M49" s="877"/>
      <c r="N49" s="6438"/>
      <c r="O49" s="6440"/>
      <c r="P49" s="6442"/>
      <c r="Q49" s="6670"/>
      <c r="R49" s="869"/>
      <c r="S49" s="665"/>
      <c r="T49" s="635"/>
    </row>
    <row r="50" spans="1:20" ht="21.75" customHeight="1" thickBot="1">
      <c r="A50" s="876" t="s">
        <v>43</v>
      </c>
      <c r="B50" s="875" t="s">
        <v>43</v>
      </c>
      <c r="C50" s="874" t="s">
        <v>44</v>
      </c>
      <c r="D50" s="873"/>
      <c r="E50" s="872" t="s">
        <v>79</v>
      </c>
      <c r="F50" s="871" t="s">
        <v>325</v>
      </c>
      <c r="G50" s="6459"/>
      <c r="H50" s="6511"/>
      <c r="I50" s="6551"/>
      <c r="J50" s="870" t="s">
        <v>41</v>
      </c>
      <c r="K50" s="742">
        <v>887.5</v>
      </c>
      <c r="L50" s="742">
        <v>887.5</v>
      </c>
      <c r="M50" s="742">
        <v>887.5</v>
      </c>
      <c r="N50" s="6438"/>
      <c r="O50" s="6440"/>
      <c r="P50" s="6442"/>
      <c r="Q50" s="6670"/>
      <c r="R50" s="869"/>
      <c r="S50" s="665"/>
      <c r="T50" s="635"/>
    </row>
    <row r="51" spans="1:20" ht="21" customHeight="1" thickBot="1">
      <c r="A51" s="868"/>
      <c r="B51" s="867"/>
      <c r="C51" s="866"/>
      <c r="D51" s="865"/>
      <c r="E51" s="6589"/>
      <c r="F51" s="6590"/>
      <c r="G51" s="6487"/>
      <c r="H51" s="6512"/>
      <c r="I51" s="6552"/>
      <c r="J51" s="864" t="s">
        <v>36</v>
      </c>
      <c r="K51" s="863">
        <f>SUM(K46+K47+K48+K49+K50)</f>
        <v>887.5</v>
      </c>
      <c r="L51" s="863">
        <f>SUM(L46+L47+L48+L49+L50)</f>
        <v>887.5</v>
      </c>
      <c r="M51" s="862">
        <f>SUM(M46+M47+M48+M49+M50)</f>
        <v>887.5</v>
      </c>
      <c r="N51" s="6438"/>
      <c r="O51" s="6440"/>
      <c r="P51" s="6442"/>
      <c r="Q51" s="6455"/>
      <c r="R51" s="731"/>
      <c r="S51" s="665"/>
      <c r="T51" s="635"/>
    </row>
    <row r="52" spans="1:20" ht="25.5" customHeight="1">
      <c r="A52" s="6446" t="s">
        <v>43</v>
      </c>
      <c r="B52" s="6448" t="s">
        <v>43</v>
      </c>
      <c r="C52" s="6450" t="s">
        <v>86</v>
      </c>
      <c r="D52" s="6553" t="s">
        <v>321</v>
      </c>
      <c r="E52" s="6554"/>
      <c r="F52" s="6555"/>
      <c r="G52" s="6458" t="s">
        <v>324</v>
      </c>
      <c r="H52" s="6510" t="s">
        <v>48</v>
      </c>
      <c r="I52" s="860" t="s">
        <v>247</v>
      </c>
      <c r="J52" s="682" t="s">
        <v>41</v>
      </c>
      <c r="K52" s="699">
        <f>K54</f>
        <v>300</v>
      </c>
      <c r="L52" s="699">
        <f>L54</f>
        <v>169.9</v>
      </c>
      <c r="M52" s="699">
        <f>M54</f>
        <v>163.30000000000001</v>
      </c>
      <c r="N52" s="6695" t="s">
        <v>323</v>
      </c>
      <c r="O52" s="800" t="s">
        <v>174</v>
      </c>
      <c r="P52" s="730">
        <v>100</v>
      </c>
      <c r="Q52" s="859">
        <v>100</v>
      </c>
      <c r="R52" s="858" t="s">
        <v>322</v>
      </c>
      <c r="S52" s="665"/>
      <c r="T52" s="635"/>
    </row>
    <row r="53" spans="1:20" ht="17.25" customHeight="1" thickBot="1">
      <c r="A53" s="6447"/>
      <c r="B53" s="6449"/>
      <c r="C53" s="6451"/>
      <c r="D53" s="6556"/>
      <c r="E53" s="6557"/>
      <c r="F53" s="6558"/>
      <c r="G53" s="6459"/>
      <c r="H53" s="6511"/>
      <c r="I53" s="747"/>
      <c r="J53" s="795" t="s">
        <v>36</v>
      </c>
      <c r="K53" s="794">
        <f>SUM(K52:K52)</f>
        <v>300</v>
      </c>
      <c r="L53" s="794">
        <f>SUM(L52:L52)</f>
        <v>169.9</v>
      </c>
      <c r="M53" s="794">
        <f>SUM(M52:M52)</f>
        <v>163.30000000000001</v>
      </c>
      <c r="N53" s="6696"/>
      <c r="O53" s="798"/>
      <c r="P53" s="857"/>
      <c r="Q53" s="856"/>
      <c r="R53" s="731"/>
      <c r="S53" s="665"/>
      <c r="T53" s="635"/>
    </row>
    <row r="54" spans="1:20" ht="15.75" customHeight="1" thickBot="1">
      <c r="A54" s="6446" t="s">
        <v>43</v>
      </c>
      <c r="B54" s="6448" t="s">
        <v>43</v>
      </c>
      <c r="C54" s="6450" t="s">
        <v>86</v>
      </c>
      <c r="D54" s="767"/>
      <c r="E54" s="6493" t="s">
        <v>43</v>
      </c>
      <c r="F54" s="6602" t="s">
        <v>321</v>
      </c>
      <c r="G54" s="6459"/>
      <c r="H54" s="6511"/>
      <c r="I54" s="765"/>
      <c r="J54" s="743" t="s">
        <v>41</v>
      </c>
      <c r="K54" s="854">
        <v>300</v>
      </c>
      <c r="L54" s="854">
        <v>169.9</v>
      </c>
      <c r="M54" s="853">
        <v>163.30000000000001</v>
      </c>
      <c r="N54" s="852"/>
      <c r="O54" s="851"/>
      <c r="P54" s="850"/>
      <c r="Q54" s="849"/>
      <c r="R54" s="731"/>
      <c r="S54" s="665"/>
      <c r="T54" s="635"/>
    </row>
    <row r="55" spans="1:20" ht="22.5" customHeight="1" thickBot="1">
      <c r="A55" s="6447"/>
      <c r="B55" s="6449"/>
      <c r="C55" s="6451"/>
      <c r="D55" s="733"/>
      <c r="E55" s="6494"/>
      <c r="F55" s="6492"/>
      <c r="G55" s="6487"/>
      <c r="H55" s="6512"/>
      <c r="I55" s="747"/>
      <c r="J55" s="739" t="s">
        <v>36</v>
      </c>
      <c r="K55" s="687">
        <f>SUM(K54)</f>
        <v>300</v>
      </c>
      <c r="L55" s="687">
        <f>SUM(L54)</f>
        <v>169.9</v>
      </c>
      <c r="M55" s="687">
        <f>SUM(M54)</f>
        <v>163.30000000000001</v>
      </c>
      <c r="N55" s="848"/>
      <c r="O55" s="847"/>
      <c r="P55" s="846"/>
      <c r="Q55" s="845"/>
      <c r="R55" s="731"/>
      <c r="S55" s="665"/>
      <c r="T55" s="635"/>
    </row>
    <row r="56" spans="1:20" ht="17.25" hidden="1" customHeight="1" thickBot="1">
      <c r="A56" s="6460" t="s">
        <v>43</v>
      </c>
      <c r="B56" s="6468" t="s">
        <v>43</v>
      </c>
      <c r="C56" s="834" t="s">
        <v>81</v>
      </c>
      <c r="D56" s="6596" t="s">
        <v>318</v>
      </c>
      <c r="E56" s="6597"/>
      <c r="F56" s="6598"/>
      <c r="G56" s="6458" t="s">
        <v>320</v>
      </c>
      <c r="H56" s="6697" t="s">
        <v>48</v>
      </c>
      <c r="I56" s="6550" t="s">
        <v>247</v>
      </c>
      <c r="J56" s="682" t="s">
        <v>41</v>
      </c>
      <c r="K56" s="682"/>
      <c r="L56" s="699">
        <v>0</v>
      </c>
      <c r="M56" s="844"/>
      <c r="N56" s="843" t="s">
        <v>319</v>
      </c>
      <c r="O56" s="842" t="s">
        <v>45</v>
      </c>
      <c r="P56" s="841"/>
      <c r="Q56" s="840">
        <v>1</v>
      </c>
      <c r="R56" s="731"/>
      <c r="S56" s="665"/>
      <c r="T56" s="635"/>
    </row>
    <row r="57" spans="1:20" ht="24.75" hidden="1" customHeight="1" thickBot="1">
      <c r="A57" s="6461"/>
      <c r="B57" s="6499"/>
      <c r="C57" s="839"/>
      <c r="D57" s="6599"/>
      <c r="E57" s="6600"/>
      <c r="F57" s="6601"/>
      <c r="G57" s="6459"/>
      <c r="H57" s="6698"/>
      <c r="I57" s="6551"/>
      <c r="J57" s="795" t="s">
        <v>36</v>
      </c>
      <c r="K57" s="795"/>
      <c r="L57" s="794">
        <f>SUM(L56:L56)</f>
        <v>0</v>
      </c>
      <c r="M57" s="838"/>
      <c r="N57" s="832"/>
      <c r="O57" s="837"/>
      <c r="P57" s="836"/>
      <c r="Q57" s="835"/>
      <c r="R57" s="731"/>
      <c r="S57" s="665"/>
      <c r="T57" s="635"/>
    </row>
    <row r="58" spans="1:20" ht="31.5" hidden="1" customHeight="1" thickBot="1">
      <c r="A58" s="6460" t="s">
        <v>43</v>
      </c>
      <c r="B58" s="6468" t="s">
        <v>43</v>
      </c>
      <c r="C58" s="834" t="s">
        <v>81</v>
      </c>
      <c r="D58" s="827"/>
      <c r="E58" s="6493" t="s">
        <v>43</v>
      </c>
      <c r="F58" s="6603" t="s">
        <v>318</v>
      </c>
      <c r="G58" s="6459"/>
      <c r="H58" s="6698"/>
      <c r="I58" s="6551"/>
      <c r="J58" s="743" t="s">
        <v>41</v>
      </c>
      <c r="K58" s="833"/>
      <c r="L58" s="660">
        <v>0</v>
      </c>
      <c r="M58" s="823"/>
      <c r="N58" s="832"/>
      <c r="O58" s="831"/>
      <c r="P58" s="830"/>
      <c r="Q58" s="829"/>
      <c r="R58" s="731"/>
      <c r="S58" s="665"/>
      <c r="T58" s="635"/>
    </row>
    <row r="59" spans="1:20" ht="18.75" hidden="1" customHeight="1" thickBot="1">
      <c r="A59" s="6470"/>
      <c r="B59" s="6469"/>
      <c r="C59" s="828"/>
      <c r="D59" s="827"/>
      <c r="E59" s="6522"/>
      <c r="F59" s="6604"/>
      <c r="G59" s="6459"/>
      <c r="H59" s="6698"/>
      <c r="I59" s="6551"/>
      <c r="J59" s="826" t="s">
        <v>36</v>
      </c>
      <c r="K59" s="825"/>
      <c r="L59" s="824">
        <v>0</v>
      </c>
      <c r="M59" s="823"/>
      <c r="N59" s="822"/>
      <c r="O59" s="821"/>
      <c r="P59" s="820"/>
      <c r="Q59" s="819"/>
      <c r="R59" s="801"/>
      <c r="S59" s="654"/>
      <c r="T59" s="635"/>
    </row>
    <row r="60" spans="1:20" ht="15.75" customHeight="1" thickBot="1">
      <c r="A60" s="818" t="s">
        <v>43</v>
      </c>
      <c r="B60" s="817" t="s">
        <v>43</v>
      </c>
      <c r="C60" s="6605" t="s">
        <v>40</v>
      </c>
      <c r="D60" s="6606"/>
      <c r="E60" s="6606"/>
      <c r="F60" s="6606"/>
      <c r="G60" s="6606"/>
      <c r="H60" s="6606"/>
      <c r="I60" s="6606"/>
      <c r="J60" s="816" t="s">
        <v>36</v>
      </c>
      <c r="K60" s="815">
        <f>K20+K36+K45+K53+K57</f>
        <v>11323.900000000001</v>
      </c>
      <c r="L60" s="815">
        <f>L20+L36+L45+L53+L57</f>
        <v>11213.699999999997</v>
      </c>
      <c r="M60" s="815">
        <f>M20+M36+M45+M53+M57</f>
        <v>10779.800000000001</v>
      </c>
      <c r="N60" s="814"/>
      <c r="O60" s="813"/>
      <c r="P60" s="813"/>
      <c r="Q60" s="813"/>
      <c r="R60" s="812"/>
      <c r="S60" s="811"/>
      <c r="T60" s="810"/>
    </row>
    <row r="61" spans="1:20" ht="36" customHeight="1" thickBot="1">
      <c r="A61" s="809" t="s">
        <v>43</v>
      </c>
      <c r="B61" s="808" t="s">
        <v>38</v>
      </c>
      <c r="C61" s="807" t="s">
        <v>317</v>
      </c>
      <c r="D61" s="806"/>
      <c r="E61" s="806"/>
      <c r="F61" s="806"/>
      <c r="G61" s="806"/>
      <c r="H61" s="806"/>
      <c r="I61" s="806"/>
      <c r="J61" s="806"/>
      <c r="K61" s="806"/>
      <c r="L61" s="806"/>
      <c r="M61" s="806"/>
      <c r="N61" s="806"/>
      <c r="O61" s="806"/>
      <c r="P61" s="806"/>
      <c r="Q61" s="806"/>
      <c r="R61" s="805"/>
      <c r="S61" s="804"/>
      <c r="T61" s="635"/>
    </row>
    <row r="62" spans="1:20" ht="16.5" customHeight="1">
      <c r="A62" s="6446" t="s">
        <v>43</v>
      </c>
      <c r="B62" s="6448" t="s">
        <v>38</v>
      </c>
      <c r="C62" s="6450" t="s">
        <v>43</v>
      </c>
      <c r="D62" s="777"/>
      <c r="E62" s="776"/>
      <c r="F62" s="6563" t="s">
        <v>316</v>
      </c>
      <c r="G62" s="6458" t="s">
        <v>315</v>
      </c>
      <c r="H62" s="6607" t="s">
        <v>48</v>
      </c>
      <c r="I62" s="6550" t="s">
        <v>311</v>
      </c>
      <c r="J62" s="672" t="s">
        <v>245</v>
      </c>
      <c r="K62" s="727">
        <v>1.49</v>
      </c>
      <c r="L62" s="727">
        <v>1.49</v>
      </c>
      <c r="M62" s="803">
        <v>1.5</v>
      </c>
      <c r="N62" s="6456" t="s">
        <v>314</v>
      </c>
      <c r="O62" s="6464" t="s">
        <v>45</v>
      </c>
      <c r="P62" s="6475">
        <v>1200</v>
      </c>
      <c r="Q62" s="6462">
        <v>1283</v>
      </c>
      <c r="R62" s="802"/>
      <c r="S62" s="796"/>
      <c r="T62" s="635"/>
    </row>
    <row r="63" spans="1:20" ht="33.75" customHeight="1" thickBot="1">
      <c r="A63" s="6447"/>
      <c r="B63" s="6449"/>
      <c r="C63" s="6451"/>
      <c r="D63" s="772"/>
      <c r="E63" s="771"/>
      <c r="F63" s="6595"/>
      <c r="G63" s="6487"/>
      <c r="H63" s="6608"/>
      <c r="I63" s="6552"/>
      <c r="J63" s="661" t="s">
        <v>36</v>
      </c>
      <c r="K63" s="703">
        <f>SUM(K62:K62)</f>
        <v>1.49</v>
      </c>
      <c r="L63" s="703">
        <f>SUM(L62:L62)</f>
        <v>1.49</v>
      </c>
      <c r="M63" s="703">
        <f>SUM(M62:M62)</f>
        <v>1.5</v>
      </c>
      <c r="N63" s="6457"/>
      <c r="O63" s="6465"/>
      <c r="P63" s="6476"/>
      <c r="Q63" s="6463"/>
      <c r="R63" s="801"/>
      <c r="S63" s="654"/>
      <c r="T63" s="635"/>
    </row>
    <row r="64" spans="1:20" ht="61.5" customHeight="1">
      <c r="A64" s="6446" t="s">
        <v>43</v>
      </c>
      <c r="B64" s="6448" t="s">
        <v>38</v>
      </c>
      <c r="C64" s="6450" t="s">
        <v>38</v>
      </c>
      <c r="D64" s="777"/>
      <c r="E64" s="776"/>
      <c r="F64" s="6500" t="s">
        <v>313</v>
      </c>
      <c r="G64" s="6458" t="s">
        <v>312</v>
      </c>
      <c r="H64" s="6607" t="s">
        <v>48</v>
      </c>
      <c r="I64" s="6550" t="s">
        <v>311</v>
      </c>
      <c r="J64" s="672" t="s">
        <v>245</v>
      </c>
      <c r="K64" s="727">
        <v>54</v>
      </c>
      <c r="L64" s="727">
        <v>54</v>
      </c>
      <c r="M64" s="727">
        <v>54</v>
      </c>
      <c r="N64" s="6473" t="s">
        <v>310</v>
      </c>
      <c r="O64" s="6439" t="s">
        <v>279</v>
      </c>
      <c r="P64" s="6441">
        <v>74</v>
      </c>
      <c r="Q64" s="6454">
        <v>49</v>
      </c>
      <c r="R64" s="6691" t="s">
        <v>309</v>
      </c>
      <c r="S64" s="6433" t="s">
        <v>308</v>
      </c>
      <c r="T64" s="6434"/>
    </row>
    <row r="65" spans="1:20" ht="77.25" customHeight="1" thickBot="1">
      <c r="A65" s="6447"/>
      <c r="B65" s="6449"/>
      <c r="C65" s="6451"/>
      <c r="D65" s="772"/>
      <c r="E65" s="771"/>
      <c r="F65" s="6501"/>
      <c r="G65" s="6487"/>
      <c r="H65" s="6608"/>
      <c r="I65" s="6552"/>
      <c r="J65" s="661" t="s">
        <v>36</v>
      </c>
      <c r="K65" s="703">
        <f>SUM(K64:K64)</f>
        <v>54</v>
      </c>
      <c r="L65" s="703">
        <f>SUM(L64:L64)</f>
        <v>54</v>
      </c>
      <c r="M65" s="703">
        <f>SUM(M64:M64)</f>
        <v>54</v>
      </c>
      <c r="N65" s="6474"/>
      <c r="O65" s="6466"/>
      <c r="P65" s="6467"/>
      <c r="Q65" s="6455"/>
      <c r="R65" s="6692"/>
      <c r="S65" s="6435"/>
      <c r="T65" s="6436"/>
    </row>
    <row r="66" spans="1:20" ht="23.25" customHeight="1">
      <c r="A66" s="6460" t="s">
        <v>43</v>
      </c>
      <c r="B66" s="6468" t="s">
        <v>38</v>
      </c>
      <c r="C66" s="6495" t="s">
        <v>51</v>
      </c>
      <c r="D66" s="6553" t="s">
        <v>307</v>
      </c>
      <c r="E66" s="6554"/>
      <c r="F66" s="6555"/>
      <c r="G66" s="6458" t="s">
        <v>306</v>
      </c>
      <c r="H66" s="6510" t="s">
        <v>48</v>
      </c>
      <c r="I66" s="6550" t="s">
        <v>247</v>
      </c>
      <c r="J66" s="682" t="s">
        <v>245</v>
      </c>
      <c r="K66" s="699">
        <f>K70</f>
        <v>102.7</v>
      </c>
      <c r="L66" s="699">
        <f>L70</f>
        <v>105.5</v>
      </c>
      <c r="M66" s="699">
        <f>M70</f>
        <v>105.5</v>
      </c>
      <c r="N66" s="6456" t="s">
        <v>305</v>
      </c>
      <c r="O66" s="6481" t="s">
        <v>279</v>
      </c>
      <c r="P66" s="6477">
        <v>87</v>
      </c>
      <c r="Q66" s="6462">
        <v>87</v>
      </c>
      <c r="R66" s="797" t="s">
        <v>304</v>
      </c>
      <c r="S66" s="796"/>
      <c r="T66" s="635"/>
    </row>
    <row r="67" spans="1:20" ht="16.5" customHeight="1" thickBot="1">
      <c r="A67" s="6461"/>
      <c r="B67" s="6499"/>
      <c r="C67" s="6538"/>
      <c r="D67" s="6556"/>
      <c r="E67" s="6557"/>
      <c r="F67" s="6558"/>
      <c r="G67" s="6459"/>
      <c r="H67" s="6511"/>
      <c r="I67" s="6551"/>
      <c r="J67" s="795" t="s">
        <v>36</v>
      </c>
      <c r="K67" s="794">
        <f>SUM(K66:K66)</f>
        <v>102.7</v>
      </c>
      <c r="L67" s="794">
        <f>SUM(L66:L66)</f>
        <v>105.5</v>
      </c>
      <c r="M67" s="794">
        <f>SUM(M66:M66)</f>
        <v>105.5</v>
      </c>
      <c r="N67" s="6457"/>
      <c r="O67" s="6482"/>
      <c r="P67" s="6478"/>
      <c r="Q67" s="6463"/>
      <c r="R67" s="724"/>
      <c r="S67" s="665"/>
      <c r="T67" s="635"/>
    </row>
    <row r="68" spans="1:20" ht="18.75" customHeight="1" thickBot="1">
      <c r="A68" s="793" t="s">
        <v>43</v>
      </c>
      <c r="B68" s="792" t="s">
        <v>38</v>
      </c>
      <c r="C68" s="790" t="s">
        <v>51</v>
      </c>
      <c r="D68" s="759"/>
      <c r="E68" s="674" t="s">
        <v>43</v>
      </c>
      <c r="F68" s="791" t="s">
        <v>303</v>
      </c>
      <c r="G68" s="6459"/>
      <c r="H68" s="6511"/>
      <c r="I68" s="6551"/>
      <c r="J68" s="672" t="s">
        <v>245</v>
      </c>
      <c r="K68" s="672">
        <v>75.900000000000006</v>
      </c>
      <c r="L68" s="775">
        <v>77.7</v>
      </c>
      <c r="M68" s="775">
        <v>77.7</v>
      </c>
      <c r="N68" s="741"/>
      <c r="O68" s="763"/>
      <c r="P68" s="762"/>
      <c r="Q68" s="761"/>
      <c r="R68" s="731"/>
      <c r="S68" s="705"/>
      <c r="T68" s="635"/>
    </row>
    <row r="69" spans="1:20" ht="16.5" customHeight="1">
      <c r="A69" s="6460" t="s">
        <v>43</v>
      </c>
      <c r="B69" s="6468" t="s">
        <v>38</v>
      </c>
      <c r="C69" s="790" t="s">
        <v>51</v>
      </c>
      <c r="D69" s="759"/>
      <c r="E69" s="6493" t="s">
        <v>38</v>
      </c>
      <c r="F69" s="6491" t="s">
        <v>302</v>
      </c>
      <c r="G69" s="6459"/>
      <c r="H69" s="6511"/>
      <c r="I69" s="6551"/>
      <c r="J69" s="672" t="s">
        <v>245</v>
      </c>
      <c r="K69" s="786">
        <v>26.8</v>
      </c>
      <c r="L69" s="789">
        <v>27.8</v>
      </c>
      <c r="M69" s="789">
        <v>27.8</v>
      </c>
      <c r="N69" s="754"/>
      <c r="O69" s="753"/>
      <c r="P69" s="752"/>
      <c r="Q69" s="751"/>
      <c r="R69" s="731"/>
      <c r="S69" s="665"/>
      <c r="T69" s="635"/>
    </row>
    <row r="70" spans="1:20" ht="20.25" customHeight="1" thickBot="1">
      <c r="A70" s="6461"/>
      <c r="B70" s="6499"/>
      <c r="C70" s="788"/>
      <c r="D70" s="759"/>
      <c r="E70" s="6494"/>
      <c r="F70" s="6492"/>
      <c r="G70" s="6487"/>
      <c r="H70" s="6512"/>
      <c r="I70" s="6552"/>
      <c r="J70" s="661" t="s">
        <v>36</v>
      </c>
      <c r="K70" s="660">
        <f>SUM(K68:K69)</f>
        <v>102.7</v>
      </c>
      <c r="L70" s="660">
        <f>SUM(L68:L69)</f>
        <v>105.5</v>
      </c>
      <c r="M70" s="660">
        <f>SUM(M68:M69)</f>
        <v>105.5</v>
      </c>
      <c r="N70" s="738"/>
      <c r="O70" s="746"/>
      <c r="P70" s="745"/>
      <c r="Q70" s="744"/>
      <c r="R70" s="731"/>
      <c r="S70" s="665"/>
      <c r="T70" s="635"/>
    </row>
    <row r="71" spans="1:20" ht="32.25" customHeight="1">
      <c r="A71" s="6446" t="s">
        <v>43</v>
      </c>
      <c r="B71" s="6448" t="s">
        <v>38</v>
      </c>
      <c r="C71" s="6450" t="s">
        <v>44</v>
      </c>
      <c r="D71" s="777"/>
      <c r="E71" s="776"/>
      <c r="F71" s="6497" t="s">
        <v>301</v>
      </c>
      <c r="G71" s="6458" t="s">
        <v>300</v>
      </c>
      <c r="H71" s="6607" t="s">
        <v>48</v>
      </c>
      <c r="I71" s="6550" t="s">
        <v>275</v>
      </c>
      <c r="J71" s="786" t="s">
        <v>245</v>
      </c>
      <c r="K71" s="785">
        <v>17</v>
      </c>
      <c r="L71" s="785">
        <v>17</v>
      </c>
      <c r="M71" s="785">
        <v>17</v>
      </c>
      <c r="N71" s="784" t="s">
        <v>299</v>
      </c>
      <c r="O71" s="783" t="s">
        <v>254</v>
      </c>
      <c r="P71" s="708">
        <v>6</v>
      </c>
      <c r="Q71" s="782">
        <v>6</v>
      </c>
      <c r="R71" s="731"/>
      <c r="S71" s="665"/>
      <c r="T71" s="635"/>
    </row>
    <row r="72" spans="1:20" ht="27.75" customHeight="1" thickBot="1">
      <c r="A72" s="6447"/>
      <c r="B72" s="6449"/>
      <c r="C72" s="6451"/>
      <c r="D72" s="772"/>
      <c r="E72" s="771"/>
      <c r="F72" s="6498"/>
      <c r="G72" s="6487"/>
      <c r="H72" s="6608"/>
      <c r="I72" s="6552"/>
      <c r="J72" s="661" t="s">
        <v>36</v>
      </c>
      <c r="K72" s="703">
        <f>SUM(K71:K71)</f>
        <v>17</v>
      </c>
      <c r="L72" s="703">
        <f>SUM(L71:L71)</f>
        <v>17</v>
      </c>
      <c r="M72" s="703">
        <f>SUM(M71:M71)</f>
        <v>17</v>
      </c>
      <c r="N72" s="781" t="s">
        <v>298</v>
      </c>
      <c r="O72" s="780" t="s">
        <v>254</v>
      </c>
      <c r="P72" s="729">
        <v>32</v>
      </c>
      <c r="Q72" s="728">
        <v>34</v>
      </c>
      <c r="R72" s="731"/>
      <c r="S72" s="665"/>
      <c r="T72" s="635"/>
    </row>
    <row r="73" spans="1:20" ht="21" customHeight="1">
      <c r="A73" s="6446" t="s">
        <v>43</v>
      </c>
      <c r="B73" s="6448" t="s">
        <v>38</v>
      </c>
      <c r="C73" s="6450" t="s">
        <v>86</v>
      </c>
      <c r="D73" s="777"/>
      <c r="E73" s="776"/>
      <c r="F73" s="6497" t="s">
        <v>297</v>
      </c>
      <c r="G73" s="6458" t="s">
        <v>296</v>
      </c>
      <c r="H73" s="6607" t="s">
        <v>48</v>
      </c>
      <c r="I73" s="6550" t="s">
        <v>295</v>
      </c>
      <c r="J73" s="672" t="s">
        <v>245</v>
      </c>
      <c r="K73" s="710">
        <v>8.6</v>
      </c>
      <c r="L73" s="710">
        <v>8.6</v>
      </c>
      <c r="M73" s="710">
        <v>8.6</v>
      </c>
      <c r="N73" s="6483" t="s">
        <v>294</v>
      </c>
      <c r="O73" s="6481" t="s">
        <v>279</v>
      </c>
      <c r="P73" s="6477">
        <v>100</v>
      </c>
      <c r="Q73" s="6452">
        <v>100</v>
      </c>
      <c r="R73" s="731"/>
      <c r="S73" s="665"/>
      <c r="T73" s="635"/>
    </row>
    <row r="74" spans="1:20" ht="16.5" customHeight="1" thickBot="1">
      <c r="A74" s="6447"/>
      <c r="B74" s="6449"/>
      <c r="C74" s="6451"/>
      <c r="D74" s="772"/>
      <c r="E74" s="771"/>
      <c r="F74" s="6498"/>
      <c r="G74" s="6487"/>
      <c r="H74" s="6608"/>
      <c r="I74" s="6552"/>
      <c r="J74" s="661" t="s">
        <v>36</v>
      </c>
      <c r="K74" s="703">
        <f>SUM(K73:K73)</f>
        <v>8.6</v>
      </c>
      <c r="L74" s="703">
        <f>SUM(L73:L73)</f>
        <v>8.6</v>
      </c>
      <c r="M74" s="703">
        <f>SUM(M73:M73)</f>
        <v>8.6</v>
      </c>
      <c r="N74" s="6484"/>
      <c r="O74" s="6482"/>
      <c r="P74" s="6478"/>
      <c r="Q74" s="6453"/>
      <c r="R74" s="731"/>
      <c r="S74" s="665"/>
      <c r="T74" s="635"/>
    </row>
    <row r="75" spans="1:20" ht="43.5" customHeight="1">
      <c r="A75" s="6446" t="s">
        <v>43</v>
      </c>
      <c r="B75" s="6448" t="s">
        <v>38</v>
      </c>
      <c r="C75" s="6450" t="s">
        <v>81</v>
      </c>
      <c r="D75" s="777"/>
      <c r="E75" s="776"/>
      <c r="F75" s="6497" t="s">
        <v>293</v>
      </c>
      <c r="G75" s="6458" t="s">
        <v>292</v>
      </c>
      <c r="H75" s="6607" t="s">
        <v>48</v>
      </c>
      <c r="I75" s="6550" t="s">
        <v>275</v>
      </c>
      <c r="J75" s="672" t="s">
        <v>245</v>
      </c>
      <c r="K75" s="727">
        <v>64.7</v>
      </c>
      <c r="L75" s="727">
        <v>64.7</v>
      </c>
      <c r="M75" s="727">
        <v>64.7</v>
      </c>
      <c r="N75" s="779" t="s">
        <v>291</v>
      </c>
      <c r="O75" s="778" t="s">
        <v>279</v>
      </c>
      <c r="P75" s="696">
        <v>99.5</v>
      </c>
      <c r="Q75" s="773">
        <v>100</v>
      </c>
      <c r="R75" s="731"/>
      <c r="S75" s="665"/>
      <c r="T75" s="635"/>
    </row>
    <row r="76" spans="1:20" ht="19.5" customHeight="1" thickBot="1">
      <c r="A76" s="6447"/>
      <c r="B76" s="6449"/>
      <c r="C76" s="6451"/>
      <c r="D76" s="772"/>
      <c r="E76" s="771"/>
      <c r="F76" s="6498"/>
      <c r="G76" s="6487"/>
      <c r="H76" s="6608"/>
      <c r="I76" s="6552"/>
      <c r="J76" s="661" t="s">
        <v>36</v>
      </c>
      <c r="K76" s="703">
        <f>SUM(K75:K75)</f>
        <v>64.7</v>
      </c>
      <c r="L76" s="703">
        <f>SUM(L75:L75)</f>
        <v>64.7</v>
      </c>
      <c r="M76" s="703">
        <f>SUM(M75:M75)</f>
        <v>64.7</v>
      </c>
      <c r="N76" s="738"/>
      <c r="O76" s="732"/>
      <c r="P76" s="714"/>
      <c r="Q76" s="770"/>
      <c r="R76" s="731"/>
      <c r="S76" s="665"/>
      <c r="T76" s="635"/>
    </row>
    <row r="77" spans="1:20" ht="20.25" customHeight="1">
      <c r="A77" s="6446" t="s">
        <v>43</v>
      </c>
      <c r="B77" s="6448" t="s">
        <v>38</v>
      </c>
      <c r="C77" s="6450" t="s">
        <v>79</v>
      </c>
      <c r="D77" s="777"/>
      <c r="E77" s="776"/>
      <c r="F77" s="6497" t="s">
        <v>290</v>
      </c>
      <c r="G77" s="6458" t="s">
        <v>289</v>
      </c>
      <c r="H77" s="6607" t="s">
        <v>48</v>
      </c>
      <c r="I77" s="6550" t="s">
        <v>264</v>
      </c>
      <c r="J77" s="672" t="s">
        <v>245</v>
      </c>
      <c r="K77" s="775">
        <v>7.3</v>
      </c>
      <c r="L77" s="775">
        <v>7.3</v>
      </c>
      <c r="M77" s="774">
        <v>7.1</v>
      </c>
      <c r="N77" s="698"/>
      <c r="O77" s="697"/>
      <c r="P77" s="696"/>
      <c r="Q77" s="773"/>
      <c r="R77" s="731"/>
      <c r="S77" s="665"/>
      <c r="T77" s="688"/>
    </row>
    <row r="78" spans="1:20" ht="22.5" customHeight="1" thickBot="1">
      <c r="A78" s="6447"/>
      <c r="B78" s="6449"/>
      <c r="C78" s="6451"/>
      <c r="D78" s="772"/>
      <c r="E78" s="771"/>
      <c r="F78" s="6498"/>
      <c r="G78" s="6487"/>
      <c r="H78" s="6608"/>
      <c r="I78" s="6552"/>
      <c r="J78" s="661" t="s">
        <v>36</v>
      </c>
      <c r="K78" s="703">
        <f>SUM(K77:K77)</f>
        <v>7.3</v>
      </c>
      <c r="L78" s="703">
        <f>SUM(L77:L77)</f>
        <v>7.3</v>
      </c>
      <c r="M78" s="703">
        <f>SUM(M77:M77)</f>
        <v>7.1</v>
      </c>
      <c r="N78" s="721"/>
      <c r="O78" s="702"/>
      <c r="P78" s="714"/>
      <c r="Q78" s="770"/>
      <c r="R78" s="731"/>
      <c r="S78" s="665"/>
      <c r="T78" s="635"/>
    </row>
    <row r="79" spans="1:20" ht="24" customHeight="1">
      <c r="A79" s="6446" t="s">
        <v>43</v>
      </c>
      <c r="B79" s="6448" t="s">
        <v>38</v>
      </c>
      <c r="C79" s="6450" t="s">
        <v>74</v>
      </c>
      <c r="D79" s="6553" t="s">
        <v>285</v>
      </c>
      <c r="E79" s="6554"/>
      <c r="F79" s="6555"/>
      <c r="G79" s="6458" t="s">
        <v>288</v>
      </c>
      <c r="H79" s="6510" t="s">
        <v>48</v>
      </c>
      <c r="I79" s="683" t="s">
        <v>247</v>
      </c>
      <c r="J79" s="682" t="s">
        <v>245</v>
      </c>
      <c r="K79" s="699">
        <f>K83</f>
        <v>23.5</v>
      </c>
      <c r="L79" s="699">
        <f>L83</f>
        <v>27</v>
      </c>
      <c r="M79" s="699">
        <f>M82</f>
        <v>27</v>
      </c>
      <c r="N79" s="6479" t="s">
        <v>287</v>
      </c>
      <c r="O79" s="6481" t="s">
        <v>279</v>
      </c>
      <c r="P79" s="6475">
        <v>85</v>
      </c>
      <c r="Q79" s="6452">
        <v>90</v>
      </c>
      <c r="R79" s="724"/>
      <c r="S79" s="705"/>
      <c r="T79" s="688"/>
    </row>
    <row r="80" spans="1:20" ht="30" customHeight="1" thickBot="1">
      <c r="A80" s="6447"/>
      <c r="B80" s="6449"/>
      <c r="C80" s="6451"/>
      <c r="D80" s="6556"/>
      <c r="E80" s="6557"/>
      <c r="F80" s="6558"/>
      <c r="G80" s="6459"/>
      <c r="H80" s="6511"/>
      <c r="I80" s="756"/>
      <c r="J80" s="677" t="s">
        <v>36</v>
      </c>
      <c r="K80" s="695">
        <f>SUM(K79:K79)</f>
        <v>23.5</v>
      </c>
      <c r="L80" s="695">
        <f>SUM(L79:L79)</f>
        <v>27</v>
      </c>
      <c r="M80" s="695">
        <f>SUM(M79:M79)</f>
        <v>27</v>
      </c>
      <c r="N80" s="6480"/>
      <c r="O80" s="6482"/>
      <c r="P80" s="6476"/>
      <c r="Q80" s="6453"/>
      <c r="R80" s="731"/>
      <c r="S80" s="665"/>
      <c r="T80" s="635"/>
    </row>
    <row r="81" spans="1:22" ht="18" customHeight="1" thickBot="1">
      <c r="A81" s="768" t="s">
        <v>43</v>
      </c>
      <c r="B81" s="685" t="s">
        <v>38</v>
      </c>
      <c r="C81" s="6495" t="s">
        <v>74</v>
      </c>
      <c r="D81" s="767"/>
      <c r="E81" s="758" t="s">
        <v>43</v>
      </c>
      <c r="F81" s="766" t="s">
        <v>286</v>
      </c>
      <c r="G81" s="6459"/>
      <c r="H81" s="6511"/>
      <c r="I81" s="765"/>
      <c r="J81" s="672" t="s">
        <v>245</v>
      </c>
      <c r="K81" s="764">
        <v>0</v>
      </c>
      <c r="L81" s="764">
        <v>0</v>
      </c>
      <c r="M81" s="764">
        <v>0</v>
      </c>
      <c r="N81" s="741"/>
      <c r="O81" s="763"/>
      <c r="P81" s="762"/>
      <c r="Q81" s="761"/>
      <c r="R81" s="731"/>
      <c r="S81" s="665"/>
      <c r="T81" s="635"/>
    </row>
    <row r="82" spans="1:22" ht="16.5" customHeight="1">
      <c r="A82" s="760"/>
      <c r="B82" s="675"/>
      <c r="C82" s="6537"/>
      <c r="D82" s="759"/>
      <c r="E82" s="758" t="s">
        <v>38</v>
      </c>
      <c r="F82" s="757" t="s">
        <v>285</v>
      </c>
      <c r="G82" s="6459"/>
      <c r="H82" s="6511"/>
      <c r="I82" s="756"/>
      <c r="J82" s="672" t="s">
        <v>245</v>
      </c>
      <c r="K82" s="755">
        <v>23.5</v>
      </c>
      <c r="L82" s="755">
        <v>27</v>
      </c>
      <c r="M82" s="755">
        <v>27</v>
      </c>
      <c r="N82" s="754"/>
      <c r="O82" s="753"/>
      <c r="P82" s="752"/>
      <c r="Q82" s="751"/>
      <c r="R82" s="731"/>
      <c r="S82" s="665"/>
      <c r="T82" s="635"/>
    </row>
    <row r="83" spans="1:22" ht="14.25" customHeight="1" thickBot="1">
      <c r="A83" s="750"/>
      <c r="B83" s="664"/>
      <c r="C83" s="6538"/>
      <c r="D83" s="733"/>
      <c r="E83" s="749"/>
      <c r="F83" s="748"/>
      <c r="G83" s="6487"/>
      <c r="H83" s="6512"/>
      <c r="I83" s="747"/>
      <c r="J83" s="661" t="s">
        <v>36</v>
      </c>
      <c r="K83" s="660">
        <f>SUM(K81:K82)</f>
        <v>23.5</v>
      </c>
      <c r="L83" s="660">
        <f>SUM(L81:L82)</f>
        <v>27</v>
      </c>
      <c r="M83" s="660">
        <f>SUM(M81:M82)</f>
        <v>27</v>
      </c>
      <c r="N83" s="738"/>
      <c r="O83" s="746"/>
      <c r="P83" s="745"/>
      <c r="Q83" s="744"/>
      <c r="R83" s="731"/>
      <c r="S83" s="665"/>
      <c r="T83" s="635"/>
    </row>
    <row r="84" spans="1:22" ht="27.75" customHeight="1" thickBot="1">
      <c r="A84" s="6446" t="s">
        <v>43</v>
      </c>
      <c r="B84" s="6448" t="s">
        <v>38</v>
      </c>
      <c r="C84" s="6450" t="s">
        <v>284</v>
      </c>
      <c r="D84" s="734"/>
      <c r="E84" s="711"/>
      <c r="F84" s="6497" t="s">
        <v>283</v>
      </c>
      <c r="G84" s="6458" t="s">
        <v>282</v>
      </c>
      <c r="H84" s="6607" t="s">
        <v>48</v>
      </c>
      <c r="I84" s="6550" t="s">
        <v>270</v>
      </c>
      <c r="J84" s="743" t="s">
        <v>245</v>
      </c>
      <c r="K84" s="742">
        <v>28.53</v>
      </c>
      <c r="L84" s="742">
        <v>28.53</v>
      </c>
      <c r="M84" s="742">
        <v>28.53</v>
      </c>
      <c r="N84" s="6456" t="s">
        <v>281</v>
      </c>
      <c r="O84" s="697" t="s">
        <v>280</v>
      </c>
      <c r="P84" s="740">
        <v>1500</v>
      </c>
      <c r="Q84" s="725">
        <v>1719</v>
      </c>
      <c r="R84" s="731"/>
      <c r="S84" s="665"/>
      <c r="T84" s="635"/>
    </row>
    <row r="85" spans="1:22" ht="49.5" customHeight="1" thickBot="1">
      <c r="A85" s="6447"/>
      <c r="B85" s="6449"/>
      <c r="C85" s="6451"/>
      <c r="D85" s="733"/>
      <c r="E85" s="663"/>
      <c r="F85" s="6498"/>
      <c r="G85" s="6487"/>
      <c r="H85" s="6608"/>
      <c r="I85" s="6552"/>
      <c r="J85" s="739" t="s">
        <v>36</v>
      </c>
      <c r="K85" s="687">
        <f>SUM(K84:K84)</f>
        <v>28.53</v>
      </c>
      <c r="L85" s="687">
        <f>SUM(L84:L84)</f>
        <v>28.53</v>
      </c>
      <c r="M85" s="687">
        <f>SUM(M84:M84)</f>
        <v>28.53</v>
      </c>
      <c r="N85" s="6457"/>
      <c r="O85" s="702" t="s">
        <v>279</v>
      </c>
      <c r="P85" s="737">
        <v>4.5999999999999996</v>
      </c>
      <c r="Q85" s="736">
        <v>2.8</v>
      </c>
      <c r="R85" s="735"/>
      <c r="S85" s="665"/>
      <c r="T85" s="635"/>
    </row>
    <row r="86" spans="1:22" ht="28.5" customHeight="1">
      <c r="A86" s="6446" t="s">
        <v>43</v>
      </c>
      <c r="B86" s="6448" t="s">
        <v>38</v>
      </c>
      <c r="C86" s="6450" t="s">
        <v>278</v>
      </c>
      <c r="D86" s="734"/>
      <c r="E86" s="711"/>
      <c r="F86" s="6563" t="s">
        <v>277</v>
      </c>
      <c r="G86" s="6458" t="s">
        <v>276</v>
      </c>
      <c r="H86" s="6607" t="s">
        <v>48</v>
      </c>
      <c r="I86" s="6550" t="s">
        <v>275</v>
      </c>
      <c r="J86" s="672" t="s">
        <v>245</v>
      </c>
      <c r="K86" s="727">
        <v>9.1</v>
      </c>
      <c r="L86" s="727">
        <v>9.1</v>
      </c>
      <c r="M86" s="727">
        <v>9.1</v>
      </c>
      <c r="N86" s="6471" t="s">
        <v>274</v>
      </c>
      <c r="O86" s="6481" t="s">
        <v>174</v>
      </c>
      <c r="P86" s="6693">
        <v>40</v>
      </c>
      <c r="Q86" s="6485">
        <v>46.14</v>
      </c>
      <c r="R86" s="731"/>
      <c r="S86" s="665"/>
      <c r="T86" s="635"/>
    </row>
    <row r="87" spans="1:22" ht="15.75" thickBot="1">
      <c r="A87" s="6447"/>
      <c r="B87" s="6449"/>
      <c r="C87" s="6451"/>
      <c r="D87" s="733"/>
      <c r="E87" s="663"/>
      <c r="F87" s="6595"/>
      <c r="G87" s="6487"/>
      <c r="H87" s="6608"/>
      <c r="I87" s="6552"/>
      <c r="J87" s="661" t="s">
        <v>36</v>
      </c>
      <c r="K87" s="703">
        <f>SUM(K86:K86)</f>
        <v>9.1</v>
      </c>
      <c r="L87" s="703">
        <f>SUM(L86:L86)</f>
        <v>9.1</v>
      </c>
      <c r="M87" s="703">
        <f>SUM(M86:M86)</f>
        <v>9.1</v>
      </c>
      <c r="N87" s="6472"/>
      <c r="O87" s="6482"/>
      <c r="P87" s="6694"/>
      <c r="Q87" s="6486"/>
      <c r="R87" s="731"/>
      <c r="S87" s="665"/>
      <c r="T87" s="635"/>
    </row>
    <row r="88" spans="1:22" ht="36.75" customHeight="1">
      <c r="A88" s="6446" t="s">
        <v>43</v>
      </c>
      <c r="B88" s="6448" t="s">
        <v>38</v>
      </c>
      <c r="C88" s="6495" t="s">
        <v>273</v>
      </c>
      <c r="D88" s="712"/>
      <c r="E88" s="711"/>
      <c r="F88" s="6497" t="s">
        <v>272</v>
      </c>
      <c r="G88" s="6458" t="s">
        <v>271</v>
      </c>
      <c r="H88" s="6607" t="s">
        <v>48</v>
      </c>
      <c r="I88" s="6550" t="s">
        <v>270</v>
      </c>
      <c r="J88" s="672" t="s">
        <v>245</v>
      </c>
      <c r="K88" s="710">
        <v>0.3</v>
      </c>
      <c r="L88" s="710">
        <v>0.3</v>
      </c>
      <c r="M88" s="710">
        <v>0.3</v>
      </c>
      <c r="N88" s="6638" t="s">
        <v>269</v>
      </c>
      <c r="O88" s="6640" t="s">
        <v>174</v>
      </c>
      <c r="P88" s="6477">
        <v>100</v>
      </c>
      <c r="Q88" s="6452">
        <v>100</v>
      </c>
      <c r="R88" s="6431" t="s">
        <v>268</v>
      </c>
      <c r="S88" s="665"/>
      <c r="T88" s="635"/>
    </row>
    <row r="89" spans="1:22" ht="20.45" customHeight="1" thickBot="1">
      <c r="A89" s="6447"/>
      <c r="B89" s="6449"/>
      <c r="C89" s="6496"/>
      <c r="D89" s="704"/>
      <c r="E89" s="663"/>
      <c r="F89" s="6498"/>
      <c r="G89" s="6487"/>
      <c r="H89" s="6608"/>
      <c r="I89" s="6552"/>
      <c r="J89" s="661" t="s">
        <v>36</v>
      </c>
      <c r="K89" s="703">
        <f>SUM(K88:K88)</f>
        <v>0.3</v>
      </c>
      <c r="L89" s="703">
        <f>SUM(L88:L88)</f>
        <v>0.3</v>
      </c>
      <c r="M89" s="703">
        <f>SUM(M88:M88)</f>
        <v>0.3</v>
      </c>
      <c r="N89" s="6639"/>
      <c r="O89" s="6641"/>
      <c r="P89" s="6478"/>
      <c r="Q89" s="6453"/>
      <c r="R89" s="6432"/>
      <c r="S89" s="665"/>
      <c r="T89" s="635"/>
    </row>
    <row r="90" spans="1:22" ht="24" customHeight="1">
      <c r="A90" s="6446" t="s">
        <v>43</v>
      </c>
      <c r="B90" s="6448" t="s">
        <v>38</v>
      </c>
      <c r="C90" s="6495" t="s">
        <v>267</v>
      </c>
      <c r="D90" s="712"/>
      <c r="E90" s="711"/>
      <c r="F90" s="6497" t="s">
        <v>266</v>
      </c>
      <c r="G90" s="6458" t="s">
        <v>265</v>
      </c>
      <c r="H90" s="6607" t="s">
        <v>48</v>
      </c>
      <c r="I90" s="6550" t="s">
        <v>264</v>
      </c>
      <c r="J90" s="672" t="s">
        <v>245</v>
      </c>
      <c r="K90" s="672">
        <v>187.4</v>
      </c>
      <c r="L90" s="727">
        <v>224.3</v>
      </c>
      <c r="M90" s="726">
        <v>222.2</v>
      </c>
      <c r="N90" s="698"/>
      <c r="O90" s="697"/>
      <c r="P90" s="696"/>
      <c r="Q90" s="725"/>
      <c r="R90" s="724"/>
      <c r="S90" s="705"/>
      <c r="T90" s="723"/>
      <c r="V90" s="722"/>
    </row>
    <row r="91" spans="1:22" ht="34.5" customHeight="1" thickBot="1">
      <c r="A91" s="6447"/>
      <c r="B91" s="6449"/>
      <c r="C91" s="6496"/>
      <c r="D91" s="704"/>
      <c r="E91" s="663"/>
      <c r="F91" s="6498"/>
      <c r="G91" s="6487"/>
      <c r="H91" s="6608"/>
      <c r="I91" s="6552"/>
      <c r="J91" s="661" t="s">
        <v>36</v>
      </c>
      <c r="K91" s="703">
        <f>SUM(K90:K90)</f>
        <v>187.4</v>
      </c>
      <c r="L91" s="703">
        <f>SUM(L90:L90)</f>
        <v>224.3</v>
      </c>
      <c r="M91" s="703">
        <f>SUM(M90:M90)</f>
        <v>222.2</v>
      </c>
      <c r="N91" s="721"/>
      <c r="O91" s="702"/>
      <c r="P91" s="714"/>
      <c r="Q91" s="720"/>
      <c r="R91" s="719"/>
      <c r="S91" s="718"/>
      <c r="T91" s="630"/>
    </row>
    <row r="92" spans="1:22" ht="17.25" customHeight="1">
      <c r="A92" s="6446" t="s">
        <v>43</v>
      </c>
      <c r="B92" s="6448" t="s">
        <v>38</v>
      </c>
      <c r="C92" s="6495" t="s">
        <v>263</v>
      </c>
      <c r="D92" s="712"/>
      <c r="E92" s="711"/>
      <c r="F92" s="6497" t="s">
        <v>262</v>
      </c>
      <c r="G92" s="6458" t="s">
        <v>261</v>
      </c>
      <c r="H92" s="6607" t="s">
        <v>48</v>
      </c>
      <c r="I92" s="6550" t="s">
        <v>47</v>
      </c>
      <c r="J92" s="672" t="s">
        <v>245</v>
      </c>
      <c r="K92" s="710">
        <v>0</v>
      </c>
      <c r="L92" s="710">
        <v>0</v>
      </c>
      <c r="M92" s="710">
        <v>0</v>
      </c>
      <c r="N92" s="6479" t="s">
        <v>260</v>
      </c>
      <c r="O92" s="709" t="s">
        <v>254</v>
      </c>
      <c r="P92" s="717">
        <v>1447</v>
      </c>
      <c r="Q92" s="716">
        <v>1589</v>
      </c>
      <c r="R92" s="715"/>
      <c r="S92" s="6671" t="s">
        <v>259</v>
      </c>
      <c r="T92" s="635"/>
    </row>
    <row r="93" spans="1:22" ht="30" customHeight="1" thickBot="1">
      <c r="A93" s="6447"/>
      <c r="B93" s="6449"/>
      <c r="C93" s="6496"/>
      <c r="D93" s="704"/>
      <c r="E93" s="663"/>
      <c r="F93" s="6498"/>
      <c r="G93" s="6487"/>
      <c r="H93" s="6608"/>
      <c r="I93" s="6552"/>
      <c r="J93" s="661" t="s">
        <v>36</v>
      </c>
      <c r="K93" s="703">
        <f>SUM(K92:K92)</f>
        <v>0</v>
      </c>
      <c r="L93" s="703">
        <f>SUM(L92:L92)</f>
        <v>0</v>
      </c>
      <c r="M93" s="703">
        <f>SUM(M92:M92)</f>
        <v>0</v>
      </c>
      <c r="N93" s="6480"/>
      <c r="O93" s="702"/>
      <c r="P93" s="714"/>
      <c r="Q93" s="713"/>
      <c r="R93" s="666"/>
      <c r="S93" s="6672"/>
      <c r="T93" s="635"/>
    </row>
    <row r="94" spans="1:22" ht="19.5" customHeight="1" thickBot="1">
      <c r="A94" s="6446" t="s">
        <v>43</v>
      </c>
      <c r="B94" s="6448" t="s">
        <v>38</v>
      </c>
      <c r="C94" s="6495" t="s">
        <v>258</v>
      </c>
      <c r="D94" s="712"/>
      <c r="E94" s="711"/>
      <c r="F94" s="6591" t="s">
        <v>257</v>
      </c>
      <c r="G94" s="6458" t="s">
        <v>256</v>
      </c>
      <c r="H94" s="6607" t="s">
        <v>48</v>
      </c>
      <c r="I94" s="6550" t="s">
        <v>47</v>
      </c>
      <c r="J94" s="672" t="s">
        <v>245</v>
      </c>
      <c r="K94" s="710">
        <v>26.5</v>
      </c>
      <c r="L94" s="710">
        <v>26.5</v>
      </c>
      <c r="M94" s="710">
        <v>26.5</v>
      </c>
      <c r="N94" s="6479" t="s">
        <v>255</v>
      </c>
      <c r="O94" s="709" t="s">
        <v>254</v>
      </c>
      <c r="P94" s="708">
        <v>1300</v>
      </c>
      <c r="Q94" s="707">
        <v>953</v>
      </c>
      <c r="R94" s="706" t="s">
        <v>253</v>
      </c>
      <c r="S94" s="705"/>
      <c r="T94" s="635"/>
    </row>
    <row r="95" spans="1:22" ht="25.9" customHeight="1" thickBot="1">
      <c r="A95" s="6447"/>
      <c r="B95" s="6449"/>
      <c r="C95" s="6496"/>
      <c r="D95" s="704"/>
      <c r="E95" s="663"/>
      <c r="F95" s="6592"/>
      <c r="G95" s="6487"/>
      <c r="H95" s="6608"/>
      <c r="I95" s="6552"/>
      <c r="J95" s="661" t="s">
        <v>36</v>
      </c>
      <c r="K95" s="703">
        <f>SUM(K94:K94)</f>
        <v>26.5</v>
      </c>
      <c r="L95" s="703">
        <f>SUM(L94:L94)</f>
        <v>26.5</v>
      </c>
      <c r="M95" s="703">
        <f>SUM(M94:M94)</f>
        <v>26.5</v>
      </c>
      <c r="N95" s="6480"/>
      <c r="O95" s="702"/>
      <c r="P95" s="701"/>
      <c r="Q95" s="700"/>
      <c r="R95" s="666"/>
      <c r="S95" s="665"/>
      <c r="T95" s="635"/>
    </row>
    <row r="96" spans="1:22" ht="22.5" customHeight="1">
      <c r="A96" s="6446" t="s">
        <v>43</v>
      </c>
      <c r="B96" s="6448" t="s">
        <v>38</v>
      </c>
      <c r="C96" s="6495" t="s">
        <v>251</v>
      </c>
      <c r="D96" s="6553" t="s">
        <v>250</v>
      </c>
      <c r="E96" s="6554"/>
      <c r="F96" s="6555"/>
      <c r="G96" s="6458" t="s">
        <v>252</v>
      </c>
      <c r="H96" s="6510" t="s">
        <v>48</v>
      </c>
      <c r="I96" s="6550" t="s">
        <v>247</v>
      </c>
      <c r="J96" s="682" t="s">
        <v>245</v>
      </c>
      <c r="K96" s="699">
        <f>K98</f>
        <v>26.1</v>
      </c>
      <c r="L96" s="699">
        <f>L98</f>
        <v>26.1</v>
      </c>
      <c r="M96" s="699">
        <f>M98</f>
        <v>26.1</v>
      </c>
      <c r="N96" s="698"/>
      <c r="O96" s="697"/>
      <c r="P96" s="696"/>
      <c r="Q96" s="672"/>
      <c r="R96" s="666"/>
      <c r="S96" s="665"/>
      <c r="T96" s="635"/>
    </row>
    <row r="97" spans="1:25" ht="24" customHeight="1" thickBot="1">
      <c r="A97" s="6447"/>
      <c r="B97" s="6449"/>
      <c r="C97" s="6496"/>
      <c r="D97" s="6556"/>
      <c r="E97" s="6557"/>
      <c r="F97" s="6558"/>
      <c r="G97" s="6459"/>
      <c r="H97" s="6511"/>
      <c r="I97" s="6551"/>
      <c r="J97" s="677" t="s">
        <v>36</v>
      </c>
      <c r="K97" s="695">
        <f>SUM(K96:K96)</f>
        <v>26.1</v>
      </c>
      <c r="L97" s="695">
        <f>SUM(L96:L96)</f>
        <v>26.1</v>
      </c>
      <c r="M97" s="695">
        <f>SUM(M96:M96)</f>
        <v>26.1</v>
      </c>
      <c r="N97" s="694"/>
      <c r="O97" s="693"/>
      <c r="P97" s="692"/>
      <c r="Q97" s="691"/>
      <c r="R97" s="666"/>
      <c r="S97" s="665"/>
      <c r="T97" s="635"/>
    </row>
    <row r="98" spans="1:25" ht="22.5" customHeight="1" thickBot="1">
      <c r="A98" s="6460" t="s">
        <v>43</v>
      </c>
      <c r="B98" s="6468" t="s">
        <v>38</v>
      </c>
      <c r="C98" s="6495" t="s">
        <v>251</v>
      </c>
      <c r="D98" s="6647"/>
      <c r="E98" s="674" t="s">
        <v>43</v>
      </c>
      <c r="F98" s="6649" t="s">
        <v>250</v>
      </c>
      <c r="G98" s="6459"/>
      <c r="H98" s="6511"/>
      <c r="I98" s="6551"/>
      <c r="J98" s="672" t="s">
        <v>245</v>
      </c>
      <c r="K98" s="690">
        <v>26.1</v>
      </c>
      <c r="L98" s="690">
        <v>26.1</v>
      </c>
      <c r="M98" s="690">
        <v>26.1</v>
      </c>
      <c r="N98" s="689"/>
      <c r="O98" s="680"/>
      <c r="P98" s="679"/>
      <c r="Q98" s="678"/>
      <c r="R98" s="666"/>
      <c r="S98" s="665"/>
      <c r="T98" s="688"/>
    </row>
    <row r="99" spans="1:25" ht="15" customHeight="1" thickBot="1">
      <c r="A99" s="6461"/>
      <c r="B99" s="6499"/>
      <c r="C99" s="6538"/>
      <c r="D99" s="6648"/>
      <c r="E99" s="663"/>
      <c r="F99" s="6650"/>
      <c r="G99" s="6487"/>
      <c r="H99" s="6512"/>
      <c r="I99" s="6552"/>
      <c r="J99" s="661" t="s">
        <v>36</v>
      </c>
      <c r="K99" s="660">
        <f>SUM(K98)</f>
        <v>26.1</v>
      </c>
      <c r="L99" s="660">
        <f>SUM(L98)</f>
        <v>26.1</v>
      </c>
      <c r="M99" s="687">
        <f>SUM(M98)</f>
        <v>26.1</v>
      </c>
      <c r="N99" s="686"/>
      <c r="O99" s="658"/>
      <c r="P99" s="657"/>
      <c r="Q99" s="656"/>
      <c r="R99" s="666"/>
      <c r="S99" s="665"/>
      <c r="T99" s="635"/>
    </row>
    <row r="100" spans="1:25" ht="15" customHeight="1" thickBot="1">
      <c r="A100" s="6460" t="s">
        <v>43</v>
      </c>
      <c r="B100" s="6468" t="s">
        <v>38</v>
      </c>
      <c r="C100" s="6652" t="s">
        <v>249</v>
      </c>
      <c r="D100" s="6553" t="s">
        <v>246</v>
      </c>
      <c r="E100" s="6554"/>
      <c r="F100" s="6555"/>
      <c r="G100" s="6458" t="s">
        <v>248</v>
      </c>
      <c r="H100" s="6510" t="s">
        <v>48</v>
      </c>
      <c r="I100" s="6550" t="s">
        <v>247</v>
      </c>
      <c r="J100" s="682" t="s">
        <v>245</v>
      </c>
      <c r="K100" s="676">
        <f>K102</f>
        <v>87.8</v>
      </c>
      <c r="L100" s="676">
        <f>L102</f>
        <v>87.8</v>
      </c>
      <c r="M100" s="676">
        <f>M102</f>
        <v>87.8</v>
      </c>
      <c r="N100" s="681"/>
      <c r="O100" s="680"/>
      <c r="P100" s="679"/>
      <c r="Q100" s="678"/>
      <c r="R100" s="666"/>
      <c r="S100" s="665"/>
      <c r="T100" s="635"/>
    </row>
    <row r="101" spans="1:25" ht="22.5" customHeight="1" thickBot="1">
      <c r="A101" s="6470"/>
      <c r="B101" s="6469"/>
      <c r="C101" s="6653"/>
      <c r="D101" s="6556"/>
      <c r="E101" s="6557"/>
      <c r="F101" s="6558"/>
      <c r="G101" s="6459"/>
      <c r="H101" s="6511"/>
      <c r="I101" s="6551"/>
      <c r="J101" s="677" t="s">
        <v>36</v>
      </c>
      <c r="K101" s="676">
        <f>SUM(K100)</f>
        <v>87.8</v>
      </c>
      <c r="L101" s="676">
        <f>SUM(L100)</f>
        <v>87.8</v>
      </c>
      <c r="M101" s="676">
        <f>SUM(M100)</f>
        <v>87.8</v>
      </c>
      <c r="N101" s="670"/>
      <c r="O101" s="669"/>
      <c r="P101" s="668"/>
      <c r="Q101" s="667"/>
      <c r="R101" s="666"/>
      <c r="S101" s="665"/>
      <c r="T101" s="635"/>
    </row>
    <row r="102" spans="1:25" ht="27.75" customHeight="1" thickBot="1">
      <c r="A102" s="6470"/>
      <c r="B102" s="6469"/>
      <c r="C102" s="6653"/>
      <c r="D102" s="6620"/>
      <c r="E102" s="674" t="s">
        <v>43</v>
      </c>
      <c r="F102" s="6649" t="s">
        <v>246</v>
      </c>
      <c r="G102" s="6459"/>
      <c r="H102" s="6511"/>
      <c r="I102" s="6551"/>
      <c r="J102" s="672" t="s">
        <v>245</v>
      </c>
      <c r="K102" s="671">
        <v>87.8</v>
      </c>
      <c r="L102" s="671">
        <v>87.8</v>
      </c>
      <c r="M102" s="671">
        <v>87.8</v>
      </c>
      <c r="N102" s="670"/>
      <c r="O102" s="669"/>
      <c r="P102" s="668"/>
      <c r="Q102" s="667"/>
      <c r="R102" s="666"/>
      <c r="S102" s="665"/>
      <c r="T102" s="635"/>
    </row>
    <row r="103" spans="1:25" ht="15" customHeight="1" thickBot="1">
      <c r="A103" s="6461"/>
      <c r="B103" s="6499"/>
      <c r="C103" s="6654"/>
      <c r="D103" s="6621"/>
      <c r="E103" s="663"/>
      <c r="F103" s="6650"/>
      <c r="G103" s="6487"/>
      <c r="H103" s="6512"/>
      <c r="I103" s="6552"/>
      <c r="J103" s="661" t="s">
        <v>36</v>
      </c>
      <c r="K103" s="660">
        <f>SUM(K102)</f>
        <v>87.8</v>
      </c>
      <c r="L103" s="660">
        <f>SUM(L102)</f>
        <v>87.8</v>
      </c>
      <c r="M103" s="660">
        <f>SUM(M102)</f>
        <v>87.8</v>
      </c>
      <c r="N103" s="659"/>
      <c r="O103" s="658"/>
      <c r="P103" s="657"/>
      <c r="Q103" s="656"/>
      <c r="R103" s="655"/>
      <c r="S103" s="654"/>
      <c r="T103" s="635"/>
    </row>
    <row r="104" spans="1:25" ht="15.75" customHeight="1" thickBot="1">
      <c r="A104" s="641" t="s">
        <v>43</v>
      </c>
      <c r="B104" s="653" t="s">
        <v>38</v>
      </c>
      <c r="C104" s="6605" t="s">
        <v>40</v>
      </c>
      <c r="D104" s="6606"/>
      <c r="E104" s="6606"/>
      <c r="F104" s="6606"/>
      <c r="G104" s="6606"/>
      <c r="H104" s="6606"/>
      <c r="I104" s="6606"/>
      <c r="J104" s="652" t="s">
        <v>36</v>
      </c>
      <c r="K104" s="651">
        <f>K63+K65+K67+K72+K74+K76+K78+K80+K85+K87+K89+K91+K93+K95+K97+K101</f>
        <v>645.0200000000001</v>
      </c>
      <c r="L104" s="651">
        <f>L63+L65+L67+L72+L74+L76+L78+L80+L85+L87+L89+L91+L93+L95+L97+L101</f>
        <v>688.22</v>
      </c>
      <c r="M104" s="651">
        <f>M63+M65+M67+M72+M74+M76+M78+M80+M85+M87+M89+M91+M93+M95+M97+M101</f>
        <v>685.93000000000006</v>
      </c>
      <c r="N104" s="650"/>
      <c r="O104" s="650"/>
      <c r="P104" s="650"/>
      <c r="Q104" s="650"/>
      <c r="R104" s="649"/>
      <c r="S104" s="648"/>
      <c r="T104" s="635"/>
    </row>
    <row r="105" spans="1:25" ht="15.75" customHeight="1" thickBot="1">
      <c r="A105" s="647" t="s">
        <v>43</v>
      </c>
      <c r="B105" s="647"/>
      <c r="C105" s="6627" t="s">
        <v>39</v>
      </c>
      <c r="D105" s="6628"/>
      <c r="E105" s="6628"/>
      <c r="F105" s="6628"/>
      <c r="G105" s="6628"/>
      <c r="H105" s="6628"/>
      <c r="I105" s="6628"/>
      <c r="J105" s="646" t="s">
        <v>36</v>
      </c>
      <c r="K105" s="645">
        <f>K104+K60</f>
        <v>11968.920000000002</v>
      </c>
      <c r="L105" s="645">
        <f>L104+L60</f>
        <v>11901.919999999996</v>
      </c>
      <c r="M105" s="645">
        <f>M104+M60</f>
        <v>11465.730000000001</v>
      </c>
      <c r="N105" s="644"/>
      <c r="O105" s="644"/>
      <c r="P105" s="644"/>
      <c r="Q105" s="644"/>
      <c r="R105" s="643"/>
      <c r="S105" s="642"/>
      <c r="T105" s="635"/>
    </row>
    <row r="106" spans="1:25" ht="15.75" hidden="1" thickBot="1">
      <c r="A106" s="641"/>
      <c r="B106" s="640"/>
      <c r="C106" s="6631" t="s">
        <v>37</v>
      </c>
      <c r="D106" s="6631"/>
      <c r="E106" s="6631"/>
      <c r="F106" s="6631"/>
      <c r="G106" s="6631"/>
      <c r="H106" s="6631"/>
      <c r="I106" s="6632"/>
      <c r="J106" s="639" t="s">
        <v>36</v>
      </c>
      <c r="K106" s="638">
        <f>K107-K17-K33</f>
        <v>11968.920000000002</v>
      </c>
      <c r="L106" s="638">
        <f>L107-L17-L33</f>
        <v>11901.919999999996</v>
      </c>
      <c r="M106" s="638">
        <f>M107-M17-M33</f>
        <v>11465.730000000001</v>
      </c>
      <c r="N106" s="637"/>
      <c r="O106" s="637"/>
      <c r="P106" s="637"/>
      <c r="Q106" s="637"/>
      <c r="R106" s="636"/>
      <c r="S106" s="636"/>
      <c r="T106" s="635"/>
    </row>
    <row r="107" spans="1:25" ht="15.75" thickBot="1">
      <c r="A107" s="6629" t="s">
        <v>35</v>
      </c>
      <c r="B107" s="6630"/>
      <c r="C107" s="6630"/>
      <c r="D107" s="6630"/>
      <c r="E107" s="6630"/>
      <c r="F107" s="6630"/>
      <c r="G107" s="6630"/>
      <c r="H107" s="6630"/>
      <c r="I107" s="6630"/>
      <c r="J107" s="634" t="s">
        <v>36</v>
      </c>
      <c r="K107" s="633">
        <f>K105*1</f>
        <v>11968.920000000002</v>
      </c>
      <c r="L107" s="633">
        <f>L105*1</f>
        <v>11901.919999999996</v>
      </c>
      <c r="M107" s="633">
        <f>M105*1</f>
        <v>11465.730000000001</v>
      </c>
      <c r="N107" s="6625"/>
      <c r="O107" s="6625"/>
      <c r="P107" s="6625"/>
      <c r="Q107" s="6625"/>
      <c r="R107" s="632"/>
      <c r="S107" s="631"/>
      <c r="T107" s="630"/>
    </row>
    <row r="108" spans="1:25" ht="55.9" customHeight="1">
      <c r="A108" s="629" t="s">
        <v>34</v>
      </c>
      <c r="B108" s="627"/>
      <c r="C108" s="627"/>
      <c r="D108" s="627"/>
      <c r="E108" s="627"/>
      <c r="F108" s="627"/>
      <c r="G108" s="627"/>
      <c r="H108" s="628"/>
      <c r="I108" s="627"/>
      <c r="J108" s="627"/>
      <c r="K108" s="627"/>
      <c r="L108" s="627"/>
      <c r="M108" s="627"/>
      <c r="N108" s="627"/>
      <c r="O108" s="627"/>
      <c r="P108" s="627"/>
      <c r="Q108" s="626"/>
    </row>
    <row r="109" spans="1:25" ht="20.25" customHeight="1">
      <c r="A109" s="6626" t="s">
        <v>33</v>
      </c>
      <c r="B109" s="6626"/>
      <c r="C109" s="6626"/>
      <c r="D109" s="6626"/>
      <c r="E109" s="6626"/>
      <c r="F109" s="6626"/>
      <c r="G109" s="6626"/>
      <c r="H109" s="6626"/>
      <c r="I109" s="6626"/>
      <c r="J109" s="6626"/>
      <c r="K109" s="6626"/>
      <c r="L109" s="6626"/>
      <c r="M109" s="56"/>
      <c r="N109" s="625"/>
      <c r="O109" s="625"/>
      <c r="P109" s="625"/>
      <c r="Q109" s="625"/>
      <c r="R109" s="51"/>
    </row>
    <row r="110" spans="1:25" ht="18.75" customHeight="1" thickBot="1">
      <c r="A110" s="55"/>
      <c r="B110" s="52"/>
      <c r="C110" s="52"/>
      <c r="D110" s="52"/>
      <c r="E110" s="52"/>
      <c r="F110" s="52"/>
      <c r="G110" s="53"/>
      <c r="H110" s="52"/>
      <c r="I110" s="52"/>
      <c r="J110" s="51"/>
      <c r="K110" s="51"/>
      <c r="L110" s="50" t="s">
        <v>32</v>
      </c>
      <c r="M110" s="49"/>
      <c r="N110" s="6643"/>
      <c r="O110" s="6643"/>
      <c r="P110" s="6643"/>
      <c r="Q110" s="6643"/>
      <c r="R110" s="51"/>
    </row>
    <row r="111" spans="1:25" ht="75.75" customHeight="1" thickBot="1">
      <c r="A111" s="48"/>
      <c r="B111" s="47"/>
      <c r="C111" s="6651" t="s">
        <v>244</v>
      </c>
      <c r="D111" s="6651"/>
      <c r="E111" s="6651"/>
      <c r="F111" s="6651"/>
      <c r="G111" s="6651"/>
      <c r="H111" s="6651"/>
      <c r="I111" s="6651"/>
      <c r="J111" s="6651"/>
      <c r="K111" s="623" t="s">
        <v>30</v>
      </c>
      <c r="L111" s="622" t="s">
        <v>29</v>
      </c>
      <c r="M111" s="621" t="s">
        <v>28</v>
      </c>
      <c r="N111" s="620"/>
      <c r="O111" s="619"/>
      <c r="P111" s="619"/>
      <c r="Q111" s="619"/>
      <c r="R111" s="51"/>
    </row>
    <row r="112" spans="1:25" ht="15.75" customHeight="1" thickBot="1">
      <c r="A112" s="6644" t="s">
        <v>243</v>
      </c>
      <c r="B112" s="6645"/>
      <c r="C112" s="6645"/>
      <c r="D112" s="6645"/>
      <c r="E112" s="6645"/>
      <c r="F112" s="6645"/>
      <c r="G112" s="6645"/>
      <c r="H112" s="6645"/>
      <c r="I112" s="6645"/>
      <c r="J112" s="6646"/>
      <c r="K112" s="618">
        <f>K113+K117+K124+K126+K127+K128</f>
        <v>11968.92</v>
      </c>
      <c r="L112" s="618">
        <f>L113+L117+L124+L126+L127+L128</f>
        <v>11901.919999999998</v>
      </c>
      <c r="M112" s="618">
        <f>M113+M117+M124+M126+M127+M128</f>
        <v>11465.73</v>
      </c>
      <c r="N112" s="617"/>
      <c r="O112" s="617"/>
      <c r="P112" s="617"/>
      <c r="Q112" s="617"/>
      <c r="R112" s="617"/>
      <c r="S112" s="617"/>
      <c r="T112" s="617"/>
      <c r="U112" s="617"/>
      <c r="V112" s="617"/>
      <c r="W112" s="617"/>
      <c r="X112" s="617"/>
      <c r="Y112" s="617"/>
    </row>
    <row r="113" spans="1:18" ht="15.75" customHeight="1">
      <c r="A113" s="6612" t="s">
        <v>242</v>
      </c>
      <c r="B113" s="6613"/>
      <c r="C113" s="6613"/>
      <c r="D113" s="6613"/>
      <c r="E113" s="6613"/>
      <c r="F113" s="6613"/>
      <c r="G113" s="6613"/>
      <c r="H113" s="6613"/>
      <c r="I113" s="6613"/>
      <c r="J113" s="6614"/>
      <c r="K113" s="36">
        <f>K114+K115+K116</f>
        <v>11219.1</v>
      </c>
      <c r="L113" s="36">
        <f>L114+L115+L116</f>
        <v>11108.299999999997</v>
      </c>
      <c r="M113" s="36">
        <f>M114+M115+M116</f>
        <v>10675.6</v>
      </c>
      <c r="N113" s="607"/>
      <c r="O113" s="616"/>
      <c r="P113" s="616"/>
      <c r="Q113" s="616"/>
      <c r="R113" s="604"/>
    </row>
    <row r="114" spans="1:18" ht="15.75" customHeight="1">
      <c r="A114" s="6609" t="s">
        <v>241</v>
      </c>
      <c r="B114" s="6610"/>
      <c r="C114" s="6610"/>
      <c r="D114" s="6610"/>
      <c r="E114" s="6610"/>
      <c r="F114" s="6610"/>
      <c r="G114" s="6610"/>
      <c r="H114" s="6610"/>
      <c r="I114" s="6610"/>
      <c r="J114" s="6611"/>
      <c r="K114" s="36">
        <f>K14+K32+K44+K52</f>
        <v>11219.1</v>
      </c>
      <c r="L114" s="36">
        <f>L14+L32+L44+L52</f>
        <v>11108.299999999997</v>
      </c>
      <c r="M114" s="36">
        <f>M14+M32+M44+M52</f>
        <v>10675.6</v>
      </c>
      <c r="N114" s="607"/>
      <c r="O114" s="605"/>
      <c r="P114" s="605"/>
      <c r="Q114" s="605"/>
      <c r="R114" s="604"/>
    </row>
    <row r="115" spans="1:18" ht="15.75" customHeight="1">
      <c r="A115" s="6615" t="s">
        <v>240</v>
      </c>
      <c r="B115" s="6616"/>
      <c r="C115" s="6616"/>
      <c r="D115" s="6616"/>
      <c r="E115" s="6618"/>
      <c r="F115" s="6618"/>
      <c r="G115" s="6618"/>
      <c r="H115" s="6618"/>
      <c r="I115" s="6618"/>
      <c r="J115" s="6619"/>
      <c r="K115" s="36">
        <v>0</v>
      </c>
      <c r="L115" s="36">
        <v>0</v>
      </c>
      <c r="M115" s="36">
        <v>0</v>
      </c>
      <c r="N115" s="607"/>
      <c r="O115" s="605"/>
      <c r="P115" s="605"/>
      <c r="Q115" s="605"/>
      <c r="R115" s="604"/>
    </row>
    <row r="116" spans="1:18" ht="27.75" customHeight="1">
      <c r="A116" s="6615" t="s">
        <v>239</v>
      </c>
      <c r="B116" s="6616"/>
      <c r="C116" s="6616"/>
      <c r="D116" s="6616"/>
      <c r="E116" s="6616"/>
      <c r="F116" s="6616"/>
      <c r="G116" s="6616"/>
      <c r="H116" s="6616"/>
      <c r="I116" s="6616"/>
      <c r="J116" s="6617"/>
      <c r="K116" s="36">
        <v>0</v>
      </c>
      <c r="L116" s="36">
        <v>0</v>
      </c>
      <c r="M116" s="36">
        <v>0</v>
      </c>
      <c r="N116" s="607"/>
      <c r="O116" s="605"/>
      <c r="P116" s="605"/>
      <c r="Q116" s="605"/>
      <c r="R116" s="604"/>
    </row>
    <row r="117" spans="1:18" ht="15.75" customHeight="1">
      <c r="A117" s="6609" t="s">
        <v>22</v>
      </c>
      <c r="B117" s="6610"/>
      <c r="C117" s="6610"/>
      <c r="D117" s="6610"/>
      <c r="E117" s="6610"/>
      <c r="F117" s="6610"/>
      <c r="G117" s="6610"/>
      <c r="H117" s="6610"/>
      <c r="I117" s="6610"/>
      <c r="J117" s="6611"/>
      <c r="K117" s="36">
        <f>K118+K119</f>
        <v>749.82000000000016</v>
      </c>
      <c r="L117" s="36">
        <f>L118+L119</f>
        <v>793.62</v>
      </c>
      <c r="M117" s="36">
        <f>M118+M119</f>
        <v>790.13000000000011</v>
      </c>
      <c r="N117" s="607"/>
      <c r="O117" s="605"/>
      <c r="P117" s="605"/>
      <c r="Q117" s="605"/>
      <c r="R117" s="604"/>
    </row>
    <row r="118" spans="1:18" ht="15.75" customHeight="1">
      <c r="A118" s="6615" t="s">
        <v>238</v>
      </c>
      <c r="B118" s="6616"/>
      <c r="C118" s="6616"/>
      <c r="D118" s="6616"/>
      <c r="E118" s="6618"/>
      <c r="F118" s="6618"/>
      <c r="G118" s="6618"/>
      <c r="H118" s="6618"/>
      <c r="I118" s="6618"/>
      <c r="J118" s="6619"/>
      <c r="K118" s="36">
        <f>K16+K34</f>
        <v>80.2</v>
      </c>
      <c r="L118" s="36">
        <f>L16+L34</f>
        <v>80.8</v>
      </c>
      <c r="M118" s="36">
        <f>M16+M34</f>
        <v>79.599999999999994</v>
      </c>
      <c r="N118" s="607"/>
      <c r="O118" s="605"/>
      <c r="P118" s="605"/>
      <c r="Q118" s="605"/>
      <c r="R118" s="604"/>
    </row>
    <row r="119" spans="1:18" ht="15.75" customHeight="1">
      <c r="A119" s="6615" t="s">
        <v>237</v>
      </c>
      <c r="B119" s="6616"/>
      <c r="C119" s="6616"/>
      <c r="D119" s="6616"/>
      <c r="E119" s="6618"/>
      <c r="F119" s="6618"/>
      <c r="G119" s="6618"/>
      <c r="H119" s="6618"/>
      <c r="I119" s="6618"/>
      <c r="J119" s="6619"/>
      <c r="K119" s="36">
        <f>K18+K104</f>
        <v>669.62000000000012</v>
      </c>
      <c r="L119" s="36">
        <f>L18+L104</f>
        <v>712.82</v>
      </c>
      <c r="M119" s="36">
        <f>M18+M104</f>
        <v>710.53000000000009</v>
      </c>
      <c r="N119" s="607"/>
      <c r="O119" s="605"/>
      <c r="P119" s="605"/>
      <c r="Q119" s="605"/>
      <c r="R119" s="604"/>
    </row>
    <row r="120" spans="1:18" ht="15.75" customHeight="1">
      <c r="A120" s="6615" t="s">
        <v>236</v>
      </c>
      <c r="B120" s="6616"/>
      <c r="C120" s="6616"/>
      <c r="D120" s="6616"/>
      <c r="E120" s="6618"/>
      <c r="F120" s="6618"/>
      <c r="G120" s="6618"/>
      <c r="H120" s="6618"/>
      <c r="I120" s="6618"/>
      <c r="J120" s="6619"/>
      <c r="K120" s="36"/>
      <c r="L120" s="36"/>
      <c r="M120" s="36"/>
      <c r="N120" s="607"/>
      <c r="O120" s="605"/>
      <c r="P120" s="605"/>
      <c r="Q120" s="605"/>
      <c r="R120" s="604"/>
    </row>
    <row r="121" spans="1:18" ht="15.75" customHeight="1">
      <c r="A121" s="6615" t="s">
        <v>235</v>
      </c>
      <c r="B121" s="6618"/>
      <c r="C121" s="6618"/>
      <c r="D121" s="6618"/>
      <c r="E121" s="6618"/>
      <c r="F121" s="6618"/>
      <c r="G121" s="6618"/>
      <c r="H121" s="6618"/>
      <c r="I121" s="6618"/>
      <c r="J121" s="6619"/>
      <c r="K121" s="36"/>
      <c r="L121" s="36"/>
      <c r="M121" s="36"/>
      <c r="N121" s="607"/>
      <c r="O121" s="605"/>
      <c r="P121" s="605"/>
      <c r="Q121" s="605"/>
      <c r="R121" s="604"/>
    </row>
    <row r="122" spans="1:18" ht="15.75" customHeight="1">
      <c r="A122" s="6615" t="s">
        <v>234</v>
      </c>
      <c r="B122" s="6616"/>
      <c r="C122" s="6616"/>
      <c r="D122" s="6616"/>
      <c r="E122" s="6618"/>
      <c r="F122" s="6618"/>
      <c r="G122" s="6618"/>
      <c r="H122" s="6618"/>
      <c r="I122" s="6618"/>
      <c r="J122" s="6619"/>
      <c r="K122" s="36"/>
      <c r="L122" s="36"/>
      <c r="M122" s="36"/>
      <c r="N122" s="607"/>
      <c r="O122" s="605"/>
      <c r="P122" s="605"/>
      <c r="Q122" s="605"/>
      <c r="R122" s="604"/>
    </row>
    <row r="123" spans="1:18" ht="15.75" customHeight="1">
      <c r="A123" s="6633" t="s">
        <v>233</v>
      </c>
      <c r="B123" s="6634"/>
      <c r="C123" s="6634"/>
      <c r="D123" s="6634"/>
      <c r="E123" s="6618"/>
      <c r="F123" s="6618"/>
      <c r="G123" s="6618"/>
      <c r="H123" s="6618"/>
      <c r="I123" s="6618"/>
      <c r="J123" s="6619"/>
      <c r="K123" s="36"/>
      <c r="L123" s="36"/>
      <c r="M123" s="36"/>
      <c r="N123" s="607"/>
      <c r="O123" s="605"/>
      <c r="P123" s="605"/>
      <c r="Q123" s="605"/>
      <c r="R123" s="604"/>
    </row>
    <row r="124" spans="1:18" ht="15.75" customHeight="1">
      <c r="A124" s="6615" t="s">
        <v>15</v>
      </c>
      <c r="B124" s="6618"/>
      <c r="C124" s="6618"/>
      <c r="D124" s="6618"/>
      <c r="E124" s="6618"/>
      <c r="F124" s="6618"/>
      <c r="G124" s="6618"/>
      <c r="H124" s="6618"/>
      <c r="I124" s="6618"/>
      <c r="J124" s="6619"/>
      <c r="K124" s="36"/>
      <c r="L124" s="36"/>
      <c r="M124" s="36"/>
      <c r="N124" s="607"/>
      <c r="O124" s="605"/>
      <c r="P124" s="605"/>
      <c r="Q124" s="605"/>
      <c r="R124" s="604"/>
    </row>
    <row r="125" spans="1:18" ht="15.75" customHeight="1">
      <c r="A125" s="6615" t="s">
        <v>232</v>
      </c>
      <c r="B125" s="6616"/>
      <c r="C125" s="6616"/>
      <c r="D125" s="6616"/>
      <c r="E125" s="6616"/>
      <c r="F125" s="6616"/>
      <c r="G125" s="6616"/>
      <c r="H125" s="6616"/>
      <c r="I125" s="6616"/>
      <c r="J125" s="6617"/>
      <c r="K125" s="36"/>
      <c r="L125" s="36"/>
      <c r="M125" s="36"/>
      <c r="N125" s="607"/>
      <c r="O125" s="605"/>
      <c r="P125" s="605"/>
      <c r="Q125" s="605"/>
      <c r="R125" s="604"/>
    </row>
    <row r="126" spans="1:18" ht="15.75" customHeight="1">
      <c r="A126" s="6635" t="s">
        <v>231</v>
      </c>
      <c r="B126" s="6636"/>
      <c r="C126" s="6636"/>
      <c r="D126" s="6636"/>
      <c r="E126" s="6636"/>
      <c r="F126" s="6636"/>
      <c r="G126" s="6636"/>
      <c r="H126" s="6636"/>
      <c r="I126" s="6636"/>
      <c r="J126" s="6637"/>
      <c r="K126" s="36"/>
      <c r="L126" s="36"/>
      <c r="M126" s="36"/>
      <c r="N126" s="607"/>
      <c r="O126" s="605"/>
      <c r="P126" s="605"/>
      <c r="Q126" s="605"/>
      <c r="R126" s="604"/>
    </row>
    <row r="127" spans="1:18" ht="15.75" customHeight="1">
      <c r="A127" s="6609" t="s">
        <v>230</v>
      </c>
      <c r="B127" s="6610"/>
      <c r="C127" s="6610"/>
      <c r="D127" s="6610"/>
      <c r="E127" s="6610"/>
      <c r="F127" s="6610"/>
      <c r="G127" s="6610"/>
      <c r="H127" s="6610"/>
      <c r="I127" s="6610"/>
      <c r="J127" s="6611"/>
      <c r="K127" s="36"/>
      <c r="L127" s="36"/>
      <c r="M127" s="36"/>
      <c r="N127" s="607"/>
      <c r="O127" s="605"/>
      <c r="P127" s="605"/>
      <c r="Q127" s="605"/>
      <c r="R127" s="604"/>
    </row>
    <row r="128" spans="1:18" ht="15.75" customHeight="1">
      <c r="A128" s="6615" t="s">
        <v>11</v>
      </c>
      <c r="B128" s="6616"/>
      <c r="C128" s="6616"/>
      <c r="D128" s="6616"/>
      <c r="E128" s="6618"/>
      <c r="F128" s="6618"/>
      <c r="G128" s="6618"/>
      <c r="H128" s="6618"/>
      <c r="I128" s="6618"/>
      <c r="J128" s="6619"/>
      <c r="K128" s="36"/>
      <c r="L128" s="36"/>
      <c r="M128" s="36"/>
      <c r="N128" s="607"/>
      <c r="O128" s="605"/>
      <c r="P128" s="605"/>
      <c r="Q128" s="605"/>
      <c r="R128" s="604"/>
    </row>
    <row r="129" spans="1:18" ht="15.75" customHeight="1">
      <c r="A129" s="6615" t="s">
        <v>229</v>
      </c>
      <c r="B129" s="6616"/>
      <c r="C129" s="6616"/>
      <c r="D129" s="6616"/>
      <c r="E129" s="6618"/>
      <c r="F129" s="6618"/>
      <c r="G129" s="6618"/>
      <c r="H129" s="6618"/>
      <c r="I129" s="6618"/>
      <c r="J129" s="6619"/>
      <c r="K129" s="36"/>
      <c r="L129" s="36"/>
      <c r="M129" s="36"/>
      <c r="N129" s="607"/>
      <c r="O129" s="605"/>
      <c r="P129" s="605"/>
      <c r="Q129" s="605"/>
      <c r="R129" s="604"/>
    </row>
    <row r="130" spans="1:18" ht="15.75" customHeight="1" thickBot="1">
      <c r="A130" s="6615" t="s">
        <v>228</v>
      </c>
      <c r="B130" s="6616"/>
      <c r="C130" s="6616"/>
      <c r="D130" s="6616"/>
      <c r="E130" s="6616"/>
      <c r="F130" s="6616"/>
      <c r="G130" s="6616"/>
      <c r="H130" s="6616"/>
      <c r="I130" s="6616"/>
      <c r="J130" s="6617"/>
      <c r="K130" s="608"/>
      <c r="L130" s="608"/>
      <c r="M130" s="608"/>
      <c r="N130" s="607"/>
      <c r="O130" s="605"/>
      <c r="P130" s="605"/>
      <c r="Q130" s="605"/>
      <c r="R130" s="604"/>
    </row>
    <row r="131" spans="1:18" ht="28.5" customHeight="1" thickBot="1">
      <c r="A131" s="6681" t="s">
        <v>8</v>
      </c>
      <c r="B131" s="6682"/>
      <c r="C131" s="6682"/>
      <c r="D131" s="6682"/>
      <c r="E131" s="6682"/>
      <c r="F131" s="6682"/>
      <c r="G131" s="6682"/>
      <c r="H131" s="6682"/>
      <c r="I131" s="6682"/>
      <c r="J131" s="6683"/>
      <c r="K131" s="42">
        <v>0</v>
      </c>
      <c r="L131" s="42">
        <v>0</v>
      </c>
      <c r="M131" s="42">
        <v>0</v>
      </c>
      <c r="N131" s="607"/>
      <c r="O131" s="605"/>
      <c r="P131" s="605"/>
      <c r="Q131" s="605"/>
      <c r="R131" s="604"/>
    </row>
    <row r="132" spans="1:18" ht="15.75" customHeight="1">
      <c r="A132" s="6612" t="s">
        <v>227</v>
      </c>
      <c r="B132" s="6613"/>
      <c r="C132" s="6613"/>
      <c r="D132" s="6613"/>
      <c r="E132" s="6684"/>
      <c r="F132" s="6684"/>
      <c r="G132" s="6684"/>
      <c r="H132" s="6684"/>
      <c r="I132" s="6684"/>
      <c r="J132" s="6685"/>
      <c r="K132" s="615"/>
      <c r="L132" s="40"/>
      <c r="M132" s="40"/>
      <c r="N132" s="607"/>
      <c r="O132" s="605"/>
      <c r="P132" s="605"/>
      <c r="Q132" s="605"/>
      <c r="R132" s="604"/>
    </row>
    <row r="133" spans="1:18" ht="15.75" customHeight="1">
      <c r="A133" s="6686" t="s">
        <v>6</v>
      </c>
      <c r="B133" s="6687"/>
      <c r="C133" s="6687"/>
      <c r="D133" s="6687"/>
      <c r="E133" s="6687"/>
      <c r="F133" s="6687"/>
      <c r="G133" s="6687"/>
      <c r="H133" s="6687"/>
      <c r="I133" s="6687"/>
      <c r="J133" s="6688"/>
      <c r="K133" s="614"/>
      <c r="L133" s="36"/>
      <c r="M133" s="36"/>
      <c r="N133" s="607"/>
      <c r="O133" s="605"/>
      <c r="P133" s="605"/>
      <c r="Q133" s="605"/>
      <c r="R133" s="604"/>
    </row>
    <row r="134" spans="1:18" ht="15.75" customHeight="1">
      <c r="A134" s="6443" t="s">
        <v>226</v>
      </c>
      <c r="B134" s="6444"/>
      <c r="C134" s="6444"/>
      <c r="D134" s="6444"/>
      <c r="E134" s="6444"/>
      <c r="F134" s="6444"/>
      <c r="G134" s="6444"/>
      <c r="H134" s="6444"/>
      <c r="I134" s="6444"/>
      <c r="J134" s="6445"/>
      <c r="K134" s="613"/>
      <c r="L134" s="36"/>
      <c r="M134" s="36"/>
      <c r="N134" s="607"/>
      <c r="O134" s="605"/>
      <c r="P134" s="605"/>
      <c r="Q134" s="605"/>
      <c r="R134" s="604"/>
    </row>
    <row r="135" spans="1:18" ht="15.75" customHeight="1">
      <c r="A135" s="6655" t="s">
        <v>225</v>
      </c>
      <c r="B135" s="6656"/>
      <c r="C135" s="6656"/>
      <c r="D135" s="6656"/>
      <c r="E135" s="6656"/>
      <c r="F135" s="6656"/>
      <c r="G135" s="6656"/>
      <c r="H135" s="6656"/>
      <c r="I135" s="6656"/>
      <c r="J135" s="6657"/>
      <c r="K135" s="612"/>
      <c r="L135" s="36"/>
      <c r="M135" s="36"/>
      <c r="N135" s="607"/>
      <c r="O135" s="605"/>
      <c r="P135" s="605"/>
      <c r="Q135" s="605"/>
      <c r="R135" s="604"/>
    </row>
    <row r="136" spans="1:18" ht="15.75" customHeight="1" thickBot="1">
      <c r="A136" s="6658" t="s">
        <v>3</v>
      </c>
      <c r="B136" s="6659"/>
      <c r="C136" s="6659"/>
      <c r="D136" s="6659"/>
      <c r="E136" s="6659"/>
      <c r="F136" s="6659"/>
      <c r="G136" s="6659"/>
      <c r="H136" s="6659"/>
      <c r="I136" s="6659"/>
      <c r="J136" s="6660"/>
      <c r="K136" s="611"/>
      <c r="L136" s="610"/>
      <c r="M136" s="610"/>
      <c r="N136" s="607"/>
      <c r="O136" s="605"/>
      <c r="P136" s="605"/>
      <c r="Q136" s="605"/>
      <c r="R136" s="604"/>
    </row>
    <row r="137" spans="1:18" ht="15.75" customHeight="1" thickBot="1">
      <c r="A137" s="6661" t="s">
        <v>224</v>
      </c>
      <c r="B137" s="6662"/>
      <c r="C137" s="6662"/>
      <c r="D137" s="6662"/>
      <c r="E137" s="6662"/>
      <c r="F137" s="6662"/>
      <c r="G137" s="6662"/>
      <c r="H137" s="6662"/>
      <c r="I137" s="6662"/>
      <c r="J137" s="6663"/>
      <c r="K137" s="20">
        <f>K112+K131</f>
        <v>11968.92</v>
      </c>
      <c r="L137" s="20">
        <f>L112+L131</f>
        <v>11901.919999999998</v>
      </c>
      <c r="M137" s="20">
        <f>M112+M131</f>
        <v>11465.73</v>
      </c>
      <c r="N137" s="607"/>
      <c r="O137" s="605"/>
      <c r="P137" s="605"/>
      <c r="Q137" s="605"/>
      <c r="R137" s="604"/>
    </row>
    <row r="138" spans="1:18" ht="15.75" customHeight="1">
      <c r="A138" s="6664" t="s">
        <v>1</v>
      </c>
      <c r="B138" s="6665"/>
      <c r="C138" s="6665"/>
      <c r="D138" s="6665"/>
      <c r="E138" s="6665"/>
      <c r="F138" s="6665"/>
      <c r="G138" s="6665"/>
      <c r="H138" s="6665"/>
      <c r="I138" s="6665"/>
      <c r="J138" s="6666"/>
      <c r="K138" s="609"/>
      <c r="L138" s="40"/>
      <c r="M138" s="40"/>
      <c r="N138" s="607"/>
      <c r="O138" s="605"/>
      <c r="P138" s="605"/>
      <c r="Q138" s="605"/>
      <c r="R138" s="604"/>
    </row>
    <row r="139" spans="1:18" ht="15.75" customHeight="1" thickBot="1">
      <c r="A139" s="6622" t="s">
        <v>0</v>
      </c>
      <c r="B139" s="6623"/>
      <c r="C139" s="6623"/>
      <c r="D139" s="6623"/>
      <c r="E139" s="6623"/>
      <c r="F139" s="6623"/>
      <c r="G139" s="6623"/>
      <c r="H139" s="6623"/>
      <c r="I139" s="6623"/>
      <c r="J139" s="6624"/>
      <c r="K139" s="608">
        <v>1663.5</v>
      </c>
      <c r="L139" s="608"/>
      <c r="M139" s="608"/>
      <c r="N139" s="607"/>
      <c r="O139" s="605"/>
      <c r="P139" s="605"/>
      <c r="Q139" s="605"/>
      <c r="R139" s="604"/>
    </row>
    <row r="140" spans="1:18" ht="0.75" customHeight="1">
      <c r="A140" s="606"/>
      <c r="B140" s="605"/>
      <c r="C140" s="605"/>
      <c r="D140" s="604"/>
    </row>
    <row r="145" spans="6:18">
      <c r="F145" s="6642"/>
      <c r="G145" s="6642"/>
      <c r="H145" s="6642"/>
      <c r="I145" s="6642"/>
      <c r="J145" s="6642"/>
      <c r="K145" s="6642"/>
      <c r="L145" s="6642"/>
      <c r="M145" s="6642"/>
      <c r="N145" s="6642"/>
      <c r="O145" s="6642"/>
      <c r="P145" s="6642"/>
      <c r="Q145" s="6642"/>
      <c r="R145" s="6642"/>
    </row>
  </sheetData>
  <mergeCells count="284">
    <mergeCell ref="A128:J128"/>
    <mergeCell ref="P86:P87"/>
    <mergeCell ref="G86:G87"/>
    <mergeCell ref="N52:N53"/>
    <mergeCell ref="I75:I76"/>
    <mergeCell ref="I73:I74"/>
    <mergeCell ref="I32:I43"/>
    <mergeCell ref="H32:H43"/>
    <mergeCell ref="I77:I78"/>
    <mergeCell ref="G77:G78"/>
    <mergeCell ref="I71:I72"/>
    <mergeCell ref="I66:I70"/>
    <mergeCell ref="H66:H70"/>
    <mergeCell ref="H77:H78"/>
    <mergeCell ref="H56:H59"/>
    <mergeCell ref="I64:I65"/>
    <mergeCell ref="I56:I59"/>
    <mergeCell ref="H64:H65"/>
    <mergeCell ref="H62:H63"/>
    <mergeCell ref="I62:I63"/>
    <mergeCell ref="H52:H55"/>
    <mergeCell ref="O66:O67"/>
    <mergeCell ref="R1:R2"/>
    <mergeCell ref="A3:S3"/>
    <mergeCell ref="A4:S4"/>
    <mergeCell ref="Q44:Q51"/>
    <mergeCell ref="S92:S93"/>
    <mergeCell ref="S6:S8"/>
    <mergeCell ref="C12:M13"/>
    <mergeCell ref="M7:M8"/>
    <mergeCell ref="I96:I99"/>
    <mergeCell ref="H96:H99"/>
    <mergeCell ref="R6:R8"/>
    <mergeCell ref="R64:R65"/>
    <mergeCell ref="N92:N93"/>
    <mergeCell ref="N94:N95"/>
    <mergeCell ref="H94:H95"/>
    <mergeCell ref="I94:I95"/>
    <mergeCell ref="G94:G95"/>
    <mergeCell ref="F145:R145"/>
    <mergeCell ref="N110:Q110"/>
    <mergeCell ref="A112:J112"/>
    <mergeCell ref="A98:A99"/>
    <mergeCell ref="B98:B99"/>
    <mergeCell ref="C98:C99"/>
    <mergeCell ref="D98:D99"/>
    <mergeCell ref="F98:F99"/>
    <mergeCell ref="G96:G99"/>
    <mergeCell ref="C111:J111"/>
    <mergeCell ref="I100:I103"/>
    <mergeCell ref="A100:A103"/>
    <mergeCell ref="B100:B103"/>
    <mergeCell ref="C100:C103"/>
    <mergeCell ref="B96:B97"/>
    <mergeCell ref="C96:C97"/>
    <mergeCell ref="A120:J120"/>
    <mergeCell ref="A121:J121"/>
    <mergeCell ref="A135:J135"/>
    <mergeCell ref="A136:J136"/>
    <mergeCell ref="D100:F101"/>
    <mergeCell ref="F102:F103"/>
    <mergeCell ref="H100:H103"/>
    <mergeCell ref="A127:J127"/>
    <mergeCell ref="A139:J139"/>
    <mergeCell ref="N107:Q107"/>
    <mergeCell ref="A109:L109"/>
    <mergeCell ref="C104:I104"/>
    <mergeCell ref="C105:I105"/>
    <mergeCell ref="A107:I107"/>
    <mergeCell ref="C106:I106"/>
    <mergeCell ref="A130:J130"/>
    <mergeCell ref="B84:B85"/>
    <mergeCell ref="A129:J129"/>
    <mergeCell ref="A125:J125"/>
    <mergeCell ref="A123:J123"/>
    <mergeCell ref="A124:J124"/>
    <mergeCell ref="A126:J126"/>
    <mergeCell ref="O86:O87"/>
    <mergeCell ref="P88:P89"/>
    <mergeCell ref="N88:N89"/>
    <mergeCell ref="O88:O89"/>
    <mergeCell ref="A137:J137"/>
    <mergeCell ref="A138:J138"/>
    <mergeCell ref="G100:G103"/>
    <mergeCell ref="A131:J131"/>
    <mergeCell ref="A132:J132"/>
    <mergeCell ref="A133:J133"/>
    <mergeCell ref="A79:A80"/>
    <mergeCell ref="A114:J114"/>
    <mergeCell ref="A113:J113"/>
    <mergeCell ref="A116:J116"/>
    <mergeCell ref="A122:J122"/>
    <mergeCell ref="A115:J115"/>
    <mergeCell ref="A117:J117"/>
    <mergeCell ref="A118:J118"/>
    <mergeCell ref="A119:J119"/>
    <mergeCell ref="H92:H93"/>
    <mergeCell ref="D102:D103"/>
    <mergeCell ref="A96:A97"/>
    <mergeCell ref="G90:G91"/>
    <mergeCell ref="D96:F97"/>
    <mergeCell ref="A86:A87"/>
    <mergeCell ref="B86:B87"/>
    <mergeCell ref="F73:F74"/>
    <mergeCell ref="G88:G89"/>
    <mergeCell ref="C66:C67"/>
    <mergeCell ref="D79:F80"/>
    <mergeCell ref="I92:I93"/>
    <mergeCell ref="H90:H91"/>
    <mergeCell ref="I90:I91"/>
    <mergeCell ref="C86:C87"/>
    <mergeCell ref="F86:F87"/>
    <mergeCell ref="H86:H87"/>
    <mergeCell ref="I86:I87"/>
    <mergeCell ref="H88:H89"/>
    <mergeCell ref="I88:I89"/>
    <mergeCell ref="F90:F91"/>
    <mergeCell ref="F92:F93"/>
    <mergeCell ref="H73:H74"/>
    <mergeCell ref="H71:H72"/>
    <mergeCell ref="H84:H85"/>
    <mergeCell ref="I84:I85"/>
    <mergeCell ref="H75:H76"/>
    <mergeCell ref="H79:H83"/>
    <mergeCell ref="A75:A76"/>
    <mergeCell ref="G92:G93"/>
    <mergeCell ref="G84:G85"/>
    <mergeCell ref="F84:F85"/>
    <mergeCell ref="C84:C85"/>
    <mergeCell ref="A88:A89"/>
    <mergeCell ref="B92:B93"/>
    <mergeCell ref="B52:B53"/>
    <mergeCell ref="C52:C53"/>
    <mergeCell ref="C92:C93"/>
    <mergeCell ref="A52:A53"/>
    <mergeCell ref="C81:C83"/>
    <mergeCell ref="A90:A91"/>
    <mergeCell ref="B90:B91"/>
    <mergeCell ref="C90:C91"/>
    <mergeCell ref="A84:A85"/>
    <mergeCell ref="G52:G55"/>
    <mergeCell ref="F71:F72"/>
    <mergeCell ref="F58:F59"/>
    <mergeCell ref="C60:I60"/>
    <mergeCell ref="C64:C65"/>
    <mergeCell ref="D52:F53"/>
    <mergeCell ref="B69:B70"/>
    <mergeCell ref="G66:G70"/>
    <mergeCell ref="B30:B31"/>
    <mergeCell ref="C30:C31"/>
    <mergeCell ref="D21:D31"/>
    <mergeCell ref="E51:F51"/>
    <mergeCell ref="A94:A95"/>
    <mergeCell ref="B94:B95"/>
    <mergeCell ref="C94:C95"/>
    <mergeCell ref="F94:F95"/>
    <mergeCell ref="A92:A93"/>
    <mergeCell ref="F77:F78"/>
    <mergeCell ref="C44:C45"/>
    <mergeCell ref="C54:C55"/>
    <mergeCell ref="C62:C63"/>
    <mergeCell ref="E43:F43"/>
    <mergeCell ref="A71:A72"/>
    <mergeCell ref="A66:A67"/>
    <mergeCell ref="B66:B67"/>
    <mergeCell ref="D66:F67"/>
    <mergeCell ref="F62:F63"/>
    <mergeCell ref="D56:F57"/>
    <mergeCell ref="A54:A55"/>
    <mergeCell ref="F54:F55"/>
    <mergeCell ref="E58:E59"/>
    <mergeCell ref="E54:E55"/>
    <mergeCell ref="A14:A20"/>
    <mergeCell ref="B14:B20"/>
    <mergeCell ref="C14:C20"/>
    <mergeCell ref="H14:H20"/>
    <mergeCell ref="B12:B13"/>
    <mergeCell ref="J6:J8"/>
    <mergeCell ref="N7:N8"/>
    <mergeCell ref="G14:G31"/>
    <mergeCell ref="A21:A24"/>
    <mergeCell ref="A30:A31"/>
    <mergeCell ref="E21:E24"/>
    <mergeCell ref="F21:F24"/>
    <mergeCell ref="B21:B24"/>
    <mergeCell ref="A6:A8"/>
    <mergeCell ref="B6:B8"/>
    <mergeCell ref="C6:C8"/>
    <mergeCell ref="C21:C24"/>
    <mergeCell ref="K7:K8"/>
    <mergeCell ref="L7:L8"/>
    <mergeCell ref="E6:E8"/>
    <mergeCell ref="G6:G8"/>
    <mergeCell ref="N6:Q6"/>
    <mergeCell ref="P7:P8"/>
    <mergeCell ref="O7:O8"/>
    <mergeCell ref="B64:B65"/>
    <mergeCell ref="B44:B45"/>
    <mergeCell ref="B54:B55"/>
    <mergeCell ref="B62:B63"/>
    <mergeCell ref="B75:B76"/>
    <mergeCell ref="C75:C76"/>
    <mergeCell ref="F75:F76"/>
    <mergeCell ref="B73:B74"/>
    <mergeCell ref="O5:Q5"/>
    <mergeCell ref="C11:Q11"/>
    <mergeCell ref="H44:H51"/>
    <mergeCell ref="I44:I51"/>
    <mergeCell ref="D44:F45"/>
    <mergeCell ref="D32:F36"/>
    <mergeCell ref="Q7:Q8"/>
    <mergeCell ref="I14:I20"/>
    <mergeCell ref="B9:I9"/>
    <mergeCell ref="D14:F20"/>
    <mergeCell ref="D6:D8"/>
    <mergeCell ref="F6:F8"/>
    <mergeCell ref="H6:H8"/>
    <mergeCell ref="I6:I8"/>
    <mergeCell ref="K6:M6"/>
    <mergeCell ref="G44:G51"/>
    <mergeCell ref="A62:A63"/>
    <mergeCell ref="G32:G43"/>
    <mergeCell ref="E39:E41"/>
    <mergeCell ref="F69:F70"/>
    <mergeCell ref="E69:E70"/>
    <mergeCell ref="G71:G72"/>
    <mergeCell ref="C88:C89"/>
    <mergeCell ref="F88:F89"/>
    <mergeCell ref="G75:G76"/>
    <mergeCell ref="B71:B72"/>
    <mergeCell ref="C71:C72"/>
    <mergeCell ref="C73:C74"/>
    <mergeCell ref="B79:B80"/>
    <mergeCell ref="C79:C80"/>
    <mergeCell ref="B88:B89"/>
    <mergeCell ref="B56:B57"/>
    <mergeCell ref="G73:G74"/>
    <mergeCell ref="G79:G83"/>
    <mergeCell ref="A32:A36"/>
    <mergeCell ref="B32:B36"/>
    <mergeCell ref="F64:F65"/>
    <mergeCell ref="G62:G63"/>
    <mergeCell ref="G64:G65"/>
    <mergeCell ref="F39:F41"/>
    <mergeCell ref="Q66:Q67"/>
    <mergeCell ref="N84:N85"/>
    <mergeCell ref="N86:N87"/>
    <mergeCell ref="N64:N65"/>
    <mergeCell ref="N62:N63"/>
    <mergeCell ref="P62:P63"/>
    <mergeCell ref="P66:P67"/>
    <mergeCell ref="P73:P74"/>
    <mergeCell ref="P79:P80"/>
    <mergeCell ref="N79:N80"/>
    <mergeCell ref="O79:O80"/>
    <mergeCell ref="Q79:Q80"/>
    <mergeCell ref="O73:O74"/>
    <mergeCell ref="N73:N74"/>
    <mergeCell ref="Q73:Q74"/>
    <mergeCell ref="Q86:Q87"/>
    <mergeCell ref="R88:R89"/>
    <mergeCell ref="S64:T65"/>
    <mergeCell ref="N44:N51"/>
    <mergeCell ref="O44:O51"/>
    <mergeCell ref="P44:P51"/>
    <mergeCell ref="A134:J134"/>
    <mergeCell ref="A77:A78"/>
    <mergeCell ref="B77:B78"/>
    <mergeCell ref="C77:C78"/>
    <mergeCell ref="Q88:Q89"/>
    <mergeCell ref="Q64:Q65"/>
    <mergeCell ref="N66:N67"/>
    <mergeCell ref="G56:G59"/>
    <mergeCell ref="A73:A74"/>
    <mergeCell ref="A69:A70"/>
    <mergeCell ref="A64:A65"/>
    <mergeCell ref="Q62:Q63"/>
    <mergeCell ref="O62:O63"/>
    <mergeCell ref="A56:A57"/>
    <mergeCell ref="O64:O65"/>
    <mergeCell ref="P64:P65"/>
    <mergeCell ref="A44:A45"/>
    <mergeCell ref="B58:B59"/>
    <mergeCell ref="A58:A59"/>
  </mergeCells>
  <pageMargins left="0.23622047244094491" right="0.23622047244094491" top="0.74803149606299213" bottom="0.74803149606299213" header="0.31496062992125984" footer="0.31496062992125984"/>
  <pageSetup paperSize="9" scale="48" firstPageNumber="2" fitToHeight="0" orientation="landscape" useFirstPageNumber="1" r:id="rId1"/>
  <headerFooter>
    <oddHeader>&amp;C&amp;P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E1E32-260D-4603-8CDD-B88940E67617}">
  <sheetPr>
    <pageSetUpPr fitToPage="1"/>
  </sheetPr>
  <dimension ref="A1:AA126"/>
  <sheetViews>
    <sheetView view="pageBreakPreview" zoomScale="80" zoomScaleNormal="100" zoomScaleSheetLayoutView="80" workbookViewId="0">
      <selection activeCell="N40" sqref="N40"/>
    </sheetView>
  </sheetViews>
  <sheetFormatPr defaultRowHeight="15"/>
  <cols>
    <col min="1" max="1" width="3.5703125" customWidth="1"/>
    <col min="2" max="2" width="3.140625" customWidth="1"/>
    <col min="3" max="4" width="3.7109375" customWidth="1"/>
    <col min="5" max="5" width="3" customWidth="1"/>
    <col min="6" max="6" width="36.7109375" customWidth="1"/>
    <col min="7" max="7" width="5.42578125" customWidth="1"/>
    <col min="8" max="8" width="6.7109375" style="4160" customWidth="1"/>
    <col min="9" max="9" width="4.42578125" customWidth="1"/>
    <col min="10" max="10" width="7.28515625" customWidth="1"/>
    <col min="11" max="11" width="11.42578125" customWidth="1"/>
    <col min="12" max="12" width="10" customWidth="1"/>
    <col min="13" max="13" width="12.28515625" customWidth="1"/>
    <col min="14" max="14" width="38.7109375" customWidth="1"/>
    <col min="15" max="16" width="9.140625" customWidth="1"/>
    <col min="17" max="17" width="7.42578125" style="4159" customWidth="1"/>
    <col min="18" max="22" width="9.140625" hidden="1" customWidth="1"/>
    <col min="23" max="23" width="3.140625" hidden="1" customWidth="1"/>
    <col min="24" max="24" width="45.140625" style="3231" customWidth="1"/>
    <col min="25" max="25" width="47.140625" style="3231" customWidth="1"/>
  </cols>
  <sheetData>
    <row r="1" spans="1:25" ht="68.25" customHeight="1">
      <c r="O1" s="4486"/>
      <c r="P1" s="4486"/>
      <c r="Q1" s="4486"/>
      <c r="X1" s="589" t="s">
        <v>1617</v>
      </c>
      <c r="Y1" s="4485"/>
    </row>
    <row r="2" spans="1:25" ht="19.5" customHeight="1">
      <c r="A2" s="7111" t="s">
        <v>368</v>
      </c>
      <c r="B2" s="7111"/>
      <c r="C2" s="7111"/>
      <c r="D2" s="7111"/>
      <c r="E2" s="7111"/>
      <c r="F2" s="7111"/>
      <c r="G2" s="7111"/>
      <c r="H2" s="7111"/>
      <c r="I2" s="7111"/>
      <c r="J2" s="7111"/>
      <c r="K2" s="7111"/>
      <c r="L2" s="7111"/>
      <c r="M2" s="7111"/>
      <c r="N2" s="7111"/>
      <c r="O2" s="7111"/>
      <c r="P2" s="7111"/>
      <c r="Q2" s="7111"/>
      <c r="R2" s="7111"/>
      <c r="S2" s="7111"/>
      <c r="T2" s="7111"/>
      <c r="U2" s="7111"/>
      <c r="V2" s="7111"/>
      <c r="W2" s="7111"/>
      <c r="X2" s="7111"/>
      <c r="Y2" s="7111"/>
    </row>
    <row r="3" spans="1:25" ht="14.25" customHeight="1">
      <c r="A3" s="7112" t="s">
        <v>1616</v>
      </c>
      <c r="B3" s="7112"/>
      <c r="C3" s="7112"/>
      <c r="D3" s="7112"/>
      <c r="E3" s="7112"/>
      <c r="F3" s="7112"/>
      <c r="G3" s="7112"/>
      <c r="H3" s="7112"/>
      <c r="I3" s="7112"/>
      <c r="J3" s="7112"/>
      <c r="K3" s="7112"/>
      <c r="L3" s="7112"/>
      <c r="M3" s="7112"/>
      <c r="N3" s="7112"/>
      <c r="O3" s="7112"/>
      <c r="P3" s="7112"/>
      <c r="Q3" s="7112"/>
      <c r="R3" s="7112"/>
      <c r="S3" s="7112"/>
      <c r="T3" s="7112"/>
      <c r="U3" s="7112"/>
      <c r="V3" s="7112"/>
      <c r="W3" s="7112"/>
      <c r="X3" s="7112"/>
      <c r="Y3" s="7112"/>
    </row>
    <row r="4" spans="1:25" ht="16.5" thickBot="1">
      <c r="A4" s="584"/>
      <c r="B4" s="584"/>
      <c r="C4" s="584"/>
      <c r="D4" s="584"/>
      <c r="E4" s="584"/>
      <c r="F4" s="584"/>
      <c r="G4" s="584"/>
      <c r="H4" s="3509"/>
      <c r="I4" s="584"/>
      <c r="J4" s="584"/>
      <c r="K4" s="584"/>
      <c r="L4" s="584"/>
      <c r="M4" s="584"/>
      <c r="N4" s="585"/>
      <c r="O4" s="8592"/>
      <c r="P4" s="8592"/>
      <c r="Q4" s="8592"/>
      <c r="Y4" s="4484" t="s">
        <v>32</v>
      </c>
    </row>
    <row r="5" spans="1:25" ht="21.75" customHeight="1" thickBot="1">
      <c r="A5" s="7133" t="s">
        <v>195</v>
      </c>
      <c r="B5" s="7133" t="s">
        <v>194</v>
      </c>
      <c r="C5" s="7130" t="s">
        <v>190</v>
      </c>
      <c r="D5" s="7204" t="s">
        <v>193</v>
      </c>
      <c r="E5" s="7133" t="s">
        <v>192</v>
      </c>
      <c r="F5" s="7136" t="s">
        <v>191</v>
      </c>
      <c r="G5" s="7207" t="s">
        <v>190</v>
      </c>
      <c r="H5" s="7169" t="s">
        <v>189</v>
      </c>
      <c r="I5" s="7172" t="s">
        <v>188</v>
      </c>
      <c r="J5" s="7169" t="s">
        <v>187</v>
      </c>
      <c r="K5" s="8007" t="s">
        <v>186</v>
      </c>
      <c r="L5" s="8008"/>
      <c r="M5" s="8009"/>
      <c r="N5" s="8593" t="s">
        <v>185</v>
      </c>
      <c r="O5" s="8594"/>
      <c r="P5" s="8594"/>
      <c r="Q5" s="8595"/>
      <c r="X5" s="8605" t="s">
        <v>184</v>
      </c>
      <c r="Y5" s="8607" t="s">
        <v>183</v>
      </c>
    </row>
    <row r="6" spans="1:25" ht="12.75">
      <c r="A6" s="7134"/>
      <c r="B6" s="7134"/>
      <c r="C6" s="7131"/>
      <c r="D6" s="7205"/>
      <c r="E6" s="7134"/>
      <c r="F6" s="7137"/>
      <c r="G6" s="7208"/>
      <c r="H6" s="7170"/>
      <c r="I6" s="7173"/>
      <c r="J6" s="7170"/>
      <c r="K6" s="8530" t="s">
        <v>182</v>
      </c>
      <c r="L6" s="7145" t="s">
        <v>181</v>
      </c>
      <c r="M6" s="6903" t="s">
        <v>28</v>
      </c>
      <c r="N6" s="8598" t="s">
        <v>180</v>
      </c>
      <c r="O6" s="7147" t="s">
        <v>179</v>
      </c>
      <c r="P6" s="8596" t="s">
        <v>178</v>
      </c>
      <c r="Q6" s="8596" t="s">
        <v>177</v>
      </c>
      <c r="X6" s="8606"/>
      <c r="Y6" s="8608"/>
    </row>
    <row r="7" spans="1:25" ht="153" customHeight="1" thickBot="1">
      <c r="A7" s="7135"/>
      <c r="B7" s="7135"/>
      <c r="C7" s="7132"/>
      <c r="D7" s="7206"/>
      <c r="E7" s="7135"/>
      <c r="F7" s="7138"/>
      <c r="G7" s="7209"/>
      <c r="H7" s="7171"/>
      <c r="I7" s="7174"/>
      <c r="J7" s="7171"/>
      <c r="K7" s="8531"/>
      <c r="L7" s="8601"/>
      <c r="M7" s="8602"/>
      <c r="N7" s="8599"/>
      <c r="O7" s="7149"/>
      <c r="P7" s="8597"/>
      <c r="Q7" s="8597"/>
      <c r="X7" s="8606"/>
      <c r="Y7" s="8608"/>
    </row>
    <row r="8" spans="1:25" ht="29.25" customHeight="1" thickBot="1">
      <c r="A8" s="3505" t="s">
        <v>43</v>
      </c>
      <c r="B8" s="4482" t="s">
        <v>1615</v>
      </c>
      <c r="C8" s="3421"/>
      <c r="D8" s="3421"/>
      <c r="E8" s="571"/>
      <c r="F8" s="571"/>
      <c r="G8" s="571"/>
      <c r="H8" s="4481"/>
      <c r="I8" s="571"/>
      <c r="J8" s="571"/>
      <c r="K8" s="571"/>
      <c r="L8" s="571"/>
      <c r="M8" s="571"/>
      <c r="N8" s="4480"/>
      <c r="O8" s="4480"/>
      <c r="P8" s="4480"/>
      <c r="Q8" s="4479"/>
      <c r="X8" s="4192"/>
      <c r="Y8" s="4191"/>
    </row>
    <row r="9" spans="1:25" ht="46.5" customHeight="1">
      <c r="A9" s="8603"/>
      <c r="B9" s="4478"/>
      <c r="C9" s="4475"/>
      <c r="D9" s="4475"/>
      <c r="E9" s="4475"/>
      <c r="F9" s="4477"/>
      <c r="G9" s="4477"/>
      <c r="H9" s="4476"/>
      <c r="I9" s="4475"/>
      <c r="J9" s="4475"/>
      <c r="K9" s="4475"/>
      <c r="L9" s="4475"/>
      <c r="M9" s="4475"/>
      <c r="N9" s="4474" t="s">
        <v>1614</v>
      </c>
      <c r="O9" s="4473" t="s">
        <v>279</v>
      </c>
      <c r="P9" s="4472">
        <v>20</v>
      </c>
      <c r="Q9" s="4362" t="s">
        <v>1613</v>
      </c>
      <c r="X9" s="4374" t="s">
        <v>1612</v>
      </c>
      <c r="Y9" s="4374" t="s">
        <v>1611</v>
      </c>
    </row>
    <row r="10" spans="1:25" ht="199.5" customHeight="1" thickBot="1">
      <c r="A10" s="8604"/>
      <c r="B10" s="3415"/>
      <c r="C10" s="4468"/>
      <c r="D10" s="4468"/>
      <c r="E10" s="4468"/>
      <c r="F10" s="4470"/>
      <c r="G10" s="4470"/>
      <c r="H10" s="4469"/>
      <c r="I10" s="4468"/>
      <c r="J10" s="4468"/>
      <c r="K10" s="4468"/>
      <c r="L10" s="4468"/>
      <c r="M10" s="4468"/>
      <c r="N10" s="4467" t="s">
        <v>1610</v>
      </c>
      <c r="O10" s="4466" t="s">
        <v>1609</v>
      </c>
      <c r="P10" s="4465" t="s">
        <v>1608</v>
      </c>
      <c r="Q10" s="4465" t="s">
        <v>1608</v>
      </c>
      <c r="X10" s="4464" t="s">
        <v>1607</v>
      </c>
      <c r="Y10" s="4464" t="s">
        <v>1606</v>
      </c>
    </row>
    <row r="11" spans="1:25" ht="24" customHeight="1" thickBot="1">
      <c r="A11" s="7985" t="s">
        <v>43</v>
      </c>
      <c r="B11" s="7935" t="s">
        <v>43</v>
      </c>
      <c r="C11" s="398" t="s">
        <v>1605</v>
      </c>
      <c r="D11" s="396"/>
      <c r="E11" s="4329"/>
      <c r="F11" s="4463"/>
      <c r="G11" s="4463"/>
      <c r="H11" s="4462"/>
      <c r="I11" s="4461"/>
      <c r="J11" s="4461"/>
      <c r="K11" s="4461"/>
      <c r="L11" s="4461"/>
      <c r="M11" s="4461"/>
      <c r="N11" s="4460"/>
      <c r="O11" s="4460"/>
      <c r="P11" s="4460"/>
      <c r="Q11" s="4459"/>
      <c r="X11" s="4458"/>
      <c r="Y11" s="4458"/>
    </row>
    <row r="12" spans="1:25" ht="71.25" customHeight="1" thickBot="1">
      <c r="A12" s="7986"/>
      <c r="B12" s="7936"/>
      <c r="C12" s="8545"/>
      <c r="D12" s="8546"/>
      <c r="E12" s="8546"/>
      <c r="F12" s="8546"/>
      <c r="G12" s="8546"/>
      <c r="H12" s="8546"/>
      <c r="I12" s="8546"/>
      <c r="J12" s="8546"/>
      <c r="K12" s="8546"/>
      <c r="L12" s="8546"/>
      <c r="M12" s="8547"/>
      <c r="N12" s="4377" t="s">
        <v>1604</v>
      </c>
      <c r="O12" s="4457" t="s">
        <v>1560</v>
      </c>
      <c r="P12" s="4457" t="s">
        <v>1559</v>
      </c>
      <c r="Q12" s="4317" t="s">
        <v>1559</v>
      </c>
      <c r="X12" s="8532" t="s">
        <v>1603</v>
      </c>
      <c r="Y12" s="8533"/>
    </row>
    <row r="13" spans="1:25" ht="126" customHeight="1">
      <c r="A13" s="7996" t="s">
        <v>43</v>
      </c>
      <c r="B13" s="7980" t="s">
        <v>43</v>
      </c>
      <c r="C13" s="7949" t="s">
        <v>43</v>
      </c>
      <c r="D13" s="7252" t="s">
        <v>1600</v>
      </c>
      <c r="E13" s="7253"/>
      <c r="F13" s="7254"/>
      <c r="G13" s="8609" t="s">
        <v>166</v>
      </c>
      <c r="H13" s="7967" t="s">
        <v>48</v>
      </c>
      <c r="I13" s="7972" t="s">
        <v>741</v>
      </c>
      <c r="J13" s="388" t="s">
        <v>41</v>
      </c>
      <c r="K13" s="4433">
        <f t="shared" ref="K13:M14" si="0">K15</f>
        <v>3</v>
      </c>
      <c r="L13" s="4433">
        <f t="shared" si="0"/>
        <v>3</v>
      </c>
      <c r="M13" s="322">
        <f t="shared" si="0"/>
        <v>3</v>
      </c>
      <c r="N13" s="4250" t="s">
        <v>1602</v>
      </c>
      <c r="O13" s="4265" t="s">
        <v>1409</v>
      </c>
      <c r="P13" s="4456">
        <v>3</v>
      </c>
      <c r="Q13" s="4451">
        <v>2</v>
      </c>
      <c r="X13" s="8534" t="s">
        <v>1601</v>
      </c>
      <c r="Y13" s="4210"/>
    </row>
    <row r="14" spans="1:25" ht="22.5" customHeight="1" thickBot="1">
      <c r="A14" s="7998"/>
      <c r="B14" s="7982"/>
      <c r="C14" s="7951"/>
      <c r="D14" s="7258"/>
      <c r="E14" s="7259"/>
      <c r="F14" s="7260"/>
      <c r="G14" s="8610"/>
      <c r="H14" s="7968"/>
      <c r="I14" s="7973"/>
      <c r="J14" s="4423" t="s">
        <v>36</v>
      </c>
      <c r="K14" s="4422">
        <f t="shared" si="0"/>
        <v>3</v>
      </c>
      <c r="L14" s="4422">
        <f t="shared" si="0"/>
        <v>3</v>
      </c>
      <c r="M14" s="4421">
        <f t="shared" si="0"/>
        <v>3</v>
      </c>
      <c r="N14" s="4214"/>
      <c r="O14" s="4214"/>
      <c r="P14" s="4361"/>
      <c r="Q14" s="4229"/>
      <c r="X14" s="8536"/>
      <c r="Y14" s="4210"/>
    </row>
    <row r="15" spans="1:25" ht="21" customHeight="1" thickBot="1">
      <c r="A15" s="3304" t="s">
        <v>43</v>
      </c>
      <c r="B15" s="3303" t="s">
        <v>43</v>
      </c>
      <c r="C15" s="7210" t="s">
        <v>43</v>
      </c>
      <c r="D15" s="7983" t="s">
        <v>43</v>
      </c>
      <c r="E15" s="4218"/>
      <c r="F15" s="7961" t="s">
        <v>1600</v>
      </c>
      <c r="G15" s="4455"/>
      <c r="H15" s="7968"/>
      <c r="I15" s="7973"/>
      <c r="J15" s="4344" t="s">
        <v>41</v>
      </c>
      <c r="K15" s="4402">
        <v>3</v>
      </c>
      <c r="L15" s="4402">
        <v>3</v>
      </c>
      <c r="M15" s="4402">
        <v>3</v>
      </c>
      <c r="N15" s="4240"/>
      <c r="O15" s="4240"/>
      <c r="P15" s="4296"/>
      <c r="Q15" s="4237"/>
      <c r="T15" s="217"/>
      <c r="X15" s="8536"/>
      <c r="Y15" s="4210"/>
    </row>
    <row r="16" spans="1:25" ht="21" customHeight="1" thickBot="1">
      <c r="A16" s="3304"/>
      <c r="B16" s="3303"/>
      <c r="C16" s="7963"/>
      <c r="D16" s="7984"/>
      <c r="E16" s="4218"/>
      <c r="F16" s="7962"/>
      <c r="G16" s="4455"/>
      <c r="H16" s="7969"/>
      <c r="I16" s="7974"/>
      <c r="J16" s="4207" t="s">
        <v>36</v>
      </c>
      <c r="K16" s="4351">
        <f>SUM(K15)</f>
        <v>3</v>
      </c>
      <c r="L16" s="4351">
        <f>SUM(L15)</f>
        <v>3</v>
      </c>
      <c r="M16" s="4206">
        <f>SUM(M15)</f>
        <v>3</v>
      </c>
      <c r="N16" s="4240"/>
      <c r="O16" s="4240"/>
      <c r="P16" s="4296"/>
      <c r="Q16" s="4237"/>
      <c r="X16" s="8535"/>
      <c r="Y16" s="4210"/>
    </row>
    <row r="17" spans="1:27" ht="25.5" customHeight="1">
      <c r="A17" s="7996" t="s">
        <v>43</v>
      </c>
      <c r="B17" s="7980" t="s">
        <v>43</v>
      </c>
      <c r="C17" s="7949" t="s">
        <v>38</v>
      </c>
      <c r="D17" s="7252" t="s">
        <v>1599</v>
      </c>
      <c r="E17" s="7253"/>
      <c r="F17" s="7254"/>
      <c r="G17" s="8001" t="s">
        <v>152</v>
      </c>
      <c r="H17" s="7967" t="s">
        <v>48</v>
      </c>
      <c r="I17" s="7972" t="s">
        <v>741</v>
      </c>
      <c r="J17" s="388" t="s">
        <v>41</v>
      </c>
      <c r="K17" s="4433">
        <f>K20+K21</f>
        <v>15</v>
      </c>
      <c r="L17" s="4433">
        <f>L20+L21</f>
        <v>15</v>
      </c>
      <c r="M17" s="4433">
        <f>M20+M21</f>
        <v>15</v>
      </c>
      <c r="N17" s="4444"/>
      <c r="O17" s="4269"/>
      <c r="P17" s="4269"/>
      <c r="Q17" s="4249"/>
      <c r="X17" s="4210"/>
      <c r="Y17" s="4210"/>
    </row>
    <row r="18" spans="1:27" ht="25.5" customHeight="1" thickBot="1">
      <c r="A18" s="7997"/>
      <c r="B18" s="7981"/>
      <c r="C18" s="7950"/>
      <c r="D18" s="7255"/>
      <c r="E18" s="7256"/>
      <c r="F18" s="7257"/>
      <c r="G18" s="7955"/>
      <c r="H18" s="7968"/>
      <c r="I18" s="7973"/>
      <c r="J18" s="3474" t="s">
        <v>643</v>
      </c>
      <c r="K18" s="4454">
        <f t="shared" ref="K18:M19" si="1">K22</f>
        <v>0</v>
      </c>
      <c r="L18" s="4454">
        <f t="shared" si="1"/>
        <v>0</v>
      </c>
      <c r="M18" s="4454">
        <f t="shared" si="1"/>
        <v>0</v>
      </c>
      <c r="N18" s="4453"/>
      <c r="O18" s="4452"/>
      <c r="P18" s="4265"/>
      <c r="Q18" s="4451"/>
      <c r="X18" s="4210"/>
      <c r="Y18" s="4210"/>
    </row>
    <row r="19" spans="1:27" ht="19.5" customHeight="1" thickBot="1">
      <c r="A19" s="7998"/>
      <c r="B19" s="7982"/>
      <c r="C19" s="7951"/>
      <c r="D19" s="7258"/>
      <c r="E19" s="7259"/>
      <c r="F19" s="7260"/>
      <c r="G19" s="7955"/>
      <c r="H19" s="7968"/>
      <c r="I19" s="7973"/>
      <c r="J19" s="3361" t="s">
        <v>36</v>
      </c>
      <c r="K19" s="4450">
        <f t="shared" si="1"/>
        <v>15</v>
      </c>
      <c r="L19" s="4450">
        <f t="shared" si="1"/>
        <v>15</v>
      </c>
      <c r="M19" s="4450">
        <f t="shared" si="1"/>
        <v>15</v>
      </c>
      <c r="N19" s="4449"/>
      <c r="O19" s="4214"/>
      <c r="P19" s="4361"/>
      <c r="Q19" s="4229"/>
      <c r="X19" s="4210"/>
      <c r="Y19" s="4210"/>
    </row>
    <row r="20" spans="1:27" ht="77.25" customHeight="1" thickBot="1">
      <c r="A20" s="4448" t="s">
        <v>43</v>
      </c>
      <c r="B20" s="4447" t="s">
        <v>43</v>
      </c>
      <c r="C20" s="4404" t="s">
        <v>38</v>
      </c>
      <c r="D20" s="349" t="s">
        <v>43</v>
      </c>
      <c r="E20" s="4436"/>
      <c r="F20" s="4446" t="s">
        <v>1598</v>
      </c>
      <c r="G20" s="7955"/>
      <c r="H20" s="7968"/>
      <c r="I20" s="7973"/>
      <c r="J20" s="4227" t="s">
        <v>41</v>
      </c>
      <c r="K20" s="4445">
        <v>15</v>
      </c>
      <c r="L20" s="4445">
        <v>15</v>
      </c>
      <c r="M20" s="4445">
        <v>15</v>
      </c>
      <c r="N20" s="4444" t="s">
        <v>1597</v>
      </c>
      <c r="O20" s="4269" t="s">
        <v>1409</v>
      </c>
      <c r="P20" s="4234">
        <v>7</v>
      </c>
      <c r="Q20" s="4417">
        <v>10</v>
      </c>
      <c r="T20" s="217"/>
      <c r="X20" s="8532" t="s">
        <v>1596</v>
      </c>
      <c r="Y20" s="8533"/>
    </row>
    <row r="21" spans="1:27" ht="14.25" customHeight="1">
      <c r="A21" s="7985" t="s">
        <v>43</v>
      </c>
      <c r="B21" s="7999" t="s">
        <v>43</v>
      </c>
      <c r="C21" s="4404" t="s">
        <v>38</v>
      </c>
      <c r="D21" s="349" t="s">
        <v>38</v>
      </c>
      <c r="E21" s="4436"/>
      <c r="F21" s="4441" t="s">
        <v>1595</v>
      </c>
      <c r="G21" s="7955"/>
      <c r="H21" s="7968"/>
      <c r="I21" s="7973"/>
      <c r="J21" s="4280" t="s">
        <v>41</v>
      </c>
      <c r="K21" s="4443">
        <v>0</v>
      </c>
      <c r="L21" s="4443">
        <v>0</v>
      </c>
      <c r="M21" s="4443">
        <v>0</v>
      </c>
      <c r="N21" s="4442"/>
      <c r="O21" s="4265"/>
      <c r="P21" s="4353"/>
      <c r="Q21" s="4362"/>
      <c r="T21" s="217"/>
      <c r="X21" s="4210"/>
      <c r="Y21" s="4437"/>
      <c r="Z21" s="217"/>
      <c r="AA21" s="217"/>
    </row>
    <row r="22" spans="1:27" ht="14.25" customHeight="1" thickBot="1">
      <c r="A22" s="8029"/>
      <c r="B22" s="7981"/>
      <c r="C22" s="4430"/>
      <c r="D22" s="449"/>
      <c r="E22" s="4436"/>
      <c r="F22" s="4441"/>
      <c r="G22" s="7955"/>
      <c r="H22" s="7968"/>
      <c r="I22" s="7973"/>
      <c r="J22" s="4279" t="s">
        <v>643</v>
      </c>
      <c r="K22" s="4357">
        <v>0</v>
      </c>
      <c r="L22" s="4357">
        <v>0</v>
      </c>
      <c r="M22" s="4357">
        <v>0</v>
      </c>
      <c r="N22" s="4440"/>
      <c r="O22" s="4286"/>
      <c r="P22" s="4439"/>
      <c r="Q22" s="4438"/>
      <c r="T22" s="217"/>
      <c r="X22" s="4437"/>
      <c r="Y22" s="4437"/>
      <c r="Z22" s="217"/>
      <c r="AA22" s="217"/>
    </row>
    <row r="23" spans="1:27" ht="21.75" customHeight="1" thickBot="1">
      <c r="A23" s="7986"/>
      <c r="B23" s="8000"/>
      <c r="C23" s="4424"/>
      <c r="D23" s="478"/>
      <c r="E23" s="4436"/>
      <c r="F23" s="4435"/>
      <c r="G23" s="7956"/>
      <c r="H23" s="7969"/>
      <c r="I23" s="7974"/>
      <c r="J23" s="4207" t="s">
        <v>36</v>
      </c>
      <c r="K23" s="4351">
        <f>SUM(K20:K22)</f>
        <v>15</v>
      </c>
      <c r="L23" s="4351">
        <f>SUM(L20:L22)</f>
        <v>15</v>
      </c>
      <c r="M23" s="4206">
        <f>SUM(M20:M22)</f>
        <v>15</v>
      </c>
      <c r="N23" s="4240"/>
      <c r="O23" s="4240"/>
      <c r="P23" s="4434"/>
      <c r="Q23" s="4237"/>
      <c r="X23" s="4210"/>
      <c r="Y23" s="4210"/>
    </row>
    <row r="24" spans="1:27" ht="15" customHeight="1">
      <c r="A24" s="7985" t="s">
        <v>43</v>
      </c>
      <c r="B24" s="7999" t="s">
        <v>43</v>
      </c>
      <c r="C24" s="4404" t="s">
        <v>51</v>
      </c>
      <c r="D24" s="7252" t="s">
        <v>1594</v>
      </c>
      <c r="E24" s="7253"/>
      <c r="F24" s="7254"/>
      <c r="G24" s="8001" t="s">
        <v>143</v>
      </c>
      <c r="H24" s="8584" t="s">
        <v>48</v>
      </c>
      <c r="I24" s="7972" t="s">
        <v>741</v>
      </c>
      <c r="J24" s="388" t="s">
        <v>41</v>
      </c>
      <c r="K24" s="4433">
        <f>K27+K29+K31</f>
        <v>180</v>
      </c>
      <c r="L24" s="4433">
        <f>L27+L29+L31</f>
        <v>170</v>
      </c>
      <c r="M24" s="322">
        <f>M27+M29+M31</f>
        <v>146.19999999999999</v>
      </c>
      <c r="N24" s="4250"/>
      <c r="O24" s="4269"/>
      <c r="P24" s="4432"/>
      <c r="Q24" s="4431"/>
      <c r="X24" s="4210"/>
      <c r="Y24" s="4210"/>
    </row>
    <row r="25" spans="1:27">
      <c r="A25" s="8029"/>
      <c r="B25" s="7981"/>
      <c r="C25" s="4430"/>
      <c r="D25" s="7255"/>
      <c r="E25" s="7256"/>
      <c r="F25" s="7257"/>
      <c r="G25" s="7955"/>
      <c r="H25" s="7968"/>
      <c r="I25" s="7973"/>
      <c r="J25" s="374"/>
      <c r="K25" s="4429"/>
      <c r="L25" s="4429"/>
      <c r="M25" s="379"/>
      <c r="N25" s="4428"/>
      <c r="O25" s="4427"/>
      <c r="P25" s="4426"/>
      <c r="Q25" s="4425"/>
      <c r="X25" s="4210"/>
      <c r="Y25" s="4210"/>
    </row>
    <row r="26" spans="1:27" ht="25.5" customHeight="1" thickBot="1">
      <c r="A26" s="7986"/>
      <c r="B26" s="8000"/>
      <c r="C26" s="4424"/>
      <c r="D26" s="7258"/>
      <c r="E26" s="7259"/>
      <c r="F26" s="7260"/>
      <c r="G26" s="7956"/>
      <c r="H26" s="8585"/>
      <c r="I26" s="7974"/>
      <c r="J26" s="4423" t="s">
        <v>36</v>
      </c>
      <c r="K26" s="4422">
        <f>K28+K30+K32</f>
        <v>180</v>
      </c>
      <c r="L26" s="4422">
        <f>L28+L30+L32</f>
        <v>170</v>
      </c>
      <c r="M26" s="4421">
        <f>M28+M30+M32</f>
        <v>146.19999999999999</v>
      </c>
      <c r="N26" s="4283"/>
      <c r="O26" s="4283"/>
      <c r="P26" s="4420"/>
      <c r="Q26" s="4419"/>
      <c r="V26" s="217"/>
      <c r="X26" s="4210"/>
      <c r="Y26" s="4210"/>
    </row>
    <row r="27" spans="1:27" ht="125.25" customHeight="1" thickBot="1">
      <c r="A27" s="7985" t="s">
        <v>43</v>
      </c>
      <c r="B27" s="7999" t="s">
        <v>43</v>
      </c>
      <c r="C27" s="7210" t="s">
        <v>51</v>
      </c>
      <c r="D27" s="7983" t="s">
        <v>43</v>
      </c>
      <c r="E27" s="8568"/>
      <c r="F27" s="7961" t="s">
        <v>1593</v>
      </c>
      <c r="G27" s="8001" t="s">
        <v>143</v>
      </c>
      <c r="H27" s="7967" t="s">
        <v>48</v>
      </c>
      <c r="I27" s="7972" t="s">
        <v>741</v>
      </c>
      <c r="J27" s="4358" t="s">
        <v>41</v>
      </c>
      <c r="K27" s="4402">
        <v>65</v>
      </c>
      <c r="L27" s="4402">
        <v>65</v>
      </c>
      <c r="M27" s="4414">
        <v>64.3</v>
      </c>
      <c r="N27" s="4250" t="s">
        <v>1592</v>
      </c>
      <c r="O27" s="4269" t="s">
        <v>254</v>
      </c>
      <c r="P27" s="4418">
        <v>20</v>
      </c>
      <c r="Q27" s="4417">
        <v>17</v>
      </c>
      <c r="T27" s="217"/>
      <c r="V27" s="217"/>
      <c r="X27" s="8534" t="s">
        <v>1591</v>
      </c>
      <c r="Y27" s="8534" t="s">
        <v>1590</v>
      </c>
    </row>
    <row r="28" spans="1:27" ht="26.25" customHeight="1" thickBot="1">
      <c r="A28" s="7986"/>
      <c r="B28" s="8000"/>
      <c r="C28" s="7963"/>
      <c r="D28" s="7984"/>
      <c r="E28" s="8570"/>
      <c r="F28" s="7962"/>
      <c r="G28" s="7955"/>
      <c r="H28" s="7968"/>
      <c r="I28" s="7974"/>
      <c r="J28" s="4207" t="s">
        <v>36</v>
      </c>
      <c r="K28" s="4231">
        <f>SUM(K27)</f>
        <v>65</v>
      </c>
      <c r="L28" s="4408">
        <f>SUM(L27)</f>
        <v>65</v>
      </c>
      <c r="M28" s="4231">
        <f>SUM(M27)</f>
        <v>64.3</v>
      </c>
      <c r="N28" s="4205"/>
      <c r="O28" s="4204"/>
      <c r="P28" s="4416"/>
      <c r="Q28" s="4415"/>
      <c r="T28" s="217"/>
      <c r="X28" s="8535"/>
      <c r="Y28" s="8535"/>
    </row>
    <row r="29" spans="1:27" ht="174" customHeight="1" thickBot="1">
      <c r="A29" s="7985" t="s">
        <v>43</v>
      </c>
      <c r="B29" s="7999" t="s">
        <v>43</v>
      </c>
      <c r="C29" s="7210" t="s">
        <v>51</v>
      </c>
      <c r="D29" s="7983" t="s">
        <v>38</v>
      </c>
      <c r="E29" s="8568"/>
      <c r="F29" s="6602" t="s">
        <v>1589</v>
      </c>
      <c r="G29" s="7955"/>
      <c r="H29" s="7968"/>
      <c r="I29" s="7972" t="s">
        <v>741</v>
      </c>
      <c r="J29" s="4358" t="s">
        <v>41</v>
      </c>
      <c r="K29" s="4402">
        <v>105</v>
      </c>
      <c r="L29" s="4402">
        <v>105</v>
      </c>
      <c r="M29" s="4414">
        <v>81.900000000000006</v>
      </c>
      <c r="N29" s="4413" t="s">
        <v>1588</v>
      </c>
      <c r="O29" s="4412" t="s">
        <v>1409</v>
      </c>
      <c r="P29" s="4411">
        <v>20</v>
      </c>
      <c r="Q29" s="4410">
        <v>24</v>
      </c>
      <c r="T29" s="217"/>
      <c r="X29" s="4220" t="s">
        <v>1587</v>
      </c>
      <c r="Y29" s="4409"/>
    </row>
    <row r="30" spans="1:27" ht="25.15" customHeight="1" thickBot="1">
      <c r="A30" s="7986"/>
      <c r="B30" s="8000"/>
      <c r="C30" s="7963"/>
      <c r="D30" s="7984"/>
      <c r="E30" s="8570"/>
      <c r="F30" s="6492"/>
      <c r="G30" s="7955"/>
      <c r="H30" s="7968"/>
      <c r="I30" s="7974"/>
      <c r="J30" s="4207" t="s">
        <v>36</v>
      </c>
      <c r="K30" s="4408">
        <f>SUM(K29)</f>
        <v>105</v>
      </c>
      <c r="L30" s="4408">
        <f>SUM(L29)</f>
        <v>105</v>
      </c>
      <c r="M30" s="4231">
        <f>SUM(M29)</f>
        <v>81.900000000000006</v>
      </c>
      <c r="N30" s="4407"/>
      <c r="O30" s="4406"/>
      <c r="P30" s="4376"/>
      <c r="Q30" s="4405"/>
      <c r="X30" s="4210"/>
      <c r="Y30" s="4210"/>
    </row>
    <row r="31" spans="1:27" ht="77.25" customHeight="1" thickBot="1">
      <c r="A31" s="7985" t="s">
        <v>43</v>
      </c>
      <c r="B31" s="7999" t="s">
        <v>43</v>
      </c>
      <c r="C31" s="4404" t="s">
        <v>51</v>
      </c>
      <c r="D31" s="7983" t="s">
        <v>51</v>
      </c>
      <c r="E31" s="8568"/>
      <c r="F31" s="6602" t="s">
        <v>1586</v>
      </c>
      <c r="G31" s="7955"/>
      <c r="H31" s="7968"/>
      <c r="I31" s="7972" t="s">
        <v>741</v>
      </c>
      <c r="J31" s="4403" t="s">
        <v>41</v>
      </c>
      <c r="K31" s="4402">
        <v>10</v>
      </c>
      <c r="L31" s="4401">
        <v>0</v>
      </c>
      <c r="M31" s="496">
        <v>0</v>
      </c>
      <c r="N31" s="4400" t="s">
        <v>1585</v>
      </c>
      <c r="O31" s="4269" t="s">
        <v>1409</v>
      </c>
      <c r="P31" s="4399">
        <v>3</v>
      </c>
      <c r="Q31" s="4249">
        <v>1</v>
      </c>
      <c r="T31" s="217"/>
      <c r="X31" s="8534" t="s">
        <v>1584</v>
      </c>
      <c r="Y31" s="4210"/>
    </row>
    <row r="32" spans="1:27" ht="24.75" customHeight="1" thickBot="1">
      <c r="A32" s="7986"/>
      <c r="B32" s="8000"/>
      <c r="C32" s="3295"/>
      <c r="D32" s="7984"/>
      <c r="E32" s="8570"/>
      <c r="F32" s="6492"/>
      <c r="G32" s="7956"/>
      <c r="H32" s="7969"/>
      <c r="I32" s="7974"/>
      <c r="J32" s="4398" t="s">
        <v>36</v>
      </c>
      <c r="K32" s="4206">
        <f>SUM(K31)</f>
        <v>10</v>
      </c>
      <c r="L32" s="4397">
        <f>SUM(L31)</f>
        <v>0</v>
      </c>
      <c r="M32" s="4397">
        <f>SUM(M31)</f>
        <v>0</v>
      </c>
      <c r="N32" s="4205"/>
      <c r="O32" s="4203"/>
      <c r="P32" s="4343"/>
      <c r="Q32" s="4338"/>
      <c r="X32" s="8536"/>
      <c r="Y32" s="4201"/>
    </row>
    <row r="33" spans="1:25" ht="21" customHeight="1" thickBot="1">
      <c r="A33" s="4275" t="s">
        <v>43</v>
      </c>
      <c r="B33" s="3276" t="s">
        <v>43</v>
      </c>
      <c r="C33" s="4396"/>
      <c r="D33" s="4395"/>
      <c r="E33" s="4395"/>
      <c r="F33" s="8014" t="s">
        <v>40</v>
      </c>
      <c r="G33" s="8014"/>
      <c r="H33" s="8014"/>
      <c r="I33" s="8600"/>
      <c r="J33" s="4200" t="s">
        <v>36</v>
      </c>
      <c r="K33" s="205">
        <f>K26+K19+K14</f>
        <v>198</v>
      </c>
      <c r="L33" s="205">
        <f>L26+L19+L14</f>
        <v>188</v>
      </c>
      <c r="M33" s="205">
        <f>M26+M19+M14</f>
        <v>164.2</v>
      </c>
      <c r="N33" s="4394"/>
      <c r="O33" s="4393"/>
      <c r="P33" s="4393"/>
      <c r="Q33" s="4392"/>
      <c r="X33" s="4391"/>
      <c r="Y33" s="4390"/>
    </row>
    <row r="34" spans="1:25" ht="24.75" customHeight="1" thickBot="1">
      <c r="A34" s="3334" t="s">
        <v>43</v>
      </c>
      <c r="B34" s="4331" t="s">
        <v>38</v>
      </c>
      <c r="C34" s="4389" t="s">
        <v>1583</v>
      </c>
      <c r="D34" s="4388"/>
      <c r="E34" s="4329"/>
      <c r="F34" s="4327"/>
      <c r="G34" s="4327"/>
      <c r="H34" s="4328"/>
      <c r="I34" s="4327"/>
      <c r="J34" s="4327"/>
      <c r="K34" s="4327"/>
      <c r="L34" s="4327"/>
      <c r="M34" s="4387"/>
      <c r="N34" s="4386"/>
      <c r="O34" s="4386"/>
      <c r="P34" s="4386"/>
      <c r="Q34" s="4385"/>
      <c r="X34" s="4384"/>
      <c r="Y34" s="4383"/>
    </row>
    <row r="35" spans="1:25" ht="57" customHeight="1" thickBot="1">
      <c r="A35" s="3323"/>
      <c r="B35" s="3288"/>
      <c r="C35" s="4382"/>
      <c r="D35" s="4381"/>
      <c r="E35" s="4380"/>
      <c r="F35" s="4378"/>
      <c r="G35" s="4378"/>
      <c r="H35" s="4379"/>
      <c r="I35" s="4378"/>
      <c r="J35" s="4378"/>
      <c r="K35" s="4378"/>
      <c r="L35" s="4378"/>
      <c r="M35" s="4378"/>
      <c r="N35" s="4377" t="s">
        <v>1582</v>
      </c>
      <c r="O35" s="4376" t="s">
        <v>279</v>
      </c>
      <c r="P35" s="4375">
        <v>12</v>
      </c>
      <c r="Q35" s="6017" t="s">
        <v>1581</v>
      </c>
      <c r="X35" s="4374" t="s">
        <v>1580</v>
      </c>
      <c r="Y35" s="4374" t="s">
        <v>1579</v>
      </c>
    </row>
    <row r="36" spans="1:25" ht="76.5" customHeight="1">
      <c r="A36" s="7996" t="s">
        <v>43</v>
      </c>
      <c r="B36" s="7980" t="s">
        <v>38</v>
      </c>
      <c r="C36" s="7949" t="s">
        <v>43</v>
      </c>
      <c r="D36" s="7252" t="s">
        <v>1578</v>
      </c>
      <c r="E36" s="7253"/>
      <c r="F36" s="7254"/>
      <c r="G36" s="8001" t="s">
        <v>315</v>
      </c>
      <c r="H36" s="8584" t="s">
        <v>48</v>
      </c>
      <c r="I36" s="7972" t="s">
        <v>741</v>
      </c>
      <c r="J36" s="388" t="s">
        <v>41</v>
      </c>
      <c r="K36" s="322">
        <f t="shared" ref="K36:M37" si="2">K38+K40</f>
        <v>26</v>
      </c>
      <c r="L36" s="322">
        <f t="shared" si="2"/>
        <v>26</v>
      </c>
      <c r="M36" s="322">
        <f t="shared" si="2"/>
        <v>26</v>
      </c>
      <c r="N36" s="4373" t="s">
        <v>1577</v>
      </c>
      <c r="O36" s="4372" t="s">
        <v>279</v>
      </c>
      <c r="P36" s="4371">
        <v>49</v>
      </c>
      <c r="Q36" s="4370">
        <v>15</v>
      </c>
      <c r="T36" s="4369"/>
      <c r="X36" s="8534" t="s">
        <v>1576</v>
      </c>
      <c r="Y36" s="8534" t="s">
        <v>1575</v>
      </c>
    </row>
    <row r="37" spans="1:25" ht="13.5" thickBot="1">
      <c r="A37" s="7998"/>
      <c r="B37" s="7982"/>
      <c r="C37" s="7951"/>
      <c r="D37" s="7258"/>
      <c r="E37" s="7259"/>
      <c r="F37" s="7260"/>
      <c r="G37" s="7956"/>
      <c r="H37" s="8585"/>
      <c r="I37" s="7974"/>
      <c r="J37" s="4368" t="s">
        <v>36</v>
      </c>
      <c r="K37" s="287">
        <f t="shared" si="2"/>
        <v>26</v>
      </c>
      <c r="L37" s="287">
        <f t="shared" si="2"/>
        <v>26</v>
      </c>
      <c r="M37" s="287">
        <f t="shared" si="2"/>
        <v>26</v>
      </c>
      <c r="N37" s="4367"/>
      <c r="O37" s="4366"/>
      <c r="P37" s="4365"/>
      <c r="Q37" s="4364"/>
      <c r="X37" s="8535"/>
      <c r="Y37" s="8535"/>
    </row>
    <row r="38" spans="1:25" ht="56.25" customHeight="1" thickBot="1">
      <c r="A38" s="7985" t="s">
        <v>43</v>
      </c>
      <c r="B38" s="7999" t="s">
        <v>38</v>
      </c>
      <c r="C38" s="7210" t="s">
        <v>43</v>
      </c>
      <c r="D38" s="7983" t="s">
        <v>43</v>
      </c>
      <c r="E38" s="8568"/>
      <c r="F38" s="8582" t="s">
        <v>1574</v>
      </c>
      <c r="G38" s="8001" t="s">
        <v>315</v>
      </c>
      <c r="H38" s="7967" t="s">
        <v>48</v>
      </c>
      <c r="I38" s="7972" t="s">
        <v>741</v>
      </c>
      <c r="J38" s="4358" t="s">
        <v>41</v>
      </c>
      <c r="K38" s="4357">
        <v>6</v>
      </c>
      <c r="L38" s="4356">
        <v>6</v>
      </c>
      <c r="M38" s="4356">
        <v>6</v>
      </c>
      <c r="N38" s="4355" t="s">
        <v>1573</v>
      </c>
      <c r="O38" s="4354" t="s">
        <v>254</v>
      </c>
      <c r="P38" s="4363">
        <v>3</v>
      </c>
      <c r="Q38" s="4362">
        <v>3</v>
      </c>
      <c r="X38" s="8532" t="s">
        <v>1572</v>
      </c>
      <c r="Y38" s="8533"/>
    </row>
    <row r="39" spans="1:25" ht="23.25" customHeight="1" thickBot="1">
      <c r="A39" s="7986"/>
      <c r="B39" s="8000"/>
      <c r="C39" s="7963"/>
      <c r="D39" s="7984"/>
      <c r="E39" s="8570"/>
      <c r="F39" s="8583"/>
      <c r="G39" s="7955"/>
      <c r="H39" s="7968"/>
      <c r="I39" s="7974"/>
      <c r="J39" s="4207" t="s">
        <v>36</v>
      </c>
      <c r="K39" s="4206">
        <f>SUM(K38)</f>
        <v>6</v>
      </c>
      <c r="L39" s="4351">
        <f>SUM(L38)</f>
        <v>6</v>
      </c>
      <c r="M39" s="4206">
        <f>SUM(M38)</f>
        <v>6</v>
      </c>
      <c r="N39" s="4347"/>
      <c r="O39" s="4361"/>
      <c r="P39" s="4360"/>
      <c r="Q39" s="4359"/>
      <c r="X39" s="4210"/>
      <c r="Y39" s="4210"/>
    </row>
    <row r="40" spans="1:25" ht="90" customHeight="1" thickBot="1">
      <c r="A40" s="7985" t="s">
        <v>43</v>
      </c>
      <c r="B40" s="7999" t="s">
        <v>38</v>
      </c>
      <c r="C40" s="7210" t="s">
        <v>43</v>
      </c>
      <c r="D40" s="7983" t="s">
        <v>38</v>
      </c>
      <c r="E40" s="8568"/>
      <c r="F40" s="6602" t="s">
        <v>1571</v>
      </c>
      <c r="G40" s="7955"/>
      <c r="H40" s="7968"/>
      <c r="I40" s="7972" t="s">
        <v>741</v>
      </c>
      <c r="J40" s="4358" t="s">
        <v>41</v>
      </c>
      <c r="K40" s="4357">
        <v>20</v>
      </c>
      <c r="L40" s="4356">
        <v>20</v>
      </c>
      <c r="M40" s="4356">
        <v>20</v>
      </c>
      <c r="N40" s="4355" t="s">
        <v>1570</v>
      </c>
      <c r="O40" s="4354" t="s">
        <v>1569</v>
      </c>
      <c r="P40" s="4353">
        <v>8</v>
      </c>
      <c r="Q40" s="4352">
        <v>9</v>
      </c>
      <c r="X40" s="8534" t="s">
        <v>1568</v>
      </c>
      <c r="Y40" s="4210"/>
    </row>
    <row r="41" spans="1:25" ht="23.25" customHeight="1" thickBot="1">
      <c r="A41" s="7986"/>
      <c r="B41" s="8000"/>
      <c r="C41" s="7963"/>
      <c r="D41" s="7984"/>
      <c r="E41" s="8570"/>
      <c r="F41" s="6492"/>
      <c r="G41" s="7956"/>
      <c r="H41" s="7969"/>
      <c r="I41" s="7974"/>
      <c r="J41" s="4207" t="s">
        <v>36</v>
      </c>
      <c r="K41" s="4206">
        <f>SUM(K40)</f>
        <v>20</v>
      </c>
      <c r="L41" s="4351">
        <f>SUM(L40)</f>
        <v>20</v>
      </c>
      <c r="M41" s="4206">
        <f>SUM(M40)</f>
        <v>20</v>
      </c>
      <c r="N41" s="4205"/>
      <c r="O41" s="4203"/>
      <c r="P41" s="4350"/>
      <c r="Q41" s="4349"/>
      <c r="X41" s="8535"/>
      <c r="Y41" s="4210"/>
    </row>
    <row r="42" spans="1:25" ht="51" customHeight="1">
      <c r="A42" s="7996" t="s">
        <v>43</v>
      </c>
      <c r="B42" s="7980" t="s">
        <v>38</v>
      </c>
      <c r="C42" s="7949" t="s">
        <v>38</v>
      </c>
      <c r="D42" s="8576" t="s">
        <v>1567</v>
      </c>
      <c r="E42" s="8577"/>
      <c r="F42" s="8578"/>
      <c r="G42" s="8019" t="s">
        <v>312</v>
      </c>
      <c r="H42" s="7967" t="s">
        <v>48</v>
      </c>
      <c r="I42" s="7972" t="s">
        <v>741</v>
      </c>
      <c r="J42" s="388" t="s">
        <v>41</v>
      </c>
      <c r="K42" s="322">
        <f t="shared" ref="K42:M43" si="3">K44</f>
        <v>0</v>
      </c>
      <c r="L42" s="322">
        <f t="shared" si="3"/>
        <v>0</v>
      </c>
      <c r="M42" s="322">
        <f t="shared" si="3"/>
        <v>0</v>
      </c>
      <c r="N42" s="4348" t="s">
        <v>1566</v>
      </c>
      <c r="O42" s="4265" t="s">
        <v>391</v>
      </c>
      <c r="P42" s="4234">
        <v>6</v>
      </c>
      <c r="Q42" s="4249">
        <v>5</v>
      </c>
      <c r="X42" s="8534" t="s">
        <v>1565</v>
      </c>
      <c r="Y42" s="4210"/>
    </row>
    <row r="43" spans="1:25" ht="16.5" customHeight="1" thickBot="1">
      <c r="A43" s="7998"/>
      <c r="B43" s="7982"/>
      <c r="C43" s="7951"/>
      <c r="D43" s="8579"/>
      <c r="E43" s="8580"/>
      <c r="F43" s="8581"/>
      <c r="G43" s="8020"/>
      <c r="H43" s="7968"/>
      <c r="I43" s="7973"/>
      <c r="J43" s="368" t="s">
        <v>36</v>
      </c>
      <c r="K43" s="287">
        <f t="shared" si="3"/>
        <v>0</v>
      </c>
      <c r="L43" s="287">
        <f t="shared" si="3"/>
        <v>0</v>
      </c>
      <c r="M43" s="287">
        <f t="shared" si="3"/>
        <v>0</v>
      </c>
      <c r="N43" s="4347"/>
      <c r="O43" s="4346"/>
      <c r="P43" s="4345"/>
      <c r="Q43" s="4211"/>
      <c r="X43" s="8536"/>
      <c r="Y43" s="4210"/>
    </row>
    <row r="44" spans="1:25" ht="26.25" customHeight="1" thickBot="1">
      <c r="A44" s="7996" t="s">
        <v>43</v>
      </c>
      <c r="B44" s="7980" t="s">
        <v>38</v>
      </c>
      <c r="C44" s="7949" t="s">
        <v>38</v>
      </c>
      <c r="D44" s="7983" t="s">
        <v>43</v>
      </c>
      <c r="E44" s="8568"/>
      <c r="F44" s="8574" t="s">
        <v>1564</v>
      </c>
      <c r="G44" s="8020"/>
      <c r="H44" s="7968"/>
      <c r="I44" s="7973"/>
      <c r="J44" s="4344" t="s">
        <v>41</v>
      </c>
      <c r="K44" s="4225">
        <v>0</v>
      </c>
      <c r="L44" s="162">
        <v>0</v>
      </c>
      <c r="M44" s="162">
        <v>0</v>
      </c>
      <c r="N44" s="4341"/>
      <c r="O44" s="4340"/>
      <c r="P44" s="4343"/>
      <c r="Q44" s="4338"/>
      <c r="X44" s="8536"/>
      <c r="Y44" s="4210"/>
    </row>
    <row r="45" spans="1:25" ht="21.75" customHeight="1" thickBot="1">
      <c r="A45" s="7998"/>
      <c r="B45" s="7982"/>
      <c r="C45" s="7951"/>
      <c r="D45" s="7984"/>
      <c r="E45" s="8570"/>
      <c r="F45" s="8575"/>
      <c r="G45" s="8021"/>
      <c r="H45" s="7969"/>
      <c r="I45" s="7974"/>
      <c r="J45" s="4207" t="s">
        <v>36</v>
      </c>
      <c r="K45" s="4206">
        <f>SUM(K44)</f>
        <v>0</v>
      </c>
      <c r="L45" s="4342">
        <f>SUM(L44)</f>
        <v>0</v>
      </c>
      <c r="M45" s="4342">
        <f>SUM(M44)</f>
        <v>0</v>
      </c>
      <c r="N45" s="4341"/>
      <c r="O45" s="4340"/>
      <c r="P45" s="4339"/>
      <c r="Q45" s="4338"/>
      <c r="X45" s="8536"/>
      <c r="Y45" s="4201"/>
    </row>
    <row r="46" spans="1:25" ht="24.75" customHeight="1" thickBot="1">
      <c r="A46" s="3334" t="s">
        <v>43</v>
      </c>
      <c r="B46" s="4331" t="s">
        <v>38</v>
      </c>
      <c r="C46" s="7314" t="s">
        <v>40</v>
      </c>
      <c r="D46" s="7315"/>
      <c r="E46" s="7315"/>
      <c r="F46" s="7315"/>
      <c r="G46" s="7315"/>
      <c r="H46" s="7315"/>
      <c r="I46" s="7315"/>
      <c r="J46" s="4337" t="s">
        <v>36</v>
      </c>
      <c r="K46" s="426">
        <f>K37+K43</f>
        <v>26</v>
      </c>
      <c r="L46" s="426">
        <f>L37+L43</f>
        <v>26</v>
      </c>
      <c r="M46" s="426">
        <f>M37+M43</f>
        <v>26</v>
      </c>
      <c r="N46" s="4336"/>
      <c r="O46" s="4335"/>
      <c r="P46" s="4335"/>
      <c r="Q46" s="4334"/>
      <c r="X46" s="4333"/>
      <c r="Y46" s="4332"/>
    </row>
    <row r="47" spans="1:25" ht="20.25" customHeight="1" thickBot="1">
      <c r="A47" s="3334" t="s">
        <v>43</v>
      </c>
      <c r="B47" s="4331" t="s">
        <v>51</v>
      </c>
      <c r="C47" s="398" t="s">
        <v>1563</v>
      </c>
      <c r="D47" s="4330"/>
      <c r="E47" s="4329"/>
      <c r="F47" s="4327"/>
      <c r="G47" s="4327"/>
      <c r="H47" s="4328"/>
      <c r="I47" s="4327"/>
      <c r="J47" s="4327"/>
      <c r="K47" s="4327"/>
      <c r="L47" s="4327"/>
      <c r="M47" s="4327"/>
      <c r="N47" s="4326"/>
      <c r="O47" s="4326"/>
      <c r="P47" s="4326"/>
      <c r="Q47" s="4325"/>
      <c r="X47" s="4324"/>
      <c r="Y47" s="4323"/>
    </row>
    <row r="48" spans="1:25" ht="39.75" customHeight="1" thickBot="1">
      <c r="A48" s="7985"/>
      <c r="B48" s="7999"/>
      <c r="C48" s="8586"/>
      <c r="D48" s="8587"/>
      <c r="E48" s="8587"/>
      <c r="F48" s="8587"/>
      <c r="G48" s="8587"/>
      <c r="H48" s="8587"/>
      <c r="I48" s="8587"/>
      <c r="J48" s="8587"/>
      <c r="K48" s="8587"/>
      <c r="L48" s="8587"/>
      <c r="M48" s="8588"/>
      <c r="N48" s="4322" t="s">
        <v>1562</v>
      </c>
      <c r="O48" s="4318" t="s">
        <v>1560</v>
      </c>
      <c r="P48" s="4318" t="s">
        <v>1559</v>
      </c>
      <c r="Q48" s="4317" t="s">
        <v>1559</v>
      </c>
      <c r="X48" s="4321" t="s">
        <v>1558</v>
      </c>
      <c r="Y48" s="4320"/>
    </row>
    <row r="49" spans="1:25" ht="44.25" customHeight="1" thickBot="1">
      <c r="A49" s="7986"/>
      <c r="B49" s="8000"/>
      <c r="C49" s="8589"/>
      <c r="D49" s="8590"/>
      <c r="E49" s="8590"/>
      <c r="F49" s="8590"/>
      <c r="G49" s="8590"/>
      <c r="H49" s="8590"/>
      <c r="I49" s="8590"/>
      <c r="J49" s="8590"/>
      <c r="K49" s="8590"/>
      <c r="L49" s="8590"/>
      <c r="M49" s="8591"/>
      <c r="N49" s="4319" t="s">
        <v>1561</v>
      </c>
      <c r="O49" s="4318" t="s">
        <v>1560</v>
      </c>
      <c r="P49" s="4318" t="s">
        <v>1559</v>
      </c>
      <c r="Q49" s="4317" t="s">
        <v>1559</v>
      </c>
      <c r="X49" s="4316" t="s">
        <v>1558</v>
      </c>
      <c r="Y49" s="4315"/>
    </row>
    <row r="50" spans="1:25" ht="29.25" customHeight="1">
      <c r="A50" s="7996" t="s">
        <v>43</v>
      </c>
      <c r="B50" s="7980" t="s">
        <v>51</v>
      </c>
      <c r="C50" s="7210" t="s">
        <v>43</v>
      </c>
      <c r="D50" s="7252" t="s">
        <v>1556</v>
      </c>
      <c r="E50" s="7253"/>
      <c r="F50" s="7254"/>
      <c r="G50" s="8001" t="s">
        <v>1557</v>
      </c>
      <c r="H50" s="7967" t="s">
        <v>48</v>
      </c>
      <c r="I50" s="7972" t="s">
        <v>741</v>
      </c>
      <c r="J50" s="388" t="s">
        <v>41</v>
      </c>
      <c r="K50" s="322">
        <f t="shared" ref="K50:M51" si="4">K53</f>
        <v>0</v>
      </c>
      <c r="L50" s="322">
        <f t="shared" si="4"/>
        <v>0</v>
      </c>
      <c r="M50" s="322">
        <f t="shared" si="4"/>
        <v>0</v>
      </c>
      <c r="N50" s="4270"/>
      <c r="O50" s="4269"/>
      <c r="P50" s="4314"/>
      <c r="Q50" s="4313"/>
      <c r="X50" s="4210"/>
      <c r="Y50" s="4210"/>
    </row>
    <row r="51" spans="1:25" ht="18" customHeight="1">
      <c r="A51" s="7997"/>
      <c r="B51" s="7981"/>
      <c r="C51" s="7211"/>
      <c r="D51" s="7255"/>
      <c r="E51" s="7256"/>
      <c r="F51" s="7257"/>
      <c r="G51" s="7955"/>
      <c r="H51" s="7968"/>
      <c r="I51" s="7973"/>
      <c r="J51" s="374" t="s">
        <v>90</v>
      </c>
      <c r="K51" s="297">
        <f t="shared" si="4"/>
        <v>0</v>
      </c>
      <c r="L51" s="297">
        <f t="shared" si="4"/>
        <v>0</v>
      </c>
      <c r="M51" s="297">
        <f t="shared" si="4"/>
        <v>0</v>
      </c>
      <c r="N51" s="4312"/>
      <c r="O51" s="4265"/>
      <c r="P51" s="4311"/>
      <c r="Q51" s="4310"/>
      <c r="X51" s="4210"/>
      <c r="Y51" s="4210"/>
    </row>
    <row r="52" spans="1:25" ht="16.5" customHeight="1" thickBot="1">
      <c r="A52" s="7998"/>
      <c r="B52" s="7982"/>
      <c r="C52" s="7212"/>
      <c r="D52" s="7258"/>
      <c r="E52" s="7259"/>
      <c r="F52" s="7260"/>
      <c r="G52" s="7955"/>
      <c r="H52" s="7968"/>
      <c r="I52" s="7973"/>
      <c r="J52" s="4309" t="s">
        <v>36</v>
      </c>
      <c r="K52" s="367">
        <f>SUM(K50:K51)</f>
        <v>0</v>
      </c>
      <c r="L52" s="367">
        <f>SUM(L50:L51)</f>
        <v>0</v>
      </c>
      <c r="M52" s="367">
        <f>SUM(M50:M51)</f>
        <v>0</v>
      </c>
      <c r="N52" s="4308"/>
      <c r="O52" s="4307"/>
      <c r="P52" s="4306"/>
      <c r="Q52" s="4305"/>
      <c r="X52" s="4210"/>
      <c r="Y52" s="4210"/>
    </row>
    <row r="53" spans="1:25" ht="16.5" customHeight="1">
      <c r="A53" s="3323" t="s">
        <v>43</v>
      </c>
      <c r="B53" s="3288" t="s">
        <v>51</v>
      </c>
      <c r="C53" s="7210" t="s">
        <v>43</v>
      </c>
      <c r="D53" s="349" t="s">
        <v>43</v>
      </c>
      <c r="E53" s="4304"/>
      <c r="F53" s="7961" t="s">
        <v>1556</v>
      </c>
      <c r="G53" s="7955"/>
      <c r="H53" s="7968"/>
      <c r="I53" s="7973"/>
      <c r="J53" s="4227" t="s">
        <v>41</v>
      </c>
      <c r="K53" s="4226">
        <v>0</v>
      </c>
      <c r="L53" s="4226">
        <v>0</v>
      </c>
      <c r="M53" s="4226">
        <v>0</v>
      </c>
      <c r="N53" s="4303"/>
      <c r="O53" s="4302"/>
      <c r="P53" s="4301"/>
      <c r="Q53" s="4300"/>
      <c r="X53" s="4210"/>
      <c r="Y53" s="4210"/>
    </row>
    <row r="54" spans="1:25" ht="26.25" customHeight="1" thickBot="1">
      <c r="A54" s="3304"/>
      <c r="B54" s="3303"/>
      <c r="C54" s="7211"/>
      <c r="D54" s="449"/>
      <c r="E54" s="4299"/>
      <c r="F54" s="8015"/>
      <c r="G54" s="7955"/>
      <c r="H54" s="7968"/>
      <c r="I54" s="7973"/>
      <c r="J54" s="4279" t="s">
        <v>90</v>
      </c>
      <c r="K54" s="4225">
        <v>0</v>
      </c>
      <c r="L54" s="4225">
        <v>0</v>
      </c>
      <c r="M54" s="4298">
        <v>0</v>
      </c>
      <c r="N54" s="4297"/>
      <c r="O54" s="4296"/>
      <c r="P54" s="4295"/>
      <c r="Q54" s="4294"/>
      <c r="X54" s="4210"/>
      <c r="Y54" s="4210"/>
    </row>
    <row r="55" spans="1:25" ht="23.25" customHeight="1" thickBot="1">
      <c r="A55" s="4275"/>
      <c r="B55" s="3276"/>
      <c r="C55" s="7963"/>
      <c r="D55" s="478"/>
      <c r="E55" s="435"/>
      <c r="F55" s="7962"/>
      <c r="G55" s="7956"/>
      <c r="H55" s="7969"/>
      <c r="I55" s="7974"/>
      <c r="J55" s="4207" t="s">
        <v>36</v>
      </c>
      <c r="K55" s="4206">
        <f>SUM(K53:K54)</f>
        <v>0</v>
      </c>
      <c r="L55" s="4206">
        <f>SUM(L53:L54)</f>
        <v>0</v>
      </c>
      <c r="M55" s="4206">
        <f>SUM(M53:M54)</f>
        <v>0</v>
      </c>
      <c r="N55" s="4293"/>
      <c r="O55" s="4203"/>
      <c r="P55" s="4292"/>
      <c r="Q55" s="4291"/>
      <c r="X55" s="4210"/>
      <c r="Y55" s="4210"/>
    </row>
    <row r="56" spans="1:25" ht="76.5" customHeight="1">
      <c r="A56" s="7996" t="s">
        <v>43</v>
      </c>
      <c r="B56" s="7980" t="s">
        <v>51</v>
      </c>
      <c r="C56" s="7210" t="s">
        <v>38</v>
      </c>
      <c r="D56" s="7252" t="s">
        <v>1552</v>
      </c>
      <c r="E56" s="7253"/>
      <c r="F56" s="7254"/>
      <c r="G56" s="8001" t="s">
        <v>1555</v>
      </c>
      <c r="H56" s="7967" t="s">
        <v>48</v>
      </c>
      <c r="I56" s="7972" t="s">
        <v>741</v>
      </c>
      <c r="J56" s="388" t="s">
        <v>41</v>
      </c>
      <c r="K56" s="322">
        <f t="shared" ref="K56:M57" si="5">K59</f>
        <v>10</v>
      </c>
      <c r="L56" s="322">
        <f t="shared" si="5"/>
        <v>0</v>
      </c>
      <c r="M56" s="322">
        <f t="shared" si="5"/>
        <v>0</v>
      </c>
      <c r="N56" s="8565" t="s">
        <v>1554</v>
      </c>
      <c r="O56" s="4290" t="s">
        <v>254</v>
      </c>
      <c r="P56" s="4289">
        <v>3</v>
      </c>
      <c r="Q56" s="4288">
        <v>2</v>
      </c>
      <c r="X56" s="8534" t="s">
        <v>1553</v>
      </c>
      <c r="Y56" s="4210"/>
    </row>
    <row r="57" spans="1:25" ht="21.75" customHeight="1">
      <c r="A57" s="7997"/>
      <c r="B57" s="7981"/>
      <c r="C57" s="7211"/>
      <c r="D57" s="7255"/>
      <c r="E57" s="7256"/>
      <c r="F57" s="7257"/>
      <c r="G57" s="7955"/>
      <c r="H57" s="7968"/>
      <c r="I57" s="7973"/>
      <c r="J57" s="374" t="s">
        <v>90</v>
      </c>
      <c r="K57" s="4287">
        <f t="shared" si="5"/>
        <v>0</v>
      </c>
      <c r="L57" s="4287">
        <f t="shared" si="5"/>
        <v>0</v>
      </c>
      <c r="M57" s="4287">
        <f t="shared" si="5"/>
        <v>0</v>
      </c>
      <c r="N57" s="8566"/>
      <c r="O57" s="4286"/>
      <c r="P57" s="4285"/>
      <c r="Q57" s="4284"/>
      <c r="X57" s="8536"/>
      <c r="Y57" s="4210"/>
    </row>
    <row r="58" spans="1:25" ht="30" customHeight="1" thickBot="1">
      <c r="A58" s="7998"/>
      <c r="B58" s="7982"/>
      <c r="C58" s="7212"/>
      <c r="D58" s="7258"/>
      <c r="E58" s="7259"/>
      <c r="F58" s="7260"/>
      <c r="G58" s="7955"/>
      <c r="H58" s="7968"/>
      <c r="I58" s="7973"/>
      <c r="J58" s="368" t="s">
        <v>36</v>
      </c>
      <c r="K58" s="287">
        <f>SUM(K56:K57)</f>
        <v>10</v>
      </c>
      <c r="L58" s="287">
        <f>SUM(L56:L57)</f>
        <v>0</v>
      </c>
      <c r="M58" s="287">
        <f>SUM(M56:M57)</f>
        <v>0</v>
      </c>
      <c r="N58" s="8567"/>
      <c r="O58" s="4283"/>
      <c r="P58" s="4282"/>
      <c r="Q58" s="4281"/>
      <c r="X58" s="8535"/>
      <c r="Y58" s="4210"/>
    </row>
    <row r="59" spans="1:25" ht="18.75" customHeight="1">
      <c r="A59" s="3304" t="s">
        <v>43</v>
      </c>
      <c r="B59" s="3303" t="s">
        <v>51</v>
      </c>
      <c r="C59" s="7949" t="s">
        <v>38</v>
      </c>
      <c r="D59" s="7983" t="s">
        <v>43</v>
      </c>
      <c r="E59" s="4228"/>
      <c r="F59" s="7961" t="s">
        <v>1552</v>
      </c>
      <c r="G59" s="7955"/>
      <c r="H59" s="7968"/>
      <c r="I59" s="7973"/>
      <c r="J59" s="4280" t="s">
        <v>41</v>
      </c>
      <c r="K59" s="510">
        <v>10</v>
      </c>
      <c r="L59" s="510">
        <v>0</v>
      </c>
      <c r="M59" s="510">
        <v>0</v>
      </c>
      <c r="N59" s="4278"/>
      <c r="O59" s="4240"/>
      <c r="P59" s="4277"/>
      <c r="Q59" s="4276"/>
      <c r="T59" s="217"/>
      <c r="X59" s="4210"/>
      <c r="Y59" s="4210"/>
    </row>
    <row r="60" spans="1:25" ht="18.75" customHeight="1" thickBot="1">
      <c r="A60" s="3304"/>
      <c r="B60" s="3303"/>
      <c r="C60" s="7950"/>
      <c r="D60" s="8563"/>
      <c r="E60" s="4218"/>
      <c r="F60" s="8015"/>
      <c r="G60" s="7955"/>
      <c r="H60" s="7968"/>
      <c r="I60" s="7973"/>
      <c r="J60" s="4279" t="s">
        <v>90</v>
      </c>
      <c r="K60" s="4225">
        <v>0</v>
      </c>
      <c r="L60" s="4225">
        <v>0</v>
      </c>
      <c r="M60" s="4225">
        <v>0</v>
      </c>
      <c r="N60" s="4278"/>
      <c r="O60" s="4240"/>
      <c r="P60" s="4277"/>
      <c r="Q60" s="4276"/>
      <c r="X60" s="4210"/>
      <c r="Y60" s="4210"/>
    </row>
    <row r="61" spans="1:25" ht="18.75" customHeight="1" thickBot="1">
      <c r="A61" s="4275"/>
      <c r="B61" s="3276"/>
      <c r="C61" s="7951"/>
      <c r="D61" s="7984"/>
      <c r="E61" s="4208"/>
      <c r="F61" s="7962"/>
      <c r="G61" s="7956"/>
      <c r="H61" s="7969"/>
      <c r="I61" s="7974"/>
      <c r="J61" s="4207" t="s">
        <v>36</v>
      </c>
      <c r="K61" s="4206">
        <f>SUM(K59:K60)</f>
        <v>10</v>
      </c>
      <c r="L61" s="4206">
        <f>SUM(L59:L60)</f>
        <v>0</v>
      </c>
      <c r="M61" s="4206">
        <f>SUM(M59:M60)</f>
        <v>0</v>
      </c>
      <c r="N61" s="4274"/>
      <c r="O61" s="4273"/>
      <c r="P61" s="4272"/>
      <c r="Q61" s="4271"/>
      <c r="X61" s="4210"/>
      <c r="Y61" s="4210"/>
    </row>
    <row r="62" spans="1:25" ht="15" customHeight="1">
      <c r="A62" s="7996" t="s">
        <v>43</v>
      </c>
      <c r="B62" s="7980" t="s">
        <v>51</v>
      </c>
      <c r="C62" s="7210" t="s">
        <v>51</v>
      </c>
      <c r="D62" s="7252" t="s">
        <v>1551</v>
      </c>
      <c r="E62" s="7253"/>
      <c r="F62" s="7254"/>
      <c r="G62" s="8001" t="s">
        <v>1549</v>
      </c>
      <c r="H62" s="8584" t="s">
        <v>48</v>
      </c>
      <c r="I62" s="7972" t="s">
        <v>741</v>
      </c>
      <c r="J62" s="388" t="s">
        <v>41</v>
      </c>
      <c r="K62" s="322">
        <f>K66+K69+K72</f>
        <v>5</v>
      </c>
      <c r="L62" s="322">
        <f>L66+L69+L72</f>
        <v>5</v>
      </c>
      <c r="M62" s="322">
        <f>M66+M69+M72</f>
        <v>0</v>
      </c>
      <c r="N62" s="4270"/>
      <c r="O62" s="4269"/>
      <c r="P62" s="4268"/>
      <c r="Q62" s="4267"/>
      <c r="X62" s="4210"/>
      <c r="Y62" s="4210"/>
    </row>
    <row r="63" spans="1:25" ht="14.25" customHeight="1" thickBot="1">
      <c r="A63" s="7997"/>
      <c r="B63" s="7981"/>
      <c r="C63" s="7211"/>
      <c r="D63" s="7255"/>
      <c r="E63" s="7256"/>
      <c r="F63" s="7257"/>
      <c r="G63" s="7955"/>
      <c r="H63" s="7968"/>
      <c r="I63" s="7973"/>
      <c r="J63" s="374"/>
      <c r="K63" s="297"/>
      <c r="L63" s="297"/>
      <c r="M63" s="297"/>
      <c r="N63" s="4266"/>
      <c r="O63" s="4265"/>
      <c r="P63" s="4264"/>
      <c r="Q63" s="4263"/>
      <c r="X63" s="4210"/>
      <c r="Y63" s="4210"/>
    </row>
    <row r="64" spans="1:25" ht="15.75" hidden="1" thickBot="1">
      <c r="A64" s="7997"/>
      <c r="B64" s="7981"/>
      <c r="C64" s="7211"/>
      <c r="D64" s="7255"/>
      <c r="E64" s="7256"/>
      <c r="F64" s="7257"/>
      <c r="G64" s="7955"/>
      <c r="H64" s="7968"/>
      <c r="I64" s="7973"/>
      <c r="J64" s="4262"/>
      <c r="K64" s="4261"/>
      <c r="L64" s="4261"/>
      <c r="M64" s="4261"/>
      <c r="N64" s="4260"/>
      <c r="O64" s="4259"/>
      <c r="P64" s="4258"/>
      <c r="Q64" s="4257"/>
      <c r="X64" s="4210"/>
      <c r="Y64" s="4210"/>
    </row>
    <row r="65" spans="1:25" ht="24.75" customHeight="1" thickBot="1">
      <c r="A65" s="7998"/>
      <c r="B65" s="7982"/>
      <c r="C65" s="7212"/>
      <c r="D65" s="7258"/>
      <c r="E65" s="7259"/>
      <c r="F65" s="7260"/>
      <c r="G65" s="7956"/>
      <c r="H65" s="8585"/>
      <c r="I65" s="7974"/>
      <c r="J65" s="3361" t="s">
        <v>36</v>
      </c>
      <c r="K65" s="3444">
        <f>SUM(K62:K64)</f>
        <v>5</v>
      </c>
      <c r="L65" s="3444">
        <f>SUM(L62:L64)</f>
        <v>5</v>
      </c>
      <c r="M65" s="3444">
        <f>SUM(M62:M64)</f>
        <v>0</v>
      </c>
      <c r="N65" s="4256"/>
      <c r="O65" s="4255"/>
      <c r="P65" s="4254"/>
      <c r="Q65" s="4253"/>
      <c r="X65" s="4210"/>
      <c r="Y65" s="4210"/>
    </row>
    <row r="66" spans="1:25" ht="15.75" hidden="1" customHeight="1" thickBot="1">
      <c r="A66" s="7985" t="s">
        <v>43</v>
      </c>
      <c r="B66" s="7999" t="s">
        <v>51</v>
      </c>
      <c r="C66" s="8560" t="s">
        <v>51</v>
      </c>
      <c r="D66" s="7983" t="s">
        <v>43</v>
      </c>
      <c r="E66" s="8568"/>
      <c r="F66" s="6602" t="s">
        <v>1550</v>
      </c>
      <c r="G66" s="8001" t="s">
        <v>1549</v>
      </c>
      <c r="H66" s="7967" t="s">
        <v>48</v>
      </c>
      <c r="I66" s="7972" t="s">
        <v>741</v>
      </c>
      <c r="J66" s="4227" t="s">
        <v>41</v>
      </c>
      <c r="K66" s="4226"/>
      <c r="L66" s="4226">
        <v>0</v>
      </c>
      <c r="M66" s="4251"/>
      <c r="N66" s="4250" t="s">
        <v>1548</v>
      </c>
      <c r="O66" s="4235" t="s">
        <v>254</v>
      </c>
      <c r="P66" s="4234"/>
      <c r="Q66" s="4249"/>
      <c r="X66" s="4210"/>
      <c r="Y66" s="4210"/>
    </row>
    <row r="67" spans="1:25" ht="15" hidden="1" customHeight="1">
      <c r="A67" s="8029"/>
      <c r="B67" s="7981"/>
      <c r="C67" s="8561"/>
      <c r="D67" s="8563"/>
      <c r="E67" s="8569"/>
      <c r="F67" s="7001"/>
      <c r="G67" s="7955"/>
      <c r="H67" s="7968"/>
      <c r="I67" s="7973"/>
      <c r="J67" s="4248"/>
      <c r="K67" s="4247"/>
      <c r="L67" s="4246"/>
      <c r="M67" s="4245"/>
      <c r="N67" s="4214"/>
      <c r="O67" s="4213"/>
      <c r="P67" s="4212"/>
      <c r="Q67" s="4229"/>
      <c r="X67" s="4210"/>
      <c r="Y67" s="4210"/>
    </row>
    <row r="68" spans="1:25" ht="15" hidden="1" customHeight="1">
      <c r="A68" s="7986"/>
      <c r="B68" s="8000"/>
      <c r="C68" s="8562"/>
      <c r="D68" s="7984"/>
      <c r="E68" s="8570"/>
      <c r="F68" s="6492"/>
      <c r="G68" s="7955"/>
      <c r="H68" s="7968"/>
      <c r="I68" s="7973"/>
      <c r="J68" s="4244" t="s">
        <v>36</v>
      </c>
      <c r="K68" s="4243"/>
      <c r="L68" s="4242">
        <f>SUM(L66:L67)</f>
        <v>0</v>
      </c>
      <c r="M68" s="4241"/>
      <c r="N68" s="4240"/>
      <c r="O68" s="4239"/>
      <c r="P68" s="4238"/>
      <c r="Q68" s="4237"/>
      <c r="X68" s="4210"/>
      <c r="Y68" s="4210"/>
    </row>
    <row r="69" spans="1:25" ht="16.149999999999999" customHeight="1">
      <c r="A69" s="7985" t="s">
        <v>43</v>
      </c>
      <c r="B69" s="7999" t="s">
        <v>51</v>
      </c>
      <c r="C69" s="8571" t="s">
        <v>51</v>
      </c>
      <c r="D69" s="7983" t="s">
        <v>38</v>
      </c>
      <c r="E69" s="8568"/>
      <c r="F69" s="6602" t="s">
        <v>1547</v>
      </c>
      <c r="G69" s="7955"/>
      <c r="H69" s="7968"/>
      <c r="I69" s="7973"/>
      <c r="J69" s="4227" t="s">
        <v>41</v>
      </c>
      <c r="K69" s="4226">
        <v>0</v>
      </c>
      <c r="L69" s="4226">
        <v>0</v>
      </c>
      <c r="M69" s="4226">
        <v>0</v>
      </c>
      <c r="N69" s="4236"/>
      <c r="O69" s="4235"/>
      <c r="P69" s="4234"/>
      <c r="Q69" s="4233"/>
      <c r="X69" s="4210"/>
      <c r="Y69" s="4210"/>
    </row>
    <row r="70" spans="1:25" ht="15.75" customHeight="1" thickBot="1">
      <c r="A70" s="8029"/>
      <c r="B70" s="7981"/>
      <c r="C70" s="8572"/>
      <c r="D70" s="8563"/>
      <c r="E70" s="8569"/>
      <c r="F70" s="7001"/>
      <c r="G70" s="7955"/>
      <c r="H70" s="7968"/>
      <c r="I70" s="7973"/>
      <c r="J70" s="4217"/>
      <c r="K70" s="4216"/>
      <c r="L70" s="345"/>
      <c r="M70" s="162"/>
      <c r="N70" s="4232"/>
      <c r="O70" s="4213"/>
      <c r="P70" s="4212"/>
      <c r="Q70" s="4229"/>
      <c r="X70" s="4210"/>
      <c r="Y70" s="4210"/>
    </row>
    <row r="71" spans="1:25" ht="15" customHeight="1" thickBot="1">
      <c r="A71" s="7986"/>
      <c r="B71" s="8000"/>
      <c r="C71" s="8573"/>
      <c r="D71" s="7984"/>
      <c r="E71" s="8570"/>
      <c r="F71" s="6492"/>
      <c r="G71" s="7955"/>
      <c r="H71" s="7968"/>
      <c r="I71" s="7973"/>
      <c r="J71" s="4207" t="s">
        <v>36</v>
      </c>
      <c r="K71" s="4231">
        <f>SUM(K69:K70)</f>
        <v>0</v>
      </c>
      <c r="L71" s="4230">
        <f>SUM(L69:L70)</f>
        <v>0</v>
      </c>
      <c r="M71" s="4230">
        <f>SUM(M69:M70)</f>
        <v>0</v>
      </c>
      <c r="N71" s="4214"/>
      <c r="O71" s="4213"/>
      <c r="P71" s="4212"/>
      <c r="Q71" s="4229"/>
      <c r="X71" s="4210"/>
      <c r="Y71" s="4210"/>
    </row>
    <row r="72" spans="1:25" ht="75">
      <c r="A72" s="7985" t="s">
        <v>43</v>
      </c>
      <c r="B72" s="7999" t="s">
        <v>51</v>
      </c>
      <c r="C72" s="8571" t="s">
        <v>51</v>
      </c>
      <c r="D72" s="7983" t="s">
        <v>51</v>
      </c>
      <c r="E72" s="8568"/>
      <c r="F72" s="6602" t="s">
        <v>1546</v>
      </c>
      <c r="G72" s="7955"/>
      <c r="H72" s="7968"/>
      <c r="I72" s="7973"/>
      <c r="J72" s="4227" t="s">
        <v>41</v>
      </c>
      <c r="K72" s="4226">
        <v>5</v>
      </c>
      <c r="L72" s="4226">
        <v>5</v>
      </c>
      <c r="M72" s="4225">
        <v>0</v>
      </c>
      <c r="N72" s="4224" t="s">
        <v>1545</v>
      </c>
      <c r="O72" s="4223" t="s">
        <v>254</v>
      </c>
      <c r="P72" s="4222">
        <v>1</v>
      </c>
      <c r="Q72" s="4221">
        <v>1</v>
      </c>
      <c r="S72" s="8564"/>
      <c r="T72" s="8564"/>
      <c r="U72" s="8564"/>
      <c r="V72" s="8564"/>
      <c r="W72" s="8564"/>
      <c r="X72" s="4220" t="s">
        <v>1544</v>
      </c>
      <c r="Y72" s="4210"/>
    </row>
    <row r="73" spans="1:25" ht="15" customHeight="1" thickBot="1">
      <c r="A73" s="8029"/>
      <c r="B73" s="7981"/>
      <c r="C73" s="8572"/>
      <c r="D73" s="8563"/>
      <c r="E73" s="8569"/>
      <c r="F73" s="7001"/>
      <c r="G73" s="7955"/>
      <c r="H73" s="7968"/>
      <c r="I73" s="7973"/>
      <c r="J73" s="4217"/>
      <c r="K73" s="4216"/>
      <c r="L73" s="4215"/>
      <c r="M73" s="345"/>
      <c r="N73" s="4214"/>
      <c r="O73" s="4213"/>
      <c r="P73" s="4212"/>
      <c r="Q73" s="4211"/>
      <c r="X73" s="4210"/>
      <c r="Y73" s="4210"/>
    </row>
    <row r="74" spans="1:25" ht="15" customHeight="1" thickBot="1">
      <c r="A74" s="7986"/>
      <c r="B74" s="8000"/>
      <c r="C74" s="8573"/>
      <c r="D74" s="7984"/>
      <c r="E74" s="8570"/>
      <c r="F74" s="6492"/>
      <c r="G74" s="7956"/>
      <c r="H74" s="7969"/>
      <c r="I74" s="7974"/>
      <c r="J74" s="4207" t="s">
        <v>36</v>
      </c>
      <c r="K74" s="4206">
        <f>SUM(K72:K73)</f>
        <v>5</v>
      </c>
      <c r="L74" s="4206">
        <f>SUM(L72:L73)</f>
        <v>5</v>
      </c>
      <c r="M74" s="4206">
        <f>SUM(M72:M73)</f>
        <v>0</v>
      </c>
      <c r="N74" s="4205"/>
      <c r="O74" s="4204"/>
      <c r="P74" s="4203"/>
      <c r="Q74" s="4202"/>
      <c r="X74" s="4201"/>
      <c r="Y74" s="4201"/>
    </row>
    <row r="75" spans="1:25" ht="15" customHeight="1" thickBot="1">
      <c r="A75" s="3267" t="s">
        <v>43</v>
      </c>
      <c r="B75" s="3266" t="s">
        <v>51</v>
      </c>
      <c r="C75" s="7314" t="s">
        <v>40</v>
      </c>
      <c r="D75" s="7315"/>
      <c r="E75" s="7315"/>
      <c r="F75" s="7315"/>
      <c r="G75" s="7315"/>
      <c r="H75" s="7315"/>
      <c r="I75" s="7315"/>
      <c r="J75" s="4200" t="s">
        <v>36</v>
      </c>
      <c r="K75" s="3265">
        <f>K52+K58+K65</f>
        <v>15</v>
      </c>
      <c r="L75" s="3265">
        <f>L52+L58+L65</f>
        <v>5</v>
      </c>
      <c r="M75" s="3265">
        <f>M52+M58+M65</f>
        <v>0</v>
      </c>
      <c r="N75" s="4199"/>
      <c r="O75" s="4199"/>
      <c r="P75" s="4199"/>
      <c r="Q75" s="4198"/>
      <c r="X75" s="4197"/>
      <c r="Y75" s="4196"/>
    </row>
    <row r="76" spans="1:25" ht="15.75" customHeight="1" thickBot="1">
      <c r="A76" s="3371" t="s">
        <v>43</v>
      </c>
      <c r="B76" s="7316" t="s">
        <v>39</v>
      </c>
      <c r="C76" s="7317"/>
      <c r="D76" s="7317"/>
      <c r="E76" s="7317"/>
      <c r="F76" s="7317"/>
      <c r="G76" s="7317"/>
      <c r="H76" s="7317"/>
      <c r="I76" s="7317"/>
      <c r="J76" s="4195" t="s">
        <v>36</v>
      </c>
      <c r="K76" s="3259">
        <f>K33+K46+K75</f>
        <v>239</v>
      </c>
      <c r="L76" s="3259">
        <f>L33+L46+L75</f>
        <v>219</v>
      </c>
      <c r="M76" s="3259">
        <f>M33+M46+M75</f>
        <v>190.2</v>
      </c>
      <c r="N76" s="4194"/>
      <c r="O76" s="4194"/>
      <c r="P76" s="4194"/>
      <c r="Q76" s="4193"/>
      <c r="X76" s="4192"/>
      <c r="Y76" s="4191"/>
    </row>
    <row r="77" spans="1:25" ht="15.75" thickBot="1">
      <c r="A77" s="7300" t="s">
        <v>35</v>
      </c>
      <c r="B77" s="7301"/>
      <c r="C77" s="7301"/>
      <c r="D77" s="7301"/>
      <c r="E77" s="7301"/>
      <c r="F77" s="7301"/>
      <c r="G77" s="7301"/>
      <c r="H77" s="7301"/>
      <c r="I77" s="7301"/>
      <c r="J77" s="7302"/>
      <c r="K77" s="3253">
        <f>K76</f>
        <v>239</v>
      </c>
      <c r="L77" s="3253">
        <f>L76</f>
        <v>219</v>
      </c>
      <c r="M77" s="3253">
        <f>M76</f>
        <v>190.2</v>
      </c>
      <c r="N77" s="4190"/>
      <c r="O77" s="4189"/>
      <c r="P77" s="4189"/>
      <c r="Q77" s="4188"/>
      <c r="X77" s="4187"/>
      <c r="Y77" s="4186"/>
    </row>
    <row r="78" spans="1:25" ht="45" customHeight="1">
      <c r="A78" s="4184" t="s">
        <v>34</v>
      </c>
      <c r="B78" s="4184"/>
      <c r="C78" s="4184"/>
      <c r="D78" s="4184"/>
      <c r="E78" s="4184"/>
      <c r="F78" s="4184"/>
      <c r="G78" s="4184"/>
      <c r="H78" s="4185"/>
      <c r="I78" s="4184"/>
      <c r="J78" s="4184"/>
      <c r="K78" s="4184"/>
      <c r="L78" s="4184"/>
      <c r="M78" s="4184"/>
      <c r="N78" s="57"/>
      <c r="O78" s="11"/>
      <c r="P78" s="11"/>
      <c r="Q78" s="12"/>
    </row>
    <row r="79" spans="1:25" ht="14.25" customHeight="1">
      <c r="A79" s="8551" t="s">
        <v>33</v>
      </c>
      <c r="B79" s="8551"/>
      <c r="C79" s="8551"/>
      <c r="D79" s="8551"/>
      <c r="E79" s="8551"/>
      <c r="F79" s="8551"/>
      <c r="G79" s="8551"/>
      <c r="H79" s="8551"/>
      <c r="I79" s="8551"/>
      <c r="J79" s="8551"/>
      <c r="K79" s="8551"/>
      <c r="L79" s="8551"/>
      <c r="M79" s="4183"/>
      <c r="N79" s="10"/>
      <c r="O79" s="10"/>
      <c r="P79" s="10"/>
      <c r="Q79" s="4166"/>
    </row>
    <row r="80" spans="1:25" ht="15.75" thickBot="1">
      <c r="A80" s="4182"/>
      <c r="B80" s="4181"/>
      <c r="C80" s="4181"/>
      <c r="D80" s="4181"/>
      <c r="E80" s="4181"/>
      <c r="F80" s="4181"/>
      <c r="G80" s="4181"/>
      <c r="H80" s="4181"/>
      <c r="I80" s="4181"/>
      <c r="J80" s="4180"/>
      <c r="K80" s="4180"/>
      <c r="L80" s="4179" t="s">
        <v>32</v>
      </c>
      <c r="M80" s="4178"/>
      <c r="N80" s="10"/>
      <c r="O80" s="10"/>
      <c r="P80" s="10"/>
      <c r="Q80" s="4166"/>
    </row>
    <row r="81" spans="1:17" ht="96" customHeight="1" thickBot="1">
      <c r="A81" s="4177"/>
      <c r="B81" s="4176"/>
      <c r="C81" s="8552" t="s">
        <v>31</v>
      </c>
      <c r="D81" s="8552"/>
      <c r="E81" s="8552"/>
      <c r="F81" s="8552"/>
      <c r="G81" s="8552"/>
      <c r="H81" s="8552"/>
      <c r="I81" s="8552"/>
      <c r="J81" s="8552"/>
      <c r="K81" s="4175" t="s">
        <v>30</v>
      </c>
      <c r="L81" s="45" t="s">
        <v>29</v>
      </c>
      <c r="M81" s="44" t="s">
        <v>28</v>
      </c>
      <c r="N81" s="10"/>
      <c r="O81" s="10"/>
      <c r="P81" s="10"/>
      <c r="Q81" s="4166"/>
    </row>
    <row r="82" spans="1:17">
      <c r="A82" s="8553" t="s">
        <v>243</v>
      </c>
      <c r="B82" s="8554"/>
      <c r="C82" s="8554"/>
      <c r="D82" s="8554"/>
      <c r="E82" s="8554"/>
      <c r="F82" s="8554"/>
      <c r="G82" s="8554"/>
      <c r="H82" s="8554"/>
      <c r="I82" s="8554"/>
      <c r="J82" s="8555"/>
      <c r="K82" s="4174">
        <f>K83+K86</f>
        <v>239</v>
      </c>
      <c r="L82" s="4174">
        <f>L83+L86</f>
        <v>219</v>
      </c>
      <c r="M82" s="4174">
        <f>M83+M86</f>
        <v>190.2</v>
      </c>
      <c r="N82" s="4169"/>
      <c r="O82" s="10"/>
      <c r="P82" s="10"/>
      <c r="Q82" s="4166"/>
    </row>
    <row r="83" spans="1:17" ht="15" customHeight="1">
      <c r="A83" s="8540" t="s">
        <v>26</v>
      </c>
      <c r="B83" s="8541"/>
      <c r="C83" s="8541"/>
      <c r="D83" s="8541"/>
      <c r="E83" s="8541"/>
      <c r="F83" s="8541"/>
      <c r="G83" s="8541"/>
      <c r="H83" s="8541"/>
      <c r="I83" s="8541"/>
      <c r="J83" s="8544"/>
      <c r="K83" s="4171">
        <f>K13+K17+K24+K36+K42+K50+K56+K62</f>
        <v>239</v>
      </c>
      <c r="L83" s="4171">
        <f>L13+L17+L24+L36+L42+L50+L56+L62</f>
        <v>219</v>
      </c>
      <c r="M83" s="4171">
        <f>M13+M17+M24+M36+M42+M50+M56+M62</f>
        <v>190.2</v>
      </c>
      <c r="N83" s="10"/>
      <c r="O83" s="10"/>
      <c r="P83" s="10"/>
      <c r="Q83" s="4166"/>
    </row>
    <row r="84" spans="1:17" ht="15" customHeight="1">
      <c r="A84" s="7166" t="s">
        <v>25</v>
      </c>
      <c r="B84" s="7167"/>
      <c r="C84" s="7167"/>
      <c r="D84" s="7167"/>
      <c r="E84" s="7167"/>
      <c r="F84" s="7167"/>
      <c r="G84" s="7167"/>
      <c r="H84" s="7167"/>
      <c r="I84" s="7167"/>
      <c r="J84" s="7168"/>
      <c r="K84" s="4171"/>
      <c r="L84" s="4171"/>
      <c r="M84" s="4171"/>
      <c r="N84" s="10"/>
      <c r="O84" s="10"/>
      <c r="P84" s="10"/>
      <c r="Q84" s="4166"/>
    </row>
    <row r="85" spans="1:17" ht="15" customHeight="1">
      <c r="A85" s="8540" t="s">
        <v>24</v>
      </c>
      <c r="B85" s="8541"/>
      <c r="C85" s="8541"/>
      <c r="D85" s="8541"/>
      <c r="E85" s="8542"/>
      <c r="F85" s="8542"/>
      <c r="G85" s="8542"/>
      <c r="H85" s="8542"/>
      <c r="I85" s="8542"/>
      <c r="J85" s="8543"/>
      <c r="K85" s="4171"/>
      <c r="L85" s="4171"/>
      <c r="M85" s="4171"/>
      <c r="N85" s="10"/>
      <c r="O85" s="10"/>
      <c r="P85" s="10"/>
      <c r="Q85" s="4166"/>
    </row>
    <row r="86" spans="1:17" ht="27.75" customHeight="1">
      <c r="A86" s="8540" t="s">
        <v>23</v>
      </c>
      <c r="B86" s="8541"/>
      <c r="C86" s="8541"/>
      <c r="D86" s="8541"/>
      <c r="E86" s="8541"/>
      <c r="F86" s="8541"/>
      <c r="G86" s="8541"/>
      <c r="H86" s="8541"/>
      <c r="I86" s="8541"/>
      <c r="J86" s="8544"/>
      <c r="K86" s="4171">
        <v>0</v>
      </c>
      <c r="L86" s="4171">
        <v>0</v>
      </c>
      <c r="M86" s="4171">
        <v>0</v>
      </c>
      <c r="N86" s="10"/>
      <c r="O86" s="10"/>
      <c r="P86" s="10"/>
      <c r="Q86" s="4166"/>
    </row>
    <row r="87" spans="1:17" ht="15" customHeight="1">
      <c r="A87" s="7166" t="s">
        <v>22</v>
      </c>
      <c r="B87" s="7167"/>
      <c r="C87" s="7167"/>
      <c r="D87" s="7167"/>
      <c r="E87" s="7167"/>
      <c r="F87" s="7167"/>
      <c r="G87" s="7167"/>
      <c r="H87" s="7167"/>
      <c r="I87" s="7167"/>
      <c r="J87" s="7168"/>
      <c r="K87" s="4171"/>
      <c r="L87" s="4171"/>
      <c r="M87" s="4171"/>
      <c r="N87" s="10"/>
      <c r="O87" s="10"/>
      <c r="P87" s="10"/>
      <c r="Q87" s="4166"/>
    </row>
    <row r="88" spans="1:17" ht="15" customHeight="1">
      <c r="A88" s="8540" t="s">
        <v>1543</v>
      </c>
      <c r="B88" s="8541"/>
      <c r="C88" s="8541"/>
      <c r="D88" s="8541"/>
      <c r="E88" s="8542"/>
      <c r="F88" s="8542"/>
      <c r="G88" s="8542"/>
      <c r="H88" s="8542"/>
      <c r="I88" s="8542"/>
      <c r="J88" s="8543"/>
      <c r="K88" s="4171"/>
      <c r="L88" s="4171"/>
      <c r="M88" s="4171"/>
      <c r="N88" s="10"/>
      <c r="O88" s="10"/>
      <c r="P88" s="10"/>
      <c r="Q88" s="4166"/>
    </row>
    <row r="89" spans="1:17" ht="15" customHeight="1">
      <c r="A89" s="8540" t="s">
        <v>20</v>
      </c>
      <c r="B89" s="8541"/>
      <c r="C89" s="8541"/>
      <c r="D89" s="8541"/>
      <c r="E89" s="8542"/>
      <c r="F89" s="8542"/>
      <c r="G89" s="8542"/>
      <c r="H89" s="8542"/>
      <c r="I89" s="8542"/>
      <c r="J89" s="8543"/>
      <c r="K89" s="4171"/>
      <c r="L89" s="4171"/>
      <c r="M89" s="4171"/>
      <c r="N89" s="10"/>
      <c r="O89" s="10"/>
      <c r="P89" s="10"/>
      <c r="Q89" s="4166"/>
    </row>
    <row r="90" spans="1:17" ht="15" customHeight="1">
      <c r="A90" s="8540" t="s">
        <v>19</v>
      </c>
      <c r="B90" s="8541"/>
      <c r="C90" s="8541"/>
      <c r="D90" s="8541"/>
      <c r="E90" s="8542"/>
      <c r="F90" s="8542"/>
      <c r="G90" s="8542"/>
      <c r="H90" s="8542"/>
      <c r="I90" s="8542"/>
      <c r="J90" s="8543"/>
      <c r="K90" s="4171"/>
      <c r="L90" s="4171"/>
      <c r="M90" s="4171"/>
      <c r="N90" s="10"/>
      <c r="O90" s="10"/>
      <c r="P90" s="10"/>
      <c r="Q90" s="4166"/>
    </row>
    <row r="91" spans="1:17" ht="15" customHeight="1">
      <c r="A91" s="8540" t="s">
        <v>1002</v>
      </c>
      <c r="B91" s="8541"/>
      <c r="C91" s="8541"/>
      <c r="D91" s="8541"/>
      <c r="E91" s="8541"/>
      <c r="F91" s="8541"/>
      <c r="G91" s="8541"/>
      <c r="H91" s="8541"/>
      <c r="I91" s="8541"/>
      <c r="J91" s="8544"/>
      <c r="K91" s="4171"/>
      <c r="L91" s="4171"/>
      <c r="M91" s="4171"/>
      <c r="N91" s="10"/>
      <c r="O91" s="10"/>
      <c r="P91" s="10"/>
      <c r="Q91" s="4166"/>
    </row>
    <row r="92" spans="1:17" ht="24" customHeight="1">
      <c r="A92" s="8540" t="s">
        <v>17</v>
      </c>
      <c r="B92" s="8541"/>
      <c r="C92" s="8541"/>
      <c r="D92" s="8541"/>
      <c r="E92" s="8542"/>
      <c r="F92" s="8542"/>
      <c r="G92" s="8542"/>
      <c r="H92" s="8542"/>
      <c r="I92" s="8542"/>
      <c r="J92" s="8543"/>
      <c r="K92" s="4171"/>
      <c r="L92" s="4171"/>
      <c r="M92" s="4171"/>
      <c r="N92" s="10"/>
      <c r="O92" s="10"/>
      <c r="P92" s="10"/>
      <c r="Q92" s="4166"/>
    </row>
    <row r="93" spans="1:17" ht="15" customHeight="1">
      <c r="A93" s="7291" t="s">
        <v>16</v>
      </c>
      <c r="B93" s="7292"/>
      <c r="C93" s="7292"/>
      <c r="D93" s="7292"/>
      <c r="E93" s="8542"/>
      <c r="F93" s="8542"/>
      <c r="G93" s="8542"/>
      <c r="H93" s="8542"/>
      <c r="I93" s="8542"/>
      <c r="J93" s="8543"/>
      <c r="K93" s="4171"/>
      <c r="L93" s="4171"/>
      <c r="M93" s="4171"/>
      <c r="N93" s="10"/>
      <c r="O93" s="10"/>
      <c r="P93" s="10"/>
      <c r="Q93" s="4166"/>
    </row>
    <row r="94" spans="1:17" ht="15" customHeight="1">
      <c r="A94" s="8540" t="s">
        <v>15</v>
      </c>
      <c r="B94" s="8542"/>
      <c r="C94" s="8542"/>
      <c r="D94" s="8542"/>
      <c r="E94" s="8542"/>
      <c r="F94" s="8542"/>
      <c r="G94" s="8542"/>
      <c r="H94" s="8542"/>
      <c r="I94" s="8542"/>
      <c r="J94" s="8543"/>
      <c r="K94" s="4171"/>
      <c r="L94" s="4171"/>
      <c r="M94" s="4171"/>
      <c r="N94" s="10"/>
      <c r="O94" s="10"/>
      <c r="P94" s="10"/>
      <c r="Q94" s="4166"/>
    </row>
    <row r="95" spans="1:17" ht="15" customHeight="1">
      <c r="A95" s="8540" t="s">
        <v>14</v>
      </c>
      <c r="B95" s="8541"/>
      <c r="C95" s="8541"/>
      <c r="D95" s="8541"/>
      <c r="E95" s="8541"/>
      <c r="F95" s="8541"/>
      <c r="G95" s="8541"/>
      <c r="H95" s="8541"/>
      <c r="I95" s="8541"/>
      <c r="J95" s="8544"/>
      <c r="K95" s="4171"/>
      <c r="L95" s="4171"/>
      <c r="M95" s="4171"/>
      <c r="N95" s="10"/>
      <c r="O95" s="10"/>
      <c r="P95" s="10"/>
      <c r="Q95" s="4166"/>
    </row>
    <row r="96" spans="1:17" ht="15" customHeight="1">
      <c r="A96" s="7166" t="s">
        <v>13</v>
      </c>
      <c r="B96" s="7167"/>
      <c r="C96" s="7167"/>
      <c r="D96" s="7167"/>
      <c r="E96" s="7167"/>
      <c r="F96" s="7167"/>
      <c r="G96" s="7167"/>
      <c r="H96" s="7167"/>
      <c r="I96" s="7167"/>
      <c r="J96" s="7168"/>
      <c r="K96" s="4171"/>
      <c r="L96" s="4171"/>
      <c r="M96" s="4171"/>
      <c r="N96" s="10"/>
      <c r="O96" s="10"/>
      <c r="P96" s="10"/>
      <c r="Q96" s="4166"/>
    </row>
    <row r="97" spans="1:17" ht="15" customHeight="1">
      <c r="A97" s="7166" t="s">
        <v>12</v>
      </c>
      <c r="B97" s="7167"/>
      <c r="C97" s="7167"/>
      <c r="D97" s="7167"/>
      <c r="E97" s="7167"/>
      <c r="F97" s="7167"/>
      <c r="G97" s="7167"/>
      <c r="H97" s="7167"/>
      <c r="I97" s="7167"/>
      <c r="J97" s="7168"/>
      <c r="K97" s="4171"/>
      <c r="L97" s="4171"/>
      <c r="M97" s="4171"/>
      <c r="N97" s="10"/>
      <c r="O97" s="10"/>
      <c r="P97" s="10"/>
      <c r="Q97" s="4166"/>
    </row>
    <row r="98" spans="1:17" ht="15" customHeight="1">
      <c r="A98" s="8540" t="s">
        <v>11</v>
      </c>
      <c r="B98" s="8541"/>
      <c r="C98" s="8541"/>
      <c r="D98" s="8541"/>
      <c r="E98" s="8542"/>
      <c r="F98" s="8542"/>
      <c r="G98" s="8542"/>
      <c r="H98" s="8542"/>
      <c r="I98" s="8542"/>
      <c r="J98" s="8543"/>
      <c r="K98" s="4171"/>
      <c r="L98" s="4171"/>
      <c r="M98" s="4171"/>
      <c r="N98" s="10"/>
      <c r="O98" s="10"/>
      <c r="P98" s="10"/>
      <c r="Q98" s="4166"/>
    </row>
    <row r="99" spans="1:17" ht="15" customHeight="1">
      <c r="A99" s="8540" t="s">
        <v>10</v>
      </c>
      <c r="B99" s="8541"/>
      <c r="C99" s="8541"/>
      <c r="D99" s="8541"/>
      <c r="E99" s="8542"/>
      <c r="F99" s="8542"/>
      <c r="G99" s="8542"/>
      <c r="H99" s="8542"/>
      <c r="I99" s="8542"/>
      <c r="J99" s="8543"/>
      <c r="K99" s="4171"/>
      <c r="L99" s="4171"/>
      <c r="M99" s="4171"/>
      <c r="N99" s="10"/>
      <c r="O99" s="10"/>
      <c r="P99" s="10"/>
      <c r="Q99" s="4166"/>
    </row>
    <row r="100" spans="1:17" ht="15.75" customHeight="1" thickBot="1">
      <c r="A100" s="8540" t="s">
        <v>9</v>
      </c>
      <c r="B100" s="8541"/>
      <c r="C100" s="8541"/>
      <c r="D100" s="8541"/>
      <c r="E100" s="8541"/>
      <c r="F100" s="8541"/>
      <c r="G100" s="8541"/>
      <c r="H100" s="8541"/>
      <c r="I100" s="8541"/>
      <c r="J100" s="8544"/>
      <c r="K100" s="4171"/>
      <c r="L100" s="4171"/>
      <c r="M100" s="4171"/>
      <c r="N100" s="10"/>
      <c r="O100" s="10"/>
      <c r="P100" s="10"/>
      <c r="Q100" s="4166"/>
    </row>
    <row r="101" spans="1:17" ht="26.25" customHeight="1" thickBot="1">
      <c r="A101" s="7241" t="s">
        <v>8</v>
      </c>
      <c r="B101" s="7242"/>
      <c r="C101" s="7242"/>
      <c r="D101" s="7242"/>
      <c r="E101" s="7242"/>
      <c r="F101" s="7242"/>
      <c r="G101" s="7242"/>
      <c r="H101" s="7242"/>
      <c r="I101" s="7242"/>
      <c r="J101" s="7243"/>
      <c r="K101" s="4173">
        <f>K102</f>
        <v>0</v>
      </c>
      <c r="L101" s="4173">
        <f>L102</f>
        <v>0</v>
      </c>
      <c r="M101" s="4173">
        <f>M102</f>
        <v>0</v>
      </c>
      <c r="N101" s="4169"/>
      <c r="O101" s="10"/>
      <c r="P101" s="10"/>
      <c r="Q101" s="4166"/>
    </row>
    <row r="102" spans="1:17" ht="15" customHeight="1">
      <c r="A102" s="8556" t="s">
        <v>7</v>
      </c>
      <c r="B102" s="8557"/>
      <c r="C102" s="8557"/>
      <c r="D102" s="8557"/>
      <c r="E102" s="8558"/>
      <c r="F102" s="8558"/>
      <c r="G102" s="8558"/>
      <c r="H102" s="8558"/>
      <c r="I102" s="8558"/>
      <c r="J102" s="8559"/>
      <c r="K102" s="4172">
        <f>K18</f>
        <v>0</v>
      </c>
      <c r="L102" s="4172">
        <f>L18</f>
        <v>0</v>
      </c>
      <c r="M102" s="4172">
        <f>M18</f>
        <v>0</v>
      </c>
      <c r="N102" s="10"/>
      <c r="O102" s="10"/>
      <c r="P102" s="10"/>
      <c r="Q102" s="4166"/>
    </row>
    <row r="103" spans="1:17" ht="15.75" customHeight="1">
      <c r="A103" s="7219" t="s">
        <v>6</v>
      </c>
      <c r="B103" s="7220"/>
      <c r="C103" s="7220"/>
      <c r="D103" s="7220"/>
      <c r="E103" s="7220"/>
      <c r="F103" s="7220"/>
      <c r="G103" s="7220"/>
      <c r="H103" s="7220"/>
      <c r="I103" s="7220"/>
      <c r="J103" s="7221"/>
      <c r="K103" s="4171"/>
      <c r="L103" s="4171"/>
      <c r="M103" s="4171"/>
      <c r="N103" s="10"/>
      <c r="O103" s="10"/>
      <c r="P103" s="10"/>
      <c r="Q103" s="4166"/>
    </row>
    <row r="104" spans="1:17" ht="15.75" customHeight="1">
      <c r="A104" s="7303" t="s">
        <v>5</v>
      </c>
      <c r="B104" s="7304"/>
      <c r="C104" s="7304"/>
      <c r="D104" s="7304"/>
      <c r="E104" s="7304"/>
      <c r="F104" s="7304"/>
      <c r="G104" s="7304"/>
      <c r="H104" s="7304"/>
      <c r="I104" s="7304"/>
      <c r="J104" s="7305"/>
      <c r="K104" s="4171"/>
      <c r="L104" s="4171"/>
      <c r="M104" s="4171"/>
      <c r="N104" s="10"/>
      <c r="O104" s="10"/>
      <c r="P104" s="10"/>
      <c r="Q104" s="4166"/>
    </row>
    <row r="105" spans="1:17" ht="15.75" customHeight="1">
      <c r="A105" s="7285" t="s">
        <v>4</v>
      </c>
      <c r="B105" s="7286"/>
      <c r="C105" s="7286"/>
      <c r="D105" s="7286"/>
      <c r="E105" s="7286"/>
      <c r="F105" s="7286"/>
      <c r="G105" s="7286"/>
      <c r="H105" s="7286"/>
      <c r="I105" s="7286"/>
      <c r="J105" s="7287"/>
      <c r="K105" s="4171"/>
      <c r="L105" s="4171"/>
      <c r="M105" s="4171"/>
      <c r="N105" s="10"/>
      <c r="O105" s="10"/>
      <c r="P105" s="10"/>
      <c r="Q105" s="4166"/>
    </row>
    <row r="106" spans="1:17" ht="15.75" customHeight="1" thickBot="1">
      <c r="A106" s="7288" t="s">
        <v>3</v>
      </c>
      <c r="B106" s="7289"/>
      <c r="C106" s="7289"/>
      <c r="D106" s="7289"/>
      <c r="E106" s="7289"/>
      <c r="F106" s="7289"/>
      <c r="G106" s="7289"/>
      <c r="H106" s="7289"/>
      <c r="I106" s="7289"/>
      <c r="J106" s="7290"/>
      <c r="K106" s="4167"/>
      <c r="L106" s="4167"/>
      <c r="M106" s="4167"/>
      <c r="N106" s="10"/>
      <c r="O106" s="10"/>
      <c r="P106" s="10"/>
      <c r="Q106" s="4166"/>
    </row>
    <row r="107" spans="1:17" ht="15.75" customHeight="1" thickBot="1">
      <c r="A107" s="8548" t="s">
        <v>1138</v>
      </c>
      <c r="B107" s="8549"/>
      <c r="C107" s="8549"/>
      <c r="D107" s="8549"/>
      <c r="E107" s="8549"/>
      <c r="F107" s="8549"/>
      <c r="G107" s="8549"/>
      <c r="H107" s="8549"/>
      <c r="I107" s="8549"/>
      <c r="J107" s="8550"/>
      <c r="K107" s="4170">
        <f>K82+K101</f>
        <v>239</v>
      </c>
      <c r="L107" s="4170">
        <f>L82+L101</f>
        <v>219</v>
      </c>
      <c r="M107" s="4170">
        <f>M82+M101</f>
        <v>190.2</v>
      </c>
      <c r="N107" s="4169"/>
      <c r="O107" s="10"/>
      <c r="P107" s="10"/>
      <c r="Q107" s="4166"/>
    </row>
    <row r="108" spans="1:17" ht="15" customHeight="1">
      <c r="A108" s="8537" t="s">
        <v>1</v>
      </c>
      <c r="B108" s="8538"/>
      <c r="C108" s="8538"/>
      <c r="D108" s="8538"/>
      <c r="E108" s="8538"/>
      <c r="F108" s="8538"/>
      <c r="G108" s="8538"/>
      <c r="H108" s="8538"/>
      <c r="I108" s="8538"/>
      <c r="J108" s="8539"/>
      <c r="K108" s="4168"/>
      <c r="L108" s="4168"/>
      <c r="M108" s="4168"/>
      <c r="N108" s="10"/>
      <c r="O108" s="10"/>
      <c r="P108" s="10"/>
      <c r="Q108" s="4166"/>
    </row>
    <row r="109" spans="1:17" ht="21.75" customHeight="1" thickBot="1">
      <c r="A109" s="7198" t="s">
        <v>0</v>
      </c>
      <c r="B109" s="7199"/>
      <c r="C109" s="7199"/>
      <c r="D109" s="7199"/>
      <c r="E109" s="7199"/>
      <c r="F109" s="7199"/>
      <c r="G109" s="7199"/>
      <c r="H109" s="7199"/>
      <c r="I109" s="7199"/>
      <c r="J109" s="7200"/>
      <c r="K109" s="4167">
        <v>28</v>
      </c>
      <c r="L109" s="4167"/>
      <c r="M109" s="4167"/>
      <c r="N109" s="10"/>
      <c r="O109" s="10"/>
      <c r="P109" s="10"/>
      <c r="Q109" s="4166"/>
    </row>
    <row r="110" spans="1:17" ht="15.75">
      <c r="A110" s="3"/>
      <c r="B110" s="3"/>
      <c r="C110" s="3"/>
      <c r="D110" s="3"/>
      <c r="E110" s="3"/>
      <c r="F110" s="7"/>
      <c r="G110" s="7"/>
      <c r="H110" s="4161"/>
      <c r="Q110"/>
    </row>
    <row r="111" spans="1:17">
      <c r="A111" s="3"/>
      <c r="B111" s="3"/>
      <c r="C111" s="3"/>
      <c r="D111" s="3"/>
      <c r="E111" s="3"/>
      <c r="F111" s="3"/>
      <c r="G111" s="3"/>
      <c r="H111" s="4161"/>
      <c r="Q111"/>
    </row>
    <row r="112" spans="1:17">
      <c r="A112" s="3"/>
      <c r="B112" s="3"/>
      <c r="C112" s="3"/>
      <c r="D112" s="3"/>
      <c r="E112" s="3"/>
      <c r="F112" s="4165"/>
      <c r="G112" s="3"/>
      <c r="H112" s="4161"/>
      <c r="Q112"/>
    </row>
    <row r="113" spans="1:17">
      <c r="A113" s="3"/>
      <c r="B113" s="3"/>
      <c r="C113" s="3"/>
      <c r="D113" s="3"/>
      <c r="E113" s="3"/>
      <c r="F113" s="4164"/>
      <c r="G113" s="3"/>
      <c r="H113" s="4161"/>
      <c r="Q113"/>
    </row>
    <row r="114" spans="1:17">
      <c r="A114" s="3"/>
      <c r="B114" s="3"/>
      <c r="C114" s="3"/>
      <c r="D114" s="3"/>
      <c r="E114" s="3"/>
      <c r="F114" s="3"/>
      <c r="G114" s="3"/>
      <c r="H114" s="4161"/>
      <c r="Q114"/>
    </row>
    <row r="115" spans="1:17">
      <c r="A115" s="3"/>
      <c r="B115" s="3"/>
      <c r="C115" s="3"/>
      <c r="D115" s="3"/>
      <c r="E115" s="3"/>
      <c r="F115" s="3"/>
      <c r="G115" s="3"/>
      <c r="H115" s="4161"/>
      <c r="Q115"/>
    </row>
    <row r="116" spans="1:17">
      <c r="A116" s="3"/>
      <c r="B116" s="4162"/>
      <c r="C116" s="4162"/>
      <c r="D116" s="4162"/>
      <c r="E116" s="4162"/>
      <c r="F116" s="3"/>
      <c r="G116" s="3"/>
      <c r="H116" s="4161"/>
      <c r="Q116"/>
    </row>
    <row r="117" spans="1:17">
      <c r="A117" s="3"/>
      <c r="B117" s="4162"/>
      <c r="C117" s="4162"/>
      <c r="D117" s="4162"/>
      <c r="E117" s="4162"/>
      <c r="F117" s="3"/>
      <c r="G117" s="3"/>
      <c r="H117" s="4161"/>
      <c r="Q117"/>
    </row>
    <row r="118" spans="1:17">
      <c r="A118" s="3"/>
      <c r="B118" s="4162"/>
      <c r="C118" s="4162"/>
      <c r="D118" s="4162"/>
      <c r="E118" s="4162"/>
      <c r="F118" s="3"/>
      <c r="G118" s="3"/>
      <c r="H118" s="4161"/>
      <c r="Q118"/>
    </row>
    <row r="119" spans="1:17">
      <c r="A119" s="3"/>
      <c r="B119" s="4162"/>
      <c r="C119" s="4162"/>
      <c r="D119" s="4162"/>
      <c r="E119" s="4162"/>
      <c r="F119" s="3"/>
      <c r="G119" s="3"/>
      <c r="H119" s="4163"/>
      <c r="Q119"/>
    </row>
    <row r="120" spans="1:17">
      <c r="A120" s="3"/>
      <c r="B120" s="4162"/>
      <c r="C120" s="4162"/>
      <c r="D120" s="4162"/>
      <c r="E120" s="4162"/>
      <c r="F120" s="3"/>
      <c r="G120" s="3"/>
      <c r="H120" s="4161"/>
      <c r="Q120"/>
    </row>
    <row r="121" spans="1:17">
      <c r="A121" s="3"/>
      <c r="B121" s="4162"/>
      <c r="C121" s="4162"/>
      <c r="D121" s="4162"/>
      <c r="E121" s="4162"/>
      <c r="F121" s="3"/>
      <c r="G121" s="3"/>
      <c r="H121" s="4161"/>
      <c r="Q121"/>
    </row>
    <row r="122" spans="1:17">
      <c r="A122" s="3"/>
      <c r="B122" s="4162"/>
      <c r="C122" s="4162"/>
      <c r="D122" s="4162"/>
      <c r="E122" s="4162"/>
      <c r="F122" s="3"/>
      <c r="G122" s="3"/>
      <c r="H122" s="4161"/>
      <c r="Q122"/>
    </row>
    <row r="123" spans="1:17">
      <c r="F123" s="3"/>
      <c r="G123" s="3"/>
      <c r="H123" s="4159"/>
      <c r="Q123"/>
    </row>
    <row r="124" spans="1:17">
      <c r="F124" s="3"/>
      <c r="G124" s="3"/>
      <c r="H124" s="4159"/>
      <c r="Q124"/>
    </row>
    <row r="125" spans="1:17">
      <c r="H125" s="4159"/>
      <c r="Q125"/>
    </row>
    <row r="126" spans="1:17">
      <c r="H126" s="4159"/>
      <c r="Q126"/>
    </row>
  </sheetData>
  <mergeCells count="210">
    <mergeCell ref="E27:E28"/>
    <mergeCell ref="E29:E30"/>
    <mergeCell ref="C29:C30"/>
    <mergeCell ref="A29:A30"/>
    <mergeCell ref="A31:A32"/>
    <mergeCell ref="A27:A28"/>
    <mergeCell ref="H56:H61"/>
    <mergeCell ref="X40:X41"/>
    <mergeCell ref="C38:C39"/>
    <mergeCell ref="C40:C41"/>
    <mergeCell ref="B38:B39"/>
    <mergeCell ref="A42:A43"/>
    <mergeCell ref="B42:B43"/>
    <mergeCell ref="C42:C43"/>
    <mergeCell ref="A38:A39"/>
    <mergeCell ref="C56:C58"/>
    <mergeCell ref="C46:I46"/>
    <mergeCell ref="D44:D45"/>
    <mergeCell ref="G36:G37"/>
    <mergeCell ref="D36:F37"/>
    <mergeCell ref="A69:A71"/>
    <mergeCell ref="D69:D71"/>
    <mergeCell ref="C69:C71"/>
    <mergeCell ref="B24:B26"/>
    <mergeCell ref="A36:A37"/>
    <mergeCell ref="B36:B37"/>
    <mergeCell ref="C36:C37"/>
    <mergeCell ref="A24:A26"/>
    <mergeCell ref="A40:A41"/>
    <mergeCell ref="D29:D30"/>
    <mergeCell ref="D27:D28"/>
    <mergeCell ref="D31:D32"/>
    <mergeCell ref="B40:B41"/>
    <mergeCell ref="C27:C28"/>
    <mergeCell ref="D24:F26"/>
    <mergeCell ref="B48:B49"/>
    <mergeCell ref="A48:A49"/>
    <mergeCell ref="F40:F41"/>
    <mergeCell ref="A62:A65"/>
    <mergeCell ref="B62:B65"/>
    <mergeCell ref="C62:C65"/>
    <mergeCell ref="C59:C61"/>
    <mergeCell ref="A50:A52"/>
    <mergeCell ref="B50:B52"/>
    <mergeCell ref="I13:I16"/>
    <mergeCell ref="D13:F14"/>
    <mergeCell ref="C13:C14"/>
    <mergeCell ref="G13:G14"/>
    <mergeCell ref="A17:A19"/>
    <mergeCell ref="B17:B19"/>
    <mergeCell ref="C17:C19"/>
    <mergeCell ref="G17:G23"/>
    <mergeCell ref="G56:G61"/>
    <mergeCell ref="C50:C52"/>
    <mergeCell ref="A44:A45"/>
    <mergeCell ref="B44:B45"/>
    <mergeCell ref="C44:C45"/>
    <mergeCell ref="A56:A58"/>
    <mergeCell ref="B56:B58"/>
    <mergeCell ref="F59:F61"/>
    <mergeCell ref="D59:D61"/>
    <mergeCell ref="C53:C55"/>
    <mergeCell ref="A21:A23"/>
    <mergeCell ref="B21:B23"/>
    <mergeCell ref="E31:E32"/>
    <mergeCell ref="B27:B28"/>
    <mergeCell ref="B29:B30"/>
    <mergeCell ref="B31:B32"/>
    <mergeCell ref="B11:B12"/>
    <mergeCell ref="A11:A12"/>
    <mergeCell ref="F15:F16"/>
    <mergeCell ref="C15:C16"/>
    <mergeCell ref="D15:D16"/>
    <mergeCell ref="L6:L7"/>
    <mergeCell ref="M6:M7"/>
    <mergeCell ref="A2:Y2"/>
    <mergeCell ref="A3:Y3"/>
    <mergeCell ref="D5:D7"/>
    <mergeCell ref="G5:G7"/>
    <mergeCell ref="A9:A10"/>
    <mergeCell ref="A13:A14"/>
    <mergeCell ref="B13:B14"/>
    <mergeCell ref="A5:A7"/>
    <mergeCell ref="B5:B7"/>
    <mergeCell ref="C5:C7"/>
    <mergeCell ref="E5:E7"/>
    <mergeCell ref="F5:F7"/>
    <mergeCell ref="H5:H7"/>
    <mergeCell ref="X5:X7"/>
    <mergeCell ref="Y5:Y7"/>
    <mergeCell ref="O6:O7"/>
    <mergeCell ref="P6:P7"/>
    <mergeCell ref="O4:Q4"/>
    <mergeCell ref="N5:Q5"/>
    <mergeCell ref="Q6:Q7"/>
    <mergeCell ref="I5:I7"/>
    <mergeCell ref="J5:J7"/>
    <mergeCell ref="N6:N7"/>
    <mergeCell ref="I31:I32"/>
    <mergeCell ref="I36:I37"/>
    <mergeCell ref="H36:H37"/>
    <mergeCell ref="I29:I30"/>
    <mergeCell ref="F33:I33"/>
    <mergeCell ref="I27:I28"/>
    <mergeCell ref="F29:F30"/>
    <mergeCell ref="F31:F32"/>
    <mergeCell ref="G24:G26"/>
    <mergeCell ref="I24:I26"/>
    <mergeCell ref="H24:H26"/>
    <mergeCell ref="F27:F28"/>
    <mergeCell ref="H27:H32"/>
    <mergeCell ref="G27:G32"/>
    <mergeCell ref="H17:H23"/>
    <mergeCell ref="H13:H16"/>
    <mergeCell ref="I17:I23"/>
    <mergeCell ref="D17:F19"/>
    <mergeCell ref="G38:G41"/>
    <mergeCell ref="E38:E39"/>
    <mergeCell ref="E40:E41"/>
    <mergeCell ref="E66:E68"/>
    <mergeCell ref="G42:G45"/>
    <mergeCell ref="E44:E45"/>
    <mergeCell ref="F44:F45"/>
    <mergeCell ref="H42:H45"/>
    <mergeCell ref="I42:I45"/>
    <mergeCell ref="H38:H41"/>
    <mergeCell ref="F53:F55"/>
    <mergeCell ref="I38:I39"/>
    <mergeCell ref="D50:F52"/>
    <mergeCell ref="D42:F43"/>
    <mergeCell ref="G50:G55"/>
    <mergeCell ref="F38:F39"/>
    <mergeCell ref="F66:F68"/>
    <mergeCell ref="H62:H65"/>
    <mergeCell ref="G62:G65"/>
    <mergeCell ref="D40:D41"/>
    <mergeCell ref="D38:D39"/>
    <mergeCell ref="C48:M49"/>
    <mergeCell ref="I40:I41"/>
    <mergeCell ref="I66:I74"/>
    <mergeCell ref="F72:F74"/>
    <mergeCell ref="S72:W72"/>
    <mergeCell ref="N56:N58"/>
    <mergeCell ref="D56:F58"/>
    <mergeCell ref="E69:E71"/>
    <mergeCell ref="F69:F71"/>
    <mergeCell ref="D72:D74"/>
    <mergeCell ref="C72:C74"/>
    <mergeCell ref="E72:E74"/>
    <mergeCell ref="D62:F65"/>
    <mergeCell ref="I62:I65"/>
    <mergeCell ref="H66:H74"/>
    <mergeCell ref="A101:J101"/>
    <mergeCell ref="A103:J103"/>
    <mergeCell ref="A97:J97"/>
    <mergeCell ref="A98:J98"/>
    <mergeCell ref="A99:J99"/>
    <mergeCell ref="A94:J94"/>
    <mergeCell ref="A104:J104"/>
    <mergeCell ref="A105:J105"/>
    <mergeCell ref="I56:I61"/>
    <mergeCell ref="A102:J102"/>
    <mergeCell ref="G66:G74"/>
    <mergeCell ref="A66:A68"/>
    <mergeCell ref="B69:B71"/>
    <mergeCell ref="B72:B74"/>
    <mergeCell ref="B66:B68"/>
    <mergeCell ref="A88:J88"/>
    <mergeCell ref="A89:J89"/>
    <mergeCell ref="C66:C68"/>
    <mergeCell ref="A86:J86"/>
    <mergeCell ref="D66:D68"/>
    <mergeCell ref="A72:A74"/>
    <mergeCell ref="A77:J77"/>
    <mergeCell ref="C75:I75"/>
    <mergeCell ref="B76:I76"/>
    <mergeCell ref="A108:J108"/>
    <mergeCell ref="A109:J109"/>
    <mergeCell ref="A90:J90"/>
    <mergeCell ref="A91:J91"/>
    <mergeCell ref="A92:J92"/>
    <mergeCell ref="A93:J93"/>
    <mergeCell ref="A95:J95"/>
    <mergeCell ref="A96:J96"/>
    <mergeCell ref="X12:Y12"/>
    <mergeCell ref="X13:X16"/>
    <mergeCell ref="Y27:Y28"/>
    <mergeCell ref="C12:M12"/>
    <mergeCell ref="A107:J107"/>
    <mergeCell ref="H50:H55"/>
    <mergeCell ref="I50:I55"/>
    <mergeCell ref="A79:L79"/>
    <mergeCell ref="C81:J81"/>
    <mergeCell ref="A82:J82"/>
    <mergeCell ref="A83:J83"/>
    <mergeCell ref="A84:J84"/>
    <mergeCell ref="A85:J85"/>
    <mergeCell ref="A87:J87"/>
    <mergeCell ref="A106:J106"/>
    <mergeCell ref="A100:J100"/>
    <mergeCell ref="K5:M5"/>
    <mergeCell ref="K6:K7"/>
    <mergeCell ref="X20:Y20"/>
    <mergeCell ref="Y36:Y37"/>
    <mergeCell ref="X38:Y38"/>
    <mergeCell ref="X27:X28"/>
    <mergeCell ref="X42:X45"/>
    <mergeCell ref="X56:X58"/>
    <mergeCell ref="X31:X32"/>
    <mergeCell ref="X36:X37"/>
  </mergeCells>
  <pageMargins left="0.70866141732283472" right="0.70866141732283472" top="0.74803149606299213" bottom="0.74803149606299213" header="0.31496062992125984" footer="0.31496062992125984"/>
  <pageSetup paperSize="9" scale="48" firstPageNumber="52" fitToHeight="0" orientation="landscape" useFirstPageNumber="1" r:id="rId1"/>
  <headerFooter>
    <oddHeader>&amp;C&amp;P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E0F18-6C63-4E8F-9318-2AC0B031401E}">
  <dimension ref="A1:W99"/>
  <sheetViews>
    <sheetView zoomScale="80" zoomScaleNormal="80" workbookViewId="0">
      <selection activeCell="R3" sqref="R3"/>
    </sheetView>
  </sheetViews>
  <sheetFormatPr defaultRowHeight="14.25"/>
  <cols>
    <col min="1" max="1" width="3.5703125" customWidth="1"/>
    <col min="2" max="2" width="4" customWidth="1"/>
    <col min="3" max="4" width="3.7109375" customWidth="1"/>
    <col min="5" max="5" width="3.28515625" customWidth="1"/>
    <col min="6" max="6" width="41.5703125" customWidth="1"/>
    <col min="7" max="7" width="6.42578125" customWidth="1"/>
    <col min="8" max="8" width="7.85546875" style="4160" customWidth="1"/>
    <col min="9" max="9" width="8.140625" customWidth="1"/>
    <col min="10" max="10" width="7.28515625" customWidth="1"/>
    <col min="11" max="11" width="11.28515625" customWidth="1"/>
    <col min="12" max="12" width="11.7109375" customWidth="1"/>
    <col min="13" max="13" width="13.140625" customWidth="1"/>
    <col min="14" max="14" width="41.28515625" customWidth="1"/>
    <col min="15" max="15" width="10.140625" customWidth="1"/>
    <col min="16" max="16" width="8" customWidth="1"/>
    <col min="17" max="17" width="9" customWidth="1"/>
    <col min="18" max="18" width="57.42578125" style="1" customWidth="1"/>
    <col min="19" max="19" width="33.28515625" style="1" customWidth="1"/>
  </cols>
  <sheetData>
    <row r="1" spans="1:23" ht="12.75" customHeight="1">
      <c r="M1" s="587"/>
      <c r="N1" s="587"/>
      <c r="O1" s="8611"/>
      <c r="P1" s="8611"/>
      <c r="Q1" s="8611"/>
      <c r="R1" s="6642" t="s">
        <v>1652</v>
      </c>
      <c r="S1" s="588"/>
      <c r="T1" s="587"/>
    </row>
    <row r="2" spans="1:23" ht="54" customHeight="1">
      <c r="L2" s="587"/>
      <c r="M2" s="587"/>
      <c r="N2" s="587"/>
      <c r="O2" s="8611"/>
      <c r="P2" s="8611"/>
      <c r="Q2" s="8611"/>
      <c r="R2" s="6642"/>
      <c r="S2" s="588"/>
      <c r="T2" s="587"/>
    </row>
    <row r="3" spans="1:23" ht="12" customHeight="1">
      <c r="L3" s="587"/>
      <c r="M3" s="587"/>
      <c r="N3" s="587"/>
      <c r="O3" s="587"/>
      <c r="P3" s="587"/>
      <c r="Q3" s="587"/>
      <c r="T3" s="8611"/>
      <c r="U3" s="8611"/>
      <c r="V3" s="8611"/>
      <c r="W3" s="8611"/>
    </row>
    <row r="4" spans="1:23" ht="17.25" customHeight="1">
      <c r="A4" s="7111" t="s">
        <v>368</v>
      </c>
      <c r="B4" s="7111"/>
      <c r="C4" s="7111"/>
      <c r="D4" s="7111"/>
      <c r="E4" s="7111"/>
      <c r="F4" s="7111"/>
      <c r="G4" s="7111"/>
      <c r="H4" s="7111"/>
      <c r="I4" s="7111"/>
      <c r="J4" s="7111"/>
      <c r="K4" s="7111"/>
      <c r="L4" s="7111"/>
      <c r="M4" s="7111"/>
      <c r="N4" s="7111"/>
      <c r="O4" s="7111"/>
      <c r="P4" s="7111"/>
      <c r="Q4" s="7111"/>
      <c r="R4" s="7111"/>
      <c r="S4" s="7111"/>
      <c r="T4" s="8611"/>
      <c r="U4" s="8611"/>
      <c r="V4" s="8611"/>
      <c r="W4" s="8611"/>
    </row>
    <row r="5" spans="1:23" ht="14.25" customHeight="1">
      <c r="A5" s="7112" t="s">
        <v>1651</v>
      </c>
      <c r="B5" s="7112"/>
      <c r="C5" s="7112"/>
      <c r="D5" s="7112"/>
      <c r="E5" s="7112"/>
      <c r="F5" s="7112"/>
      <c r="G5" s="7112"/>
      <c r="H5" s="7112"/>
      <c r="I5" s="7112"/>
      <c r="J5" s="7112"/>
      <c r="K5" s="7112"/>
      <c r="L5" s="7112"/>
      <c r="M5" s="7112"/>
      <c r="N5" s="7112"/>
      <c r="O5" s="7112"/>
      <c r="P5" s="7112"/>
      <c r="Q5" s="7112"/>
      <c r="R5" s="7112"/>
      <c r="S5" s="7112"/>
      <c r="T5" s="8611"/>
      <c r="U5" s="8611"/>
      <c r="V5" s="8611"/>
      <c r="W5" s="8611"/>
    </row>
    <row r="6" spans="1:23" ht="16.5" thickBot="1">
      <c r="A6" s="584"/>
      <c r="B6" s="584"/>
      <c r="C6" s="584"/>
      <c r="D6" s="584"/>
      <c r="E6" s="584"/>
      <c r="F6" s="584"/>
      <c r="G6" s="584"/>
      <c r="H6" s="3509"/>
      <c r="I6" s="584"/>
      <c r="J6" s="584"/>
      <c r="K6" s="584"/>
      <c r="L6" s="584"/>
      <c r="M6" s="584"/>
      <c r="N6" s="585"/>
      <c r="O6" s="8592"/>
      <c r="P6" s="8592"/>
      <c r="Q6" s="8592"/>
      <c r="S6" s="3506" t="s">
        <v>32</v>
      </c>
    </row>
    <row r="7" spans="1:23" ht="29.25" customHeight="1" thickBot="1">
      <c r="A7" s="7124" t="s">
        <v>195</v>
      </c>
      <c r="B7" s="8627" t="s">
        <v>194</v>
      </c>
      <c r="C7" s="7130" t="s">
        <v>190</v>
      </c>
      <c r="D7" s="7204" t="s">
        <v>193</v>
      </c>
      <c r="E7" s="7133" t="s">
        <v>192</v>
      </c>
      <c r="F7" s="7136" t="s">
        <v>191</v>
      </c>
      <c r="G7" s="7207" t="s">
        <v>190</v>
      </c>
      <c r="H7" s="7169" t="s">
        <v>189</v>
      </c>
      <c r="I7" s="7172" t="s">
        <v>188</v>
      </c>
      <c r="J7" s="7169" t="s">
        <v>187</v>
      </c>
      <c r="K7" s="8007" t="s">
        <v>186</v>
      </c>
      <c r="L7" s="8008"/>
      <c r="M7" s="8009"/>
      <c r="N7" s="6547" t="s">
        <v>185</v>
      </c>
      <c r="O7" s="6548"/>
      <c r="P7" s="6548"/>
      <c r="Q7" s="6549"/>
      <c r="R7" s="7147" t="s">
        <v>184</v>
      </c>
      <c r="S7" s="7150" t="s">
        <v>183</v>
      </c>
    </row>
    <row r="8" spans="1:23" ht="15" customHeight="1">
      <c r="A8" s="7125"/>
      <c r="B8" s="8628"/>
      <c r="C8" s="7131"/>
      <c r="D8" s="7205"/>
      <c r="E8" s="7134"/>
      <c r="F8" s="7137"/>
      <c r="G8" s="7208"/>
      <c r="H8" s="7170"/>
      <c r="I8" s="7173"/>
      <c r="J8" s="7170"/>
      <c r="K8" s="8530" t="s">
        <v>182</v>
      </c>
      <c r="L8" s="7145" t="s">
        <v>181</v>
      </c>
      <c r="M8" s="6679" t="s">
        <v>28</v>
      </c>
      <c r="N8" s="8598" t="s">
        <v>180</v>
      </c>
      <c r="O8" s="7147" t="s">
        <v>179</v>
      </c>
      <c r="P8" s="8615" t="s">
        <v>178</v>
      </c>
      <c r="Q8" s="8615" t="s">
        <v>177</v>
      </c>
      <c r="R8" s="7148"/>
      <c r="S8" s="7151"/>
    </row>
    <row r="9" spans="1:23" ht="150.75" customHeight="1" thickBot="1">
      <c r="A9" s="7126"/>
      <c r="B9" s="8629"/>
      <c r="C9" s="7132"/>
      <c r="D9" s="7206"/>
      <c r="E9" s="7135"/>
      <c r="F9" s="7138"/>
      <c r="G9" s="7209"/>
      <c r="H9" s="7171"/>
      <c r="I9" s="7174"/>
      <c r="J9" s="7171"/>
      <c r="K9" s="8531"/>
      <c r="L9" s="8601"/>
      <c r="M9" s="8339"/>
      <c r="N9" s="8599"/>
      <c r="O9" s="7149"/>
      <c r="P9" s="8616"/>
      <c r="Q9" s="8616"/>
      <c r="R9" s="7148"/>
      <c r="S9" s="7151"/>
      <c r="T9" s="4615"/>
      <c r="U9" s="4614"/>
      <c r="V9" s="4613"/>
    </row>
    <row r="10" spans="1:23" ht="21" customHeight="1" thickBot="1">
      <c r="A10" s="3505" t="s">
        <v>43</v>
      </c>
      <c r="B10" s="412" t="s">
        <v>1650</v>
      </c>
      <c r="C10" s="4612"/>
      <c r="D10" s="4612"/>
      <c r="E10" s="4610"/>
      <c r="F10" s="4612"/>
      <c r="G10" s="4612"/>
      <c r="H10" s="4611"/>
      <c r="I10" s="4610"/>
      <c r="J10" s="571"/>
      <c r="K10" s="571"/>
      <c r="L10" s="571"/>
      <c r="M10" s="571"/>
      <c r="N10" s="4609"/>
      <c r="O10" s="4608"/>
      <c r="P10" s="4608"/>
      <c r="Q10" s="571"/>
      <c r="R10" s="3255"/>
      <c r="S10" s="3254"/>
    </row>
    <row r="11" spans="1:23" ht="39" customHeight="1" thickBot="1">
      <c r="A11" s="4471"/>
      <c r="B11" s="3415"/>
      <c r="C11" s="4468"/>
      <c r="D11" s="4468"/>
      <c r="E11" s="4468"/>
      <c r="F11" s="4470"/>
      <c r="G11" s="4470"/>
      <c r="H11" s="4469"/>
      <c r="I11" s="4468"/>
      <c r="J11" s="4468"/>
      <c r="K11" s="4468"/>
      <c r="L11" s="4468"/>
      <c r="M11" s="4468"/>
      <c r="N11" s="4607" t="s">
        <v>1649</v>
      </c>
      <c r="O11" s="4606" t="s">
        <v>981</v>
      </c>
      <c r="P11" s="4605">
        <v>15000</v>
      </c>
      <c r="Q11" s="4604">
        <v>15302</v>
      </c>
      <c r="R11" s="4603" t="s">
        <v>1648</v>
      </c>
      <c r="S11" s="4602"/>
    </row>
    <row r="12" spans="1:23" ht="23.25" customHeight="1" thickBot="1">
      <c r="A12" s="7985" t="s">
        <v>43</v>
      </c>
      <c r="B12" s="7935" t="s">
        <v>43</v>
      </c>
      <c r="C12" s="4601" t="s">
        <v>1647</v>
      </c>
      <c r="D12" s="4600"/>
      <c r="E12" s="4329"/>
      <c r="F12" s="4463"/>
      <c r="G12" s="4463"/>
      <c r="H12" s="4462"/>
      <c r="I12" s="4461"/>
      <c r="J12" s="4461"/>
      <c r="K12" s="4461"/>
      <c r="L12" s="4461"/>
      <c r="M12" s="4461"/>
      <c r="N12" s="4461"/>
      <c r="O12" s="4461"/>
      <c r="P12" s="4599"/>
      <c r="Q12" s="4461"/>
      <c r="R12" s="4544"/>
      <c r="S12" s="4543"/>
    </row>
    <row r="13" spans="1:23" ht="33" customHeight="1" thickBot="1">
      <c r="A13" s="8029"/>
      <c r="B13" s="7947"/>
      <c r="C13" s="8545"/>
      <c r="D13" s="8546"/>
      <c r="E13" s="8546"/>
      <c r="F13" s="8546"/>
      <c r="G13" s="8546"/>
      <c r="H13" s="8546"/>
      <c r="I13" s="8546"/>
      <c r="J13" s="8546"/>
      <c r="K13" s="8546"/>
      <c r="L13" s="8546"/>
      <c r="M13" s="8547"/>
      <c r="N13" s="4598" t="s">
        <v>1646</v>
      </c>
      <c r="O13" s="4597" t="s">
        <v>840</v>
      </c>
      <c r="P13" s="3405">
        <v>700</v>
      </c>
      <c r="Q13" s="4596">
        <v>834</v>
      </c>
      <c r="R13" s="4557" t="s">
        <v>1645</v>
      </c>
      <c r="S13" s="4538"/>
    </row>
    <row r="14" spans="1:23" ht="25.5" customHeight="1">
      <c r="A14" s="8612" t="s">
        <v>43</v>
      </c>
      <c r="B14" s="7960" t="s">
        <v>43</v>
      </c>
      <c r="C14" s="7950" t="s">
        <v>43</v>
      </c>
      <c r="D14" s="7256" t="s">
        <v>1644</v>
      </c>
      <c r="E14" s="7256"/>
      <c r="F14" s="7257"/>
      <c r="G14" s="7955" t="s">
        <v>166</v>
      </c>
      <c r="H14" s="8023" t="s">
        <v>48</v>
      </c>
      <c r="I14" s="7973" t="s">
        <v>1621</v>
      </c>
      <c r="J14" s="380"/>
      <c r="K14" s="4593"/>
      <c r="L14" s="4593"/>
      <c r="M14" s="4593"/>
      <c r="N14" s="4524"/>
      <c r="O14" s="4595"/>
      <c r="P14" s="3386"/>
      <c r="Q14" s="4594"/>
      <c r="R14" s="4501"/>
      <c r="S14" s="4500"/>
    </row>
    <row r="15" spans="1:23" ht="12.75" customHeight="1">
      <c r="A15" s="7997"/>
      <c r="B15" s="7947"/>
      <c r="C15" s="7950"/>
      <c r="D15" s="7256"/>
      <c r="E15" s="7256"/>
      <c r="F15" s="7257"/>
      <c r="G15" s="7955"/>
      <c r="H15" s="8023"/>
      <c r="I15" s="7973"/>
      <c r="J15" s="380" t="s">
        <v>41</v>
      </c>
      <c r="K15" s="4593">
        <f>K19</f>
        <v>450</v>
      </c>
      <c r="L15" s="4593">
        <f>L19</f>
        <v>440</v>
      </c>
      <c r="M15" s="4593">
        <f>M19</f>
        <v>440</v>
      </c>
      <c r="N15" s="4582"/>
      <c r="O15" s="4592"/>
      <c r="P15" s="4591"/>
      <c r="Q15" s="4590"/>
      <c r="R15" s="4501"/>
      <c r="S15" s="4500"/>
    </row>
    <row r="16" spans="1:23" ht="12.75" customHeight="1">
      <c r="A16" s="7997"/>
      <c r="B16" s="7947"/>
      <c r="C16" s="7950"/>
      <c r="D16" s="7256"/>
      <c r="E16" s="7256"/>
      <c r="F16" s="7257"/>
      <c r="G16" s="7955"/>
      <c r="H16" s="8023"/>
      <c r="I16" s="7973"/>
      <c r="J16" s="374" t="s">
        <v>90</v>
      </c>
      <c r="K16" s="4589"/>
      <c r="L16" s="4589"/>
      <c r="M16" s="4589"/>
      <c r="N16" s="4582"/>
      <c r="O16" s="4588"/>
      <c r="P16" s="4587"/>
      <c r="Q16" s="4519"/>
      <c r="R16" s="4501"/>
      <c r="S16" s="4500"/>
    </row>
    <row r="17" spans="1:23" ht="12.75" customHeight="1">
      <c r="A17" s="7997"/>
      <c r="B17" s="7947"/>
      <c r="C17" s="7950"/>
      <c r="D17" s="7256"/>
      <c r="E17" s="7256"/>
      <c r="F17" s="7257"/>
      <c r="G17" s="7955"/>
      <c r="H17" s="8023"/>
      <c r="I17" s="7973"/>
      <c r="J17" s="374" t="s">
        <v>69</v>
      </c>
      <c r="K17" s="4586"/>
      <c r="L17" s="4586"/>
      <c r="M17" s="4586"/>
      <c r="N17" s="4585"/>
      <c r="O17" s="4585"/>
      <c r="P17" s="270"/>
      <c r="Q17" s="119"/>
      <c r="R17" s="4501"/>
      <c r="S17" s="4500"/>
    </row>
    <row r="18" spans="1:23" ht="13.5" customHeight="1" thickBot="1">
      <c r="A18" s="7998"/>
      <c r="B18" s="7948"/>
      <c r="C18" s="7951"/>
      <c r="D18" s="7259"/>
      <c r="E18" s="7259"/>
      <c r="F18" s="7260"/>
      <c r="G18" s="7955"/>
      <c r="H18" s="8023"/>
      <c r="I18" s="7973"/>
      <c r="J18" s="368" t="s">
        <v>36</v>
      </c>
      <c r="K18" s="287">
        <f>K21</f>
        <v>450</v>
      </c>
      <c r="L18" s="287">
        <f>L21</f>
        <v>440</v>
      </c>
      <c r="M18" s="287">
        <f>M21</f>
        <v>440</v>
      </c>
      <c r="N18" s="4584"/>
      <c r="O18" s="4584"/>
      <c r="P18" s="4583"/>
      <c r="Q18" s="4553"/>
      <c r="R18" s="4501"/>
      <c r="S18" s="4500"/>
    </row>
    <row r="19" spans="1:23" ht="103.5" customHeight="1">
      <c r="A19" s="3304" t="s">
        <v>43</v>
      </c>
      <c r="B19" s="3449" t="s">
        <v>43</v>
      </c>
      <c r="C19" s="4219" t="s">
        <v>43</v>
      </c>
      <c r="D19" s="3287" t="s">
        <v>43</v>
      </c>
      <c r="E19" s="4218"/>
      <c r="F19" s="8574" t="s">
        <v>1643</v>
      </c>
      <c r="G19" s="7955"/>
      <c r="H19" s="8023"/>
      <c r="I19" s="7973"/>
      <c r="J19" s="4227" t="s">
        <v>41</v>
      </c>
      <c r="K19" s="4227">
        <v>450</v>
      </c>
      <c r="L19" s="4226">
        <v>440</v>
      </c>
      <c r="M19" s="4226">
        <v>440</v>
      </c>
      <c r="N19" s="4582" t="s">
        <v>1642</v>
      </c>
      <c r="O19" s="4581" t="s">
        <v>981</v>
      </c>
      <c r="P19" s="3475">
        <v>500</v>
      </c>
      <c r="Q19" s="4580">
        <v>525</v>
      </c>
      <c r="R19" s="8619" t="s">
        <v>1641</v>
      </c>
      <c r="S19" s="4500"/>
      <c r="T19" s="217"/>
    </row>
    <row r="20" spans="1:23" ht="15.75" thickBot="1">
      <c r="A20" s="3304"/>
      <c r="B20" s="3449"/>
      <c r="C20" s="3463"/>
      <c r="D20" s="3462"/>
      <c r="E20" s="4218"/>
      <c r="F20" s="8621"/>
      <c r="G20" s="7955"/>
      <c r="H20" s="8023"/>
      <c r="I20" s="7973"/>
      <c r="J20" s="4579"/>
      <c r="K20" s="4579"/>
      <c r="L20" s="4215"/>
      <c r="M20" s="162"/>
      <c r="N20" s="4578"/>
      <c r="O20" s="4578"/>
      <c r="P20" s="4514"/>
      <c r="Q20" s="4513"/>
      <c r="R20" s="8620"/>
      <c r="S20" s="4500"/>
    </row>
    <row r="21" spans="1:23" ht="15.75" thickBot="1">
      <c r="A21" s="3304"/>
      <c r="B21" s="3449"/>
      <c r="C21" s="3463"/>
      <c r="D21" s="4577"/>
      <c r="E21" s="4218"/>
      <c r="F21" s="8575"/>
      <c r="G21" s="7956"/>
      <c r="H21" s="8024"/>
      <c r="I21" s="7974"/>
      <c r="J21" s="4550" t="s">
        <v>36</v>
      </c>
      <c r="K21" s="4206">
        <f>SUM(K19:K20)</f>
        <v>450</v>
      </c>
      <c r="L21" s="4206">
        <f>SUM(L19:L20)</f>
        <v>440</v>
      </c>
      <c r="M21" s="4206">
        <f>SUM(M19:M20)</f>
        <v>440</v>
      </c>
      <c r="N21" s="4576"/>
      <c r="O21" s="4576"/>
      <c r="P21" s="4508"/>
      <c r="Q21" s="89"/>
      <c r="R21" s="8620"/>
      <c r="S21" s="4548"/>
    </row>
    <row r="22" spans="1:23" ht="13.15" customHeight="1">
      <c r="A22" s="7996" t="s">
        <v>43</v>
      </c>
      <c r="B22" s="7980" t="s">
        <v>43</v>
      </c>
      <c r="C22" s="350" t="s">
        <v>38</v>
      </c>
      <c r="D22" s="7252" t="s">
        <v>1637</v>
      </c>
      <c r="E22" s="7253"/>
      <c r="F22" s="7254"/>
      <c r="G22" s="8001" t="s">
        <v>152</v>
      </c>
      <c r="H22" s="7967" t="s">
        <v>48</v>
      </c>
      <c r="I22" s="7972" t="s">
        <v>1621</v>
      </c>
      <c r="J22" s="380" t="s">
        <v>41</v>
      </c>
      <c r="K22" s="379">
        <f>K26</f>
        <v>50</v>
      </c>
      <c r="L22" s="379">
        <f>L26</f>
        <v>0</v>
      </c>
      <c r="M22" s="322">
        <f>M26</f>
        <v>0</v>
      </c>
      <c r="N22" s="8636" t="s">
        <v>1640</v>
      </c>
      <c r="O22" s="8625" t="s">
        <v>840</v>
      </c>
      <c r="P22" s="8617" t="s">
        <v>247</v>
      </c>
      <c r="Q22" s="8638" t="s">
        <v>247</v>
      </c>
      <c r="R22" s="4575"/>
      <c r="S22" s="4574"/>
    </row>
    <row r="23" spans="1:23" ht="69.75" customHeight="1">
      <c r="A23" s="7997"/>
      <c r="B23" s="7981"/>
      <c r="C23" s="4573"/>
      <c r="D23" s="7255"/>
      <c r="E23" s="7256"/>
      <c r="F23" s="7257"/>
      <c r="G23" s="7955"/>
      <c r="H23" s="7968"/>
      <c r="I23" s="7973"/>
      <c r="J23" s="374" t="s">
        <v>90</v>
      </c>
      <c r="K23" s="297"/>
      <c r="L23" s="297"/>
      <c r="M23" s="297"/>
      <c r="N23" s="8637"/>
      <c r="O23" s="8626"/>
      <c r="P23" s="8618"/>
      <c r="Q23" s="8639"/>
      <c r="R23" s="8631" t="s">
        <v>1639</v>
      </c>
      <c r="S23" s="8632"/>
    </row>
    <row r="24" spans="1:23" ht="38.25">
      <c r="A24" s="7997"/>
      <c r="B24" s="7981"/>
      <c r="C24" s="4573"/>
      <c r="D24" s="7255"/>
      <c r="E24" s="7256"/>
      <c r="F24" s="7257"/>
      <c r="G24" s="7955"/>
      <c r="H24" s="7968"/>
      <c r="I24" s="7973"/>
      <c r="J24" s="374" t="s">
        <v>1004</v>
      </c>
      <c r="K24" s="297"/>
      <c r="L24" s="297"/>
      <c r="M24" s="297"/>
      <c r="N24" s="4519" t="s">
        <v>1638</v>
      </c>
      <c r="O24" s="4572" t="s">
        <v>840</v>
      </c>
      <c r="P24" s="4571" t="s">
        <v>247</v>
      </c>
      <c r="Q24" s="4570" t="s">
        <v>247</v>
      </c>
      <c r="R24" s="4501"/>
      <c r="S24" s="4500"/>
    </row>
    <row r="25" spans="1:23" ht="15.75" thickBot="1">
      <c r="A25" s="7998"/>
      <c r="B25" s="7982"/>
      <c r="C25" s="4569"/>
      <c r="D25" s="7258"/>
      <c r="E25" s="7259"/>
      <c r="F25" s="7260"/>
      <c r="G25" s="7955"/>
      <c r="H25" s="7968"/>
      <c r="I25" s="7973"/>
      <c r="J25" s="4423" t="s">
        <v>36</v>
      </c>
      <c r="K25" s="4421">
        <f>SUM(K22:K24)</f>
        <v>50</v>
      </c>
      <c r="L25" s="4421">
        <f>SUM(L22:L24)</f>
        <v>0</v>
      </c>
      <c r="M25" s="4421">
        <f>SUM(M22:M24)</f>
        <v>0</v>
      </c>
      <c r="N25" s="4568"/>
      <c r="O25" s="246"/>
      <c r="P25" s="246"/>
      <c r="Q25" s="4567"/>
      <c r="R25" s="4501"/>
      <c r="S25" s="4500"/>
    </row>
    <row r="26" spans="1:23" ht="39" thickBot="1">
      <c r="A26" s="3304" t="s">
        <v>43</v>
      </c>
      <c r="B26" s="3303" t="s">
        <v>43</v>
      </c>
      <c r="C26" s="4252" t="s">
        <v>38</v>
      </c>
      <c r="D26" s="3468" t="s">
        <v>43</v>
      </c>
      <c r="E26" s="3286"/>
      <c r="F26" s="3380" t="s">
        <v>1637</v>
      </c>
      <c r="G26" s="7955"/>
      <c r="H26" s="7968"/>
      <c r="I26" s="7973"/>
      <c r="J26" s="4279" t="s">
        <v>41</v>
      </c>
      <c r="K26" s="4279">
        <v>50</v>
      </c>
      <c r="L26" s="4225">
        <v>0</v>
      </c>
      <c r="M26" s="4225">
        <v>0</v>
      </c>
      <c r="N26" s="4562"/>
      <c r="O26" s="4515"/>
      <c r="P26" s="4515"/>
      <c r="Q26" s="4561"/>
      <c r="R26" s="4566"/>
      <c r="S26" s="4565"/>
      <c r="U26" s="217"/>
      <c r="V26" s="217"/>
      <c r="W26" s="217"/>
    </row>
    <row r="27" spans="1:23" ht="15.75" thickBot="1">
      <c r="A27" s="3304"/>
      <c r="B27" s="3303"/>
      <c r="C27" s="4564"/>
      <c r="D27" s="4563"/>
      <c r="E27" s="3275"/>
      <c r="F27" s="3380"/>
      <c r="G27" s="7956"/>
      <c r="H27" s="7969"/>
      <c r="I27" s="7974"/>
      <c r="J27" s="4207" t="s">
        <v>36</v>
      </c>
      <c r="K27" s="4206">
        <f>SUM(K26)</f>
        <v>50</v>
      </c>
      <c r="L27" s="4206">
        <f>SUM(L26)</f>
        <v>0</v>
      </c>
      <c r="M27" s="4206">
        <f>SUM(M26)</f>
        <v>0</v>
      </c>
      <c r="N27" s="4562"/>
      <c r="O27" s="4515"/>
      <c r="P27" s="4515"/>
      <c r="Q27" s="4561"/>
      <c r="R27" s="4560"/>
      <c r="S27" s="4559"/>
    </row>
    <row r="28" spans="1:23" ht="135">
      <c r="A28" s="7985" t="s">
        <v>43</v>
      </c>
      <c r="B28" s="7999" t="s">
        <v>43</v>
      </c>
      <c r="C28" s="7210" t="s">
        <v>51</v>
      </c>
      <c r="D28" s="7252" t="s">
        <v>1633</v>
      </c>
      <c r="E28" s="7253"/>
      <c r="F28" s="7254"/>
      <c r="G28" s="8001" t="s">
        <v>143</v>
      </c>
      <c r="H28" s="7967" t="s">
        <v>48</v>
      </c>
      <c r="I28" s="8633" t="s">
        <v>1621</v>
      </c>
      <c r="J28" s="388" t="s">
        <v>41</v>
      </c>
      <c r="K28" s="322">
        <f>K30</f>
        <v>55</v>
      </c>
      <c r="L28" s="322">
        <f>L30</f>
        <v>55</v>
      </c>
      <c r="M28" s="322">
        <f>M30</f>
        <v>55</v>
      </c>
      <c r="N28" s="4524" t="s">
        <v>1636</v>
      </c>
      <c r="O28" s="4558" t="s">
        <v>840</v>
      </c>
      <c r="P28" s="4522">
        <v>23</v>
      </c>
      <c r="Q28" s="194">
        <v>18</v>
      </c>
      <c r="R28" s="4557" t="s">
        <v>1635</v>
      </c>
      <c r="S28" s="4556" t="s">
        <v>1634</v>
      </c>
    </row>
    <row r="29" spans="1:23" ht="88.5" customHeight="1" thickBot="1">
      <c r="A29" s="7986"/>
      <c r="B29" s="8000"/>
      <c r="C29" s="7963"/>
      <c r="D29" s="7258"/>
      <c r="E29" s="7259"/>
      <c r="F29" s="7260"/>
      <c r="G29" s="7955"/>
      <c r="H29" s="7968"/>
      <c r="I29" s="8634"/>
      <c r="J29" s="368" t="s">
        <v>36</v>
      </c>
      <c r="K29" s="287">
        <f>SUM(K28:K28)</f>
        <v>55</v>
      </c>
      <c r="L29" s="287">
        <f>SUM(L28:L28)</f>
        <v>55</v>
      </c>
      <c r="M29" s="287">
        <f>SUM(M28:M28)</f>
        <v>55</v>
      </c>
      <c r="N29" s="4555"/>
      <c r="O29" s="4554"/>
      <c r="P29" s="4554"/>
      <c r="Q29" s="4553"/>
      <c r="R29" s="4552"/>
      <c r="S29" s="4500"/>
    </row>
    <row r="30" spans="1:23" ht="19.5" customHeight="1" thickBot="1">
      <c r="A30" s="7985" t="s">
        <v>43</v>
      </c>
      <c r="B30" s="7999" t="s">
        <v>43</v>
      </c>
      <c r="C30" s="7210" t="s">
        <v>51</v>
      </c>
      <c r="D30" s="8613" t="s">
        <v>43</v>
      </c>
      <c r="E30" s="4217"/>
      <c r="F30" s="8015" t="s">
        <v>1633</v>
      </c>
      <c r="G30" s="7955"/>
      <c r="H30" s="7968"/>
      <c r="I30" s="8634"/>
      <c r="J30" s="4227" t="s">
        <v>41</v>
      </c>
      <c r="K30" s="4226">
        <v>55</v>
      </c>
      <c r="L30" s="4226">
        <v>55</v>
      </c>
      <c r="M30" s="4226">
        <v>55</v>
      </c>
      <c r="N30" s="4510"/>
      <c r="O30" s="4509"/>
      <c r="P30" s="4509"/>
      <c r="Q30" s="4493"/>
      <c r="R30" s="4501"/>
      <c r="S30" s="4500"/>
    </row>
    <row r="31" spans="1:23" ht="19.5" customHeight="1" thickBot="1">
      <c r="A31" s="7986"/>
      <c r="B31" s="8000"/>
      <c r="C31" s="7963"/>
      <c r="D31" s="8614"/>
      <c r="E31" s="4551"/>
      <c r="F31" s="7962"/>
      <c r="G31" s="7956"/>
      <c r="H31" s="7969"/>
      <c r="I31" s="8635"/>
      <c r="J31" s="4550" t="s">
        <v>36</v>
      </c>
      <c r="K31" s="4342">
        <f>SUM(K30)</f>
        <v>55</v>
      </c>
      <c r="L31" s="4342">
        <f>SUM(L30)</f>
        <v>55</v>
      </c>
      <c r="M31" s="4342">
        <f>SUM(M30)</f>
        <v>55</v>
      </c>
      <c r="N31" s="4510"/>
      <c r="O31" s="4509"/>
      <c r="P31" s="4509"/>
      <c r="Q31" s="4493"/>
      <c r="R31" s="4549"/>
      <c r="S31" s="4548"/>
    </row>
    <row r="32" spans="1:23" ht="22.5" customHeight="1" thickBot="1">
      <c r="A32" s="3334" t="s">
        <v>43</v>
      </c>
      <c r="B32" s="4331" t="s">
        <v>43</v>
      </c>
      <c r="C32" s="7314" t="s">
        <v>40</v>
      </c>
      <c r="D32" s="7315"/>
      <c r="E32" s="7315"/>
      <c r="F32" s="7315"/>
      <c r="G32" s="7315"/>
      <c r="H32" s="7315"/>
      <c r="I32" s="7315"/>
      <c r="J32" s="4337" t="s">
        <v>36</v>
      </c>
      <c r="K32" s="426">
        <f>K18+K25+K29</f>
        <v>555</v>
      </c>
      <c r="L32" s="426">
        <f>L18+L25+L29</f>
        <v>495</v>
      </c>
      <c r="M32" s="426">
        <f>M18+M25+M29</f>
        <v>495</v>
      </c>
      <c r="N32" s="4547"/>
      <c r="O32" s="4546"/>
      <c r="P32" s="4546"/>
      <c r="Q32" s="4545"/>
      <c r="R32" s="4544"/>
      <c r="S32" s="4543"/>
    </row>
    <row r="33" spans="1:21" ht="26.25" customHeight="1" thickBot="1">
      <c r="A33" s="7985" t="s">
        <v>43</v>
      </c>
      <c r="B33" s="7999" t="s">
        <v>38</v>
      </c>
      <c r="C33" s="4389" t="s">
        <v>1632</v>
      </c>
      <c r="D33" s="4388"/>
      <c r="E33" s="4329"/>
      <c r="F33" s="4327"/>
      <c r="G33" s="4327"/>
      <c r="H33" s="4328"/>
      <c r="I33" s="4327"/>
      <c r="J33" s="4327"/>
      <c r="K33" s="4327"/>
      <c r="L33" s="4327"/>
      <c r="M33" s="4327"/>
      <c r="N33" s="4327"/>
      <c r="O33" s="4327"/>
      <c r="P33" s="4327"/>
      <c r="Q33" s="4327"/>
      <c r="R33" s="4542"/>
      <c r="S33" s="4541"/>
    </row>
    <row r="34" spans="1:21" ht="18.75" customHeight="1" thickBot="1">
      <c r="A34" s="7986"/>
      <c r="B34" s="8000"/>
      <c r="C34" s="4382"/>
      <c r="D34" s="4381"/>
      <c r="E34" s="4380"/>
      <c r="F34" s="4378"/>
      <c r="G34" s="4378"/>
      <c r="H34" s="4379"/>
      <c r="I34" s="4378"/>
      <c r="J34" s="4378"/>
      <c r="K34" s="4378"/>
      <c r="L34" s="4378"/>
      <c r="M34" s="4378"/>
      <c r="N34" s="3411" t="s">
        <v>1631</v>
      </c>
      <c r="O34" s="4540" t="s">
        <v>981</v>
      </c>
      <c r="P34" s="3410">
        <v>279</v>
      </c>
      <c r="Q34" s="580">
        <v>281</v>
      </c>
      <c r="R34" s="4539" t="s">
        <v>1630</v>
      </c>
      <c r="S34" s="4538"/>
    </row>
    <row r="35" spans="1:21" ht="301.5" customHeight="1">
      <c r="A35" s="7985" t="s">
        <v>43</v>
      </c>
      <c r="B35" s="7980" t="s">
        <v>38</v>
      </c>
      <c r="C35" s="7210" t="s">
        <v>43</v>
      </c>
      <c r="D35" s="7252" t="s">
        <v>1626</v>
      </c>
      <c r="E35" s="7253"/>
      <c r="F35" s="7254"/>
      <c r="G35" s="8001" t="s">
        <v>315</v>
      </c>
      <c r="H35" s="7967" t="s">
        <v>48</v>
      </c>
      <c r="I35" s="7972" t="s">
        <v>1621</v>
      </c>
      <c r="J35" s="388" t="s">
        <v>41</v>
      </c>
      <c r="K35" s="322">
        <f>K37</f>
        <v>135</v>
      </c>
      <c r="L35" s="322">
        <f>L37</f>
        <v>141</v>
      </c>
      <c r="M35" s="322">
        <f>M37</f>
        <v>130.4</v>
      </c>
      <c r="N35" s="4537" t="s">
        <v>1629</v>
      </c>
      <c r="O35" s="4522" t="s">
        <v>840</v>
      </c>
      <c r="P35" s="4523">
        <v>45</v>
      </c>
      <c r="Q35" s="4536">
        <v>36</v>
      </c>
      <c r="R35" s="8619" t="s">
        <v>1628</v>
      </c>
      <c r="S35" s="4535" t="s">
        <v>1627</v>
      </c>
    </row>
    <row r="36" spans="1:21" ht="29.25" customHeight="1" thickBot="1">
      <c r="A36" s="7986"/>
      <c r="B36" s="7982"/>
      <c r="C36" s="7212"/>
      <c r="D36" s="7258"/>
      <c r="E36" s="7259"/>
      <c r="F36" s="7260"/>
      <c r="G36" s="7955"/>
      <c r="H36" s="7968"/>
      <c r="I36" s="7973"/>
      <c r="J36" s="4309" t="s">
        <v>36</v>
      </c>
      <c r="K36" s="367">
        <f>K35</f>
        <v>135</v>
      </c>
      <c r="L36" s="367">
        <f>L35</f>
        <v>141</v>
      </c>
      <c r="M36" s="367">
        <f>M35</f>
        <v>130.4</v>
      </c>
      <c r="N36" s="4534"/>
      <c r="O36" s="4533"/>
      <c r="P36" s="3374"/>
      <c r="Q36" s="4532"/>
      <c r="R36" s="8620"/>
      <c r="S36" s="4500"/>
    </row>
    <row r="37" spans="1:21" ht="18.75" customHeight="1" thickBot="1">
      <c r="A37" s="7985" t="s">
        <v>43</v>
      </c>
      <c r="B37" s="7980" t="s">
        <v>38</v>
      </c>
      <c r="C37" s="7211" t="s">
        <v>43</v>
      </c>
      <c r="D37" s="8613" t="s">
        <v>43</v>
      </c>
      <c r="E37" s="3286"/>
      <c r="F37" s="8015" t="s">
        <v>1626</v>
      </c>
      <c r="G37" s="7955"/>
      <c r="H37" s="7968"/>
      <c r="I37" s="7973"/>
      <c r="J37" s="4344" t="s">
        <v>41</v>
      </c>
      <c r="K37" s="4414">
        <v>135</v>
      </c>
      <c r="L37" s="4414">
        <v>141</v>
      </c>
      <c r="M37" s="4414">
        <v>130.4</v>
      </c>
      <c r="N37" s="4531"/>
      <c r="O37" s="4530"/>
      <c r="P37" s="4529"/>
      <c r="Q37" s="217"/>
      <c r="R37" s="8620"/>
      <c r="S37" s="4500"/>
      <c r="T37" s="217"/>
    </row>
    <row r="38" spans="1:21" ht="15" customHeight="1" thickBot="1">
      <c r="A38" s="7986"/>
      <c r="B38" s="7982"/>
      <c r="C38" s="7212"/>
      <c r="D38" s="8614"/>
      <c r="E38" s="3275"/>
      <c r="F38" s="7962"/>
      <c r="G38" s="7956"/>
      <c r="H38" s="7969"/>
      <c r="I38" s="7974"/>
      <c r="J38" s="4207" t="s">
        <v>36</v>
      </c>
      <c r="K38" s="4206">
        <f>SUM(K37)</f>
        <v>135</v>
      </c>
      <c r="L38" s="4206">
        <f>SUM(L37)</f>
        <v>141</v>
      </c>
      <c r="M38" s="4206">
        <f>SUM(M37)</f>
        <v>130.4</v>
      </c>
      <c r="N38" s="4528"/>
      <c r="O38" s="4527"/>
      <c r="P38" s="4526"/>
      <c r="Q38" s="4525"/>
      <c r="R38" s="7939"/>
      <c r="S38" s="4500"/>
    </row>
    <row r="39" spans="1:21" ht="156" customHeight="1">
      <c r="A39" s="7996" t="s">
        <v>43</v>
      </c>
      <c r="B39" s="7980" t="s">
        <v>38</v>
      </c>
      <c r="C39" s="7210" t="s">
        <v>38</v>
      </c>
      <c r="D39" s="7252" t="s">
        <v>1622</v>
      </c>
      <c r="E39" s="7253"/>
      <c r="F39" s="7254"/>
      <c r="G39" s="8001" t="s">
        <v>312</v>
      </c>
      <c r="H39" s="7967" t="s">
        <v>48</v>
      </c>
      <c r="I39" s="7972" t="s">
        <v>1621</v>
      </c>
      <c r="J39" s="388" t="s">
        <v>41</v>
      </c>
      <c r="K39" s="4506">
        <f>K41</f>
        <v>60</v>
      </c>
      <c r="L39" s="4506">
        <f>L41</f>
        <v>72.5</v>
      </c>
      <c r="M39" s="4506">
        <f>M41</f>
        <v>70.45</v>
      </c>
      <c r="N39" s="4524" t="s">
        <v>1625</v>
      </c>
      <c r="O39" s="4523" t="s">
        <v>840</v>
      </c>
      <c r="P39" s="4522">
        <v>10</v>
      </c>
      <c r="Q39" s="194">
        <v>6</v>
      </c>
      <c r="R39" s="3445" t="s">
        <v>1624</v>
      </c>
      <c r="S39" s="3451" t="s">
        <v>1623</v>
      </c>
      <c r="T39" s="255"/>
    </row>
    <row r="40" spans="1:21" ht="25.5" customHeight="1" thickBot="1">
      <c r="A40" s="7998"/>
      <c r="B40" s="7982"/>
      <c r="C40" s="7212"/>
      <c r="D40" s="7258"/>
      <c r="E40" s="7259"/>
      <c r="F40" s="7260"/>
      <c r="G40" s="7955"/>
      <c r="H40" s="7968"/>
      <c r="I40" s="7973"/>
      <c r="J40" s="4521" t="s">
        <v>36</v>
      </c>
      <c r="K40" s="4520">
        <f>K39</f>
        <v>60</v>
      </c>
      <c r="L40" s="4520">
        <f>L39</f>
        <v>72.5</v>
      </c>
      <c r="M40" s="4520">
        <f>M39</f>
        <v>70.45</v>
      </c>
      <c r="N40" s="4519"/>
      <c r="O40" s="246"/>
      <c r="P40" s="4518"/>
      <c r="Q40" s="102"/>
      <c r="R40" s="4501"/>
      <c r="S40" s="4500"/>
    </row>
    <row r="41" spans="1:21" ht="22.5" customHeight="1" thickBot="1">
      <c r="A41" s="8612" t="s">
        <v>43</v>
      </c>
      <c r="B41" s="8630" t="s">
        <v>38</v>
      </c>
      <c r="C41" s="7211" t="s">
        <v>38</v>
      </c>
      <c r="D41" s="8613" t="s">
        <v>43</v>
      </c>
      <c r="E41" s="3286"/>
      <c r="F41" s="8015" t="s">
        <v>1622</v>
      </c>
      <c r="G41" s="7955"/>
      <c r="H41" s="7968"/>
      <c r="I41" s="7973"/>
      <c r="J41" s="4279" t="s">
        <v>41</v>
      </c>
      <c r="K41" s="4225">
        <v>60</v>
      </c>
      <c r="L41" s="4517">
        <v>72.5</v>
      </c>
      <c r="M41" s="4517">
        <v>70.45</v>
      </c>
      <c r="N41" s="4516"/>
      <c r="O41" s="4515"/>
      <c r="P41" s="4514"/>
      <c r="Q41" s="4513"/>
      <c r="R41" s="4501"/>
      <c r="S41" s="4500"/>
      <c r="T41" s="217"/>
      <c r="U41" s="217"/>
    </row>
    <row r="42" spans="1:21" ht="22.5" customHeight="1" thickBot="1">
      <c r="A42" s="7998"/>
      <c r="B42" s="7982"/>
      <c r="C42" s="7212"/>
      <c r="D42" s="8614"/>
      <c r="E42" s="3275"/>
      <c r="F42" s="7962"/>
      <c r="G42" s="7956"/>
      <c r="H42" s="7969"/>
      <c r="I42" s="7974"/>
      <c r="J42" s="4512" t="s">
        <v>36</v>
      </c>
      <c r="K42" s="4511">
        <f>SUM(K41)</f>
        <v>60</v>
      </c>
      <c r="L42" s="4511">
        <f>SUM(L41)</f>
        <v>72.5</v>
      </c>
      <c r="M42" s="4511">
        <f>SUM(M41)</f>
        <v>70.45</v>
      </c>
      <c r="N42" s="4510"/>
      <c r="O42" s="4509"/>
      <c r="P42" s="4508"/>
      <c r="Q42" s="89"/>
      <c r="R42" s="4501"/>
      <c r="S42" s="4500"/>
    </row>
    <row r="43" spans="1:21" ht="60.75" customHeight="1">
      <c r="A43" s="7996" t="s">
        <v>43</v>
      </c>
      <c r="B43" s="7980" t="s">
        <v>38</v>
      </c>
      <c r="C43" s="7210" t="s">
        <v>51</v>
      </c>
      <c r="D43" s="7252" t="s">
        <v>1618</v>
      </c>
      <c r="E43" s="7253"/>
      <c r="F43" s="7254"/>
      <c r="G43" s="8001" t="s">
        <v>306</v>
      </c>
      <c r="H43" s="7967" t="s">
        <v>48</v>
      </c>
      <c r="I43" s="7972" t="s">
        <v>1621</v>
      </c>
      <c r="J43" s="4507" t="s">
        <v>41</v>
      </c>
      <c r="K43" s="4506">
        <f>K45</f>
        <v>1100</v>
      </c>
      <c r="L43" s="4506">
        <f>L45</f>
        <v>1100</v>
      </c>
      <c r="M43" s="4506">
        <f>M45</f>
        <v>1100</v>
      </c>
      <c r="N43" s="4505" t="s">
        <v>1620</v>
      </c>
      <c r="O43" s="4504" t="s">
        <v>840</v>
      </c>
      <c r="P43" s="3386">
        <v>23</v>
      </c>
      <c r="Q43" s="4503">
        <v>25</v>
      </c>
      <c r="R43" s="3445" t="s">
        <v>1619</v>
      </c>
      <c r="S43" s="4502"/>
    </row>
    <row r="44" spans="1:21" ht="13.5" customHeight="1" thickBot="1">
      <c r="A44" s="7998"/>
      <c r="B44" s="7982"/>
      <c r="C44" s="7212"/>
      <c r="D44" s="7258"/>
      <c r="E44" s="7259"/>
      <c r="F44" s="7260"/>
      <c r="G44" s="7955"/>
      <c r="H44" s="7968"/>
      <c r="I44" s="7973"/>
      <c r="J44" s="368" t="s">
        <v>36</v>
      </c>
      <c r="K44" s="287">
        <f>K43</f>
        <v>1100</v>
      </c>
      <c r="L44" s="287">
        <f>L43</f>
        <v>1100</v>
      </c>
      <c r="M44" s="287">
        <f>M43</f>
        <v>1100</v>
      </c>
      <c r="N44" s="4497"/>
      <c r="O44" s="270"/>
      <c r="P44" s="270"/>
      <c r="Q44" s="4496"/>
      <c r="R44" s="4501"/>
      <c r="S44" s="4500"/>
    </row>
    <row r="45" spans="1:21" ht="21" customHeight="1" thickBot="1">
      <c r="A45" s="7985" t="s">
        <v>43</v>
      </c>
      <c r="B45" s="7999" t="s">
        <v>38</v>
      </c>
      <c r="C45" s="7210" t="s">
        <v>51</v>
      </c>
      <c r="D45" s="8613" t="s">
        <v>43</v>
      </c>
      <c r="E45" s="3286"/>
      <c r="F45" s="8015" t="s">
        <v>1618</v>
      </c>
      <c r="G45" s="7955"/>
      <c r="H45" s="7968"/>
      <c r="I45" s="7973"/>
      <c r="J45" s="4499" t="s">
        <v>41</v>
      </c>
      <c r="K45" s="4498">
        <v>1100</v>
      </c>
      <c r="L45" s="4225">
        <v>1100</v>
      </c>
      <c r="M45" s="4225">
        <v>1100</v>
      </c>
      <c r="N45" s="4497"/>
      <c r="O45" s="270"/>
      <c r="P45" s="270"/>
      <c r="Q45" s="4496"/>
      <c r="R45" s="3291"/>
      <c r="S45" s="3351"/>
      <c r="T45" s="217"/>
    </row>
    <row r="46" spans="1:21" ht="29.25" customHeight="1" thickBot="1">
      <c r="A46" s="7986"/>
      <c r="B46" s="8000"/>
      <c r="C46" s="7212"/>
      <c r="D46" s="8614"/>
      <c r="E46" s="3275"/>
      <c r="F46" s="7962"/>
      <c r="G46" s="7956"/>
      <c r="H46" s="7969"/>
      <c r="I46" s="7974"/>
      <c r="J46" s="4207" t="s">
        <v>36</v>
      </c>
      <c r="K46" s="4206">
        <f>SUM(K45)</f>
        <v>1100</v>
      </c>
      <c r="L46" s="4206">
        <f>SUM(L45)</f>
        <v>1100</v>
      </c>
      <c r="M46" s="4206">
        <f>SUM(M45)</f>
        <v>1100</v>
      </c>
      <c r="N46" s="4495"/>
      <c r="O46" s="4494"/>
      <c r="P46" s="4494"/>
      <c r="Q46" s="4493"/>
      <c r="R46" s="3269"/>
      <c r="S46" s="3268"/>
    </row>
    <row r="47" spans="1:21" ht="13.5" customHeight="1" thickBot="1">
      <c r="A47" s="3334" t="s">
        <v>43</v>
      </c>
      <c r="B47" s="4331" t="s">
        <v>38</v>
      </c>
      <c r="C47" s="7314" t="s">
        <v>40</v>
      </c>
      <c r="D47" s="7315"/>
      <c r="E47" s="7315"/>
      <c r="F47" s="7315"/>
      <c r="G47" s="7315"/>
      <c r="H47" s="7315"/>
      <c r="I47" s="7315"/>
      <c r="J47" s="4337" t="s">
        <v>36</v>
      </c>
      <c r="K47" s="426">
        <f>K36+K40+K44</f>
        <v>1295</v>
      </c>
      <c r="L47" s="426">
        <f>L36+L40+L44</f>
        <v>1313.5</v>
      </c>
      <c r="M47" s="426">
        <f>M36+M40+M44</f>
        <v>1300.8499999999999</v>
      </c>
      <c r="N47" s="4492"/>
      <c r="O47" s="4491"/>
      <c r="P47" s="4491"/>
      <c r="Q47" s="4491"/>
      <c r="R47" s="3262"/>
      <c r="S47" s="3261"/>
    </row>
    <row r="48" spans="1:21" ht="15" thickBot="1">
      <c r="A48" s="4490" t="s">
        <v>43</v>
      </c>
      <c r="B48" s="8622" t="s">
        <v>780</v>
      </c>
      <c r="C48" s="8623"/>
      <c r="D48" s="8623"/>
      <c r="E48" s="8623"/>
      <c r="F48" s="8623"/>
      <c r="G48" s="8623"/>
      <c r="H48" s="8623"/>
      <c r="I48" s="8623"/>
      <c r="J48" s="8624"/>
      <c r="K48" s="4489">
        <f>K32+K47</f>
        <v>1850</v>
      </c>
      <c r="L48" s="4489">
        <f>L32+L47</f>
        <v>1808.5</v>
      </c>
      <c r="M48" s="4489">
        <f>M32+M47</f>
        <v>1795.85</v>
      </c>
      <c r="N48" s="4488"/>
      <c r="O48" s="4488"/>
      <c r="P48" s="4488"/>
      <c r="Q48" s="4488"/>
      <c r="R48" s="3255"/>
      <c r="S48" s="3254"/>
    </row>
    <row r="49" spans="1:23" ht="15" thickBot="1">
      <c r="A49" s="7300" t="s">
        <v>35</v>
      </c>
      <c r="B49" s="7301"/>
      <c r="C49" s="7301"/>
      <c r="D49" s="7301"/>
      <c r="E49" s="7301"/>
      <c r="F49" s="7301"/>
      <c r="G49" s="7301"/>
      <c r="H49" s="7301"/>
      <c r="I49" s="7301"/>
      <c r="J49" s="7302"/>
      <c r="K49" s="3253">
        <f>K48</f>
        <v>1850</v>
      </c>
      <c r="L49" s="3253">
        <f>L48</f>
        <v>1808.5</v>
      </c>
      <c r="M49" s="3253">
        <f>M48</f>
        <v>1795.85</v>
      </c>
      <c r="N49" s="3251"/>
      <c r="O49" s="3250"/>
      <c r="P49" s="3250"/>
      <c r="Q49" s="3250"/>
      <c r="R49" s="3249"/>
      <c r="S49" s="3248"/>
      <c r="W49" s="217"/>
    </row>
    <row r="50" spans="1:23" ht="21.75" customHeight="1">
      <c r="A50" s="4184" t="s">
        <v>34</v>
      </c>
      <c r="B50" s="4184"/>
      <c r="C50" s="4184"/>
      <c r="D50" s="4184"/>
      <c r="E50" s="4184"/>
      <c r="F50" s="4184"/>
      <c r="G50" s="4184"/>
      <c r="H50" s="4185"/>
      <c r="I50" s="4184"/>
      <c r="J50" s="4184"/>
      <c r="K50" s="4184"/>
      <c r="L50" s="4184"/>
      <c r="M50" s="4184"/>
      <c r="N50" s="4184"/>
      <c r="O50" s="13"/>
      <c r="P50" s="13"/>
      <c r="Q50" s="4487"/>
    </row>
    <row r="51" spans="1:23" ht="14.25" customHeight="1">
      <c r="A51" s="6626" t="s">
        <v>33</v>
      </c>
      <c r="B51" s="6626"/>
      <c r="C51" s="6626"/>
      <c r="D51" s="6626"/>
      <c r="E51" s="6626"/>
      <c r="F51" s="6626"/>
      <c r="G51" s="6626"/>
      <c r="H51" s="6626"/>
      <c r="I51" s="6626"/>
      <c r="J51" s="6626"/>
      <c r="K51" s="6626"/>
      <c r="L51" s="6626"/>
      <c r="M51" s="56"/>
      <c r="N51" s="13"/>
      <c r="O51" s="13"/>
      <c r="P51" s="13"/>
      <c r="Q51" s="4487"/>
    </row>
    <row r="52" spans="1:23" ht="15" thickBot="1">
      <c r="A52" s="55"/>
      <c r="B52" s="52"/>
      <c r="C52" s="52"/>
      <c r="D52" s="52"/>
      <c r="E52" s="52"/>
      <c r="F52" s="52"/>
      <c r="G52" s="52"/>
      <c r="H52" s="52"/>
      <c r="I52" s="52"/>
      <c r="J52" s="51"/>
      <c r="K52" s="51"/>
      <c r="L52" s="50" t="s">
        <v>32</v>
      </c>
      <c r="M52" s="49"/>
      <c r="N52" s="13"/>
      <c r="O52" s="13"/>
      <c r="P52" s="13"/>
      <c r="Q52" s="4487"/>
    </row>
    <row r="53" spans="1:23" ht="87" customHeight="1" thickBot="1">
      <c r="A53" s="48"/>
      <c r="B53" s="47"/>
      <c r="C53" s="6651" t="s">
        <v>244</v>
      </c>
      <c r="D53" s="6651"/>
      <c r="E53" s="6651"/>
      <c r="F53" s="6651"/>
      <c r="G53" s="6651"/>
      <c r="H53" s="6651"/>
      <c r="I53" s="6651"/>
      <c r="J53" s="6651"/>
      <c r="K53" s="4175" t="s">
        <v>30</v>
      </c>
      <c r="L53" s="45" t="s">
        <v>29</v>
      </c>
      <c r="M53" s="44" t="s">
        <v>28</v>
      </c>
      <c r="N53" s="10"/>
      <c r="O53" s="10"/>
      <c r="P53" s="10"/>
      <c r="Q53" s="9"/>
    </row>
    <row r="54" spans="1:23">
      <c r="A54" s="7201" t="s">
        <v>243</v>
      </c>
      <c r="B54" s="7202"/>
      <c r="C54" s="7202"/>
      <c r="D54" s="7202"/>
      <c r="E54" s="7202"/>
      <c r="F54" s="7202"/>
      <c r="G54" s="7202"/>
      <c r="H54" s="7202"/>
      <c r="I54" s="7202"/>
      <c r="J54" s="7203"/>
      <c r="K54" s="2259">
        <f>K55</f>
        <v>1850</v>
      </c>
      <c r="L54" s="2259">
        <f>L55</f>
        <v>1808.5</v>
      </c>
      <c r="M54" s="2259">
        <f>M55</f>
        <v>1795.85</v>
      </c>
      <c r="N54" s="10"/>
      <c r="O54" s="10"/>
      <c r="P54" s="10"/>
      <c r="Q54" s="9"/>
    </row>
    <row r="55" spans="1:23" ht="15" customHeight="1">
      <c r="A55" s="7158" t="s">
        <v>26</v>
      </c>
      <c r="B55" s="7159"/>
      <c r="C55" s="7159"/>
      <c r="D55" s="7159"/>
      <c r="E55" s="7159"/>
      <c r="F55" s="7159"/>
      <c r="G55" s="7159"/>
      <c r="H55" s="7159"/>
      <c r="I55" s="7159"/>
      <c r="J55" s="7160"/>
      <c r="K55" s="36">
        <f>K15+K22+K28+K35+K39+K43</f>
        <v>1850</v>
      </c>
      <c r="L55" s="36">
        <f>L15+L22+L28+L35+L39+L43</f>
        <v>1808.5</v>
      </c>
      <c r="M55" s="36">
        <f>M15+M22+M28+M35+M39+M43</f>
        <v>1795.85</v>
      </c>
      <c r="N55" s="10"/>
      <c r="O55" s="10"/>
      <c r="P55" s="10"/>
      <c r="Q55" s="9"/>
    </row>
    <row r="56" spans="1:23" ht="15" customHeight="1">
      <c r="A56" s="7166" t="s">
        <v>25</v>
      </c>
      <c r="B56" s="7167"/>
      <c r="C56" s="7167"/>
      <c r="D56" s="7167"/>
      <c r="E56" s="7167"/>
      <c r="F56" s="7167"/>
      <c r="G56" s="7167"/>
      <c r="H56" s="7167"/>
      <c r="I56" s="7167"/>
      <c r="J56" s="7168"/>
      <c r="K56" s="36">
        <f>K15+K22+K28+K35+K39+K43</f>
        <v>1850</v>
      </c>
      <c r="L56" s="36">
        <f>L15+L22+L28+L35+L39+L43</f>
        <v>1808.5</v>
      </c>
      <c r="M56" s="36">
        <f>M15+M22+M28+M35+M39+M43</f>
        <v>1795.85</v>
      </c>
      <c r="N56" s="10"/>
      <c r="O56" s="10"/>
      <c r="P56" s="10"/>
      <c r="Q56" s="9"/>
    </row>
    <row r="57" spans="1:23" ht="15" customHeight="1">
      <c r="A57" s="7158" t="s">
        <v>24</v>
      </c>
      <c r="B57" s="7159"/>
      <c r="C57" s="7159"/>
      <c r="D57" s="7159"/>
      <c r="E57" s="7164"/>
      <c r="F57" s="7164"/>
      <c r="G57" s="7164"/>
      <c r="H57" s="7164"/>
      <c r="I57" s="7164"/>
      <c r="J57" s="7165"/>
      <c r="K57" s="36"/>
      <c r="L57" s="36"/>
      <c r="M57" s="36"/>
      <c r="N57" s="10"/>
      <c r="O57" s="10"/>
      <c r="P57" s="10"/>
      <c r="Q57" s="9"/>
    </row>
    <row r="58" spans="1:23" ht="23.25" customHeight="1">
      <c r="A58" s="7158" t="s">
        <v>23</v>
      </c>
      <c r="B58" s="7159"/>
      <c r="C58" s="7159"/>
      <c r="D58" s="7159"/>
      <c r="E58" s="7159"/>
      <c r="F58" s="7159"/>
      <c r="G58" s="7159"/>
      <c r="H58" s="7159"/>
      <c r="I58" s="7159"/>
      <c r="J58" s="7160"/>
      <c r="K58" s="36"/>
      <c r="L58" s="36"/>
      <c r="M58" s="36"/>
      <c r="N58" s="10"/>
      <c r="O58" s="10"/>
      <c r="P58" s="10"/>
      <c r="Q58" s="9"/>
    </row>
    <row r="59" spans="1:23" ht="15" customHeight="1">
      <c r="A59" s="7166" t="s">
        <v>22</v>
      </c>
      <c r="B59" s="7167"/>
      <c r="C59" s="7167"/>
      <c r="D59" s="7167"/>
      <c r="E59" s="7167"/>
      <c r="F59" s="7167"/>
      <c r="G59" s="7167"/>
      <c r="H59" s="7167"/>
      <c r="I59" s="7167"/>
      <c r="J59" s="7168"/>
      <c r="K59" s="36"/>
      <c r="L59" s="36"/>
      <c r="M59" s="36"/>
      <c r="N59" s="10"/>
      <c r="O59" s="10"/>
      <c r="P59" s="10"/>
      <c r="Q59" s="9"/>
    </row>
    <row r="60" spans="1:23" ht="15" customHeight="1">
      <c r="A60" s="7158" t="s">
        <v>21</v>
      </c>
      <c r="B60" s="7159"/>
      <c r="C60" s="7159"/>
      <c r="D60" s="7159"/>
      <c r="E60" s="7164"/>
      <c r="F60" s="7164"/>
      <c r="G60" s="7164"/>
      <c r="H60" s="7164"/>
      <c r="I60" s="7164"/>
      <c r="J60" s="7165"/>
      <c r="K60" s="36"/>
      <c r="L60" s="36"/>
      <c r="M60" s="36"/>
      <c r="N60" s="10"/>
      <c r="O60" s="10"/>
      <c r="P60" s="10"/>
      <c r="Q60" s="9"/>
    </row>
    <row r="61" spans="1:23" ht="15" customHeight="1">
      <c r="A61" s="7158" t="s">
        <v>20</v>
      </c>
      <c r="B61" s="7159"/>
      <c r="C61" s="7159"/>
      <c r="D61" s="7159"/>
      <c r="E61" s="7164"/>
      <c r="F61" s="7164"/>
      <c r="G61" s="7164"/>
      <c r="H61" s="7164"/>
      <c r="I61" s="7164"/>
      <c r="J61" s="7165"/>
      <c r="K61" s="36"/>
      <c r="L61" s="36"/>
      <c r="M61" s="36"/>
      <c r="N61" s="10"/>
      <c r="O61" s="10"/>
      <c r="P61" s="10"/>
      <c r="Q61" s="9"/>
    </row>
    <row r="62" spans="1:23" ht="15" customHeight="1">
      <c r="A62" s="7158" t="s">
        <v>19</v>
      </c>
      <c r="B62" s="7159"/>
      <c r="C62" s="7159"/>
      <c r="D62" s="7159"/>
      <c r="E62" s="7164"/>
      <c r="F62" s="7164"/>
      <c r="G62" s="7164"/>
      <c r="H62" s="7164"/>
      <c r="I62" s="7164"/>
      <c r="J62" s="7165"/>
      <c r="K62" s="36"/>
      <c r="L62" s="36"/>
      <c r="M62" s="36"/>
      <c r="N62" s="10"/>
      <c r="O62" s="10"/>
      <c r="P62" s="10"/>
      <c r="Q62" s="9"/>
    </row>
    <row r="63" spans="1:23" ht="15" customHeight="1">
      <c r="A63" s="7158" t="s">
        <v>1002</v>
      </c>
      <c r="B63" s="7159"/>
      <c r="C63" s="7159"/>
      <c r="D63" s="7159"/>
      <c r="E63" s="7159"/>
      <c r="F63" s="7159"/>
      <c r="G63" s="7159"/>
      <c r="H63" s="7159"/>
      <c r="I63" s="7159"/>
      <c r="J63" s="7160"/>
      <c r="K63" s="36"/>
      <c r="L63" s="36"/>
      <c r="M63" s="36"/>
      <c r="N63" s="10"/>
      <c r="O63" s="10"/>
      <c r="P63" s="10"/>
      <c r="Q63" s="9"/>
    </row>
    <row r="64" spans="1:23" ht="15" customHeight="1">
      <c r="A64" s="7158" t="s">
        <v>17</v>
      </c>
      <c r="B64" s="7159"/>
      <c r="C64" s="7159"/>
      <c r="D64" s="7159"/>
      <c r="E64" s="7164"/>
      <c r="F64" s="7164"/>
      <c r="G64" s="7164"/>
      <c r="H64" s="7164"/>
      <c r="I64" s="7164"/>
      <c r="J64" s="7165"/>
      <c r="K64" s="36"/>
      <c r="L64" s="36"/>
      <c r="M64" s="36"/>
      <c r="N64" s="10"/>
      <c r="O64" s="10"/>
      <c r="P64" s="10"/>
      <c r="Q64" s="9"/>
    </row>
    <row r="65" spans="1:17" ht="15" customHeight="1">
      <c r="A65" s="7291" t="s">
        <v>16</v>
      </c>
      <c r="B65" s="7292"/>
      <c r="C65" s="7292"/>
      <c r="D65" s="7292"/>
      <c r="E65" s="7164"/>
      <c r="F65" s="7164"/>
      <c r="G65" s="7164"/>
      <c r="H65" s="7164"/>
      <c r="I65" s="7164"/>
      <c r="J65" s="7165"/>
      <c r="K65" s="36"/>
      <c r="L65" s="36"/>
      <c r="M65" s="36"/>
      <c r="N65" s="10"/>
      <c r="O65" s="10"/>
      <c r="P65" s="10"/>
      <c r="Q65" s="9"/>
    </row>
    <row r="66" spans="1:17" ht="15" customHeight="1">
      <c r="A66" s="7158" t="s">
        <v>15</v>
      </c>
      <c r="B66" s="7164"/>
      <c r="C66" s="7164"/>
      <c r="D66" s="7164"/>
      <c r="E66" s="7164"/>
      <c r="F66" s="7164"/>
      <c r="G66" s="7164"/>
      <c r="H66" s="7164"/>
      <c r="I66" s="7164"/>
      <c r="J66" s="7165"/>
      <c r="K66" s="36"/>
      <c r="L66" s="36"/>
      <c r="M66" s="36"/>
      <c r="N66" s="10"/>
      <c r="O66" s="10"/>
      <c r="P66" s="10"/>
      <c r="Q66" s="9"/>
    </row>
    <row r="67" spans="1:17" ht="15" customHeight="1">
      <c r="A67" s="7158" t="s">
        <v>14</v>
      </c>
      <c r="B67" s="7159"/>
      <c r="C67" s="7159"/>
      <c r="D67" s="7159"/>
      <c r="E67" s="7159"/>
      <c r="F67" s="7159"/>
      <c r="G67" s="7159"/>
      <c r="H67" s="7159"/>
      <c r="I67" s="7159"/>
      <c r="J67" s="7160"/>
      <c r="K67" s="36"/>
      <c r="L67" s="36"/>
      <c r="M67" s="36"/>
      <c r="N67" s="10"/>
      <c r="O67" s="10"/>
      <c r="P67" s="10"/>
      <c r="Q67" s="9"/>
    </row>
    <row r="68" spans="1:17" ht="15" customHeight="1">
      <c r="A68" s="7293" t="s">
        <v>13</v>
      </c>
      <c r="B68" s="7294"/>
      <c r="C68" s="7294"/>
      <c r="D68" s="7294"/>
      <c r="E68" s="7294"/>
      <c r="F68" s="7294"/>
      <c r="G68" s="7294"/>
      <c r="H68" s="7294"/>
      <c r="I68" s="7294"/>
      <c r="J68" s="7295"/>
      <c r="K68" s="36"/>
      <c r="L68" s="36"/>
      <c r="M68" s="36"/>
      <c r="N68" s="10"/>
      <c r="O68" s="10"/>
      <c r="P68" s="10"/>
      <c r="Q68" s="9"/>
    </row>
    <row r="69" spans="1:17" ht="15" customHeight="1">
      <c r="A69" s="7166" t="s">
        <v>12</v>
      </c>
      <c r="B69" s="7167"/>
      <c r="C69" s="7167"/>
      <c r="D69" s="7167"/>
      <c r="E69" s="7167"/>
      <c r="F69" s="7167"/>
      <c r="G69" s="7167"/>
      <c r="H69" s="7167"/>
      <c r="I69" s="7167"/>
      <c r="J69" s="7168"/>
      <c r="K69" s="36"/>
      <c r="L69" s="36"/>
      <c r="M69" s="36"/>
      <c r="N69" s="10"/>
      <c r="O69" s="10"/>
      <c r="P69" s="10"/>
      <c r="Q69" s="9"/>
    </row>
    <row r="70" spans="1:17" ht="15" customHeight="1">
      <c r="A70" s="7158" t="s">
        <v>11</v>
      </c>
      <c r="B70" s="7159"/>
      <c r="C70" s="7159"/>
      <c r="D70" s="7159"/>
      <c r="E70" s="7164"/>
      <c r="F70" s="7164"/>
      <c r="G70" s="7164"/>
      <c r="H70" s="7164"/>
      <c r="I70" s="7164"/>
      <c r="J70" s="7165"/>
      <c r="K70" s="36"/>
      <c r="L70" s="36"/>
      <c r="M70" s="36"/>
      <c r="N70" s="10"/>
      <c r="O70" s="10"/>
      <c r="P70" s="10"/>
      <c r="Q70" s="9"/>
    </row>
    <row r="71" spans="1:17" ht="15" customHeight="1">
      <c r="A71" s="7158" t="s">
        <v>774</v>
      </c>
      <c r="B71" s="7159"/>
      <c r="C71" s="7159"/>
      <c r="D71" s="7159"/>
      <c r="E71" s="7164"/>
      <c r="F71" s="7164"/>
      <c r="G71" s="7164"/>
      <c r="H71" s="7164"/>
      <c r="I71" s="7164"/>
      <c r="J71" s="7165"/>
      <c r="K71" s="36"/>
      <c r="L71" s="36"/>
      <c r="M71" s="36"/>
      <c r="N71" s="10"/>
      <c r="O71" s="10"/>
      <c r="P71" s="10"/>
      <c r="Q71" s="9"/>
    </row>
    <row r="72" spans="1:17" ht="15.75" customHeight="1" thickBot="1">
      <c r="A72" s="7158" t="s">
        <v>9</v>
      </c>
      <c r="B72" s="7159"/>
      <c r="C72" s="7159"/>
      <c r="D72" s="7159"/>
      <c r="E72" s="7159"/>
      <c r="F72" s="7159"/>
      <c r="G72" s="7159"/>
      <c r="H72" s="7159"/>
      <c r="I72" s="7159"/>
      <c r="J72" s="7160"/>
      <c r="K72" s="36"/>
      <c r="L72" s="36"/>
      <c r="M72" s="36"/>
      <c r="N72" s="10"/>
      <c r="O72" s="10"/>
      <c r="P72" s="10"/>
      <c r="Q72" s="9"/>
    </row>
    <row r="73" spans="1:17" ht="24" customHeight="1" thickBot="1">
      <c r="A73" s="7241" t="s">
        <v>8</v>
      </c>
      <c r="B73" s="7242"/>
      <c r="C73" s="7242"/>
      <c r="D73" s="7242"/>
      <c r="E73" s="7242"/>
      <c r="F73" s="7242"/>
      <c r="G73" s="7242"/>
      <c r="H73" s="7242"/>
      <c r="I73" s="7242"/>
      <c r="J73" s="7243"/>
      <c r="K73" s="42">
        <f>K74</f>
        <v>0</v>
      </c>
      <c r="L73" s="42">
        <f>L74</f>
        <v>0</v>
      </c>
      <c r="M73" s="42">
        <f>M74</f>
        <v>0</v>
      </c>
      <c r="N73" s="10"/>
      <c r="O73" s="10"/>
      <c r="P73" s="10"/>
      <c r="Q73" s="9"/>
    </row>
    <row r="74" spans="1:17" ht="15" customHeight="1">
      <c r="A74" s="7296" t="s">
        <v>7</v>
      </c>
      <c r="B74" s="7297"/>
      <c r="C74" s="7297"/>
      <c r="D74" s="7297"/>
      <c r="E74" s="7298"/>
      <c r="F74" s="7298"/>
      <c r="G74" s="7298"/>
      <c r="H74" s="7298"/>
      <c r="I74" s="7298"/>
      <c r="J74" s="7299"/>
      <c r="K74" s="2555">
        <v>0</v>
      </c>
      <c r="L74" s="2555">
        <v>0</v>
      </c>
      <c r="M74" s="2555">
        <v>0</v>
      </c>
      <c r="N74" s="10"/>
      <c r="O74" s="10"/>
      <c r="P74" s="10"/>
      <c r="Q74" s="9"/>
    </row>
    <row r="75" spans="1:17" ht="15.75" customHeight="1">
      <c r="A75" s="7219" t="s">
        <v>6</v>
      </c>
      <c r="B75" s="7220"/>
      <c r="C75" s="7220"/>
      <c r="D75" s="7220"/>
      <c r="E75" s="7220"/>
      <c r="F75" s="7220"/>
      <c r="G75" s="7220"/>
      <c r="H75" s="7220"/>
      <c r="I75" s="7220"/>
      <c r="J75" s="7221"/>
      <c r="K75" s="36"/>
      <c r="L75" s="36"/>
      <c r="M75" s="36"/>
      <c r="N75" s="10"/>
      <c r="O75" s="10"/>
      <c r="P75" s="10"/>
      <c r="Q75" s="9"/>
    </row>
    <row r="76" spans="1:17" ht="15.75" customHeight="1">
      <c r="A76" s="7303" t="s">
        <v>5</v>
      </c>
      <c r="B76" s="7304"/>
      <c r="C76" s="7304"/>
      <c r="D76" s="7304"/>
      <c r="E76" s="7304"/>
      <c r="F76" s="7304"/>
      <c r="G76" s="7304"/>
      <c r="H76" s="7304"/>
      <c r="I76" s="7304"/>
      <c r="J76" s="7305"/>
      <c r="K76" s="36"/>
      <c r="L76" s="36"/>
      <c r="M76" s="36"/>
      <c r="N76" s="10"/>
      <c r="O76" s="10"/>
      <c r="P76" s="10"/>
      <c r="Q76" s="9"/>
    </row>
    <row r="77" spans="1:17" ht="15.75" customHeight="1">
      <c r="A77" s="7285" t="s">
        <v>4</v>
      </c>
      <c r="B77" s="7286"/>
      <c r="C77" s="7286"/>
      <c r="D77" s="7286"/>
      <c r="E77" s="7286"/>
      <c r="F77" s="7286"/>
      <c r="G77" s="7286"/>
      <c r="H77" s="7286"/>
      <c r="I77" s="7286"/>
      <c r="J77" s="7287"/>
      <c r="K77" s="36"/>
      <c r="L77" s="36"/>
      <c r="M77" s="36"/>
      <c r="N77" s="10"/>
      <c r="O77" s="10"/>
      <c r="P77" s="10"/>
      <c r="Q77" s="9"/>
    </row>
    <row r="78" spans="1:17" ht="15.75" customHeight="1" thickBot="1">
      <c r="A78" s="7288" t="s">
        <v>3</v>
      </c>
      <c r="B78" s="7289"/>
      <c r="C78" s="7289"/>
      <c r="D78" s="7289"/>
      <c r="E78" s="7289"/>
      <c r="F78" s="7289"/>
      <c r="G78" s="7289"/>
      <c r="H78" s="7289"/>
      <c r="I78" s="7289"/>
      <c r="J78" s="7290"/>
      <c r="K78" s="15"/>
      <c r="L78" s="15"/>
      <c r="M78" s="15"/>
      <c r="N78" s="10"/>
      <c r="O78" s="10"/>
      <c r="P78" s="10"/>
      <c r="Q78" s="9"/>
    </row>
    <row r="79" spans="1:17" ht="15.75" customHeight="1" thickBot="1">
      <c r="A79" s="7192" t="s">
        <v>2</v>
      </c>
      <c r="B79" s="7193"/>
      <c r="C79" s="7193"/>
      <c r="D79" s="7193"/>
      <c r="E79" s="7193"/>
      <c r="F79" s="7193"/>
      <c r="G79" s="7193"/>
      <c r="H79" s="7193"/>
      <c r="I79" s="7193"/>
      <c r="J79" s="7194"/>
      <c r="K79" s="2250">
        <f>K54+K73</f>
        <v>1850</v>
      </c>
      <c r="L79" s="2250">
        <f>L54+L73</f>
        <v>1808.5</v>
      </c>
      <c r="M79" s="2250">
        <f>M54+M73</f>
        <v>1795.85</v>
      </c>
      <c r="N79" s="10"/>
      <c r="O79" s="10"/>
      <c r="P79" s="10"/>
      <c r="Q79" s="9"/>
    </row>
    <row r="80" spans="1:17" ht="15" customHeight="1">
      <c r="A80" s="7195" t="s">
        <v>1</v>
      </c>
      <c r="B80" s="7196"/>
      <c r="C80" s="7196"/>
      <c r="D80" s="7196"/>
      <c r="E80" s="7196"/>
      <c r="F80" s="7196"/>
      <c r="G80" s="7196"/>
      <c r="H80" s="7196"/>
      <c r="I80" s="7196"/>
      <c r="J80" s="7197"/>
      <c r="K80" s="2555"/>
      <c r="L80" s="2555"/>
      <c r="M80" s="2555"/>
      <c r="N80" s="10"/>
      <c r="O80" s="10"/>
      <c r="P80" s="10"/>
      <c r="Q80" s="9"/>
    </row>
    <row r="81" spans="1:17" ht="15.75" customHeight="1" thickBot="1">
      <c r="A81" s="7198" t="s">
        <v>0</v>
      </c>
      <c r="B81" s="7199"/>
      <c r="C81" s="7199"/>
      <c r="D81" s="7199"/>
      <c r="E81" s="7199"/>
      <c r="F81" s="7199"/>
      <c r="G81" s="7199"/>
      <c r="H81" s="7199"/>
      <c r="I81" s="7199"/>
      <c r="J81" s="7200"/>
      <c r="K81" s="15">
        <v>105</v>
      </c>
      <c r="L81" s="15"/>
      <c r="M81" s="15"/>
      <c r="N81" s="10"/>
      <c r="O81" s="10"/>
      <c r="P81" s="10"/>
      <c r="Q81" s="9"/>
    </row>
    <row r="82" spans="1:17" ht="15.75">
      <c r="A82" s="3"/>
      <c r="B82" s="4162"/>
      <c r="C82" s="4162"/>
      <c r="D82" s="4162"/>
      <c r="E82" s="4162"/>
      <c r="F82" s="7"/>
      <c r="G82" s="7"/>
      <c r="H82" s="5"/>
    </row>
    <row r="83" spans="1:17">
      <c r="A83" s="3"/>
      <c r="B83" s="4162"/>
      <c r="C83" s="4162"/>
      <c r="D83" s="4162"/>
      <c r="E83" s="4162"/>
      <c r="F83" s="3"/>
      <c r="G83" s="3"/>
      <c r="H83" s="5"/>
    </row>
    <row r="84" spans="1:17">
      <c r="A84" s="3"/>
      <c r="B84" s="4162"/>
      <c r="C84" s="4162"/>
      <c r="D84" s="4162"/>
      <c r="E84" s="4162"/>
      <c r="F84" s="4165"/>
      <c r="G84" s="3"/>
      <c r="H84" s="5"/>
    </row>
    <row r="85" spans="1:17">
      <c r="A85" s="3"/>
      <c r="B85" s="4162"/>
      <c r="C85" s="4162"/>
      <c r="D85" s="4162"/>
      <c r="E85" s="4162"/>
      <c r="F85" s="3"/>
      <c r="G85" s="3"/>
      <c r="H85" s="5"/>
    </row>
    <row r="86" spans="1:17">
      <c r="A86" s="3"/>
      <c r="B86" s="4162"/>
      <c r="C86" s="4162"/>
      <c r="D86" s="4162"/>
      <c r="E86" s="4162"/>
      <c r="F86" s="3"/>
      <c r="G86" s="3"/>
      <c r="H86" s="5"/>
    </row>
    <row r="87" spans="1:17">
      <c r="A87" s="3"/>
      <c r="B87" s="4162"/>
      <c r="C87" s="4162"/>
      <c r="D87" s="4162"/>
      <c r="E87" s="4162"/>
      <c r="F87" s="3"/>
      <c r="G87" s="3"/>
      <c r="H87" s="5"/>
    </row>
    <row r="88" spans="1:17">
      <c r="A88" s="3"/>
      <c r="B88" s="4162"/>
      <c r="C88" s="4162"/>
      <c r="D88" s="4162"/>
      <c r="E88" s="4162"/>
      <c r="F88" s="3"/>
      <c r="G88" s="3"/>
      <c r="H88" s="5"/>
    </row>
    <row r="89" spans="1:17">
      <c r="A89" s="3"/>
      <c r="B89" s="4162"/>
      <c r="C89" s="4162"/>
      <c r="D89" s="4162"/>
      <c r="E89" s="4162"/>
      <c r="F89" s="3"/>
      <c r="G89" s="3"/>
      <c r="H89" s="5"/>
    </row>
    <row r="90" spans="1:17">
      <c r="A90" s="3"/>
      <c r="B90" s="4162"/>
      <c r="C90" s="4162"/>
      <c r="D90" s="4162"/>
      <c r="E90" s="4162"/>
      <c r="F90" s="3"/>
      <c r="G90" s="3"/>
      <c r="H90" s="5"/>
    </row>
    <row r="91" spans="1:17">
      <c r="A91" s="3"/>
      <c r="B91" s="4162"/>
      <c r="C91" s="4162"/>
      <c r="D91" s="4162"/>
      <c r="E91" s="4162"/>
      <c r="F91" s="3"/>
      <c r="G91" s="3"/>
      <c r="H91" s="6"/>
    </row>
    <row r="92" spans="1:17">
      <c r="A92" s="3"/>
      <c r="B92" s="4162"/>
      <c r="C92" s="4162"/>
      <c r="D92" s="4162"/>
      <c r="E92" s="4162"/>
      <c r="F92" s="3"/>
      <c r="G92" s="3"/>
      <c r="H92" s="5"/>
    </row>
    <row r="93" spans="1:17">
      <c r="A93" s="3"/>
      <c r="B93" s="4162"/>
      <c r="C93" s="4162"/>
      <c r="D93" s="4162"/>
      <c r="E93" s="4162"/>
      <c r="F93" s="3"/>
      <c r="G93" s="3"/>
      <c r="H93" s="5"/>
    </row>
    <row r="94" spans="1:17">
      <c r="A94" s="3"/>
      <c r="B94" s="4162"/>
      <c r="C94" s="4162"/>
      <c r="D94" s="4162"/>
      <c r="E94" s="4162"/>
      <c r="F94" s="3"/>
      <c r="G94" s="3"/>
      <c r="H94" s="5"/>
    </row>
    <row r="95" spans="1:17">
      <c r="F95" s="3"/>
      <c r="G95" s="3"/>
      <c r="H95"/>
    </row>
    <row r="96" spans="1:17">
      <c r="F96" s="3"/>
      <c r="G96" s="3"/>
      <c r="H96"/>
    </row>
    <row r="97" spans="8:8">
      <c r="H97"/>
    </row>
    <row r="98" spans="8:8">
      <c r="H98"/>
    </row>
    <row r="99" spans="8:8">
      <c r="H99"/>
    </row>
  </sheetData>
  <mergeCells count="135">
    <mergeCell ref="A33:A34"/>
    <mergeCell ref="I28:I31"/>
    <mergeCell ref="H28:H31"/>
    <mergeCell ref="B43:B44"/>
    <mergeCell ref="C43:C44"/>
    <mergeCell ref="D41:D42"/>
    <mergeCell ref="N22:N23"/>
    <mergeCell ref="A30:A31"/>
    <mergeCell ref="B30:B31"/>
    <mergeCell ref="C30:C31"/>
    <mergeCell ref="F30:F31"/>
    <mergeCell ref="A39:A40"/>
    <mergeCell ref="D22:F25"/>
    <mergeCell ref="I22:I27"/>
    <mergeCell ref="H22:H27"/>
    <mergeCell ref="A41:A42"/>
    <mergeCell ref="B41:B42"/>
    <mergeCell ref="C41:C42"/>
    <mergeCell ref="A37:A38"/>
    <mergeCell ref="H43:H46"/>
    <mergeCell ref="D37:D38"/>
    <mergeCell ref="D45:D46"/>
    <mergeCell ref="I43:I46"/>
    <mergeCell ref="H35:H38"/>
    <mergeCell ref="H39:H42"/>
    <mergeCell ref="I35:I38"/>
    <mergeCell ref="I39:I42"/>
    <mergeCell ref="F37:F38"/>
    <mergeCell ref="C45:C46"/>
    <mergeCell ref="A35:A36"/>
    <mergeCell ref="B35:B36"/>
    <mergeCell ref="C35:C36"/>
    <mergeCell ref="D39:F40"/>
    <mergeCell ref="D43:F44"/>
    <mergeCell ref="A22:A25"/>
    <mergeCell ref="B22:B25"/>
    <mergeCell ref="A51:L51"/>
    <mergeCell ref="A4:S4"/>
    <mergeCell ref="A5:S5"/>
    <mergeCell ref="B12:B13"/>
    <mergeCell ref="I14:I21"/>
    <mergeCell ref="B7:B9"/>
    <mergeCell ref="C7:C9"/>
    <mergeCell ref="E7:E9"/>
    <mergeCell ref="F7:F9"/>
    <mergeCell ref="H7:H9"/>
    <mergeCell ref="C39:C40"/>
    <mergeCell ref="G43:G46"/>
    <mergeCell ref="G39:G42"/>
    <mergeCell ref="G35:G38"/>
    <mergeCell ref="G22:G27"/>
    <mergeCell ref="F45:F46"/>
    <mergeCell ref="D35:F36"/>
    <mergeCell ref="F41:F42"/>
    <mergeCell ref="G28:G31"/>
    <mergeCell ref="C32:I32"/>
    <mergeCell ref="B45:B46"/>
    <mergeCell ref="A45:A46"/>
    <mergeCell ref="T3:W5"/>
    <mergeCell ref="B48:J48"/>
    <mergeCell ref="D14:F18"/>
    <mergeCell ref="G14:G21"/>
    <mergeCell ref="O6:Q6"/>
    <mergeCell ref="O22:O23"/>
    <mergeCell ref="B39:B40"/>
    <mergeCell ref="B28:B29"/>
    <mergeCell ref="C28:C29"/>
    <mergeCell ref="B37:B38"/>
    <mergeCell ref="C37:C38"/>
    <mergeCell ref="C47:I47"/>
    <mergeCell ref="R23:S23"/>
    <mergeCell ref="B33:B34"/>
    <mergeCell ref="Q22:Q23"/>
    <mergeCell ref="A77:J77"/>
    <mergeCell ref="A78:J78"/>
    <mergeCell ref="A80:J80"/>
    <mergeCell ref="A75:J75"/>
    <mergeCell ref="A79:J79"/>
    <mergeCell ref="A66:J66"/>
    <mergeCell ref="A68:J68"/>
    <mergeCell ref="A69:J69"/>
    <mergeCell ref="A70:J70"/>
    <mergeCell ref="A71:J71"/>
    <mergeCell ref="A67:J67"/>
    <mergeCell ref="A74:J74"/>
    <mergeCell ref="A72:J72"/>
    <mergeCell ref="A73:J73"/>
    <mergeCell ref="A81:J81"/>
    <mergeCell ref="A62:J62"/>
    <mergeCell ref="A63:J63"/>
    <mergeCell ref="A64:J64"/>
    <mergeCell ref="A65:J65"/>
    <mergeCell ref="P22:P23"/>
    <mergeCell ref="R35:R38"/>
    <mergeCell ref="A58:J58"/>
    <mergeCell ref="M8:M9"/>
    <mergeCell ref="P8:P9"/>
    <mergeCell ref="C13:M13"/>
    <mergeCell ref="K8:K9"/>
    <mergeCell ref="L8:L9"/>
    <mergeCell ref="A12:A13"/>
    <mergeCell ref="J7:J9"/>
    <mergeCell ref="R19:R21"/>
    <mergeCell ref="A61:J61"/>
    <mergeCell ref="D7:D9"/>
    <mergeCell ref="F19:F21"/>
    <mergeCell ref="H14:H21"/>
    <mergeCell ref="N8:N9"/>
    <mergeCell ref="O8:O9"/>
    <mergeCell ref="A7:A9"/>
    <mergeCell ref="A76:J76"/>
    <mergeCell ref="R1:R2"/>
    <mergeCell ref="S7:S9"/>
    <mergeCell ref="O1:Q2"/>
    <mergeCell ref="K7:M7"/>
    <mergeCell ref="R7:R9"/>
    <mergeCell ref="A60:J60"/>
    <mergeCell ref="C53:J53"/>
    <mergeCell ref="A54:J54"/>
    <mergeCell ref="A55:J55"/>
    <mergeCell ref="A56:J56"/>
    <mergeCell ref="A57:J57"/>
    <mergeCell ref="A14:A18"/>
    <mergeCell ref="B14:B18"/>
    <mergeCell ref="C14:C18"/>
    <mergeCell ref="I7:I9"/>
    <mergeCell ref="D28:F29"/>
    <mergeCell ref="A59:J59"/>
    <mergeCell ref="A49:J49"/>
    <mergeCell ref="A43:A44"/>
    <mergeCell ref="D30:D31"/>
    <mergeCell ref="A28:A29"/>
    <mergeCell ref="N7:Q7"/>
    <mergeCell ref="Q8:Q9"/>
    <mergeCell ref="G7:G9"/>
  </mergeCells>
  <pageMargins left="0.70866141732283472" right="0.70866141732283472" top="0.74803149606299213" bottom="0.74803149606299213" header="0.31496062992125984" footer="0.31496062992125984"/>
  <pageSetup paperSize="9" scale="45" firstPageNumber="56" fitToHeight="0" orientation="landscape" useFirstPageNumber="1" r:id="rId1"/>
  <headerFooter>
    <oddHeader>&amp;C&amp;P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927A3-108A-431F-9835-E0B7A113E24B}">
  <sheetPr>
    <pageSetUpPr fitToPage="1"/>
  </sheetPr>
  <dimension ref="A1:Y235"/>
  <sheetViews>
    <sheetView zoomScale="80" zoomScaleNormal="80" zoomScaleSheetLayoutView="100" workbookViewId="0">
      <selection activeCell="R9" sqref="R9"/>
    </sheetView>
  </sheetViews>
  <sheetFormatPr defaultColWidth="9.140625" defaultRowHeight="14.25"/>
  <cols>
    <col min="1" max="1" width="3.5703125" style="2948" customWidth="1"/>
    <col min="2" max="2" width="4.7109375" style="2948" customWidth="1"/>
    <col min="3" max="5" width="3.7109375" style="2948" customWidth="1"/>
    <col min="6" max="6" width="47.42578125" style="4617" customWidth="1"/>
    <col min="7" max="7" width="6.28515625" style="2948" customWidth="1"/>
    <col min="8" max="8" width="5.7109375" style="2950" customWidth="1"/>
    <col min="9" max="9" width="4.42578125" style="4618" customWidth="1"/>
    <col min="10" max="10" width="7.28515625" style="4617" customWidth="1"/>
    <col min="11" max="11" width="11.7109375" style="4617" customWidth="1"/>
    <col min="12" max="12" width="13" style="4617" customWidth="1"/>
    <col min="13" max="13" width="13.42578125" style="4617" customWidth="1"/>
    <col min="14" max="14" width="57.28515625" style="4616" customWidth="1"/>
    <col min="15" max="15" width="17.140625" style="4616" customWidth="1"/>
    <col min="16" max="16" width="20.7109375" style="4616" customWidth="1"/>
    <col min="17" max="17" width="18.5703125" style="4616" customWidth="1"/>
    <col min="18" max="18" width="47.140625" style="4616" customWidth="1"/>
    <col min="19" max="19" width="30.85546875" style="4616" customWidth="1"/>
    <col min="20" max="20" width="29.28515625" style="2948" customWidth="1"/>
    <col min="21" max="21" width="10.7109375" style="2948" customWidth="1"/>
    <col min="22" max="22" width="7" style="2948" customWidth="1"/>
    <col min="23" max="16384" width="9.140625" style="2948"/>
  </cols>
  <sheetData>
    <row r="1" spans="1:25" ht="65.25" customHeight="1">
      <c r="N1" s="588"/>
      <c r="O1" s="3229"/>
      <c r="P1" s="3229"/>
      <c r="Q1" s="3229"/>
      <c r="R1" s="1037" t="s">
        <v>1818</v>
      </c>
      <c r="S1" s="5208"/>
      <c r="T1" s="3229"/>
      <c r="U1" s="587"/>
      <c r="V1" s="587"/>
      <c r="W1" s="587"/>
      <c r="X1" s="587"/>
      <c r="Y1" s="587"/>
    </row>
    <row r="2" spans="1:25" ht="17.25" customHeight="1">
      <c r="A2" s="6668" t="s">
        <v>368</v>
      </c>
      <c r="B2" s="6668"/>
      <c r="C2" s="6668"/>
      <c r="D2" s="6668"/>
      <c r="E2" s="6668"/>
      <c r="F2" s="6668"/>
      <c r="G2" s="6668"/>
      <c r="H2" s="6668"/>
      <c r="I2" s="6668"/>
      <c r="J2" s="6668"/>
      <c r="K2" s="6668"/>
      <c r="L2" s="6668"/>
      <c r="M2" s="6668"/>
      <c r="N2" s="6668"/>
      <c r="O2" s="6668"/>
      <c r="P2" s="6668"/>
      <c r="Q2" s="6668"/>
      <c r="R2" s="6668"/>
      <c r="S2" s="6668"/>
      <c r="T2" s="5207"/>
      <c r="U2" s="587"/>
      <c r="V2" s="587"/>
      <c r="W2" s="587"/>
      <c r="X2" s="587"/>
      <c r="Y2" s="587"/>
    </row>
    <row r="3" spans="1:25" ht="18" customHeight="1">
      <c r="A3" s="6747" t="s">
        <v>1817</v>
      </c>
      <c r="B3" s="6747"/>
      <c r="C3" s="6747"/>
      <c r="D3" s="6747"/>
      <c r="E3" s="6747"/>
      <c r="F3" s="6747"/>
      <c r="G3" s="6747"/>
      <c r="H3" s="6747"/>
      <c r="I3" s="6747"/>
      <c r="J3" s="6747"/>
      <c r="K3" s="6747"/>
      <c r="L3" s="6747"/>
      <c r="M3" s="6747"/>
      <c r="N3" s="6747"/>
      <c r="O3" s="6747"/>
      <c r="P3" s="6747"/>
      <c r="Q3" s="6747"/>
      <c r="R3" s="6747"/>
      <c r="S3" s="6747"/>
      <c r="T3" s="587"/>
      <c r="U3" s="587"/>
      <c r="V3" s="587"/>
      <c r="W3" s="587"/>
      <c r="X3" s="587"/>
      <c r="Y3" s="587"/>
    </row>
    <row r="4" spans="1:25" ht="16.5" thickBot="1">
      <c r="A4" s="2242"/>
      <c r="B4" s="2242"/>
      <c r="C4" s="2242"/>
      <c r="D4" s="2242"/>
      <c r="E4" s="2242"/>
      <c r="F4" s="2242"/>
      <c r="G4" s="2242"/>
      <c r="H4" s="3227"/>
      <c r="I4" s="5206"/>
      <c r="J4" s="2242"/>
      <c r="K4" s="2242"/>
      <c r="L4" s="2242"/>
      <c r="M4" s="2242"/>
      <c r="N4" s="2241"/>
      <c r="O4" s="8753"/>
      <c r="P4" s="8753"/>
      <c r="Q4" s="8753"/>
      <c r="S4" s="5205" t="s">
        <v>32</v>
      </c>
    </row>
    <row r="5" spans="1:25" ht="20.25" customHeight="1" thickBot="1">
      <c r="A5" s="6878" t="s">
        <v>195</v>
      </c>
      <c r="B5" s="6881" t="s">
        <v>194</v>
      </c>
      <c r="C5" s="6884" t="s">
        <v>190</v>
      </c>
      <c r="D5" s="7870" t="s">
        <v>193</v>
      </c>
      <c r="E5" s="6920" t="s">
        <v>192</v>
      </c>
      <c r="F5" s="6887" t="s">
        <v>191</v>
      </c>
      <c r="G5" s="7867" t="s">
        <v>190</v>
      </c>
      <c r="H5" s="6890" t="s">
        <v>189</v>
      </c>
      <c r="I5" s="6923" t="s">
        <v>188</v>
      </c>
      <c r="J5" s="6890" t="s">
        <v>187</v>
      </c>
      <c r="K5" s="8074" t="s">
        <v>186</v>
      </c>
      <c r="L5" s="8075"/>
      <c r="M5" s="8076"/>
      <c r="N5" s="6547" t="s">
        <v>185</v>
      </c>
      <c r="O5" s="6548"/>
      <c r="P5" s="6548"/>
      <c r="Q5" s="6549"/>
      <c r="R5" s="7090" t="s">
        <v>184</v>
      </c>
      <c r="S5" s="7093" t="s">
        <v>183</v>
      </c>
    </row>
    <row r="6" spans="1:25" ht="12.75" customHeight="1">
      <c r="A6" s="6879"/>
      <c r="B6" s="6882"/>
      <c r="C6" s="6885"/>
      <c r="D6" s="7871"/>
      <c r="E6" s="6921"/>
      <c r="F6" s="6888"/>
      <c r="G6" s="7868"/>
      <c r="H6" s="6891"/>
      <c r="I6" s="6924"/>
      <c r="J6" s="6891"/>
      <c r="K6" s="6539" t="s">
        <v>182</v>
      </c>
      <c r="L6" s="6539" t="s">
        <v>181</v>
      </c>
      <c r="M6" s="6679" t="s">
        <v>28</v>
      </c>
      <c r="N6" s="6913" t="s">
        <v>180</v>
      </c>
      <c r="O6" s="6915" t="s">
        <v>179</v>
      </c>
      <c r="P6" s="8653" t="s">
        <v>178</v>
      </c>
      <c r="Q6" s="8653" t="s">
        <v>177</v>
      </c>
      <c r="R6" s="7091"/>
      <c r="S6" s="7094"/>
    </row>
    <row r="7" spans="1:25" ht="172.15" customHeight="1" thickBot="1">
      <c r="A7" s="6880"/>
      <c r="B7" s="6883"/>
      <c r="C7" s="6886"/>
      <c r="D7" s="7872"/>
      <c r="E7" s="6922"/>
      <c r="F7" s="6889"/>
      <c r="G7" s="7869"/>
      <c r="H7" s="6892"/>
      <c r="I7" s="6925"/>
      <c r="J7" s="6892"/>
      <c r="K7" s="6540"/>
      <c r="L7" s="6540"/>
      <c r="M7" s="6680"/>
      <c r="N7" s="6914"/>
      <c r="O7" s="6916"/>
      <c r="P7" s="8654"/>
      <c r="Q7" s="8654"/>
      <c r="R7" s="7091"/>
      <c r="S7" s="7094"/>
    </row>
    <row r="8" spans="1:25" ht="15.75" thickBot="1">
      <c r="A8" s="8736" t="s">
        <v>43</v>
      </c>
      <c r="B8" s="5204" t="s">
        <v>1816</v>
      </c>
      <c r="C8" s="1687"/>
      <c r="D8" s="1687"/>
      <c r="E8" s="2181"/>
      <c r="F8" s="5203"/>
      <c r="G8" s="2182"/>
      <c r="H8" s="5202"/>
      <c r="I8" s="5201"/>
      <c r="J8" s="5200"/>
      <c r="K8" s="5200"/>
      <c r="L8" s="5199"/>
      <c r="M8" s="5199"/>
      <c r="N8" s="5198"/>
      <c r="O8" s="5198"/>
      <c r="P8" s="5198"/>
      <c r="Q8" s="2180"/>
      <c r="R8" s="1685"/>
      <c r="S8" s="1685"/>
    </row>
    <row r="9" spans="1:25" ht="21" customHeight="1">
      <c r="A9" s="8737"/>
      <c r="B9" s="8655"/>
      <c r="C9" s="8656"/>
      <c r="D9" s="8656"/>
      <c r="E9" s="8656"/>
      <c r="F9" s="8656"/>
      <c r="G9" s="8656"/>
      <c r="H9" s="8656"/>
      <c r="I9" s="8656"/>
      <c r="J9" s="8656"/>
      <c r="K9" s="8656"/>
      <c r="L9" s="8656"/>
      <c r="M9" s="8657"/>
      <c r="N9" s="5197" t="s">
        <v>1815</v>
      </c>
      <c r="O9" s="5196" t="s">
        <v>279</v>
      </c>
      <c r="P9" s="1933">
        <v>27.1</v>
      </c>
      <c r="Q9" s="1932">
        <v>27.4</v>
      </c>
      <c r="R9" s="5195"/>
      <c r="S9" s="1932"/>
    </row>
    <row r="10" spans="1:25" ht="30" customHeight="1">
      <c r="A10" s="8737"/>
      <c r="B10" s="8658"/>
      <c r="C10" s="8659"/>
      <c r="D10" s="8659"/>
      <c r="E10" s="8659"/>
      <c r="F10" s="8659"/>
      <c r="G10" s="8659"/>
      <c r="H10" s="8659"/>
      <c r="I10" s="8659"/>
      <c r="J10" s="8659"/>
      <c r="K10" s="8659"/>
      <c r="L10" s="8659"/>
      <c r="M10" s="8660"/>
      <c r="N10" s="5194" t="s">
        <v>1814</v>
      </c>
      <c r="O10" s="2217" t="s">
        <v>391</v>
      </c>
      <c r="P10" s="4938">
        <v>390</v>
      </c>
      <c r="Q10" s="1593">
        <v>317</v>
      </c>
      <c r="R10" s="1571" t="s">
        <v>1813</v>
      </c>
      <c r="S10" s="1593"/>
    </row>
    <row r="11" spans="1:25" ht="22.5" customHeight="1" thickBot="1">
      <c r="A11" s="8738"/>
      <c r="B11" s="8661"/>
      <c r="C11" s="8662"/>
      <c r="D11" s="8662"/>
      <c r="E11" s="8662"/>
      <c r="F11" s="8662"/>
      <c r="G11" s="8662"/>
      <c r="H11" s="8662"/>
      <c r="I11" s="8662"/>
      <c r="J11" s="8662"/>
      <c r="K11" s="8662"/>
      <c r="L11" s="8662"/>
      <c r="M11" s="8663"/>
      <c r="N11" s="5193" t="s">
        <v>1812</v>
      </c>
      <c r="O11" s="2217" t="s">
        <v>279</v>
      </c>
      <c r="P11" s="5192">
        <v>61</v>
      </c>
      <c r="Q11" s="2104">
        <v>64</v>
      </c>
      <c r="R11" s="5191"/>
      <c r="S11" s="2104"/>
    </row>
    <row r="12" spans="1:25" ht="16.5" customHeight="1" thickBot="1">
      <c r="A12" s="3155" t="s">
        <v>43</v>
      </c>
      <c r="B12" s="2983" t="s">
        <v>43</v>
      </c>
      <c r="C12" s="3154" t="s">
        <v>1811</v>
      </c>
      <c r="D12" s="1858"/>
      <c r="E12" s="4956"/>
      <c r="F12" s="5188"/>
      <c r="G12" s="5187"/>
      <c r="H12" s="5190"/>
      <c r="I12" s="5189"/>
      <c r="J12" s="5188"/>
      <c r="K12" s="5188"/>
      <c r="L12" s="5188"/>
      <c r="M12" s="5188"/>
      <c r="N12" s="5187"/>
      <c r="O12" s="5187"/>
      <c r="P12" s="5186"/>
      <c r="Q12" s="5185"/>
      <c r="R12" s="5184"/>
      <c r="S12" s="5183"/>
    </row>
    <row r="13" spans="1:25" ht="24" customHeight="1">
      <c r="A13" s="7821"/>
      <c r="B13" s="5173"/>
      <c r="C13" s="8664"/>
      <c r="D13" s="8665"/>
      <c r="E13" s="8665"/>
      <c r="F13" s="8665"/>
      <c r="G13" s="8665"/>
      <c r="H13" s="8665"/>
      <c r="I13" s="8665"/>
      <c r="J13" s="8665"/>
      <c r="K13" s="8665"/>
      <c r="L13" s="8665"/>
      <c r="M13" s="8666"/>
      <c r="N13" s="5182" t="s">
        <v>1810</v>
      </c>
      <c r="O13" s="3120" t="s">
        <v>279</v>
      </c>
      <c r="P13" s="4682">
        <v>97.9</v>
      </c>
      <c r="Q13" s="4918">
        <v>98.1</v>
      </c>
      <c r="R13" s="5181"/>
      <c r="S13" s="5180"/>
    </row>
    <row r="14" spans="1:25" ht="29.25" customHeight="1">
      <c r="A14" s="7822"/>
      <c r="B14" s="5173"/>
      <c r="C14" s="8667"/>
      <c r="D14" s="8668"/>
      <c r="E14" s="8668"/>
      <c r="F14" s="8668"/>
      <c r="G14" s="8668"/>
      <c r="H14" s="8668"/>
      <c r="I14" s="8668"/>
      <c r="J14" s="8668"/>
      <c r="K14" s="8668"/>
      <c r="L14" s="8668"/>
      <c r="M14" s="8669"/>
      <c r="N14" s="4811" t="s">
        <v>1809</v>
      </c>
      <c r="O14" s="4668" t="s">
        <v>279</v>
      </c>
      <c r="P14" s="5179" t="s">
        <v>1808</v>
      </c>
      <c r="Q14" s="5178" t="s">
        <v>1807</v>
      </c>
      <c r="R14" s="5177" t="s">
        <v>1806</v>
      </c>
      <c r="S14" s="5176"/>
    </row>
    <row r="15" spans="1:25" ht="30.75" customHeight="1">
      <c r="A15" s="7822"/>
      <c r="B15" s="5173"/>
      <c r="C15" s="8667"/>
      <c r="D15" s="8668"/>
      <c r="E15" s="8668"/>
      <c r="F15" s="8668"/>
      <c r="G15" s="8668"/>
      <c r="H15" s="8668"/>
      <c r="I15" s="8668"/>
      <c r="J15" s="8668"/>
      <c r="K15" s="8668"/>
      <c r="L15" s="8668"/>
      <c r="M15" s="8669"/>
      <c r="N15" s="3829" t="s">
        <v>1805</v>
      </c>
      <c r="O15" s="3828" t="s">
        <v>174</v>
      </c>
      <c r="P15" s="5175">
        <v>66.7</v>
      </c>
      <c r="Q15" s="5174">
        <v>74</v>
      </c>
      <c r="R15" s="8754" t="s">
        <v>1804</v>
      </c>
      <c r="S15" s="8755"/>
      <c r="U15" s="4622"/>
    </row>
    <row r="16" spans="1:25" ht="26.25" thickBot="1">
      <c r="A16" s="7822"/>
      <c r="B16" s="5173"/>
      <c r="C16" s="8670"/>
      <c r="D16" s="8671"/>
      <c r="E16" s="8671"/>
      <c r="F16" s="8671"/>
      <c r="G16" s="8671"/>
      <c r="H16" s="8671"/>
      <c r="I16" s="8671"/>
      <c r="J16" s="8671"/>
      <c r="K16" s="8671"/>
      <c r="L16" s="8671"/>
      <c r="M16" s="8672"/>
      <c r="N16" s="4804" t="s">
        <v>1803</v>
      </c>
      <c r="O16" s="3107" t="s">
        <v>254</v>
      </c>
      <c r="P16" s="5037">
        <v>16</v>
      </c>
      <c r="Q16" s="5154">
        <v>16</v>
      </c>
      <c r="R16" s="5153"/>
      <c r="S16" s="5152"/>
    </row>
    <row r="17" spans="1:22" ht="26.25" hidden="1" thickBot="1">
      <c r="A17" s="7822"/>
      <c r="B17" s="5173"/>
      <c r="C17" s="5172"/>
      <c r="D17" s="5171"/>
      <c r="E17" s="5170"/>
      <c r="F17" s="5166"/>
      <c r="G17" s="5169"/>
      <c r="H17" s="5168"/>
      <c r="I17" s="5167"/>
      <c r="J17" s="5166"/>
      <c r="K17" s="5166"/>
      <c r="L17" s="5166"/>
      <c r="M17" s="5166"/>
      <c r="N17" s="5027" t="s">
        <v>1802</v>
      </c>
      <c r="O17" s="4941" t="s">
        <v>1801</v>
      </c>
      <c r="P17" s="4979">
        <v>35000</v>
      </c>
      <c r="Q17" s="5165"/>
      <c r="R17" s="5164"/>
      <c r="S17" s="5163"/>
    </row>
    <row r="18" spans="1:22" ht="26.25" hidden="1" thickBot="1">
      <c r="A18" s="7823"/>
      <c r="B18" s="3206"/>
      <c r="C18" s="5162"/>
      <c r="D18" s="5161"/>
      <c r="E18" s="5160"/>
      <c r="F18" s="5156"/>
      <c r="G18" s="5159"/>
      <c r="H18" s="5158"/>
      <c r="I18" s="5157"/>
      <c r="J18" s="5156"/>
      <c r="K18" s="5156"/>
      <c r="L18" s="5156"/>
      <c r="M18" s="5156"/>
      <c r="N18" s="5155" t="s">
        <v>1800</v>
      </c>
      <c r="O18" s="3107" t="s">
        <v>279</v>
      </c>
      <c r="P18" s="5037">
        <v>39</v>
      </c>
      <c r="Q18" s="5154"/>
      <c r="R18" s="5153"/>
      <c r="S18" s="5152"/>
    </row>
    <row r="19" spans="1:22" ht="30" customHeight="1" thickBot="1">
      <c r="A19" s="7821" t="s">
        <v>43</v>
      </c>
      <c r="B19" s="6983" t="s">
        <v>43</v>
      </c>
      <c r="C19" s="1846" t="s">
        <v>43</v>
      </c>
      <c r="D19" s="6840" t="s">
        <v>1786</v>
      </c>
      <c r="E19" s="8673"/>
      <c r="F19" s="8674"/>
      <c r="G19" s="7394" t="s">
        <v>166</v>
      </c>
      <c r="H19" s="8718" t="s">
        <v>48</v>
      </c>
      <c r="I19" s="8645" t="s">
        <v>436</v>
      </c>
      <c r="J19" s="4943" t="s">
        <v>41</v>
      </c>
      <c r="K19" s="5000">
        <f t="shared" ref="K19:M23" si="0">K26</f>
        <v>0</v>
      </c>
      <c r="L19" s="5000">
        <f t="shared" si="0"/>
        <v>0</v>
      </c>
      <c r="M19" s="5000">
        <f t="shared" si="0"/>
        <v>0</v>
      </c>
      <c r="N19" s="4683" t="s">
        <v>1799</v>
      </c>
      <c r="O19" s="4782" t="s">
        <v>254</v>
      </c>
      <c r="P19" s="5091" t="s">
        <v>1183</v>
      </c>
      <c r="Q19" s="5107" t="s">
        <v>1183</v>
      </c>
      <c r="R19" s="5089"/>
      <c r="S19" s="5088"/>
      <c r="T19" s="4996"/>
    </row>
    <row r="20" spans="1:22" ht="42" customHeight="1" thickBot="1">
      <c r="A20" s="7822"/>
      <c r="B20" s="6984"/>
      <c r="C20" s="1839"/>
      <c r="D20" s="6843"/>
      <c r="E20" s="8675"/>
      <c r="F20" s="8676"/>
      <c r="G20" s="7360"/>
      <c r="H20" s="6749"/>
      <c r="I20" s="8650"/>
      <c r="J20" s="4937" t="s">
        <v>1004</v>
      </c>
      <c r="K20" s="5000">
        <f t="shared" si="0"/>
        <v>0</v>
      </c>
      <c r="L20" s="5000">
        <f t="shared" si="0"/>
        <v>0</v>
      </c>
      <c r="M20" s="5000">
        <f t="shared" si="0"/>
        <v>0</v>
      </c>
      <c r="N20" s="4708" t="s">
        <v>1798</v>
      </c>
      <c r="O20" s="4775" t="s">
        <v>391</v>
      </c>
      <c r="P20" s="5105" t="s">
        <v>1797</v>
      </c>
      <c r="Q20" s="5149" t="s">
        <v>1796</v>
      </c>
      <c r="R20" s="5151" t="s">
        <v>1791</v>
      </c>
      <c r="S20" s="8770" t="s">
        <v>1795</v>
      </c>
      <c r="T20" s="5150"/>
    </row>
    <row r="21" spans="1:22" ht="52.5" customHeight="1" thickBot="1">
      <c r="A21" s="7822"/>
      <c r="B21" s="6984"/>
      <c r="C21" s="1839"/>
      <c r="D21" s="6843"/>
      <c r="E21" s="8675"/>
      <c r="F21" s="8676"/>
      <c r="G21" s="7360"/>
      <c r="H21" s="6749"/>
      <c r="I21" s="8650"/>
      <c r="J21" s="4937" t="s">
        <v>1749</v>
      </c>
      <c r="K21" s="4936">
        <f t="shared" si="0"/>
        <v>259.39999999999998</v>
      </c>
      <c r="L21" s="4936">
        <f t="shared" si="0"/>
        <v>0</v>
      </c>
      <c r="M21" s="4936">
        <f t="shared" si="0"/>
        <v>0</v>
      </c>
      <c r="N21" s="4708" t="s">
        <v>1794</v>
      </c>
      <c r="O21" s="4775" t="s">
        <v>391</v>
      </c>
      <c r="P21" s="5105" t="s">
        <v>1793</v>
      </c>
      <c r="Q21" s="5149" t="s">
        <v>1792</v>
      </c>
      <c r="R21" s="5151" t="s">
        <v>1791</v>
      </c>
      <c r="S21" s="8771"/>
      <c r="T21" s="5150"/>
    </row>
    <row r="22" spans="1:22" ht="41.25" customHeight="1" thickBot="1">
      <c r="A22" s="7822"/>
      <c r="B22" s="6984"/>
      <c r="C22" s="1839"/>
      <c r="D22" s="6843"/>
      <c r="E22" s="8675"/>
      <c r="F22" s="8676"/>
      <c r="G22" s="7360"/>
      <c r="H22" s="6749"/>
      <c r="I22" s="8650"/>
      <c r="J22" s="4937" t="s">
        <v>69</v>
      </c>
      <c r="K22" s="4936">
        <f t="shared" si="0"/>
        <v>0</v>
      </c>
      <c r="L22" s="4936">
        <f t="shared" si="0"/>
        <v>0</v>
      </c>
      <c r="M22" s="4936">
        <f t="shared" si="0"/>
        <v>0</v>
      </c>
      <c r="N22" s="4776" t="s">
        <v>1790</v>
      </c>
      <c r="O22" s="4927" t="s">
        <v>391</v>
      </c>
      <c r="P22" s="5081" t="s">
        <v>1789</v>
      </c>
      <c r="Q22" s="5149" t="s">
        <v>1788</v>
      </c>
      <c r="R22" s="5148" t="s">
        <v>1787</v>
      </c>
      <c r="S22" s="5147"/>
      <c r="T22" s="4996"/>
    </row>
    <row r="23" spans="1:22" ht="15.75" customHeight="1">
      <c r="A23" s="7822"/>
      <c r="B23" s="6984"/>
      <c r="C23" s="1839"/>
      <c r="D23" s="6843"/>
      <c r="E23" s="8675"/>
      <c r="F23" s="8676"/>
      <c r="G23" s="7360"/>
      <c r="H23" s="6749"/>
      <c r="I23" s="8650"/>
      <c r="J23" s="4993" t="s">
        <v>90</v>
      </c>
      <c r="K23" s="5028">
        <f t="shared" si="0"/>
        <v>0</v>
      </c>
      <c r="L23" s="5028">
        <f t="shared" si="0"/>
        <v>0</v>
      </c>
      <c r="M23" s="5028">
        <f t="shared" si="0"/>
        <v>0</v>
      </c>
      <c r="N23" s="4692"/>
      <c r="O23" s="5117"/>
      <c r="P23" s="5117"/>
      <c r="Q23" s="5116"/>
      <c r="R23" s="5115"/>
      <c r="S23" s="5043"/>
      <c r="T23" s="4996"/>
    </row>
    <row r="24" spans="1:22" ht="17.25" customHeight="1">
      <c r="A24" s="7822"/>
      <c r="B24" s="6984"/>
      <c r="C24" s="1839"/>
      <c r="D24" s="6843"/>
      <c r="E24" s="8675"/>
      <c r="F24" s="8676"/>
      <c r="G24" s="7360"/>
      <c r="H24" s="6749"/>
      <c r="I24" s="8650"/>
      <c r="J24" s="4993" t="s">
        <v>245</v>
      </c>
      <c r="K24" s="5028"/>
      <c r="L24" s="5028"/>
      <c r="M24" s="5028"/>
      <c r="N24" s="4692"/>
      <c r="O24" s="5117"/>
      <c r="P24" s="5117"/>
      <c r="Q24" s="5116"/>
      <c r="R24" s="5115"/>
      <c r="S24" s="5043"/>
      <c r="T24" s="4996"/>
    </row>
    <row r="25" spans="1:22" ht="18.75" customHeight="1" thickBot="1">
      <c r="A25" s="7823"/>
      <c r="B25" s="6985"/>
      <c r="C25" s="4654"/>
      <c r="D25" s="8677"/>
      <c r="E25" s="8678"/>
      <c r="F25" s="8679"/>
      <c r="G25" s="7361"/>
      <c r="H25" s="8719"/>
      <c r="I25" s="8646"/>
      <c r="J25" s="4703" t="s">
        <v>36</v>
      </c>
      <c r="K25" s="4702">
        <f>SUM(K19:K24)</f>
        <v>259.39999999999998</v>
      </c>
      <c r="L25" s="4702">
        <f>SUM(L19:L24)</f>
        <v>0</v>
      </c>
      <c r="M25" s="4702">
        <f>SUM(M19:M24)</f>
        <v>0</v>
      </c>
      <c r="N25" s="4768"/>
      <c r="O25" s="5111"/>
      <c r="P25" s="5111"/>
      <c r="Q25" s="5110"/>
      <c r="R25" s="5058"/>
      <c r="S25" s="5033"/>
      <c r="T25" s="4982"/>
    </row>
    <row r="26" spans="1:22" ht="19.5" customHeight="1">
      <c r="A26" s="7821" t="s">
        <v>43</v>
      </c>
      <c r="B26" s="6983" t="s">
        <v>43</v>
      </c>
      <c r="C26" s="1846" t="s">
        <v>43</v>
      </c>
      <c r="D26" s="3030" t="s">
        <v>43</v>
      </c>
      <c r="E26" s="3161"/>
      <c r="F26" s="8744" t="s">
        <v>1786</v>
      </c>
      <c r="G26" s="7394" t="s">
        <v>166</v>
      </c>
      <c r="H26" s="6748" t="s">
        <v>48</v>
      </c>
      <c r="I26" s="8645" t="s">
        <v>436</v>
      </c>
      <c r="J26" s="4839" t="s">
        <v>41</v>
      </c>
      <c r="K26" s="4839"/>
      <c r="L26" s="4878"/>
      <c r="M26" s="4878"/>
      <c r="N26" s="3166"/>
      <c r="O26" s="5146"/>
      <c r="P26" s="5121"/>
      <c r="Q26" s="5145"/>
      <c r="R26" s="5144"/>
      <c r="S26" s="5143"/>
    </row>
    <row r="27" spans="1:22" ht="14.25" customHeight="1">
      <c r="A27" s="7822"/>
      <c r="B27" s="6984"/>
      <c r="C27" s="1839"/>
      <c r="D27" s="5050"/>
      <c r="E27" s="3082"/>
      <c r="F27" s="8745"/>
      <c r="G27" s="7360"/>
      <c r="H27" s="6749"/>
      <c r="I27" s="8650"/>
      <c r="J27" s="4866" t="s">
        <v>1004</v>
      </c>
      <c r="K27" s="4905"/>
      <c r="L27" s="5048"/>
      <c r="M27" s="5048"/>
      <c r="N27" s="5140"/>
      <c r="O27" s="5127"/>
      <c r="P27" s="5117"/>
      <c r="Q27" s="5139"/>
      <c r="R27" s="5138"/>
      <c r="S27" s="5071"/>
    </row>
    <row r="28" spans="1:22" ht="16.5" customHeight="1">
      <c r="A28" s="7822"/>
      <c r="B28" s="6984"/>
      <c r="C28" s="1839"/>
      <c r="D28" s="5050"/>
      <c r="E28" s="3082"/>
      <c r="F28" s="4972"/>
      <c r="G28" s="7360"/>
      <c r="H28" s="6749"/>
      <c r="I28" s="8650"/>
      <c r="J28" s="4866" t="s">
        <v>1749</v>
      </c>
      <c r="K28" s="4905">
        <v>259.39999999999998</v>
      </c>
      <c r="L28" s="5068">
        <v>0</v>
      </c>
      <c r="M28" s="5068">
        <v>0</v>
      </c>
      <c r="N28" s="3165"/>
      <c r="O28" s="5142"/>
      <c r="P28" s="4940"/>
      <c r="Q28" s="5139"/>
      <c r="R28" s="5138"/>
      <c r="S28" s="5071"/>
      <c r="T28" s="4622"/>
    </row>
    <row r="29" spans="1:22" ht="17.25" customHeight="1">
      <c r="A29" s="7822"/>
      <c r="B29" s="6984"/>
      <c r="C29" s="1839"/>
      <c r="D29" s="5050"/>
      <c r="E29" s="3082"/>
      <c r="F29" s="4972"/>
      <c r="G29" s="7360"/>
      <c r="H29" s="6749"/>
      <c r="I29" s="8650"/>
      <c r="J29" s="4905" t="s">
        <v>69</v>
      </c>
      <c r="K29" s="4905"/>
      <c r="L29" s="5048"/>
      <c r="M29" s="5048"/>
      <c r="N29" s="5140"/>
      <c r="O29" s="5127"/>
      <c r="P29" s="5117"/>
      <c r="Q29" s="5139"/>
      <c r="R29" s="5138"/>
      <c r="S29" s="5071"/>
      <c r="V29" s="5141"/>
    </row>
    <row r="30" spans="1:22" ht="14.25" customHeight="1" thickBot="1">
      <c r="A30" s="7822"/>
      <c r="B30" s="6984"/>
      <c r="C30" s="1839"/>
      <c r="D30" s="5050"/>
      <c r="E30" s="3082"/>
      <c r="F30" s="4972"/>
      <c r="G30" s="7360"/>
      <c r="H30" s="6749"/>
      <c r="I30" s="8650"/>
      <c r="J30" s="5010" t="s">
        <v>90</v>
      </c>
      <c r="K30" s="5010"/>
      <c r="L30" s="4813">
        <v>0</v>
      </c>
      <c r="M30" s="4813">
        <v>0</v>
      </c>
      <c r="N30" s="5140"/>
      <c r="O30" s="5127"/>
      <c r="P30" s="5117"/>
      <c r="Q30" s="5139"/>
      <c r="R30" s="5138"/>
      <c r="S30" s="5071"/>
    </row>
    <row r="31" spans="1:22" ht="15.75" customHeight="1" thickBot="1">
      <c r="A31" s="7823"/>
      <c r="B31" s="6985"/>
      <c r="C31" s="5007"/>
      <c r="D31" s="5137"/>
      <c r="E31" s="3080"/>
      <c r="F31" s="4968"/>
      <c r="G31" s="7361"/>
      <c r="H31" s="6750"/>
      <c r="I31" s="8646"/>
      <c r="J31" s="4651" t="s">
        <v>36</v>
      </c>
      <c r="K31" s="4799">
        <f>SUM(K26:K30)</f>
        <v>259.39999999999998</v>
      </c>
      <c r="L31" s="4799">
        <f>SUM(L26:L30)</f>
        <v>0</v>
      </c>
      <c r="M31" s="4799">
        <f>SUM(M26:M30)</f>
        <v>0</v>
      </c>
      <c r="N31" s="5136"/>
      <c r="O31" s="5135"/>
      <c r="P31" s="5111"/>
      <c r="Q31" s="5110"/>
      <c r="R31" s="5058"/>
      <c r="S31" s="5033"/>
    </row>
    <row r="32" spans="1:22" ht="25.5" customHeight="1" thickBot="1">
      <c r="A32" s="7805" t="s">
        <v>43</v>
      </c>
      <c r="B32" s="7826" t="s">
        <v>43</v>
      </c>
      <c r="C32" s="8647" t="s">
        <v>38</v>
      </c>
      <c r="D32" s="6840" t="s">
        <v>1785</v>
      </c>
      <c r="E32" s="8673"/>
      <c r="F32" s="8674"/>
      <c r="G32" s="7394" t="s">
        <v>152</v>
      </c>
      <c r="H32" s="6748" t="s">
        <v>48</v>
      </c>
      <c r="I32" s="8645" t="s">
        <v>436</v>
      </c>
      <c r="J32" s="5134" t="s">
        <v>1749</v>
      </c>
      <c r="K32" s="4713">
        <f>K35+K38</f>
        <v>139</v>
      </c>
      <c r="L32" s="4713">
        <f>L35+L38</f>
        <v>119</v>
      </c>
      <c r="M32" s="4713">
        <f>M35+M38</f>
        <v>119</v>
      </c>
      <c r="N32" s="4683" t="s">
        <v>1784</v>
      </c>
      <c r="O32" s="4782" t="s">
        <v>254</v>
      </c>
      <c r="P32" s="4782">
        <v>1</v>
      </c>
      <c r="Q32" s="5107" t="s">
        <v>645</v>
      </c>
      <c r="R32" s="8642" t="s">
        <v>1783</v>
      </c>
      <c r="S32" s="5088"/>
    </row>
    <row r="33" spans="1:21" ht="17.45" customHeight="1" thickBot="1">
      <c r="A33" s="7806"/>
      <c r="B33" s="6984"/>
      <c r="C33" s="8648"/>
      <c r="D33" s="6843"/>
      <c r="E33" s="8675"/>
      <c r="F33" s="8676"/>
      <c r="G33" s="7360"/>
      <c r="H33" s="6749"/>
      <c r="I33" s="8650"/>
      <c r="J33" s="5133" t="s">
        <v>90</v>
      </c>
      <c r="K33" s="4713">
        <f>K36</f>
        <v>0</v>
      </c>
      <c r="L33" s="4713">
        <f>L36</f>
        <v>0</v>
      </c>
      <c r="M33" s="4713">
        <f>M36</f>
        <v>0</v>
      </c>
      <c r="N33" s="5132"/>
      <c r="O33" s="4797"/>
      <c r="P33" s="5131"/>
      <c r="Q33" s="5130"/>
      <c r="R33" s="8643"/>
      <c r="S33" s="5093"/>
    </row>
    <row r="34" spans="1:21" ht="20.25" customHeight="1" thickBot="1">
      <c r="A34" s="7807"/>
      <c r="B34" s="7827"/>
      <c r="C34" s="8735"/>
      <c r="D34" s="8677"/>
      <c r="E34" s="8678"/>
      <c r="F34" s="8679"/>
      <c r="G34" s="7360"/>
      <c r="H34" s="6749"/>
      <c r="I34" s="8650"/>
      <c r="J34" s="5129" t="s">
        <v>36</v>
      </c>
      <c r="K34" s="5128">
        <f>SUM(K32:K33)</f>
        <v>139</v>
      </c>
      <c r="L34" s="5128">
        <f>SUM(L32:L33)</f>
        <v>119</v>
      </c>
      <c r="M34" s="5128">
        <f>SUM(M32:M33)</f>
        <v>119</v>
      </c>
      <c r="N34" s="3064"/>
      <c r="O34" s="5127"/>
      <c r="P34" s="5117"/>
      <c r="Q34" s="5116"/>
      <c r="R34" s="8644"/>
      <c r="S34" s="5043"/>
    </row>
    <row r="35" spans="1:21" ht="16.5" customHeight="1">
      <c r="A35" s="7805" t="s">
        <v>43</v>
      </c>
      <c r="B35" s="7826" t="s">
        <v>43</v>
      </c>
      <c r="C35" s="8647" t="s">
        <v>38</v>
      </c>
      <c r="D35" s="8742" t="s">
        <v>43</v>
      </c>
      <c r="E35" s="3161"/>
      <c r="F35" s="6602" t="s">
        <v>1782</v>
      </c>
      <c r="G35" s="7360"/>
      <c r="H35" s="6749"/>
      <c r="I35" s="8650"/>
      <c r="J35" s="4839" t="s">
        <v>1749</v>
      </c>
      <c r="K35" s="4839">
        <v>139</v>
      </c>
      <c r="L35" s="4696">
        <v>119</v>
      </c>
      <c r="M35" s="4696">
        <v>119</v>
      </c>
      <c r="N35" s="5126"/>
      <c r="O35" s="5121"/>
      <c r="P35" s="5121"/>
      <c r="Q35" s="5120"/>
      <c r="R35" s="5119"/>
      <c r="S35" s="5052"/>
      <c r="T35" s="4622"/>
    </row>
    <row r="36" spans="1:21" ht="26.25" customHeight="1" thickBot="1">
      <c r="A36" s="7806"/>
      <c r="B36" s="6984"/>
      <c r="C36" s="8648"/>
      <c r="D36" s="7015"/>
      <c r="E36" s="3082"/>
      <c r="F36" s="7001"/>
      <c r="G36" s="7360"/>
      <c r="H36" s="6749"/>
      <c r="I36" s="8650"/>
      <c r="J36" s="5010" t="s">
        <v>90</v>
      </c>
      <c r="K36" s="4660">
        <v>0</v>
      </c>
      <c r="L36" s="4660">
        <v>0</v>
      </c>
      <c r="M36" s="4660">
        <v>0</v>
      </c>
      <c r="N36" s="3064"/>
      <c r="O36" s="5117"/>
      <c r="P36" s="5117"/>
      <c r="Q36" s="5116"/>
      <c r="R36" s="5115"/>
      <c r="S36" s="5043"/>
    </row>
    <row r="37" spans="1:21" ht="15.6" customHeight="1" thickBot="1">
      <c r="A37" s="7807"/>
      <c r="B37" s="7827"/>
      <c r="C37" s="8735"/>
      <c r="D37" s="8743"/>
      <c r="E37" s="3080"/>
      <c r="F37" s="6492"/>
      <c r="G37" s="7360"/>
      <c r="H37" s="6749"/>
      <c r="I37" s="8650"/>
      <c r="J37" s="5125" t="s">
        <v>36</v>
      </c>
      <c r="K37" s="4799">
        <f>SUM(K35:K36)</f>
        <v>139</v>
      </c>
      <c r="L37" s="4799">
        <f>SUM(L35:L36)</f>
        <v>119</v>
      </c>
      <c r="M37" s="4799">
        <f>SUM(M35:M36)</f>
        <v>119</v>
      </c>
      <c r="N37" s="5124"/>
      <c r="O37" s="5111"/>
      <c r="P37" s="5111"/>
      <c r="Q37" s="5110"/>
      <c r="R37" s="5058"/>
      <c r="S37" s="5033"/>
    </row>
    <row r="38" spans="1:21" ht="16.5" hidden="1" customHeight="1" thickBot="1">
      <c r="A38" s="7805" t="s">
        <v>43</v>
      </c>
      <c r="B38" s="7826" t="s">
        <v>43</v>
      </c>
      <c r="C38" s="8647" t="s">
        <v>38</v>
      </c>
      <c r="D38" s="8742" t="s">
        <v>38</v>
      </c>
      <c r="E38" s="3161"/>
      <c r="F38" s="6602" t="s">
        <v>1781</v>
      </c>
      <c r="G38" s="7360"/>
      <c r="H38" s="6749"/>
      <c r="I38" s="8650"/>
      <c r="J38" s="4839" t="s">
        <v>1749</v>
      </c>
      <c r="K38" s="4839"/>
      <c r="L38" s="4878">
        <v>0</v>
      </c>
      <c r="M38" s="5123"/>
      <c r="N38" s="5122"/>
      <c r="O38" s="5121"/>
      <c r="P38" s="5121"/>
      <c r="Q38" s="5120"/>
      <c r="R38" s="5119"/>
      <c r="S38" s="5052"/>
    </row>
    <row r="39" spans="1:21" ht="12" hidden="1" customHeight="1">
      <c r="A39" s="7806"/>
      <c r="B39" s="6984"/>
      <c r="C39" s="8648"/>
      <c r="D39" s="7015"/>
      <c r="E39" s="3082"/>
      <c r="F39" s="7001"/>
      <c r="G39" s="7360"/>
      <c r="H39" s="6749"/>
      <c r="I39" s="8650"/>
      <c r="J39" s="5010" t="s">
        <v>90</v>
      </c>
      <c r="K39" s="5010"/>
      <c r="L39" s="4813">
        <v>0</v>
      </c>
      <c r="M39" s="4812"/>
      <c r="N39" s="5118"/>
      <c r="O39" s="5117"/>
      <c r="P39" s="5117"/>
      <c r="Q39" s="5116"/>
      <c r="R39" s="5115"/>
      <c r="S39" s="5043"/>
    </row>
    <row r="40" spans="1:21" ht="19.5" hidden="1" customHeight="1">
      <c r="A40" s="7807"/>
      <c r="B40" s="7827"/>
      <c r="C40" s="8735"/>
      <c r="D40" s="8743"/>
      <c r="E40" s="3080"/>
      <c r="F40" s="5114"/>
      <c r="G40" s="7361"/>
      <c r="H40" s="6750"/>
      <c r="I40" s="8646"/>
      <c r="J40" s="4651" t="s">
        <v>36</v>
      </c>
      <c r="K40" s="4651"/>
      <c r="L40" s="4650">
        <f>SUM(L38:L39)</f>
        <v>0</v>
      </c>
      <c r="M40" s="5113"/>
      <c r="N40" s="5112"/>
      <c r="O40" s="5111"/>
      <c r="P40" s="5111"/>
      <c r="Q40" s="5110"/>
      <c r="R40" s="5058"/>
      <c r="S40" s="5033"/>
    </row>
    <row r="41" spans="1:21" ht="41.25" customHeight="1" thickBot="1">
      <c r="A41" s="7821" t="s">
        <v>43</v>
      </c>
      <c r="B41" s="6983" t="s">
        <v>43</v>
      </c>
      <c r="C41" s="4850" t="s">
        <v>51</v>
      </c>
      <c r="D41" s="6840" t="s">
        <v>1760</v>
      </c>
      <c r="E41" s="8673"/>
      <c r="F41" s="8674"/>
      <c r="G41" s="7394" t="s">
        <v>143</v>
      </c>
      <c r="H41" s="8718" t="s">
        <v>48</v>
      </c>
      <c r="I41" s="8645" t="s">
        <v>436</v>
      </c>
      <c r="J41" s="4943" t="s">
        <v>41</v>
      </c>
      <c r="K41" s="5000"/>
      <c r="L41" s="5000"/>
      <c r="M41" s="5000"/>
      <c r="N41" s="5109" t="s">
        <v>1780</v>
      </c>
      <c r="O41" s="4782" t="s">
        <v>254</v>
      </c>
      <c r="P41" s="5108" t="s">
        <v>1198</v>
      </c>
      <c r="Q41" s="5107" t="s">
        <v>1174</v>
      </c>
      <c r="R41" s="8768" t="s">
        <v>1779</v>
      </c>
      <c r="S41" s="8769"/>
      <c r="T41" s="8651"/>
      <c r="U41" s="8652"/>
    </row>
    <row r="42" spans="1:21" ht="66.599999999999994" customHeight="1" thickBot="1">
      <c r="A42" s="7822"/>
      <c r="B42" s="6984"/>
      <c r="C42" s="4867"/>
      <c r="D42" s="6843"/>
      <c r="E42" s="8675"/>
      <c r="F42" s="8676"/>
      <c r="G42" s="7360"/>
      <c r="H42" s="6749"/>
      <c r="I42" s="8650"/>
      <c r="J42" s="4937" t="s">
        <v>69</v>
      </c>
      <c r="K42" s="4936"/>
      <c r="L42" s="4936"/>
      <c r="M42" s="4936"/>
      <c r="N42" s="4776" t="s">
        <v>1778</v>
      </c>
      <c r="O42" s="5106" t="s">
        <v>391</v>
      </c>
      <c r="P42" s="5105" t="s">
        <v>1777</v>
      </c>
      <c r="Q42" s="5104">
        <v>9295</v>
      </c>
      <c r="R42" s="5103" t="s">
        <v>1776</v>
      </c>
      <c r="S42" s="5102" t="s">
        <v>1775</v>
      </c>
      <c r="T42" s="5101"/>
      <c r="U42" s="4996"/>
    </row>
    <row r="43" spans="1:21" ht="18.75" customHeight="1" thickBot="1">
      <c r="A43" s="7822"/>
      <c r="B43" s="6984"/>
      <c r="C43" s="4867"/>
      <c r="D43" s="6843"/>
      <c r="E43" s="8675"/>
      <c r="F43" s="8676"/>
      <c r="G43" s="7360"/>
      <c r="H43" s="6749"/>
      <c r="I43" s="8650"/>
      <c r="J43" s="4937" t="s">
        <v>1004</v>
      </c>
      <c r="K43" s="4936"/>
      <c r="L43" s="4936"/>
      <c r="M43" s="4936"/>
      <c r="N43" s="4776" t="s">
        <v>1774</v>
      </c>
      <c r="O43" s="5100" t="s">
        <v>391</v>
      </c>
      <c r="P43" s="5081" t="s">
        <v>1773</v>
      </c>
      <c r="Q43" s="5080">
        <v>795</v>
      </c>
      <c r="R43" s="8680" t="s">
        <v>1772</v>
      </c>
      <c r="S43" s="8681"/>
      <c r="T43" s="3149"/>
      <c r="U43" s="4996"/>
    </row>
    <row r="44" spans="1:21" ht="29.25" customHeight="1" thickBot="1">
      <c r="A44" s="7822"/>
      <c r="B44" s="6984"/>
      <c r="C44" s="4867"/>
      <c r="D44" s="6843"/>
      <c r="E44" s="8675"/>
      <c r="F44" s="8676"/>
      <c r="G44" s="7360"/>
      <c r="H44" s="6749"/>
      <c r="I44" s="8650"/>
      <c r="J44" s="4937" t="s">
        <v>1749</v>
      </c>
      <c r="K44" s="4936">
        <f t="shared" ref="K44:M45" si="1">K53</f>
        <v>219.1</v>
      </c>
      <c r="L44" s="4936">
        <f t="shared" si="1"/>
        <v>0</v>
      </c>
      <c r="M44" s="4936">
        <f t="shared" si="1"/>
        <v>0</v>
      </c>
      <c r="N44" s="4776" t="s">
        <v>1771</v>
      </c>
      <c r="O44" s="5100" t="s">
        <v>254</v>
      </c>
      <c r="P44" s="5081" t="s">
        <v>247</v>
      </c>
      <c r="Q44" s="5099">
        <v>0</v>
      </c>
      <c r="R44" s="5098" t="s">
        <v>147</v>
      </c>
      <c r="S44" s="5084"/>
      <c r="T44" s="3149"/>
      <c r="U44" s="4996"/>
    </row>
    <row r="45" spans="1:21" ht="40.5" customHeight="1" thickBot="1">
      <c r="A45" s="7822"/>
      <c r="B45" s="6984"/>
      <c r="C45" s="4867"/>
      <c r="D45" s="6843"/>
      <c r="E45" s="8675"/>
      <c r="F45" s="8676"/>
      <c r="G45" s="7360"/>
      <c r="H45" s="6749"/>
      <c r="I45" s="8650"/>
      <c r="J45" s="4937" t="s">
        <v>90</v>
      </c>
      <c r="K45" s="4936">
        <f t="shared" si="1"/>
        <v>0</v>
      </c>
      <c r="L45" s="4936">
        <f t="shared" si="1"/>
        <v>0</v>
      </c>
      <c r="M45" s="4936">
        <f t="shared" si="1"/>
        <v>0</v>
      </c>
      <c r="N45" s="2958" t="s">
        <v>1770</v>
      </c>
      <c r="O45" s="5097" t="s">
        <v>279</v>
      </c>
      <c r="P45" s="5096" t="s">
        <v>1769</v>
      </c>
      <c r="Q45" s="5095">
        <v>66.5</v>
      </c>
      <c r="R45" s="5094" t="s">
        <v>1768</v>
      </c>
      <c r="S45" s="5093"/>
      <c r="T45" s="3149"/>
      <c r="U45" s="4996"/>
    </row>
    <row r="46" spans="1:21" ht="22.5" customHeight="1" thickBot="1">
      <c r="A46" s="7822"/>
      <c r="B46" s="6984"/>
      <c r="C46" s="4867"/>
      <c r="D46" s="6843"/>
      <c r="E46" s="8675"/>
      <c r="F46" s="8676"/>
      <c r="G46" s="7360"/>
      <c r="H46" s="6749"/>
      <c r="I46" s="8650"/>
      <c r="J46" s="4937" t="s">
        <v>245</v>
      </c>
      <c r="K46" s="4936"/>
      <c r="L46" s="4936"/>
      <c r="M46" s="4936"/>
      <c r="N46" s="5092" t="s">
        <v>1767</v>
      </c>
      <c r="O46" s="4682" t="s">
        <v>254</v>
      </c>
      <c r="P46" s="5091" t="s">
        <v>247</v>
      </c>
      <c r="Q46" s="5090">
        <v>1</v>
      </c>
      <c r="R46" s="5089"/>
      <c r="S46" s="5088"/>
      <c r="T46" s="3149"/>
      <c r="U46" s="4996"/>
    </row>
    <row r="47" spans="1:21" ht="38.25" customHeight="1" thickBot="1">
      <c r="A47" s="7822"/>
      <c r="B47" s="6984"/>
      <c r="C47" s="4867"/>
      <c r="D47" s="6843"/>
      <c r="E47" s="8675"/>
      <c r="F47" s="8676"/>
      <c r="G47" s="7360"/>
      <c r="H47" s="6749"/>
      <c r="I47" s="8650"/>
      <c r="J47" s="4937" t="s">
        <v>1759</v>
      </c>
      <c r="K47" s="4936"/>
      <c r="L47" s="4936"/>
      <c r="M47" s="4936"/>
      <c r="N47" s="5087" t="s">
        <v>1766</v>
      </c>
      <c r="O47" s="4941" t="s">
        <v>254</v>
      </c>
      <c r="P47" s="5086" t="s">
        <v>645</v>
      </c>
      <c r="Q47" s="5080">
        <v>1</v>
      </c>
      <c r="R47" s="5085"/>
      <c r="S47" s="5084"/>
      <c r="T47" s="3149"/>
      <c r="U47" s="4996"/>
    </row>
    <row r="48" spans="1:21" ht="51.6" customHeight="1" thickBot="1">
      <c r="A48" s="7822"/>
      <c r="B48" s="6984"/>
      <c r="C48" s="4867"/>
      <c r="D48" s="6843"/>
      <c r="E48" s="8675"/>
      <c r="F48" s="8676"/>
      <c r="G48" s="7360"/>
      <c r="H48" s="6749"/>
      <c r="I48" s="8650"/>
      <c r="J48" s="5083"/>
      <c r="K48" s="5082"/>
      <c r="L48" s="5082"/>
      <c r="M48" s="5082"/>
      <c r="N48" s="4997" t="s">
        <v>1765</v>
      </c>
      <c r="O48" s="4941" t="s">
        <v>279</v>
      </c>
      <c r="P48" s="5081" t="s">
        <v>1764</v>
      </c>
      <c r="Q48" s="5080">
        <v>100</v>
      </c>
      <c r="R48" s="8780" t="s">
        <v>1763</v>
      </c>
      <c r="S48" s="8781"/>
      <c r="T48" s="3149"/>
      <c r="U48" s="4996"/>
    </row>
    <row r="49" spans="1:23" ht="51.6" customHeight="1" thickBot="1">
      <c r="A49" s="7822"/>
      <c r="B49" s="6984"/>
      <c r="C49" s="4867"/>
      <c r="D49" s="6843"/>
      <c r="E49" s="8675"/>
      <c r="F49" s="8676"/>
      <c r="G49" s="7360"/>
      <c r="H49" s="6749"/>
      <c r="I49" s="8650"/>
      <c r="J49" s="5083"/>
      <c r="K49" s="5082"/>
      <c r="L49" s="5082"/>
      <c r="M49" s="5082"/>
      <c r="N49" s="2959" t="s">
        <v>1762</v>
      </c>
      <c r="O49" s="4667" t="s">
        <v>279</v>
      </c>
      <c r="P49" s="5081" t="s">
        <v>790</v>
      </c>
      <c r="Q49" s="5080">
        <v>12</v>
      </c>
      <c r="R49" s="8754" t="s">
        <v>1761</v>
      </c>
      <c r="S49" s="8755"/>
      <c r="T49" s="3149"/>
      <c r="U49" s="4996"/>
    </row>
    <row r="50" spans="1:23" ht="27" customHeight="1" thickBot="1">
      <c r="A50" s="7823"/>
      <c r="B50" s="6985"/>
      <c r="C50" s="4695"/>
      <c r="D50" s="8677"/>
      <c r="E50" s="8678"/>
      <c r="F50" s="8679"/>
      <c r="G50" s="7361"/>
      <c r="H50" s="8719"/>
      <c r="I50" s="8646"/>
      <c r="J50" s="4671" t="s">
        <v>36</v>
      </c>
      <c r="K50" s="5079">
        <f>SUM(K41:K49)</f>
        <v>219.1</v>
      </c>
      <c r="L50" s="5078">
        <f>SUM(L41:L49)</f>
        <v>0</v>
      </c>
      <c r="M50" s="5077">
        <f>SUM(M41:M49)</f>
        <v>0</v>
      </c>
      <c r="N50" s="5076"/>
      <c r="O50" s="3107"/>
      <c r="P50" s="3107"/>
      <c r="Q50" s="5075"/>
      <c r="R50" s="5074"/>
      <c r="S50" s="5073"/>
      <c r="T50" s="4983"/>
      <c r="U50" s="4982"/>
    </row>
    <row r="51" spans="1:23" ht="18.75" customHeight="1">
      <c r="A51" s="2016" t="s">
        <v>43</v>
      </c>
      <c r="B51" s="1988" t="s">
        <v>43</v>
      </c>
      <c r="C51" s="1846" t="s">
        <v>51</v>
      </c>
      <c r="D51" s="5014" t="s">
        <v>43</v>
      </c>
      <c r="E51" s="3082"/>
      <c r="F51" s="6602" t="s">
        <v>1760</v>
      </c>
      <c r="G51" s="7394" t="s">
        <v>143</v>
      </c>
      <c r="H51" s="6748" t="s">
        <v>48</v>
      </c>
      <c r="I51" s="8645" t="s">
        <v>436</v>
      </c>
      <c r="J51" s="4905" t="s">
        <v>41</v>
      </c>
      <c r="K51" s="5013"/>
      <c r="L51" s="4878"/>
      <c r="M51" s="4863"/>
      <c r="N51" s="5027"/>
      <c r="O51" s="4979"/>
      <c r="P51" s="4979"/>
      <c r="Q51" s="5072"/>
      <c r="R51" s="5069"/>
      <c r="S51" s="5071"/>
    </row>
    <row r="52" spans="1:23" ht="20.25" customHeight="1">
      <c r="A52" s="3159"/>
      <c r="B52" s="1840"/>
      <c r="C52" s="5066"/>
      <c r="D52" s="3026"/>
      <c r="E52" s="3082"/>
      <c r="F52" s="7001"/>
      <c r="G52" s="7360"/>
      <c r="H52" s="6749"/>
      <c r="I52" s="8650"/>
      <c r="J52" s="4866" t="s">
        <v>1004</v>
      </c>
      <c r="K52" s="5067"/>
      <c r="L52" s="5048"/>
      <c r="M52" s="4863"/>
      <c r="N52" s="5027"/>
      <c r="O52" s="4979"/>
      <c r="P52" s="4979"/>
      <c r="Q52" s="5070"/>
      <c r="R52" s="5069"/>
      <c r="S52" s="5060"/>
    </row>
    <row r="53" spans="1:23" ht="14.25" customHeight="1">
      <c r="A53" s="3159"/>
      <c r="B53" s="1840"/>
      <c r="C53" s="5066"/>
      <c r="D53" s="3026"/>
      <c r="E53" s="3082"/>
      <c r="F53" s="7001"/>
      <c r="G53" s="7360"/>
      <c r="H53" s="6749"/>
      <c r="I53" s="8650"/>
      <c r="J53" s="4866" t="s">
        <v>1749</v>
      </c>
      <c r="K53" s="5067">
        <v>219.1</v>
      </c>
      <c r="L53" s="5068">
        <v>0</v>
      </c>
      <c r="M53" s="5068">
        <v>0</v>
      </c>
      <c r="N53" s="5027"/>
      <c r="O53" s="4979"/>
      <c r="P53" s="5063"/>
      <c r="Q53" s="5062"/>
      <c r="R53" s="5061"/>
      <c r="S53" s="5060"/>
      <c r="T53" s="4622"/>
      <c r="W53" s="4622"/>
    </row>
    <row r="54" spans="1:23" ht="20.25" customHeight="1">
      <c r="A54" s="3159"/>
      <c r="B54" s="1840"/>
      <c r="C54" s="5066"/>
      <c r="D54" s="3026"/>
      <c r="E54" s="3082"/>
      <c r="F54" s="7001"/>
      <c r="G54" s="7360"/>
      <c r="H54" s="6749"/>
      <c r="I54" s="8650"/>
      <c r="J54" s="4866" t="s">
        <v>90</v>
      </c>
      <c r="K54" s="5067"/>
      <c r="L54" s="5068">
        <v>0</v>
      </c>
      <c r="M54" s="4863"/>
      <c r="N54" s="5027"/>
      <c r="O54" s="4979"/>
      <c r="P54" s="5063"/>
      <c r="Q54" s="5062"/>
      <c r="R54" s="5061"/>
      <c r="S54" s="5060"/>
    </row>
    <row r="55" spans="1:23" ht="16.5" customHeight="1">
      <c r="A55" s="3159"/>
      <c r="B55" s="1840"/>
      <c r="C55" s="5066"/>
      <c r="D55" s="3026"/>
      <c r="E55" s="3082"/>
      <c r="F55" s="7001"/>
      <c r="G55" s="7360"/>
      <c r="H55" s="6749"/>
      <c r="I55" s="8650"/>
      <c r="J55" s="4866" t="s">
        <v>245</v>
      </c>
      <c r="K55" s="5067"/>
      <c r="L55" s="5048"/>
      <c r="M55" s="4863"/>
      <c r="N55" s="5027"/>
      <c r="O55" s="4979"/>
      <c r="P55" s="5063"/>
      <c r="Q55" s="5062"/>
      <c r="R55" s="5061"/>
      <c r="S55" s="5060"/>
    </row>
    <row r="56" spans="1:23" ht="18" customHeight="1" thickBot="1">
      <c r="A56" s="3159"/>
      <c r="B56" s="1840"/>
      <c r="C56" s="5066"/>
      <c r="D56" s="3026"/>
      <c r="E56" s="3082"/>
      <c r="F56" s="7001"/>
      <c r="G56" s="7360"/>
      <c r="H56" s="6749"/>
      <c r="I56" s="8650"/>
      <c r="J56" s="4894" t="s">
        <v>1759</v>
      </c>
      <c r="K56" s="5065"/>
      <c r="L56" s="5064"/>
      <c r="M56" s="4812"/>
      <c r="N56" s="5027"/>
      <c r="O56" s="4979"/>
      <c r="P56" s="5063"/>
      <c r="Q56" s="5062"/>
      <c r="R56" s="5061"/>
      <c r="S56" s="5060"/>
    </row>
    <row r="57" spans="1:23" ht="14.25" customHeight="1" thickBot="1">
      <c r="A57" s="2005"/>
      <c r="B57" s="1837"/>
      <c r="C57" s="4695"/>
      <c r="D57" s="3007"/>
      <c r="E57" s="3080"/>
      <c r="F57" s="6492"/>
      <c r="G57" s="7361"/>
      <c r="H57" s="6750"/>
      <c r="I57" s="8646"/>
      <c r="J57" s="4651" t="s">
        <v>36</v>
      </c>
      <c r="K57" s="4650">
        <f>SUM(K51:K56)</f>
        <v>219.1</v>
      </c>
      <c r="L57" s="4650">
        <f>SUM(L51:L56)</f>
        <v>0</v>
      </c>
      <c r="M57" s="4650">
        <f>SUM(M51:M56)</f>
        <v>0</v>
      </c>
      <c r="N57" s="5038"/>
      <c r="O57" s="5037"/>
      <c r="P57" s="5036"/>
      <c r="Q57" s="5059"/>
      <c r="R57" s="5058"/>
      <c r="S57" s="5033"/>
    </row>
    <row r="58" spans="1:23" ht="39.75" hidden="1" customHeight="1" thickBot="1">
      <c r="A58" s="7821" t="s">
        <v>43</v>
      </c>
      <c r="B58" s="6983" t="s">
        <v>43</v>
      </c>
      <c r="C58" s="1846" t="s">
        <v>51</v>
      </c>
      <c r="D58" s="3030" t="s">
        <v>38</v>
      </c>
      <c r="E58" s="3161"/>
      <c r="F58" s="8744"/>
      <c r="G58" s="7394" t="s">
        <v>143</v>
      </c>
      <c r="H58" s="6748" t="s">
        <v>48</v>
      </c>
      <c r="I58" s="8645" t="s">
        <v>436</v>
      </c>
      <c r="J58" s="4905" t="s">
        <v>41</v>
      </c>
      <c r="K58" s="4905"/>
      <c r="L58" s="4878"/>
      <c r="M58" s="5057"/>
      <c r="N58" s="5056"/>
      <c r="O58" s="4682"/>
      <c r="P58" s="5055"/>
      <c r="Q58" s="5054"/>
      <c r="R58" s="5053"/>
      <c r="S58" s="5052"/>
    </row>
    <row r="59" spans="1:23" ht="50.25" hidden="1" customHeight="1">
      <c r="A59" s="7822"/>
      <c r="B59" s="6984"/>
      <c r="C59" s="1839"/>
      <c r="D59" s="5050"/>
      <c r="E59" s="3082"/>
      <c r="F59" s="8745"/>
      <c r="G59" s="7360"/>
      <c r="H59" s="6749"/>
      <c r="I59" s="8650"/>
      <c r="J59" s="4905" t="s">
        <v>69</v>
      </c>
      <c r="K59" s="4905"/>
      <c r="L59" s="5048"/>
      <c r="M59" s="5047"/>
      <c r="N59" s="4990"/>
      <c r="O59" s="4979"/>
      <c r="P59" s="5046"/>
      <c r="Q59" s="5045"/>
      <c r="R59" s="5044"/>
      <c r="S59" s="5043"/>
    </row>
    <row r="60" spans="1:23" ht="42" hidden="1" customHeight="1">
      <c r="A60" s="7822"/>
      <c r="B60" s="6984"/>
      <c r="C60" s="1839"/>
      <c r="D60" s="5050"/>
      <c r="E60" s="3082"/>
      <c r="F60" s="8745"/>
      <c r="G60" s="7360"/>
      <c r="H60" s="6749"/>
      <c r="I60" s="8650"/>
      <c r="J60" s="4866" t="s">
        <v>1004</v>
      </c>
      <c r="K60" s="4905"/>
      <c r="L60" s="5048"/>
      <c r="M60" s="5048"/>
      <c r="N60" s="5051"/>
      <c r="O60" s="4979"/>
      <c r="P60" s="5046"/>
      <c r="Q60" s="5045"/>
      <c r="R60" s="5044"/>
      <c r="S60" s="5043"/>
    </row>
    <row r="61" spans="1:23" ht="46.5" hidden="1" customHeight="1">
      <c r="A61" s="7822"/>
      <c r="B61" s="6984"/>
      <c r="C61" s="1839"/>
      <c r="D61" s="5050"/>
      <c r="E61" s="3082"/>
      <c r="F61" s="5049"/>
      <c r="G61" s="7360"/>
      <c r="H61" s="6749"/>
      <c r="I61" s="8650"/>
      <c r="J61" s="4866" t="s">
        <v>1749</v>
      </c>
      <c r="K61" s="4905"/>
      <c r="L61" s="5048"/>
      <c r="M61" s="5047"/>
      <c r="N61" s="5027"/>
      <c r="O61" s="4979"/>
      <c r="P61" s="5046"/>
      <c r="Q61" s="5045"/>
      <c r="R61" s="5044"/>
      <c r="S61" s="5043"/>
    </row>
    <row r="62" spans="1:23" ht="44.25" hidden="1" customHeight="1">
      <c r="A62" s="7822"/>
      <c r="B62" s="6984"/>
      <c r="C62" s="1839"/>
      <c r="D62" s="5050"/>
      <c r="E62" s="3082"/>
      <c r="F62" s="5049"/>
      <c r="G62" s="7360"/>
      <c r="H62" s="6749"/>
      <c r="I62" s="8650"/>
      <c r="J62" s="4866" t="s">
        <v>90</v>
      </c>
      <c r="K62" s="4905"/>
      <c r="L62" s="5048"/>
      <c r="M62" s="5047"/>
      <c r="N62" s="5027"/>
      <c r="O62" s="4979"/>
      <c r="P62" s="5046"/>
      <c r="Q62" s="5045"/>
      <c r="R62" s="5044"/>
      <c r="S62" s="5043"/>
    </row>
    <row r="63" spans="1:23" ht="85.5" hidden="1" customHeight="1">
      <c r="A63" s="7822"/>
      <c r="B63" s="6984"/>
      <c r="C63" s="1839"/>
      <c r="D63" s="5050"/>
      <c r="E63" s="3082"/>
      <c r="F63" s="5049"/>
      <c r="G63" s="7360"/>
      <c r="H63" s="6749"/>
      <c r="I63" s="8650"/>
      <c r="J63" s="4866" t="s">
        <v>245</v>
      </c>
      <c r="K63" s="4905"/>
      <c r="L63" s="5048"/>
      <c r="M63" s="5047"/>
      <c r="N63" s="5027"/>
      <c r="O63" s="4979"/>
      <c r="P63" s="5046"/>
      <c r="Q63" s="5045"/>
      <c r="R63" s="5044"/>
      <c r="S63" s="5043"/>
    </row>
    <row r="64" spans="1:23" ht="41.25" hidden="1" customHeight="1">
      <c r="A64" s="7822"/>
      <c r="B64" s="6984"/>
      <c r="C64" s="1839"/>
      <c r="D64" s="5050"/>
      <c r="E64" s="3082"/>
      <c r="F64" s="5049"/>
      <c r="G64" s="7360"/>
      <c r="H64" s="6749"/>
      <c r="I64" s="8650"/>
      <c r="J64" s="4866" t="s">
        <v>1759</v>
      </c>
      <c r="K64" s="4905"/>
      <c r="L64" s="5048"/>
      <c r="M64" s="5047"/>
      <c r="N64" s="5027"/>
      <c r="O64" s="4979"/>
      <c r="P64" s="5046"/>
      <c r="Q64" s="5045"/>
      <c r="R64" s="5044"/>
      <c r="S64" s="5043"/>
    </row>
    <row r="65" spans="1:23" ht="60" hidden="1" customHeight="1">
      <c r="A65" s="7823"/>
      <c r="B65" s="6985"/>
      <c r="C65" s="4695"/>
      <c r="D65" s="4653"/>
      <c r="E65" s="3080"/>
      <c r="F65" s="5042"/>
      <c r="G65" s="7361"/>
      <c r="H65" s="6750"/>
      <c r="I65" s="8646"/>
      <c r="J65" s="5041" t="s">
        <v>36</v>
      </c>
      <c r="K65" s="5041"/>
      <c r="L65" s="5040"/>
      <c r="M65" s="5039"/>
      <c r="N65" s="5038"/>
      <c r="O65" s="5037"/>
      <c r="P65" s="5036"/>
      <c r="Q65" s="5035"/>
      <c r="R65" s="5034"/>
      <c r="S65" s="5033"/>
    </row>
    <row r="66" spans="1:23" ht="23.25" customHeight="1">
      <c r="A66" s="7805" t="s">
        <v>43</v>
      </c>
      <c r="B66" s="7826" t="s">
        <v>43</v>
      </c>
      <c r="C66" s="1846" t="s">
        <v>44</v>
      </c>
      <c r="D66" s="6840" t="s">
        <v>1758</v>
      </c>
      <c r="E66" s="8673"/>
      <c r="F66" s="8674"/>
      <c r="G66" s="7394" t="s">
        <v>333</v>
      </c>
      <c r="H66" s="6748" t="s">
        <v>48</v>
      </c>
      <c r="I66" s="8645" t="s">
        <v>436</v>
      </c>
      <c r="J66" s="4943" t="s">
        <v>1749</v>
      </c>
      <c r="K66" s="5000">
        <f>K70</f>
        <v>3088.7</v>
      </c>
      <c r="L66" s="5000">
        <f>L70</f>
        <v>3179.1</v>
      </c>
      <c r="M66" s="5000">
        <f>M70</f>
        <v>3179.1</v>
      </c>
      <c r="N66" s="5032"/>
      <c r="O66" s="3120"/>
      <c r="P66" s="5031"/>
      <c r="Q66" s="5030"/>
      <c r="R66" s="5029"/>
      <c r="S66" s="4836"/>
    </row>
    <row r="67" spans="1:23" ht="15" customHeight="1">
      <c r="A67" s="7806"/>
      <c r="B67" s="6984"/>
      <c r="C67" s="1839"/>
      <c r="D67" s="6843"/>
      <c r="E67" s="8675"/>
      <c r="F67" s="8676"/>
      <c r="G67" s="7360"/>
      <c r="H67" s="6749"/>
      <c r="I67" s="8650"/>
      <c r="J67" s="4993" t="s">
        <v>41</v>
      </c>
      <c r="K67" s="5028"/>
      <c r="L67" s="5028"/>
      <c r="M67" s="5028"/>
      <c r="N67" s="5027"/>
      <c r="O67" s="4941"/>
      <c r="P67" s="5026"/>
      <c r="Q67" s="5025"/>
      <c r="R67" s="5024"/>
      <c r="S67" s="5023"/>
    </row>
    <row r="68" spans="1:23" ht="21" customHeight="1">
      <c r="A68" s="7806"/>
      <c r="B68" s="6984"/>
      <c r="C68" s="1839"/>
      <c r="D68" s="6843"/>
      <c r="E68" s="8675"/>
      <c r="F68" s="8676"/>
      <c r="G68" s="7360"/>
      <c r="H68" s="6749"/>
      <c r="I68" s="8650"/>
      <c r="J68" s="4937" t="s">
        <v>90</v>
      </c>
      <c r="K68" s="4936">
        <f>K71</f>
        <v>0</v>
      </c>
      <c r="L68" s="4936">
        <f>L71</f>
        <v>24.4</v>
      </c>
      <c r="M68" s="4936">
        <f>M71</f>
        <v>24.4</v>
      </c>
      <c r="N68" s="5022"/>
      <c r="O68" s="4668"/>
      <c r="P68" s="5021"/>
      <c r="Q68" s="5020"/>
      <c r="R68" s="5019"/>
      <c r="S68" s="4672"/>
    </row>
    <row r="69" spans="1:23" ht="21.75" customHeight="1" thickBot="1">
      <c r="A69" s="8732"/>
      <c r="B69" s="8739"/>
      <c r="C69" s="1839"/>
      <c r="D69" s="8677"/>
      <c r="E69" s="8678"/>
      <c r="F69" s="8679"/>
      <c r="G69" s="7360"/>
      <c r="H69" s="6749"/>
      <c r="I69" s="8650"/>
      <c r="J69" s="4986" t="s">
        <v>36</v>
      </c>
      <c r="K69" s="4923">
        <f>K66+K68+K67</f>
        <v>3088.7</v>
      </c>
      <c r="L69" s="4923">
        <f>L66+L68+L67</f>
        <v>3203.5</v>
      </c>
      <c r="M69" s="4923">
        <f>M66+M68+M67</f>
        <v>3203.5</v>
      </c>
      <c r="N69" s="4776"/>
      <c r="O69" s="5018"/>
      <c r="P69" s="5017"/>
      <c r="Q69" s="5016"/>
      <c r="R69" s="1919"/>
      <c r="S69" s="1926"/>
    </row>
    <row r="70" spans="1:23" ht="18" customHeight="1">
      <c r="A70" s="5015" t="s">
        <v>43</v>
      </c>
      <c r="B70" s="1847" t="s">
        <v>43</v>
      </c>
      <c r="C70" s="1846" t="s">
        <v>44</v>
      </c>
      <c r="D70" s="5014" t="s">
        <v>43</v>
      </c>
      <c r="E70" s="5011"/>
      <c r="F70" s="8733" t="s">
        <v>1758</v>
      </c>
      <c r="G70" s="7360"/>
      <c r="H70" s="6749"/>
      <c r="I70" s="8650"/>
      <c r="J70" s="4839" t="s">
        <v>1749</v>
      </c>
      <c r="K70" s="5013">
        <v>3088.7</v>
      </c>
      <c r="L70" s="4696">
        <v>3179.1</v>
      </c>
      <c r="M70" s="4696">
        <v>3179.1</v>
      </c>
      <c r="N70" s="4692"/>
      <c r="O70" s="5004"/>
      <c r="P70" s="5003"/>
      <c r="Q70" s="5002"/>
      <c r="R70" s="5001"/>
      <c r="S70" s="2102"/>
      <c r="T70" s="4622"/>
      <c r="W70" s="4622"/>
    </row>
    <row r="71" spans="1:23" ht="19.5" customHeight="1" thickBot="1">
      <c r="A71" s="2999"/>
      <c r="B71" s="1840"/>
      <c r="C71" s="1839"/>
      <c r="D71" s="5012"/>
      <c r="E71" s="5011"/>
      <c r="F71" s="8733"/>
      <c r="G71" s="7360"/>
      <c r="H71" s="6749"/>
      <c r="I71" s="8650"/>
      <c r="J71" s="5010" t="s">
        <v>90</v>
      </c>
      <c r="K71" s="5009"/>
      <c r="L71" s="4786">
        <v>24.4</v>
      </c>
      <c r="M71" s="4786">
        <v>24.4</v>
      </c>
      <c r="N71" s="4692"/>
      <c r="O71" s="5004"/>
      <c r="P71" s="5003"/>
      <c r="Q71" s="5002"/>
      <c r="R71" s="5001"/>
      <c r="S71" s="2102"/>
    </row>
    <row r="72" spans="1:23" ht="15.75" customHeight="1" thickBot="1">
      <c r="A72" s="5008"/>
      <c r="B72" s="1837"/>
      <c r="C72" s="5007"/>
      <c r="D72" s="5006"/>
      <c r="E72" s="5005"/>
      <c r="F72" s="8734"/>
      <c r="G72" s="7361"/>
      <c r="H72" s="6750"/>
      <c r="I72" s="8646"/>
      <c r="J72" s="4651" t="s">
        <v>36</v>
      </c>
      <c r="K72" s="4650">
        <f>SUM(K70:K71)</f>
        <v>3088.7</v>
      </c>
      <c r="L72" s="4650">
        <f>SUM(L70:L71)</f>
        <v>3203.5</v>
      </c>
      <c r="M72" s="4650">
        <f>SUM(M70:M71)</f>
        <v>3203.5</v>
      </c>
      <c r="N72" s="4692"/>
      <c r="O72" s="5004"/>
      <c r="P72" s="5003"/>
      <c r="Q72" s="5002"/>
      <c r="R72" s="5001"/>
      <c r="S72" s="2102"/>
    </row>
    <row r="73" spans="1:23" ht="26.25" customHeight="1">
      <c r="A73" s="7805" t="s">
        <v>43</v>
      </c>
      <c r="B73" s="7826" t="s">
        <v>43</v>
      </c>
      <c r="C73" s="8647" t="s">
        <v>86</v>
      </c>
      <c r="D73" s="6840" t="s">
        <v>1757</v>
      </c>
      <c r="E73" s="8673"/>
      <c r="F73" s="8674"/>
      <c r="G73" s="7394" t="s">
        <v>324</v>
      </c>
      <c r="H73" s="6748" t="s">
        <v>48</v>
      </c>
      <c r="I73" s="8645" t="s">
        <v>436</v>
      </c>
      <c r="J73" s="4943" t="s">
        <v>41</v>
      </c>
      <c r="K73" s="5000">
        <f t="shared" ref="K73:M74" si="2">K78</f>
        <v>0</v>
      </c>
      <c r="L73" s="5000">
        <f t="shared" si="2"/>
        <v>0</v>
      </c>
      <c r="M73" s="4999">
        <f t="shared" si="2"/>
        <v>0</v>
      </c>
      <c r="N73" s="8684" t="s">
        <v>1756</v>
      </c>
      <c r="O73" s="8686" t="s">
        <v>279</v>
      </c>
      <c r="P73" s="8686">
        <v>23.5</v>
      </c>
      <c r="Q73" s="8766">
        <v>32.5</v>
      </c>
      <c r="R73" s="8772" t="s">
        <v>1755</v>
      </c>
      <c r="S73" s="8774"/>
      <c r="T73" s="4988"/>
      <c r="U73" s="4996"/>
    </row>
    <row r="74" spans="1:23" ht="22.5" customHeight="1">
      <c r="A74" s="7806"/>
      <c r="B74" s="6984"/>
      <c r="C74" s="8648"/>
      <c r="D74" s="6843"/>
      <c r="E74" s="8675"/>
      <c r="F74" s="8676"/>
      <c r="G74" s="7360"/>
      <c r="H74" s="6749"/>
      <c r="I74" s="8650"/>
      <c r="J74" s="4937" t="s">
        <v>90</v>
      </c>
      <c r="K74" s="4936">
        <f t="shared" si="2"/>
        <v>761.2</v>
      </c>
      <c r="L74" s="4936">
        <f t="shared" si="2"/>
        <v>761.2</v>
      </c>
      <c r="M74" s="4998">
        <f t="shared" si="2"/>
        <v>753.3</v>
      </c>
      <c r="N74" s="8685"/>
      <c r="O74" s="8687"/>
      <c r="P74" s="8687"/>
      <c r="Q74" s="8767"/>
      <c r="R74" s="8773"/>
      <c r="S74" s="8775"/>
      <c r="T74" s="4988"/>
      <c r="U74" s="4996"/>
      <c r="V74" s="4622"/>
    </row>
    <row r="75" spans="1:23" ht="15" customHeight="1">
      <c r="A75" s="7806"/>
      <c r="B75" s="6984"/>
      <c r="C75" s="8648"/>
      <c r="D75" s="6843"/>
      <c r="E75" s="8675"/>
      <c r="F75" s="8676"/>
      <c r="G75" s="7360"/>
      <c r="H75" s="6749"/>
      <c r="I75" s="8650"/>
      <c r="J75" s="4937" t="s">
        <v>245</v>
      </c>
      <c r="K75" s="4995"/>
      <c r="L75" s="4995"/>
      <c r="M75" s="4994"/>
      <c r="N75" s="4990"/>
      <c r="O75" s="4667"/>
      <c r="P75" s="4927"/>
      <c r="Q75" s="4989"/>
      <c r="R75" s="4925"/>
      <c r="S75" s="1621"/>
      <c r="T75" s="4988"/>
      <c r="U75" s="4987"/>
    </row>
    <row r="76" spans="1:23" ht="22.5" customHeight="1">
      <c r="A76" s="7806"/>
      <c r="B76" s="6984"/>
      <c r="C76" s="8648"/>
      <c r="D76" s="6843"/>
      <c r="E76" s="8675"/>
      <c r="F76" s="8676"/>
      <c r="G76" s="7360"/>
      <c r="H76" s="6749"/>
      <c r="I76" s="8650"/>
      <c r="J76" s="4993" t="s">
        <v>1749</v>
      </c>
      <c r="K76" s="4992">
        <f>K81</f>
        <v>0</v>
      </c>
      <c r="L76" s="4992">
        <f>L81</f>
        <v>0</v>
      </c>
      <c r="M76" s="4991">
        <f>M81</f>
        <v>0</v>
      </c>
      <c r="N76" s="4990"/>
      <c r="O76" s="4667"/>
      <c r="P76" s="4927"/>
      <c r="Q76" s="4989"/>
      <c r="R76" s="4925"/>
      <c r="S76" s="1621"/>
      <c r="T76" s="4988"/>
      <c r="U76" s="4987"/>
    </row>
    <row r="77" spans="1:23" ht="23.25" customHeight="1" thickBot="1">
      <c r="A77" s="7807"/>
      <c r="B77" s="7827"/>
      <c r="C77" s="8735"/>
      <c r="D77" s="8677"/>
      <c r="E77" s="8678"/>
      <c r="F77" s="8679"/>
      <c r="G77" s="7361"/>
      <c r="H77" s="6750"/>
      <c r="I77" s="8646"/>
      <c r="J77" s="4986" t="s">
        <v>36</v>
      </c>
      <c r="K77" s="4923">
        <f>K73+K74+K75+K76</f>
        <v>761.2</v>
      </c>
      <c r="L77" s="4923">
        <f>L73+L74+L75+L76</f>
        <v>761.2</v>
      </c>
      <c r="M77" s="4985">
        <f>M73+M74+M75+M76</f>
        <v>753.3</v>
      </c>
      <c r="N77" s="4964"/>
      <c r="O77" s="4833"/>
      <c r="P77" s="4833"/>
      <c r="Q77" s="4984"/>
      <c r="R77" s="4925"/>
      <c r="S77" s="1621"/>
      <c r="T77" s="4983"/>
      <c r="U77" s="4982"/>
    </row>
    <row r="78" spans="1:23" ht="47.25" customHeight="1">
      <c r="A78" s="7821" t="s">
        <v>43</v>
      </c>
      <c r="B78" s="6983" t="s">
        <v>43</v>
      </c>
      <c r="C78" s="8647" t="s">
        <v>86</v>
      </c>
      <c r="D78" s="7837" t="s">
        <v>38</v>
      </c>
      <c r="E78" s="7834"/>
      <c r="F78" s="4981" t="s">
        <v>1754</v>
      </c>
      <c r="G78" s="7910" t="s">
        <v>324</v>
      </c>
      <c r="H78" s="6748" t="s">
        <v>48</v>
      </c>
      <c r="I78" s="8740" t="s">
        <v>436</v>
      </c>
      <c r="J78" s="4839" t="s">
        <v>41</v>
      </c>
      <c r="K78" s="4696">
        <v>0</v>
      </c>
      <c r="L78" s="4696">
        <v>0</v>
      </c>
      <c r="M78" s="4696">
        <v>0</v>
      </c>
      <c r="N78" s="4980" t="s">
        <v>1753</v>
      </c>
      <c r="O78" s="4979" t="s">
        <v>981</v>
      </c>
      <c r="P78" s="4940">
        <v>3650</v>
      </c>
      <c r="Q78" s="4978">
        <v>3650</v>
      </c>
      <c r="R78" s="4974" t="s">
        <v>1752</v>
      </c>
      <c r="S78" s="1621"/>
      <c r="T78" s="4622"/>
      <c r="U78" s="4622"/>
    </row>
    <row r="79" spans="1:23" ht="25.5">
      <c r="A79" s="7822"/>
      <c r="B79" s="6984"/>
      <c r="C79" s="8648"/>
      <c r="D79" s="7838"/>
      <c r="E79" s="7835"/>
      <c r="F79" s="4972"/>
      <c r="G79" s="7911"/>
      <c r="H79" s="6749"/>
      <c r="I79" s="8741"/>
      <c r="J79" s="4866" t="s">
        <v>90</v>
      </c>
      <c r="K79" s="4977">
        <v>761.2</v>
      </c>
      <c r="L79" s="4864">
        <v>761.2</v>
      </c>
      <c r="M79" s="4874">
        <v>753.3</v>
      </c>
      <c r="N79" s="4976" t="s">
        <v>1751</v>
      </c>
      <c r="O79" s="4667" t="s">
        <v>254</v>
      </c>
      <c r="P79" s="3185">
        <v>135</v>
      </c>
      <c r="Q79" s="4975">
        <v>239</v>
      </c>
      <c r="R79" s="4974" t="s">
        <v>1750</v>
      </c>
      <c r="S79" s="1621"/>
      <c r="T79" s="4622"/>
      <c r="U79" s="4622"/>
    </row>
    <row r="80" spans="1:23" ht="15">
      <c r="A80" s="7822"/>
      <c r="B80" s="6984"/>
      <c r="C80" s="8648"/>
      <c r="D80" s="7838"/>
      <c r="E80" s="7835"/>
      <c r="F80" s="4972"/>
      <c r="G80" s="7911"/>
      <c r="H80" s="6749"/>
      <c r="I80" s="8741"/>
      <c r="J80" s="4866" t="s">
        <v>245</v>
      </c>
      <c r="K80" s="4865"/>
      <c r="L80" s="4875"/>
      <c r="M80" s="4874"/>
      <c r="N80" s="4971"/>
      <c r="O80" s="4927"/>
      <c r="P80" s="4927"/>
      <c r="Q80" s="4973"/>
      <c r="R80" s="4969"/>
      <c r="S80" s="1621"/>
    </row>
    <row r="81" spans="1:23" ht="15">
      <c r="A81" s="7822"/>
      <c r="B81" s="6984"/>
      <c r="C81" s="8648"/>
      <c r="D81" s="7838"/>
      <c r="E81" s="7835"/>
      <c r="F81" s="4972"/>
      <c r="G81" s="7911"/>
      <c r="H81" s="6749"/>
      <c r="I81" s="8741"/>
      <c r="J81" s="4905" t="s">
        <v>1749</v>
      </c>
      <c r="K81" s="4904"/>
      <c r="L81" s="4875"/>
      <c r="M81" s="4874"/>
      <c r="N81" s="4971"/>
      <c r="O81" s="4927"/>
      <c r="P81" s="4927"/>
      <c r="Q81" s="4970"/>
      <c r="R81" s="4969"/>
      <c r="S81" s="1621"/>
    </row>
    <row r="82" spans="1:23" ht="24" customHeight="1" thickBot="1">
      <c r="A82" s="7823"/>
      <c r="B82" s="6985"/>
      <c r="C82" s="8649"/>
      <c r="D82" s="7916"/>
      <c r="E82" s="7836"/>
      <c r="F82" s="4968"/>
      <c r="G82" s="7912"/>
      <c r="H82" s="6750"/>
      <c r="I82" s="8741"/>
      <c r="J82" s="4693" t="s">
        <v>36</v>
      </c>
      <c r="K82" s="4967">
        <f>SUM(K78:K81)</f>
        <v>761.2</v>
      </c>
      <c r="L82" s="4966">
        <f>SUM(L78:L81)</f>
        <v>761.2</v>
      </c>
      <c r="M82" s="4965">
        <f>SUM(M78:M81)</f>
        <v>753.3</v>
      </c>
      <c r="N82" s="4964"/>
      <c r="O82" s="4833"/>
      <c r="P82" s="4833"/>
      <c r="Q82" s="4963"/>
      <c r="R82" s="4962"/>
      <c r="S82" s="4961"/>
    </row>
    <row r="83" spans="1:23" ht="19.5" customHeight="1" thickBot="1">
      <c r="A83" s="3155" t="s">
        <v>43</v>
      </c>
      <c r="B83" s="4763" t="s">
        <v>43</v>
      </c>
      <c r="C83" s="7873" t="s">
        <v>40</v>
      </c>
      <c r="D83" s="6838"/>
      <c r="E83" s="6838"/>
      <c r="F83" s="6838"/>
      <c r="G83" s="6838"/>
      <c r="H83" s="6838"/>
      <c r="I83" s="6838"/>
      <c r="J83" s="4644" t="s">
        <v>36</v>
      </c>
      <c r="K83" s="4643">
        <f>K25+K34+K50+K69+K77</f>
        <v>4467.3999999999996</v>
      </c>
      <c r="L83" s="4643">
        <f>L25+L34+L50+L69+L77</f>
        <v>4083.7</v>
      </c>
      <c r="M83" s="4643">
        <f>M25+M34+M50+M69+M77</f>
        <v>4075.8</v>
      </c>
      <c r="N83" s="4960"/>
      <c r="O83" s="4959"/>
      <c r="P83" s="4959"/>
      <c r="Q83" s="4958"/>
      <c r="R83" s="4957"/>
      <c r="S83" s="1207"/>
    </row>
    <row r="84" spans="1:23" ht="17.25" customHeight="1" thickBot="1">
      <c r="A84" s="7821" t="s">
        <v>43</v>
      </c>
      <c r="B84" s="6983" t="s">
        <v>38</v>
      </c>
      <c r="C84" s="3154" t="s">
        <v>1748</v>
      </c>
      <c r="D84" s="1858"/>
      <c r="E84" s="4956"/>
      <c r="F84" s="4952"/>
      <c r="G84" s="4955"/>
      <c r="H84" s="4954"/>
      <c r="I84" s="4953"/>
      <c r="J84" s="4952"/>
      <c r="K84" s="4952"/>
      <c r="L84" s="4952"/>
      <c r="M84" s="4952"/>
      <c r="N84" s="4951"/>
      <c r="O84" s="4951"/>
      <c r="P84" s="4951"/>
      <c r="Q84" s="4950"/>
      <c r="R84" s="4949"/>
      <c r="S84" s="4948"/>
    </row>
    <row r="85" spans="1:23" ht="75" customHeight="1" thickTop="1" thickBot="1">
      <c r="A85" s="7822"/>
      <c r="B85" s="6984"/>
      <c r="C85" s="8715"/>
      <c r="D85" s="8716"/>
      <c r="E85" s="8716"/>
      <c r="F85" s="8716"/>
      <c r="G85" s="8716"/>
      <c r="H85" s="8716"/>
      <c r="I85" s="8716"/>
      <c r="J85" s="8716"/>
      <c r="K85" s="8716"/>
      <c r="L85" s="8716"/>
      <c r="M85" s="8717"/>
      <c r="N85" s="4683" t="s">
        <v>1747</v>
      </c>
      <c r="O85" s="4682" t="s">
        <v>1746</v>
      </c>
      <c r="P85" s="4947">
        <v>4</v>
      </c>
      <c r="Q85" s="4946">
        <v>4</v>
      </c>
      <c r="R85" s="4945" t="s">
        <v>1745</v>
      </c>
      <c r="S85" s="4944"/>
    </row>
    <row r="86" spans="1:23" ht="20.25" customHeight="1">
      <c r="A86" s="7821" t="s">
        <v>43</v>
      </c>
      <c r="B86" s="6983" t="s">
        <v>38</v>
      </c>
      <c r="C86" s="1846" t="s">
        <v>43</v>
      </c>
      <c r="D86" s="8721" t="s">
        <v>1744</v>
      </c>
      <c r="E86" s="8722"/>
      <c r="F86" s="8723"/>
      <c r="G86" s="7394" t="s">
        <v>814</v>
      </c>
      <c r="H86" s="8718" t="s">
        <v>48</v>
      </c>
      <c r="I86" s="8645" t="s">
        <v>267</v>
      </c>
      <c r="J86" s="4943" t="s">
        <v>41</v>
      </c>
      <c r="K86" s="4684">
        <f>K91+K94+K97+K101+K105+K108+K110+K114+K117+K121+K123+K125+K127+K130+K133+K136+K138+K140+K142+K144+K146+K148+K151+K154+K156+K159</f>
        <v>548.20000000000005</v>
      </c>
      <c r="L86" s="4684">
        <f>L91+L94+L97+L101+L105+L108+L110+L114+L117+L121+L123+L125+L127+L130+L133+L136+L138+L140+L142+L144+L146+L148+L151+L154+L156+L159</f>
        <v>381.40000000000003</v>
      </c>
      <c r="M86" s="4684">
        <f>M91+M94+M97+M101+M105+M108+M110+M114+M117+M121+M123+M125+M127+M130+M133+M136+M138+M140+M142+M144+M146+M148+M151+M154+M156+M159</f>
        <v>366.19999999999993</v>
      </c>
      <c r="N86" s="4942"/>
      <c r="O86" s="4941"/>
      <c r="P86" s="4940"/>
      <c r="Q86" s="4939"/>
      <c r="R86" s="4938"/>
      <c r="S86" s="1593"/>
    </row>
    <row r="87" spans="1:23" ht="15" customHeight="1">
      <c r="A87" s="7822"/>
      <c r="B87" s="6984"/>
      <c r="C87" s="1839"/>
      <c r="D87" s="8724"/>
      <c r="E87" s="8725"/>
      <c r="F87" s="8726"/>
      <c r="G87" s="7360"/>
      <c r="H87" s="6749"/>
      <c r="I87" s="8650"/>
      <c r="J87" s="4937" t="s">
        <v>90</v>
      </c>
      <c r="K87" s="4936">
        <f>K153</f>
        <v>309.10000000000002</v>
      </c>
      <c r="L87" s="4936">
        <f>L153</f>
        <v>316.7</v>
      </c>
      <c r="M87" s="4936">
        <f>M153</f>
        <v>313.5</v>
      </c>
      <c r="N87" s="4935"/>
      <c r="O87" s="4934"/>
      <c r="P87" s="4934"/>
      <c r="Q87" s="4933"/>
      <c r="R87" s="4932"/>
      <c r="S87" s="4931"/>
      <c r="T87" s="4622"/>
    </row>
    <row r="88" spans="1:23" ht="19.5" customHeight="1">
      <c r="A88" s="7822"/>
      <c r="B88" s="6984"/>
      <c r="C88" s="1839"/>
      <c r="D88" s="8724"/>
      <c r="E88" s="8725"/>
      <c r="F88" s="8726"/>
      <c r="G88" s="7360"/>
      <c r="H88" s="6749"/>
      <c r="I88" s="8650"/>
      <c r="J88" s="4937" t="s">
        <v>354</v>
      </c>
      <c r="K88" s="4936">
        <f>K149+K157+K160</f>
        <v>284</v>
      </c>
      <c r="L88" s="4936">
        <f>L149+L157+L160</f>
        <v>284</v>
      </c>
      <c r="M88" s="4936">
        <f>M149+M157+M160</f>
        <v>186.2</v>
      </c>
      <c r="N88" s="4935"/>
      <c r="O88" s="4934"/>
      <c r="P88" s="4934"/>
      <c r="Q88" s="4933"/>
      <c r="R88" s="4932"/>
      <c r="S88" s="4931"/>
      <c r="W88" s="4622"/>
    </row>
    <row r="89" spans="1:23" ht="22.5" customHeight="1">
      <c r="A89" s="7822"/>
      <c r="B89" s="6984"/>
      <c r="C89" s="1839"/>
      <c r="D89" s="8724"/>
      <c r="E89" s="8725"/>
      <c r="F89" s="8726"/>
      <c r="G89" s="7360"/>
      <c r="H89" s="6749"/>
      <c r="I89" s="8650"/>
      <c r="J89" s="4930" t="s">
        <v>643</v>
      </c>
      <c r="K89" s="4929">
        <f>K99+K119</f>
        <v>0</v>
      </c>
      <c r="L89" s="4929">
        <f>L99+L119</f>
        <v>0</v>
      </c>
      <c r="M89" s="4929">
        <f>M99+M119</f>
        <v>0</v>
      </c>
      <c r="N89" s="4928"/>
      <c r="O89" s="4668"/>
      <c r="P89" s="4927"/>
      <c r="Q89" s="4926"/>
      <c r="R89" s="4925"/>
      <c r="S89" s="1591"/>
    </row>
    <row r="90" spans="1:23" ht="18.75" customHeight="1" thickBot="1">
      <c r="A90" s="7823"/>
      <c r="B90" s="6985"/>
      <c r="C90" s="4654"/>
      <c r="D90" s="8727"/>
      <c r="E90" s="8728"/>
      <c r="F90" s="8729"/>
      <c r="G90" s="7361"/>
      <c r="H90" s="8719"/>
      <c r="I90" s="8646"/>
      <c r="J90" s="4924" t="s">
        <v>36</v>
      </c>
      <c r="K90" s="4923">
        <f>K86+K87+K88+K89</f>
        <v>1141.3000000000002</v>
      </c>
      <c r="L90" s="4923">
        <f>L86+L87+L88+L89</f>
        <v>982.1</v>
      </c>
      <c r="M90" s="4923">
        <f>M86+M87+M88+M89</f>
        <v>865.89999999999986</v>
      </c>
      <c r="N90" s="4768"/>
      <c r="O90" s="4922"/>
      <c r="P90" s="4921"/>
      <c r="Q90" s="4920"/>
      <c r="R90" s="4919"/>
      <c r="S90" s="1924"/>
    </row>
    <row r="91" spans="1:23" ht="18.75" customHeight="1">
      <c r="A91" s="7821" t="s">
        <v>43</v>
      </c>
      <c r="B91" s="6983" t="s">
        <v>38</v>
      </c>
      <c r="C91" s="8647" t="s">
        <v>43</v>
      </c>
      <c r="D91" s="7837" t="s">
        <v>43</v>
      </c>
      <c r="E91" s="7834"/>
      <c r="F91" s="6602" t="s">
        <v>1743</v>
      </c>
      <c r="G91" s="7394" t="s">
        <v>814</v>
      </c>
      <c r="H91" s="6748" t="s">
        <v>48</v>
      </c>
      <c r="I91" s="4686" t="s">
        <v>267</v>
      </c>
      <c r="J91" s="4839" t="s">
        <v>41</v>
      </c>
      <c r="K91" s="4849">
        <v>7.9</v>
      </c>
      <c r="L91" s="4696">
        <v>7.4</v>
      </c>
      <c r="M91" s="4696">
        <v>7.4</v>
      </c>
      <c r="N91" s="4907" t="s">
        <v>1742</v>
      </c>
      <c r="O91" s="3120" t="s">
        <v>254</v>
      </c>
      <c r="P91" s="4782">
        <v>3100</v>
      </c>
      <c r="Q91" s="4918">
        <v>3400</v>
      </c>
      <c r="R91" s="1151"/>
      <c r="S91" s="4780"/>
    </row>
    <row r="92" spans="1:23" ht="18.75" customHeight="1" thickBot="1">
      <c r="A92" s="7822"/>
      <c r="B92" s="6984"/>
      <c r="C92" s="8648"/>
      <c r="D92" s="7838"/>
      <c r="E92" s="7835"/>
      <c r="F92" s="7001"/>
      <c r="G92" s="7360"/>
      <c r="H92" s="6749"/>
      <c r="I92" s="4662"/>
      <c r="J92" s="4894" t="s">
        <v>90</v>
      </c>
      <c r="K92" s="4893"/>
      <c r="L92" s="4917"/>
      <c r="M92" s="4891"/>
      <c r="N92" s="4776"/>
      <c r="O92" s="4916"/>
      <c r="P92" s="4915"/>
      <c r="Q92" s="4914"/>
      <c r="R92" s="1919"/>
      <c r="S92" s="1926"/>
    </row>
    <row r="93" spans="1:23" ht="21.75" customHeight="1" thickBot="1">
      <c r="A93" s="7823"/>
      <c r="B93" s="6985"/>
      <c r="C93" s="8649"/>
      <c r="D93" s="7916"/>
      <c r="E93" s="7836"/>
      <c r="F93" s="6492"/>
      <c r="G93" s="7361"/>
      <c r="H93" s="6749"/>
      <c r="I93" s="4652"/>
      <c r="J93" s="4913" t="s">
        <v>36</v>
      </c>
      <c r="K93" s="4880">
        <f>SUM(K91:K92)</f>
        <v>7.9</v>
      </c>
      <c r="L93" s="4799">
        <f>SUM(L91:L92)</f>
        <v>7.4</v>
      </c>
      <c r="M93" s="4820">
        <f>SUM(M91:M92)</f>
        <v>7.4</v>
      </c>
      <c r="N93" s="4701"/>
      <c r="O93" s="4879"/>
      <c r="P93" s="4832"/>
      <c r="Q93" s="4647"/>
      <c r="R93" s="4912"/>
      <c r="S93" s="4829"/>
    </row>
    <row r="94" spans="1:23" ht="51" customHeight="1">
      <c r="A94" s="7821" t="s">
        <v>43</v>
      </c>
      <c r="B94" s="6983" t="s">
        <v>38</v>
      </c>
      <c r="C94" s="8647" t="s">
        <v>43</v>
      </c>
      <c r="D94" s="7837" t="s">
        <v>38</v>
      </c>
      <c r="E94" s="7834"/>
      <c r="F94" s="6602" t="s">
        <v>1741</v>
      </c>
      <c r="G94" s="7394" t="s">
        <v>814</v>
      </c>
      <c r="H94" s="6749"/>
      <c r="I94" s="8645" t="s">
        <v>267</v>
      </c>
      <c r="J94" s="4839" t="s">
        <v>41</v>
      </c>
      <c r="K94" s="4849">
        <v>25</v>
      </c>
      <c r="L94" s="4696">
        <v>27.3</v>
      </c>
      <c r="M94" s="4696">
        <v>27.3</v>
      </c>
      <c r="N94" s="4911" t="s">
        <v>1740</v>
      </c>
      <c r="O94" s="4782" t="s">
        <v>254</v>
      </c>
      <c r="P94" s="4782">
        <v>5720</v>
      </c>
      <c r="Q94" s="4781">
        <v>6300</v>
      </c>
      <c r="R94" s="8760" t="s">
        <v>1739</v>
      </c>
      <c r="S94" s="8761"/>
      <c r="T94" s="4910"/>
      <c r="U94" s="4909"/>
    </row>
    <row r="95" spans="1:23" ht="15">
      <c r="A95" s="7822"/>
      <c r="B95" s="6984"/>
      <c r="C95" s="8648"/>
      <c r="D95" s="7838"/>
      <c r="E95" s="7835"/>
      <c r="F95" s="7001"/>
      <c r="G95" s="7360"/>
      <c r="H95" s="6749"/>
      <c r="I95" s="8650"/>
      <c r="J95" s="4866" t="s">
        <v>90</v>
      </c>
      <c r="K95" s="4865"/>
      <c r="L95" s="4875"/>
      <c r="M95" s="4874"/>
      <c r="N95" s="4776"/>
      <c r="O95" s="4861"/>
      <c r="P95" s="4810"/>
      <c r="Q95" s="4860"/>
      <c r="R95" s="4859"/>
      <c r="S95" s="4808"/>
    </row>
    <row r="96" spans="1:23" ht="24" customHeight="1" thickBot="1">
      <c r="A96" s="7823"/>
      <c r="B96" s="6985"/>
      <c r="C96" s="8649"/>
      <c r="D96" s="7916"/>
      <c r="E96" s="7836"/>
      <c r="F96" s="6492"/>
      <c r="G96" s="7361"/>
      <c r="H96" s="6750"/>
      <c r="I96" s="8646"/>
      <c r="J96" s="4872" t="s">
        <v>36</v>
      </c>
      <c r="K96" s="4846">
        <f>SUM(K94:K95)</f>
        <v>25</v>
      </c>
      <c r="L96" s="4845">
        <f>SUM(L94:L95)</f>
        <v>27.3</v>
      </c>
      <c r="M96" s="4844">
        <f>SUM(M94:M95)</f>
        <v>27.3</v>
      </c>
      <c r="N96" s="4701"/>
      <c r="O96" s="4853"/>
      <c r="P96" s="4841"/>
      <c r="Q96" s="4840"/>
      <c r="R96" s="4852"/>
      <c r="S96" s="4851"/>
    </row>
    <row r="97" spans="1:23" ht="26.25" customHeight="1">
      <c r="A97" s="7821" t="s">
        <v>43</v>
      </c>
      <c r="B97" s="6983" t="s">
        <v>38</v>
      </c>
      <c r="C97" s="8647" t="s">
        <v>43</v>
      </c>
      <c r="D97" s="7837" t="s">
        <v>51</v>
      </c>
      <c r="E97" s="7834"/>
      <c r="F97" s="6602" t="s">
        <v>1738</v>
      </c>
      <c r="G97" s="7394" t="s">
        <v>814</v>
      </c>
      <c r="H97" s="6748" t="s">
        <v>48</v>
      </c>
      <c r="I97" s="8645" t="s">
        <v>267</v>
      </c>
      <c r="J97" s="4839" t="s">
        <v>41</v>
      </c>
      <c r="K97" s="4908">
        <v>0</v>
      </c>
      <c r="L97" s="4696">
        <v>0</v>
      </c>
      <c r="M97" s="4696">
        <v>0</v>
      </c>
      <c r="N97" s="4907" t="s">
        <v>1737</v>
      </c>
      <c r="O97" s="3120" t="s">
        <v>391</v>
      </c>
      <c r="P97" s="4782">
        <v>0</v>
      </c>
      <c r="Q97" s="4781">
        <v>0</v>
      </c>
      <c r="R97" s="2190"/>
      <c r="S97" s="4780"/>
    </row>
    <row r="98" spans="1:23" ht="15">
      <c r="A98" s="7822"/>
      <c r="B98" s="6984"/>
      <c r="C98" s="8648"/>
      <c r="D98" s="7838"/>
      <c r="E98" s="7835"/>
      <c r="F98" s="7001"/>
      <c r="G98" s="7360"/>
      <c r="H98" s="6749"/>
      <c r="I98" s="8650"/>
      <c r="J98" s="4866" t="s">
        <v>90</v>
      </c>
      <c r="K98" s="4865"/>
      <c r="L98" s="4864">
        <v>0</v>
      </c>
      <c r="M98" s="4874"/>
      <c r="N98" s="4776"/>
      <c r="O98" s="4861"/>
      <c r="P98" s="4810"/>
      <c r="Q98" s="4860"/>
      <c r="R98" s="4859"/>
      <c r="S98" s="4808"/>
    </row>
    <row r="99" spans="1:23" ht="15">
      <c r="A99" s="7822"/>
      <c r="B99" s="6984"/>
      <c r="C99" s="8648"/>
      <c r="D99" s="7838"/>
      <c r="E99" s="7835"/>
      <c r="F99" s="7001"/>
      <c r="G99" s="7360"/>
      <c r="H99" s="6749"/>
      <c r="I99" s="8650"/>
      <c r="J99" s="4894" t="s">
        <v>643</v>
      </c>
      <c r="K99" s="4893"/>
      <c r="L99" s="4892">
        <v>0</v>
      </c>
      <c r="M99" s="4891"/>
      <c r="N99" s="4675"/>
      <c r="O99" s="4889"/>
      <c r="P99" s="4888"/>
      <c r="Q99" s="4887"/>
      <c r="R99" s="4886"/>
      <c r="S99" s="4885"/>
    </row>
    <row r="100" spans="1:23" ht="15.75" thickBot="1">
      <c r="A100" s="7823"/>
      <c r="B100" s="6985"/>
      <c r="C100" s="8649"/>
      <c r="D100" s="7916"/>
      <c r="E100" s="7836"/>
      <c r="F100" s="6492"/>
      <c r="G100" s="7361"/>
      <c r="H100" s="6749"/>
      <c r="I100" s="8646"/>
      <c r="J100" s="4693" t="s">
        <v>36</v>
      </c>
      <c r="K100" s="4844">
        <f>SUM(K97:K99)</f>
        <v>0</v>
      </c>
      <c r="L100" s="4845">
        <f>SUM(L97:L99)</f>
        <v>0</v>
      </c>
      <c r="M100" s="4844">
        <f>SUM(M97:M99)</f>
        <v>0</v>
      </c>
      <c r="N100" s="4701"/>
      <c r="O100" s="4853"/>
      <c r="P100" s="4841"/>
      <c r="Q100" s="4840"/>
      <c r="R100" s="4852"/>
      <c r="S100" s="4851"/>
    </row>
    <row r="101" spans="1:23" ht="25.5">
      <c r="A101" s="7821" t="s">
        <v>43</v>
      </c>
      <c r="B101" s="6983" t="s">
        <v>38</v>
      </c>
      <c r="C101" s="8647" t="s">
        <v>43</v>
      </c>
      <c r="D101" s="7837" t="s">
        <v>44</v>
      </c>
      <c r="E101" s="7834"/>
      <c r="F101" s="6602" t="s">
        <v>1736</v>
      </c>
      <c r="G101" s="7394" t="s">
        <v>814</v>
      </c>
      <c r="H101" s="6749"/>
      <c r="I101" s="8645" t="s">
        <v>267</v>
      </c>
      <c r="J101" s="4839" t="s">
        <v>41</v>
      </c>
      <c r="K101" s="4849">
        <v>20</v>
      </c>
      <c r="L101" s="4696">
        <v>20.8</v>
      </c>
      <c r="M101" s="4696">
        <v>20.8</v>
      </c>
      <c r="N101" s="4683" t="s">
        <v>1735</v>
      </c>
      <c r="O101" s="3120" t="s">
        <v>391</v>
      </c>
      <c r="P101" s="4782">
        <v>2150</v>
      </c>
      <c r="Q101" s="4781">
        <v>2200</v>
      </c>
      <c r="R101" s="2190"/>
      <c r="S101" s="4780"/>
      <c r="T101" s="4622"/>
    </row>
    <row r="102" spans="1:23" ht="15">
      <c r="A102" s="7822"/>
      <c r="B102" s="6984"/>
      <c r="C102" s="8648"/>
      <c r="D102" s="7838"/>
      <c r="E102" s="7835"/>
      <c r="F102" s="7001"/>
      <c r="G102" s="7360"/>
      <c r="H102" s="6749"/>
      <c r="I102" s="8650"/>
      <c r="J102" s="4905" t="s">
        <v>354</v>
      </c>
      <c r="K102" s="4904"/>
      <c r="L102" s="4875"/>
      <c r="M102" s="4874"/>
      <c r="N102" s="4776"/>
      <c r="O102" s="4861"/>
      <c r="P102" s="4903"/>
      <c r="Q102" s="4902"/>
      <c r="R102" s="4901"/>
      <c r="S102" s="4900"/>
    </row>
    <row r="103" spans="1:23" ht="15">
      <c r="A103" s="7822"/>
      <c r="B103" s="6984"/>
      <c r="C103" s="8648"/>
      <c r="D103" s="7838"/>
      <c r="E103" s="7835"/>
      <c r="F103" s="7001"/>
      <c r="G103" s="7360"/>
      <c r="H103" s="6749"/>
      <c r="I103" s="8650"/>
      <c r="J103" s="4866" t="s">
        <v>90</v>
      </c>
      <c r="K103" s="4865"/>
      <c r="L103" s="4875"/>
      <c r="M103" s="4874"/>
      <c r="N103" s="4776"/>
      <c r="O103" s="4861"/>
      <c r="P103" s="4903"/>
      <c r="Q103" s="4902"/>
      <c r="R103" s="4901"/>
      <c r="S103" s="4900"/>
    </row>
    <row r="104" spans="1:23" ht="13.5" customHeight="1" thickBot="1">
      <c r="A104" s="7823"/>
      <c r="B104" s="6985"/>
      <c r="C104" s="8649"/>
      <c r="D104" s="7916"/>
      <c r="E104" s="7836"/>
      <c r="F104" s="6492"/>
      <c r="G104" s="7361"/>
      <c r="H104" s="6750"/>
      <c r="I104" s="8646"/>
      <c r="J104" s="4872" t="s">
        <v>36</v>
      </c>
      <c r="K104" s="4846">
        <f>SUM(K101:K103)</f>
        <v>20</v>
      </c>
      <c r="L104" s="4845">
        <f>SUM(L101:L103)</f>
        <v>20.8</v>
      </c>
      <c r="M104" s="4844">
        <f>SUM(M101:M103)</f>
        <v>20.8</v>
      </c>
      <c r="N104" s="4701"/>
      <c r="O104" s="4853"/>
      <c r="P104" s="4899"/>
      <c r="Q104" s="4898"/>
      <c r="R104" s="4897"/>
      <c r="S104" s="4896"/>
    </row>
    <row r="105" spans="1:23" ht="44.45" customHeight="1" thickBot="1">
      <c r="A105" s="7821" t="s">
        <v>43</v>
      </c>
      <c r="B105" s="6983" t="s">
        <v>38</v>
      </c>
      <c r="C105" s="8647" t="s">
        <v>43</v>
      </c>
      <c r="D105" s="7837" t="s">
        <v>86</v>
      </c>
      <c r="E105" s="7834"/>
      <c r="F105" s="6602" t="s">
        <v>1734</v>
      </c>
      <c r="G105" s="7394" t="s">
        <v>814</v>
      </c>
      <c r="H105" s="6748" t="s">
        <v>48</v>
      </c>
      <c r="I105" s="8645" t="s">
        <v>267</v>
      </c>
      <c r="J105" s="4839" t="s">
        <v>41</v>
      </c>
      <c r="K105" s="4849">
        <v>5</v>
      </c>
      <c r="L105" s="4696">
        <v>8</v>
      </c>
      <c r="M105" s="4696">
        <v>8</v>
      </c>
      <c r="N105" s="3121" t="s">
        <v>1733</v>
      </c>
      <c r="O105" s="3120" t="s">
        <v>391</v>
      </c>
      <c r="P105" s="4895">
        <v>550</v>
      </c>
      <c r="Q105" s="4781">
        <v>560</v>
      </c>
      <c r="R105" s="4884" t="s">
        <v>1732</v>
      </c>
      <c r="S105" s="4780"/>
      <c r="T105" s="4622"/>
    </row>
    <row r="106" spans="1:23" ht="12.75" customHeight="1">
      <c r="A106" s="7822"/>
      <c r="B106" s="6984"/>
      <c r="C106" s="8648"/>
      <c r="D106" s="7838"/>
      <c r="E106" s="7835"/>
      <c r="F106" s="7001"/>
      <c r="G106" s="7360"/>
      <c r="H106" s="6749"/>
      <c r="I106" s="8650"/>
      <c r="J106" s="4866" t="s">
        <v>90</v>
      </c>
      <c r="K106" s="4865"/>
      <c r="L106" s="4875"/>
      <c r="M106" s="4874"/>
      <c r="N106" s="3005"/>
      <c r="O106" s="4861"/>
      <c r="P106" s="4903"/>
      <c r="Q106" s="4902"/>
      <c r="R106" s="4901"/>
      <c r="S106" s="4900"/>
    </row>
    <row r="107" spans="1:23" ht="19.5" customHeight="1" thickBot="1">
      <c r="A107" s="7823"/>
      <c r="B107" s="6985"/>
      <c r="C107" s="8649"/>
      <c r="D107" s="7916"/>
      <c r="E107" s="7836"/>
      <c r="F107" s="6492"/>
      <c r="G107" s="7361"/>
      <c r="H107" s="6749"/>
      <c r="I107" s="8646"/>
      <c r="J107" s="4872" t="s">
        <v>36</v>
      </c>
      <c r="K107" s="4846">
        <f>SUM(K105:K106)</f>
        <v>5</v>
      </c>
      <c r="L107" s="4845">
        <f>SUM(L105:L106)</f>
        <v>8</v>
      </c>
      <c r="M107" s="4844">
        <f>SUM(M105:M106)</f>
        <v>8</v>
      </c>
      <c r="N107" s="4843"/>
      <c r="O107" s="4853"/>
      <c r="P107" s="4841"/>
      <c r="Q107" s="4840"/>
      <c r="R107" s="4852"/>
      <c r="S107" s="4851"/>
    </row>
    <row r="108" spans="1:23" ht="25.5">
      <c r="A108" s="7821" t="s">
        <v>43</v>
      </c>
      <c r="B108" s="6983" t="s">
        <v>38</v>
      </c>
      <c r="C108" s="8647" t="s">
        <v>43</v>
      </c>
      <c r="D108" s="7837" t="s">
        <v>81</v>
      </c>
      <c r="E108" s="7834"/>
      <c r="F108" s="6602" t="s">
        <v>1731</v>
      </c>
      <c r="G108" s="7394" t="s">
        <v>814</v>
      </c>
      <c r="H108" s="6749"/>
      <c r="I108" s="8645" t="s">
        <v>267</v>
      </c>
      <c r="J108" s="4839" t="s">
        <v>41</v>
      </c>
      <c r="K108" s="4849">
        <v>7</v>
      </c>
      <c r="L108" s="4696">
        <v>5.7</v>
      </c>
      <c r="M108" s="4858">
        <v>5.6</v>
      </c>
      <c r="N108" s="3121" t="s">
        <v>1730</v>
      </c>
      <c r="O108" s="3120" t="s">
        <v>254</v>
      </c>
      <c r="P108" s="4782">
        <v>1</v>
      </c>
      <c r="Q108" s="4781">
        <v>1</v>
      </c>
      <c r="R108" s="2190"/>
      <c r="S108" s="4780"/>
      <c r="T108" s="4622"/>
    </row>
    <row r="109" spans="1:23" ht="16.5" customHeight="1" thickBot="1">
      <c r="A109" s="7823"/>
      <c r="B109" s="6985"/>
      <c r="C109" s="8649"/>
      <c r="D109" s="7916"/>
      <c r="E109" s="7836"/>
      <c r="F109" s="6492"/>
      <c r="G109" s="7361"/>
      <c r="H109" s="6750"/>
      <c r="I109" s="8646"/>
      <c r="J109" s="4872" t="s">
        <v>36</v>
      </c>
      <c r="K109" s="4846">
        <f>SUM(K108:K108)</f>
        <v>7</v>
      </c>
      <c r="L109" s="4845">
        <f>SUM(L108:L108)</f>
        <v>5.7</v>
      </c>
      <c r="M109" s="4844">
        <f>SUM(M108:M108)</f>
        <v>5.6</v>
      </c>
      <c r="N109" s="4843"/>
      <c r="O109" s="4853"/>
      <c r="P109" s="4841"/>
      <c r="Q109" s="4840"/>
      <c r="R109" s="4852"/>
      <c r="S109" s="4851"/>
    </row>
    <row r="110" spans="1:23" ht="30" customHeight="1">
      <c r="A110" s="7821" t="s">
        <v>43</v>
      </c>
      <c r="B110" s="6983" t="s">
        <v>38</v>
      </c>
      <c r="C110" s="8647" t="s">
        <v>43</v>
      </c>
      <c r="D110" s="7837" t="s">
        <v>79</v>
      </c>
      <c r="E110" s="7834"/>
      <c r="F110" s="6602" t="s">
        <v>1729</v>
      </c>
      <c r="G110" s="7394" t="s">
        <v>814</v>
      </c>
      <c r="H110" s="6748" t="s">
        <v>48</v>
      </c>
      <c r="I110" s="8645" t="s">
        <v>267</v>
      </c>
      <c r="J110" s="4839" t="s">
        <v>41</v>
      </c>
      <c r="K110" s="4849">
        <v>10</v>
      </c>
      <c r="L110" s="4696">
        <v>7.6</v>
      </c>
      <c r="M110" s="4696">
        <v>7.6</v>
      </c>
      <c r="N110" s="3121" t="s">
        <v>1728</v>
      </c>
      <c r="O110" s="3120" t="s">
        <v>254</v>
      </c>
      <c r="P110" s="4782">
        <v>5</v>
      </c>
      <c r="Q110" s="4781">
        <v>4</v>
      </c>
      <c r="R110" s="4906" t="s">
        <v>1727</v>
      </c>
      <c r="S110" s="4780"/>
      <c r="W110" s="4622"/>
    </row>
    <row r="111" spans="1:23" ht="15">
      <c r="A111" s="7822"/>
      <c r="B111" s="6984"/>
      <c r="C111" s="8648"/>
      <c r="D111" s="7838"/>
      <c r="E111" s="7835"/>
      <c r="F111" s="7001"/>
      <c r="G111" s="7360"/>
      <c r="H111" s="6749"/>
      <c r="I111" s="8650"/>
      <c r="J111" s="4905" t="s">
        <v>354</v>
      </c>
      <c r="K111" s="4904"/>
      <c r="L111" s="4875"/>
      <c r="M111" s="4863"/>
      <c r="N111" s="4862"/>
      <c r="O111" s="4861"/>
      <c r="P111" s="4903"/>
      <c r="Q111" s="4902"/>
      <c r="R111" s="4901"/>
      <c r="S111" s="4900"/>
    </row>
    <row r="112" spans="1:23" ht="15">
      <c r="A112" s="7822"/>
      <c r="B112" s="6984"/>
      <c r="C112" s="8648"/>
      <c r="D112" s="7838"/>
      <c r="E112" s="7835"/>
      <c r="F112" s="7001"/>
      <c r="G112" s="7360"/>
      <c r="H112" s="6749"/>
      <c r="I112" s="8650"/>
      <c r="J112" s="4866" t="s">
        <v>90</v>
      </c>
      <c r="K112" s="4865"/>
      <c r="L112" s="4875"/>
      <c r="M112" s="4874"/>
      <c r="N112" s="3005"/>
      <c r="O112" s="4861"/>
      <c r="P112" s="4903"/>
      <c r="Q112" s="4902"/>
      <c r="R112" s="4901"/>
      <c r="S112" s="4900"/>
    </row>
    <row r="113" spans="1:23" ht="15.75" thickBot="1">
      <c r="A113" s="7823"/>
      <c r="B113" s="6985"/>
      <c r="C113" s="8649"/>
      <c r="D113" s="7916"/>
      <c r="E113" s="7836"/>
      <c r="F113" s="6492"/>
      <c r="G113" s="7361"/>
      <c r="H113" s="6749"/>
      <c r="I113" s="8646"/>
      <c r="J113" s="4872" t="s">
        <v>36</v>
      </c>
      <c r="K113" s="4846">
        <f>SUM(K110:K112)</f>
        <v>10</v>
      </c>
      <c r="L113" s="4845">
        <f>SUM(L110:L112)</f>
        <v>7.6</v>
      </c>
      <c r="M113" s="4844">
        <f>SUM(M110:M112)</f>
        <v>7.6</v>
      </c>
      <c r="N113" s="4843"/>
      <c r="O113" s="4853"/>
      <c r="P113" s="4899"/>
      <c r="Q113" s="4898"/>
      <c r="R113" s="4897"/>
      <c r="S113" s="4896"/>
    </row>
    <row r="114" spans="1:23" ht="25.5">
      <c r="A114" s="7821" t="s">
        <v>43</v>
      </c>
      <c r="B114" s="6983" t="s">
        <v>38</v>
      </c>
      <c r="C114" s="8647" t="s">
        <v>43</v>
      </c>
      <c r="D114" s="7837" t="s">
        <v>74</v>
      </c>
      <c r="E114" s="7834"/>
      <c r="F114" s="6602" t="s">
        <v>1726</v>
      </c>
      <c r="G114" s="7394" t="s">
        <v>814</v>
      </c>
      <c r="H114" s="6749"/>
      <c r="I114" s="8645" t="s">
        <v>267</v>
      </c>
      <c r="J114" s="4839" t="s">
        <v>41</v>
      </c>
      <c r="K114" s="4838">
        <v>23</v>
      </c>
      <c r="L114" s="4837">
        <v>25.7</v>
      </c>
      <c r="M114" s="4837">
        <v>25.7</v>
      </c>
      <c r="N114" s="3121" t="s">
        <v>1725</v>
      </c>
      <c r="O114" s="3120" t="s">
        <v>254</v>
      </c>
      <c r="P114" s="4782">
        <v>52</v>
      </c>
      <c r="Q114" s="4781">
        <v>54</v>
      </c>
      <c r="R114" s="2190"/>
      <c r="S114" s="4780"/>
      <c r="T114" s="4622"/>
    </row>
    <row r="115" spans="1:23" ht="15">
      <c r="A115" s="7822"/>
      <c r="B115" s="6984"/>
      <c r="C115" s="8648"/>
      <c r="D115" s="7838"/>
      <c r="E115" s="7835"/>
      <c r="F115" s="7001"/>
      <c r="G115" s="7360"/>
      <c r="H115" s="6749"/>
      <c r="I115" s="8650"/>
      <c r="J115" s="4866" t="s">
        <v>90</v>
      </c>
      <c r="K115" s="4865"/>
      <c r="L115" s="4875"/>
      <c r="M115" s="4874"/>
      <c r="N115" s="3005"/>
      <c r="O115" s="4861"/>
      <c r="P115" s="4810"/>
      <c r="Q115" s="4860"/>
      <c r="R115" s="4859"/>
      <c r="S115" s="4808"/>
      <c r="T115" s="4622"/>
    </row>
    <row r="116" spans="1:23" ht="15.75" thickBot="1">
      <c r="A116" s="7823"/>
      <c r="B116" s="6985"/>
      <c r="C116" s="8649"/>
      <c r="D116" s="7916"/>
      <c r="E116" s="7836"/>
      <c r="F116" s="6492"/>
      <c r="G116" s="7361"/>
      <c r="H116" s="6750"/>
      <c r="I116" s="8646"/>
      <c r="J116" s="4872" t="s">
        <v>36</v>
      </c>
      <c r="K116" s="4846">
        <f>SUM(K114:K115)</f>
        <v>23</v>
      </c>
      <c r="L116" s="4845">
        <f>SUM(L114:L115)</f>
        <v>25.7</v>
      </c>
      <c r="M116" s="4844">
        <f>SUM(M114:M115)</f>
        <v>25.7</v>
      </c>
      <c r="N116" s="4843"/>
      <c r="O116" s="4853"/>
      <c r="P116" s="4841"/>
      <c r="Q116" s="4840"/>
      <c r="R116" s="4852"/>
      <c r="S116" s="4851"/>
      <c r="T116" s="4622"/>
    </row>
    <row r="117" spans="1:23" ht="45.75" thickBot="1">
      <c r="A117" s="7821" t="s">
        <v>43</v>
      </c>
      <c r="B117" s="6983" t="s">
        <v>38</v>
      </c>
      <c r="C117" s="8647" t="s">
        <v>43</v>
      </c>
      <c r="D117" s="7837" t="s">
        <v>284</v>
      </c>
      <c r="E117" s="7834"/>
      <c r="F117" s="6602" t="s">
        <v>1724</v>
      </c>
      <c r="G117" s="7394" t="s">
        <v>814</v>
      </c>
      <c r="H117" s="6748" t="s">
        <v>48</v>
      </c>
      <c r="I117" s="8645" t="s">
        <v>267</v>
      </c>
      <c r="J117" s="4839" t="s">
        <v>41</v>
      </c>
      <c r="K117" s="4849">
        <v>10</v>
      </c>
      <c r="L117" s="4696">
        <v>9</v>
      </c>
      <c r="M117" s="4696">
        <v>9</v>
      </c>
      <c r="N117" s="4857" t="s">
        <v>1723</v>
      </c>
      <c r="O117" s="3120" t="s">
        <v>254</v>
      </c>
      <c r="P117" s="4895">
        <v>48</v>
      </c>
      <c r="Q117" s="4781">
        <v>48</v>
      </c>
      <c r="R117" s="4884" t="s">
        <v>1722</v>
      </c>
      <c r="S117" s="4780"/>
      <c r="T117" s="4622"/>
      <c r="W117" s="4622"/>
    </row>
    <row r="118" spans="1:23" ht="15">
      <c r="A118" s="7822"/>
      <c r="B118" s="6984"/>
      <c r="C118" s="8648"/>
      <c r="D118" s="7838"/>
      <c r="E118" s="7835"/>
      <c r="F118" s="7001"/>
      <c r="G118" s="7360"/>
      <c r="H118" s="6749"/>
      <c r="I118" s="8650"/>
      <c r="J118" s="4866" t="s">
        <v>90</v>
      </c>
      <c r="K118" s="4865"/>
      <c r="L118" s="4864"/>
      <c r="M118" s="4874"/>
      <c r="N118" s="3033"/>
      <c r="O118" s="4861"/>
      <c r="P118" s="4810"/>
      <c r="Q118" s="4860"/>
      <c r="R118" s="4859"/>
      <c r="S118" s="4808"/>
      <c r="T118" s="4622"/>
    </row>
    <row r="119" spans="1:23" ht="15">
      <c r="A119" s="7822"/>
      <c r="B119" s="6984"/>
      <c r="C119" s="8648"/>
      <c r="D119" s="7838"/>
      <c r="E119" s="7835"/>
      <c r="F119" s="7001"/>
      <c r="G119" s="7360"/>
      <c r="H119" s="6749"/>
      <c r="I119" s="8650"/>
      <c r="J119" s="4894" t="s">
        <v>643</v>
      </c>
      <c r="K119" s="4893"/>
      <c r="L119" s="4892">
        <v>0</v>
      </c>
      <c r="M119" s="4891"/>
      <c r="N119" s="4890"/>
      <c r="O119" s="4889"/>
      <c r="P119" s="4888"/>
      <c r="Q119" s="4887"/>
      <c r="R119" s="4886"/>
      <c r="S119" s="4885"/>
      <c r="T119" s="4622"/>
    </row>
    <row r="120" spans="1:23" ht="15.75" thickBot="1">
      <c r="A120" s="7823"/>
      <c r="B120" s="6985"/>
      <c r="C120" s="8649"/>
      <c r="D120" s="7916"/>
      <c r="E120" s="7836"/>
      <c r="F120" s="6492"/>
      <c r="G120" s="7361"/>
      <c r="H120" s="6749"/>
      <c r="I120" s="8646"/>
      <c r="J120" s="4693" t="s">
        <v>36</v>
      </c>
      <c r="K120" s="4844">
        <f>SUM(K117:K119)</f>
        <v>10</v>
      </c>
      <c r="L120" s="4845">
        <f>SUM(L117:L119)</f>
        <v>9</v>
      </c>
      <c r="M120" s="4844">
        <f>SUM(M117:M119)</f>
        <v>9</v>
      </c>
      <c r="N120" s="3101"/>
      <c r="O120" s="4853"/>
      <c r="P120" s="4841"/>
      <c r="Q120" s="4840"/>
      <c r="R120" s="4852"/>
      <c r="S120" s="4851"/>
      <c r="T120" s="4622"/>
    </row>
    <row r="121" spans="1:23" ht="51.75" customHeight="1">
      <c r="A121" s="7821" t="s">
        <v>43</v>
      </c>
      <c r="B121" s="6983" t="s">
        <v>38</v>
      </c>
      <c r="C121" s="8647" t="s">
        <v>43</v>
      </c>
      <c r="D121" s="7837" t="s">
        <v>278</v>
      </c>
      <c r="E121" s="7834"/>
      <c r="F121" s="6602" t="s">
        <v>1721</v>
      </c>
      <c r="G121" s="7394" t="s">
        <v>814</v>
      </c>
      <c r="H121" s="6749"/>
      <c r="I121" s="8645" t="s">
        <v>267</v>
      </c>
      <c r="J121" s="4839" t="s">
        <v>41</v>
      </c>
      <c r="K121" s="4849">
        <v>0.3</v>
      </c>
      <c r="L121" s="4696">
        <v>0</v>
      </c>
      <c r="M121" s="4696">
        <v>0</v>
      </c>
      <c r="N121" s="4857" t="s">
        <v>1720</v>
      </c>
      <c r="O121" s="3120" t="s">
        <v>254</v>
      </c>
      <c r="P121" s="4782">
        <v>3</v>
      </c>
      <c r="Q121" s="4781">
        <v>0</v>
      </c>
      <c r="R121" s="6691" t="s">
        <v>1719</v>
      </c>
      <c r="S121" s="8756"/>
      <c r="T121" s="4622"/>
    </row>
    <row r="122" spans="1:23" ht="15.75" thickBot="1">
      <c r="A122" s="7823"/>
      <c r="B122" s="6985"/>
      <c r="C122" s="8649"/>
      <c r="D122" s="7916"/>
      <c r="E122" s="7836"/>
      <c r="F122" s="6492"/>
      <c r="G122" s="7361"/>
      <c r="H122" s="6749"/>
      <c r="I122" s="8646"/>
      <c r="J122" s="4872" t="s">
        <v>36</v>
      </c>
      <c r="K122" s="4846">
        <f>SUM(K121)</f>
        <v>0.3</v>
      </c>
      <c r="L122" s="4845">
        <f>SUM(L121)</f>
        <v>0</v>
      </c>
      <c r="M122" s="4844">
        <f>SUM(M121)</f>
        <v>0</v>
      </c>
      <c r="N122" s="4843"/>
      <c r="O122" s="4853"/>
      <c r="P122" s="4841"/>
      <c r="Q122" s="4840"/>
      <c r="R122" s="4852"/>
      <c r="S122" s="4851"/>
      <c r="T122" s="4622"/>
    </row>
    <row r="123" spans="1:23" ht="30" customHeight="1" thickBot="1">
      <c r="A123" s="7821" t="s">
        <v>43</v>
      </c>
      <c r="B123" s="6983" t="s">
        <v>38</v>
      </c>
      <c r="C123" s="8647" t="s">
        <v>43</v>
      </c>
      <c r="D123" s="7837" t="s">
        <v>273</v>
      </c>
      <c r="E123" s="7834"/>
      <c r="F123" s="6602" t="s">
        <v>1718</v>
      </c>
      <c r="G123" s="7394" t="s">
        <v>814</v>
      </c>
      <c r="H123" s="6749"/>
      <c r="I123" s="8645" t="s">
        <v>267</v>
      </c>
      <c r="J123" s="4839" t="s">
        <v>41</v>
      </c>
      <c r="K123" s="4858">
        <v>4</v>
      </c>
      <c r="L123" s="4696">
        <v>4</v>
      </c>
      <c r="M123" s="4696">
        <v>4</v>
      </c>
      <c r="N123" s="4857" t="s">
        <v>1717</v>
      </c>
      <c r="O123" s="3120" t="s">
        <v>254</v>
      </c>
      <c r="P123" s="4782">
        <v>4</v>
      </c>
      <c r="Q123" s="4781">
        <v>5</v>
      </c>
      <c r="R123" s="4884" t="s">
        <v>1716</v>
      </c>
      <c r="S123" s="4780"/>
      <c r="T123" s="4622"/>
    </row>
    <row r="124" spans="1:23" ht="15.75" thickBot="1">
      <c r="A124" s="7823"/>
      <c r="B124" s="6985"/>
      <c r="C124" s="8649"/>
      <c r="D124" s="7916"/>
      <c r="E124" s="7836"/>
      <c r="F124" s="6492"/>
      <c r="G124" s="7360"/>
      <c r="H124" s="6750"/>
      <c r="I124" s="8646"/>
      <c r="J124" s="4872" t="s">
        <v>36</v>
      </c>
      <c r="K124" s="4846">
        <f>SUM(K123)</f>
        <v>4</v>
      </c>
      <c r="L124" s="4845">
        <f>SUM(L123)</f>
        <v>4</v>
      </c>
      <c r="M124" s="4844">
        <f>SUM(M123)</f>
        <v>4</v>
      </c>
      <c r="N124" s="4701"/>
      <c r="O124" s="4853"/>
      <c r="P124" s="4841"/>
      <c r="Q124" s="4840"/>
      <c r="R124" s="4852"/>
      <c r="S124" s="4851"/>
      <c r="T124" s="4622"/>
    </row>
    <row r="125" spans="1:23" ht="30.75" customHeight="1" thickBot="1">
      <c r="A125" s="7821" t="s">
        <v>43</v>
      </c>
      <c r="B125" s="6983" t="s">
        <v>38</v>
      </c>
      <c r="C125" s="8647" t="s">
        <v>43</v>
      </c>
      <c r="D125" s="7837" t="s">
        <v>267</v>
      </c>
      <c r="E125" s="8730"/>
      <c r="F125" s="6602" t="s">
        <v>1715</v>
      </c>
      <c r="G125" s="7394" t="s">
        <v>814</v>
      </c>
      <c r="H125" s="6748" t="s">
        <v>48</v>
      </c>
      <c r="I125" s="8645" t="s">
        <v>267</v>
      </c>
      <c r="J125" s="4883" t="s">
        <v>41</v>
      </c>
      <c r="K125" s="4882">
        <v>5</v>
      </c>
      <c r="L125" s="4837">
        <v>7.9</v>
      </c>
      <c r="M125" s="4837">
        <v>7.8</v>
      </c>
      <c r="N125" s="4857" t="s">
        <v>1714</v>
      </c>
      <c r="O125" s="3120" t="s">
        <v>254</v>
      </c>
      <c r="P125" s="4782">
        <v>1</v>
      </c>
      <c r="Q125" s="4781">
        <v>1</v>
      </c>
      <c r="R125" s="2190"/>
      <c r="S125" s="4780"/>
      <c r="T125" s="4622"/>
    </row>
    <row r="126" spans="1:23" ht="17.25" customHeight="1" thickBot="1">
      <c r="A126" s="7823"/>
      <c r="B126" s="6985"/>
      <c r="C126" s="8649"/>
      <c r="D126" s="7916"/>
      <c r="E126" s="8731"/>
      <c r="F126" s="6492"/>
      <c r="G126" s="7360"/>
      <c r="H126" s="6749"/>
      <c r="I126" s="8646"/>
      <c r="J126" s="4881" t="s">
        <v>36</v>
      </c>
      <c r="K126" s="4880">
        <f>SUM(K125)</f>
        <v>5</v>
      </c>
      <c r="L126" s="4799">
        <f>SUM(L125)</f>
        <v>7.9</v>
      </c>
      <c r="M126" s="4820">
        <f>SUM(M125)</f>
        <v>7.8</v>
      </c>
      <c r="N126" s="4843"/>
      <c r="O126" s="4879"/>
      <c r="P126" s="4832"/>
      <c r="Q126" s="4831"/>
      <c r="R126" s="4830"/>
      <c r="S126" s="4829"/>
    </row>
    <row r="127" spans="1:23" ht="24.75" customHeight="1">
      <c r="A127" s="7821" t="s">
        <v>43</v>
      </c>
      <c r="B127" s="6983" t="s">
        <v>38</v>
      </c>
      <c r="C127" s="8647" t="s">
        <v>43</v>
      </c>
      <c r="D127" s="7837" t="s">
        <v>263</v>
      </c>
      <c r="E127" s="7834"/>
      <c r="F127" s="6602" t="s">
        <v>1713</v>
      </c>
      <c r="G127" s="7394" t="s">
        <v>814</v>
      </c>
      <c r="H127" s="6749"/>
      <c r="I127" s="8645" t="s">
        <v>267</v>
      </c>
      <c r="J127" s="4839" t="s">
        <v>41</v>
      </c>
      <c r="K127" s="4849">
        <v>40</v>
      </c>
      <c r="L127" s="4696">
        <v>25.2</v>
      </c>
      <c r="M127" s="4696">
        <v>25.1</v>
      </c>
      <c r="N127" s="7817" t="s">
        <v>1712</v>
      </c>
      <c r="O127" s="3120" t="s">
        <v>391</v>
      </c>
      <c r="P127" s="4782">
        <v>15</v>
      </c>
      <c r="Q127" s="4781">
        <v>16</v>
      </c>
      <c r="R127" s="6691" t="s">
        <v>1711</v>
      </c>
      <c r="S127" s="8756"/>
      <c r="T127" s="4622"/>
      <c r="V127" s="4622"/>
    </row>
    <row r="128" spans="1:23" ht="14.45" customHeight="1">
      <c r="A128" s="7822"/>
      <c r="B128" s="6984"/>
      <c r="C128" s="8648"/>
      <c r="D128" s="7838"/>
      <c r="E128" s="7835"/>
      <c r="F128" s="7001"/>
      <c r="G128" s="7360"/>
      <c r="H128" s="6749"/>
      <c r="I128" s="8650"/>
      <c r="J128" s="4866" t="s">
        <v>90</v>
      </c>
      <c r="K128" s="4865"/>
      <c r="L128" s="4875"/>
      <c r="M128" s="4812"/>
      <c r="N128" s="7818"/>
      <c r="O128" s="4861"/>
      <c r="P128" s="4810"/>
      <c r="Q128" s="4860"/>
      <c r="R128" s="8757"/>
      <c r="S128" s="8758"/>
    </row>
    <row r="129" spans="1:25" ht="15" customHeight="1" thickBot="1">
      <c r="A129" s="7823"/>
      <c r="B129" s="6985"/>
      <c r="C129" s="8649"/>
      <c r="D129" s="7916"/>
      <c r="E129" s="7836"/>
      <c r="F129" s="6492"/>
      <c r="G129" s="7361"/>
      <c r="H129" s="6749"/>
      <c r="I129" s="8646"/>
      <c r="J129" s="4847" t="s">
        <v>36</v>
      </c>
      <c r="K129" s="4846">
        <f>SUM(K127:K128)</f>
        <v>40</v>
      </c>
      <c r="L129" s="4845">
        <f>SUM(L127:L128)</f>
        <v>25.2</v>
      </c>
      <c r="M129" s="4844">
        <f>SUM(M127:M128)</f>
        <v>25.1</v>
      </c>
      <c r="N129" s="7819"/>
      <c r="O129" s="4853"/>
      <c r="P129" s="4841"/>
      <c r="Q129" s="4840"/>
      <c r="R129" s="6692"/>
      <c r="S129" s="8759"/>
    </row>
    <row r="130" spans="1:25" ht="39" hidden="1" customHeight="1" thickBot="1">
      <c r="A130" s="7821" t="s">
        <v>43</v>
      </c>
      <c r="B130" s="6983" t="s">
        <v>38</v>
      </c>
      <c r="C130" s="8647" t="s">
        <v>43</v>
      </c>
      <c r="D130" s="7837" t="s">
        <v>258</v>
      </c>
      <c r="E130" s="7834"/>
      <c r="F130" s="6602" t="s">
        <v>1710</v>
      </c>
      <c r="G130" s="7394" t="s">
        <v>814</v>
      </c>
      <c r="H130" s="6749"/>
      <c r="I130" s="8645" t="s">
        <v>267</v>
      </c>
      <c r="J130" s="4839" t="s">
        <v>41</v>
      </c>
      <c r="K130" s="4849"/>
      <c r="L130" s="4878">
        <v>0</v>
      </c>
      <c r="M130" s="4877"/>
      <c r="N130" s="4857" t="s">
        <v>1709</v>
      </c>
      <c r="O130" s="3120" t="s">
        <v>391</v>
      </c>
      <c r="P130" s="4782">
        <v>0</v>
      </c>
      <c r="Q130" s="4781"/>
      <c r="R130" s="4876"/>
      <c r="S130" s="4876">
        <v>2</v>
      </c>
    </row>
    <row r="131" spans="1:25" ht="12.75" hidden="1" customHeight="1">
      <c r="A131" s="7822"/>
      <c r="B131" s="6984"/>
      <c r="C131" s="8648"/>
      <c r="D131" s="7838"/>
      <c r="E131" s="7835"/>
      <c r="F131" s="7001"/>
      <c r="G131" s="7360"/>
      <c r="H131" s="6749"/>
      <c r="I131" s="8650"/>
      <c r="J131" s="4866" t="s">
        <v>90</v>
      </c>
      <c r="K131" s="4865"/>
      <c r="L131" s="4875"/>
      <c r="M131" s="4874"/>
      <c r="N131" s="3005"/>
      <c r="O131" s="4861"/>
      <c r="P131" s="4810"/>
      <c r="Q131" s="4860"/>
      <c r="R131" s="4873"/>
      <c r="S131" s="4873"/>
    </row>
    <row r="132" spans="1:25" ht="13.5" hidden="1" customHeight="1">
      <c r="A132" s="7823"/>
      <c r="B132" s="6985"/>
      <c r="C132" s="8649"/>
      <c r="D132" s="7916"/>
      <c r="E132" s="7836"/>
      <c r="F132" s="6492"/>
      <c r="G132" s="7361"/>
      <c r="H132" s="6749"/>
      <c r="I132" s="8646"/>
      <c r="J132" s="4872" t="s">
        <v>36</v>
      </c>
      <c r="K132" s="4871"/>
      <c r="L132" s="4870">
        <f>SUM(L130:L131)</f>
        <v>0</v>
      </c>
      <c r="M132" s="4869"/>
      <c r="N132" s="4843"/>
      <c r="O132" s="4853"/>
      <c r="P132" s="4841"/>
      <c r="Q132" s="4840"/>
      <c r="R132" s="4868"/>
      <c r="S132" s="4868"/>
    </row>
    <row r="133" spans="1:25" ht="49.5" customHeight="1">
      <c r="A133" s="7821" t="s">
        <v>43</v>
      </c>
      <c r="B133" s="6983" t="s">
        <v>38</v>
      </c>
      <c r="C133" s="8647" t="s">
        <v>43</v>
      </c>
      <c r="D133" s="7837" t="s">
        <v>251</v>
      </c>
      <c r="E133" s="7834"/>
      <c r="F133" s="6602" t="s">
        <v>1708</v>
      </c>
      <c r="G133" s="7394" t="s">
        <v>814</v>
      </c>
      <c r="H133" s="6749"/>
      <c r="I133" s="8645" t="s">
        <v>267</v>
      </c>
      <c r="J133" s="4839" t="s">
        <v>41</v>
      </c>
      <c r="K133" s="4858">
        <v>20</v>
      </c>
      <c r="L133" s="4696">
        <v>13</v>
      </c>
      <c r="M133" s="4696">
        <v>13</v>
      </c>
      <c r="N133" s="3121" t="s">
        <v>1707</v>
      </c>
      <c r="O133" s="3120" t="s">
        <v>391</v>
      </c>
      <c r="P133" s="4782" t="s">
        <v>1706</v>
      </c>
      <c r="Q133" s="3118" t="s">
        <v>1705</v>
      </c>
      <c r="R133" s="8760" t="s">
        <v>1704</v>
      </c>
      <c r="S133" s="8761"/>
    </row>
    <row r="134" spans="1:25" ht="15" customHeight="1">
      <c r="A134" s="7822"/>
      <c r="B134" s="6984"/>
      <c r="C134" s="8648"/>
      <c r="D134" s="7838"/>
      <c r="E134" s="7835"/>
      <c r="F134" s="7001"/>
      <c r="G134" s="7360"/>
      <c r="H134" s="6749"/>
      <c r="I134" s="8650"/>
      <c r="J134" s="4866" t="s">
        <v>90</v>
      </c>
      <c r="K134" s="4865"/>
      <c r="L134" s="4864">
        <v>0</v>
      </c>
      <c r="M134" s="4863"/>
      <c r="N134" s="4862"/>
      <c r="O134" s="4861"/>
      <c r="P134" s="4810"/>
      <c r="Q134" s="4860"/>
      <c r="R134" s="4859"/>
      <c r="S134" s="4808"/>
    </row>
    <row r="135" spans="1:25" ht="15.75" customHeight="1" thickBot="1">
      <c r="A135" s="7823"/>
      <c r="B135" s="6985"/>
      <c r="C135" s="8649"/>
      <c r="D135" s="7916"/>
      <c r="E135" s="7836"/>
      <c r="F135" s="6492"/>
      <c r="G135" s="7361"/>
      <c r="H135" s="6750"/>
      <c r="I135" s="8646"/>
      <c r="J135" s="4847" t="s">
        <v>36</v>
      </c>
      <c r="K135" s="4846">
        <f>SUM(K133:K134)</f>
        <v>20</v>
      </c>
      <c r="L135" s="4845">
        <f>SUM(L133:L134)</f>
        <v>13</v>
      </c>
      <c r="M135" s="4844">
        <f>SUM(M133:M134)</f>
        <v>13</v>
      </c>
      <c r="N135" s="4843"/>
      <c r="O135" s="4853"/>
      <c r="P135" s="4841"/>
      <c r="Q135" s="4840"/>
      <c r="R135" s="4852"/>
      <c r="S135" s="4851"/>
    </row>
    <row r="136" spans="1:25" ht="26.25" customHeight="1">
      <c r="A136" s="7821" t="s">
        <v>43</v>
      </c>
      <c r="B136" s="6983" t="s">
        <v>38</v>
      </c>
      <c r="C136" s="8647" t="s">
        <v>43</v>
      </c>
      <c r="D136" s="7837" t="s">
        <v>249</v>
      </c>
      <c r="E136" s="7834"/>
      <c r="F136" s="6602" t="s">
        <v>1703</v>
      </c>
      <c r="G136" s="7394" t="s">
        <v>814</v>
      </c>
      <c r="H136" s="6748" t="s">
        <v>48</v>
      </c>
      <c r="I136" s="8645" t="s">
        <v>267</v>
      </c>
      <c r="J136" s="4839" t="s">
        <v>41</v>
      </c>
      <c r="K136" s="4849">
        <v>0</v>
      </c>
      <c r="L136" s="4696">
        <v>0</v>
      </c>
      <c r="M136" s="4696">
        <v>0</v>
      </c>
      <c r="N136" s="4857" t="s">
        <v>1702</v>
      </c>
      <c r="O136" s="3120" t="s">
        <v>254</v>
      </c>
      <c r="P136" s="4782">
        <v>0</v>
      </c>
      <c r="Q136" s="4781">
        <v>0</v>
      </c>
      <c r="R136" s="2190"/>
      <c r="S136" s="4780"/>
    </row>
    <row r="137" spans="1:25" ht="15.75" thickBot="1">
      <c r="A137" s="7823"/>
      <c r="B137" s="6985"/>
      <c r="C137" s="8649"/>
      <c r="D137" s="7916"/>
      <c r="E137" s="7836"/>
      <c r="F137" s="6492"/>
      <c r="G137" s="7360"/>
      <c r="H137" s="6749"/>
      <c r="I137" s="8646"/>
      <c r="J137" s="4847" t="s">
        <v>36</v>
      </c>
      <c r="K137" s="4846">
        <f>SUM(K136)</f>
        <v>0</v>
      </c>
      <c r="L137" s="4845">
        <f>SUM(L136)</f>
        <v>0</v>
      </c>
      <c r="M137" s="4844">
        <f>SUM(M136)</f>
        <v>0</v>
      </c>
      <c r="N137" s="4843"/>
      <c r="O137" s="4853"/>
      <c r="P137" s="4841"/>
      <c r="Q137" s="4840"/>
      <c r="R137" s="4852"/>
      <c r="S137" s="4851"/>
    </row>
    <row r="138" spans="1:25" ht="66.75" customHeight="1">
      <c r="A138" s="7821" t="s">
        <v>43</v>
      </c>
      <c r="B138" s="6983" t="s">
        <v>38</v>
      </c>
      <c r="C138" s="8647" t="s">
        <v>43</v>
      </c>
      <c r="D138" s="7837" t="s">
        <v>1211</v>
      </c>
      <c r="E138" s="7834"/>
      <c r="F138" s="6602" t="s">
        <v>1701</v>
      </c>
      <c r="G138" s="7394" t="s">
        <v>814</v>
      </c>
      <c r="H138" s="6749"/>
      <c r="I138" s="8645" t="s">
        <v>267</v>
      </c>
      <c r="J138" s="4839" t="s">
        <v>41</v>
      </c>
      <c r="K138" s="4849">
        <v>70</v>
      </c>
      <c r="L138" s="4696">
        <v>75.5</v>
      </c>
      <c r="M138" s="4858">
        <v>62</v>
      </c>
      <c r="N138" s="4857" t="s">
        <v>1700</v>
      </c>
      <c r="O138" s="3120" t="s">
        <v>254</v>
      </c>
      <c r="P138" s="4856" t="s">
        <v>1699</v>
      </c>
      <c r="Q138" s="8640" t="s">
        <v>1698</v>
      </c>
      <c r="R138" s="4855"/>
      <c r="S138" s="4854"/>
      <c r="T138" s="4622"/>
      <c r="W138" s="4622"/>
      <c r="X138" s="4622"/>
    </row>
    <row r="139" spans="1:25" ht="30" customHeight="1" thickBot="1">
      <c r="A139" s="7823"/>
      <c r="B139" s="6985"/>
      <c r="C139" s="8649"/>
      <c r="D139" s="7916"/>
      <c r="E139" s="7836"/>
      <c r="F139" s="6492"/>
      <c r="G139" s="7360"/>
      <c r="H139" s="6749"/>
      <c r="I139" s="8646"/>
      <c r="J139" s="4847" t="s">
        <v>36</v>
      </c>
      <c r="K139" s="4846">
        <f>SUM(K138)</f>
        <v>70</v>
      </c>
      <c r="L139" s="4845">
        <f>SUM(L138)</f>
        <v>75.5</v>
      </c>
      <c r="M139" s="4844">
        <f>SUM(M138)</f>
        <v>62</v>
      </c>
      <c r="N139" s="4843"/>
      <c r="O139" s="4853"/>
      <c r="P139" s="4841"/>
      <c r="Q139" s="8641"/>
      <c r="R139" s="4852"/>
      <c r="S139" s="4851"/>
    </row>
    <row r="140" spans="1:25" ht="32.25" customHeight="1">
      <c r="A140" s="7821" t="s">
        <v>43</v>
      </c>
      <c r="B140" s="6983" t="s">
        <v>38</v>
      </c>
      <c r="C140" s="8647" t="s">
        <v>43</v>
      </c>
      <c r="D140" s="7837" t="s">
        <v>1208</v>
      </c>
      <c r="E140" s="7834"/>
      <c r="F140" s="6602" t="s">
        <v>1697</v>
      </c>
      <c r="G140" s="7394" t="s">
        <v>814</v>
      </c>
      <c r="H140" s="6749"/>
      <c r="I140" s="8645" t="s">
        <v>267</v>
      </c>
      <c r="J140" s="4839" t="s">
        <v>41</v>
      </c>
      <c r="K140" s="4849">
        <v>7</v>
      </c>
      <c r="L140" s="4696">
        <v>7</v>
      </c>
      <c r="M140" s="4696">
        <v>7</v>
      </c>
      <c r="N140" s="3019" t="s">
        <v>1696</v>
      </c>
      <c r="O140" s="4782" t="s">
        <v>254</v>
      </c>
      <c r="P140" s="4848">
        <v>900</v>
      </c>
      <c r="Q140" s="4823">
        <v>818</v>
      </c>
      <c r="R140" s="8762" t="s">
        <v>1695</v>
      </c>
      <c r="S140" s="8763"/>
      <c r="Y140" s="4622"/>
    </row>
    <row r="141" spans="1:25" ht="17.25" customHeight="1" thickBot="1">
      <c r="A141" s="7823"/>
      <c r="B141" s="6985"/>
      <c r="C141" s="8649"/>
      <c r="D141" s="7916"/>
      <c r="E141" s="7836"/>
      <c r="F141" s="6492"/>
      <c r="G141" s="7360"/>
      <c r="H141" s="6749"/>
      <c r="I141" s="8646"/>
      <c r="J141" s="4847" t="s">
        <v>36</v>
      </c>
      <c r="K141" s="4846">
        <f>SUM(K140)</f>
        <v>7</v>
      </c>
      <c r="L141" s="4845">
        <f>SUM(L140)</f>
        <v>7</v>
      </c>
      <c r="M141" s="4844">
        <f>SUM(M140)</f>
        <v>7</v>
      </c>
      <c r="N141" s="4843"/>
      <c r="O141" s="4842"/>
      <c r="P141" s="4841"/>
      <c r="Q141" s="4840"/>
      <c r="R141" s="8764"/>
      <c r="S141" s="8765"/>
    </row>
    <row r="142" spans="1:25" ht="40.5" customHeight="1" thickBot="1">
      <c r="A142" s="7821" t="s">
        <v>43</v>
      </c>
      <c r="B142" s="6983" t="s">
        <v>38</v>
      </c>
      <c r="C142" s="4784" t="s">
        <v>43</v>
      </c>
      <c r="D142" s="3030" t="s">
        <v>1174</v>
      </c>
      <c r="E142" s="7834"/>
      <c r="F142" s="6502" t="s">
        <v>1694</v>
      </c>
      <c r="G142" s="7394" t="s">
        <v>814</v>
      </c>
      <c r="H142" s="6749"/>
      <c r="I142" s="8645" t="s">
        <v>267</v>
      </c>
      <c r="J142" s="4839" t="s">
        <v>41</v>
      </c>
      <c r="K142" s="4838">
        <v>2</v>
      </c>
      <c r="L142" s="4837">
        <v>2</v>
      </c>
      <c r="M142" s="4837">
        <v>2</v>
      </c>
      <c r="N142" s="4827" t="s">
        <v>1693</v>
      </c>
      <c r="O142" s="4782" t="s">
        <v>254</v>
      </c>
      <c r="P142" s="4816">
        <v>14</v>
      </c>
      <c r="Q142" s="4823">
        <v>18</v>
      </c>
      <c r="R142" s="8760" t="s">
        <v>1692</v>
      </c>
      <c r="S142" s="8761"/>
      <c r="T142" s="4835"/>
      <c r="U142" s="4835"/>
      <c r="V142" s="4835"/>
    </row>
    <row r="143" spans="1:25" ht="18" customHeight="1" thickBot="1">
      <c r="A143" s="7823"/>
      <c r="B143" s="6985"/>
      <c r="C143" s="2992"/>
      <c r="D143" s="3007"/>
      <c r="E143" s="7836"/>
      <c r="F143" s="6504"/>
      <c r="G143" s="7360"/>
      <c r="H143" s="6749"/>
      <c r="I143" s="8646"/>
      <c r="J143" s="4826" t="s">
        <v>36</v>
      </c>
      <c r="K143" s="4800">
        <f>SUM(K142)</f>
        <v>2</v>
      </c>
      <c r="L143" s="4799">
        <f>SUM(L142)</f>
        <v>2</v>
      </c>
      <c r="M143" s="4820">
        <f>SUM(M142)</f>
        <v>2</v>
      </c>
      <c r="N143" s="4834"/>
      <c r="O143" s="4833"/>
      <c r="P143" s="4832"/>
      <c r="Q143" s="4831"/>
      <c r="R143" s="4830"/>
      <c r="S143" s="4829"/>
      <c r="T143" s="4622"/>
      <c r="U143" s="4622"/>
      <c r="V143" s="4622"/>
    </row>
    <row r="144" spans="1:25" ht="44.25" customHeight="1" thickBot="1">
      <c r="A144" s="7821" t="s">
        <v>43</v>
      </c>
      <c r="B144" s="6983" t="s">
        <v>38</v>
      </c>
      <c r="C144" s="4784" t="s">
        <v>43</v>
      </c>
      <c r="D144" s="3030" t="s">
        <v>1198</v>
      </c>
      <c r="E144" s="3161"/>
      <c r="F144" s="7847" t="s">
        <v>1691</v>
      </c>
      <c r="G144" s="7394" t="s">
        <v>814</v>
      </c>
      <c r="H144" s="4821"/>
      <c r="I144" s="8645" t="s">
        <v>267</v>
      </c>
      <c r="J144" s="4661" t="s">
        <v>41</v>
      </c>
      <c r="K144" s="4828">
        <v>2</v>
      </c>
      <c r="L144" s="4660">
        <v>1</v>
      </c>
      <c r="M144" s="4660">
        <v>1</v>
      </c>
      <c r="N144" s="4827" t="s">
        <v>1690</v>
      </c>
      <c r="O144" s="4782" t="s">
        <v>254</v>
      </c>
      <c r="P144" s="4816">
        <v>1</v>
      </c>
      <c r="Q144" s="4823">
        <v>1</v>
      </c>
      <c r="R144" s="1435" t="s">
        <v>1689</v>
      </c>
      <c r="S144" s="4814"/>
    </row>
    <row r="145" spans="1:23" ht="18" customHeight="1" thickBot="1">
      <c r="A145" s="7823"/>
      <c r="B145" s="6985"/>
      <c r="C145" s="2992"/>
      <c r="D145" s="3007"/>
      <c r="E145" s="3080"/>
      <c r="F145" s="7849"/>
      <c r="G145" s="7360"/>
      <c r="H145" s="4821"/>
      <c r="I145" s="8646"/>
      <c r="J145" s="4826" t="s">
        <v>36</v>
      </c>
      <c r="K145" s="4800">
        <f>SUM(K144)</f>
        <v>2</v>
      </c>
      <c r="L145" s="4799">
        <f>SUM(L144)</f>
        <v>1</v>
      </c>
      <c r="M145" s="4820">
        <f>SUM(M144)</f>
        <v>1</v>
      </c>
      <c r="N145" s="4804"/>
      <c r="O145" s="4767"/>
      <c r="P145" s="4803"/>
      <c r="Q145" s="4819"/>
      <c r="R145" s="4818"/>
      <c r="S145" s="4801"/>
    </row>
    <row r="146" spans="1:23" ht="40.15" customHeight="1" thickBot="1">
      <c r="A146" s="7821" t="s">
        <v>43</v>
      </c>
      <c r="B146" s="6983" t="s">
        <v>38</v>
      </c>
      <c r="C146" s="4784" t="s">
        <v>43</v>
      </c>
      <c r="D146" s="3030" t="s">
        <v>1009</v>
      </c>
      <c r="E146" s="3161"/>
      <c r="F146" s="4825" t="s">
        <v>1688</v>
      </c>
      <c r="G146" s="7360"/>
      <c r="H146" s="4821"/>
      <c r="I146" s="8645" t="s">
        <v>267</v>
      </c>
      <c r="J146" s="4796" t="s">
        <v>41</v>
      </c>
      <c r="K146" s="4779">
        <v>10</v>
      </c>
      <c r="L146" s="4778">
        <v>10</v>
      </c>
      <c r="M146" s="4778">
        <v>10</v>
      </c>
      <c r="N146" s="4824" t="s">
        <v>1687</v>
      </c>
      <c r="O146" s="4782" t="s">
        <v>254</v>
      </c>
      <c r="P146" s="4816">
        <v>10</v>
      </c>
      <c r="Q146" s="4823">
        <v>7</v>
      </c>
      <c r="R146" s="4822" t="s">
        <v>1686</v>
      </c>
      <c r="S146" s="4814"/>
    </row>
    <row r="147" spans="1:23" ht="24.75" customHeight="1" thickBot="1">
      <c r="A147" s="7823"/>
      <c r="B147" s="6985"/>
      <c r="C147" s="2992"/>
      <c r="D147" s="3007"/>
      <c r="E147" s="3080"/>
      <c r="F147" s="3115"/>
      <c r="G147" s="7361"/>
      <c r="H147" s="4821"/>
      <c r="I147" s="8646"/>
      <c r="J147" s="4693" t="s">
        <v>36</v>
      </c>
      <c r="K147" s="4800">
        <f>SUM(K146)</f>
        <v>10</v>
      </c>
      <c r="L147" s="4799">
        <f>SUM(L146)</f>
        <v>10</v>
      </c>
      <c r="M147" s="4820">
        <f>SUM(M146)</f>
        <v>10</v>
      </c>
      <c r="N147" s="4804"/>
      <c r="O147" s="4767"/>
      <c r="P147" s="4803"/>
      <c r="Q147" s="4819"/>
      <c r="R147" s="4818"/>
      <c r="S147" s="4801"/>
    </row>
    <row r="148" spans="1:23" ht="24.75" hidden="1" customHeight="1" thickBot="1">
      <c r="A148" s="7821" t="s">
        <v>43</v>
      </c>
      <c r="B148" s="6983" t="s">
        <v>38</v>
      </c>
      <c r="C148" s="4784" t="s">
        <v>43</v>
      </c>
      <c r="D148" s="3030" t="s">
        <v>1316</v>
      </c>
      <c r="E148" s="3161"/>
      <c r="F148" s="3824" t="s">
        <v>1685</v>
      </c>
      <c r="G148" s="7394" t="s">
        <v>814</v>
      </c>
      <c r="H148" s="6748" t="s">
        <v>48</v>
      </c>
      <c r="I148" s="8682" t="s">
        <v>267</v>
      </c>
      <c r="J148" s="4796" t="s">
        <v>41</v>
      </c>
      <c r="K148" s="4807">
        <v>0</v>
      </c>
      <c r="L148" s="4806">
        <v>0</v>
      </c>
      <c r="M148" s="4805">
        <v>0</v>
      </c>
      <c r="N148" s="4817" t="s">
        <v>1684</v>
      </c>
      <c r="O148" s="4782" t="s">
        <v>254</v>
      </c>
      <c r="P148" s="4816">
        <v>0</v>
      </c>
      <c r="Q148" s="4815"/>
      <c r="R148" s="4814"/>
      <c r="S148" s="4814"/>
    </row>
    <row r="149" spans="1:23" ht="24.75" hidden="1" customHeight="1" thickBot="1">
      <c r="A149" s="7822"/>
      <c r="B149" s="6984"/>
      <c r="C149" s="1710"/>
      <c r="D149" s="3045"/>
      <c r="E149" s="3082"/>
      <c r="F149" s="3819"/>
      <c r="G149" s="7360"/>
      <c r="H149" s="6749"/>
      <c r="I149" s="8720"/>
      <c r="J149" s="4661" t="s">
        <v>354</v>
      </c>
      <c r="K149" s="4812">
        <v>0</v>
      </c>
      <c r="L149" s="4813">
        <v>0</v>
      </c>
      <c r="M149" s="4812">
        <v>0</v>
      </c>
      <c r="N149" s="4811"/>
      <c r="O149" s="4775"/>
      <c r="P149" s="4810"/>
      <c r="Q149" s="4809"/>
      <c r="R149" s="4808"/>
      <c r="S149" s="4808"/>
    </row>
    <row r="150" spans="1:23" ht="30" hidden="1" customHeight="1" thickBot="1">
      <c r="A150" s="7823"/>
      <c r="B150" s="6985"/>
      <c r="C150" s="2992"/>
      <c r="D150" s="3007"/>
      <c r="E150" s="3080"/>
      <c r="F150" s="2508"/>
      <c r="G150" s="7360"/>
      <c r="H150" s="6749"/>
      <c r="I150" s="8683"/>
      <c r="J150" s="4693" t="s">
        <v>36</v>
      </c>
      <c r="K150" s="4807">
        <f>SUM(K148:K149)</f>
        <v>0</v>
      </c>
      <c r="L150" s="4806">
        <f>SUM(L148:L149)</f>
        <v>0</v>
      </c>
      <c r="M150" s="4805">
        <f>SUM(M148:M149)</f>
        <v>0</v>
      </c>
      <c r="N150" s="4804"/>
      <c r="O150" s="4767"/>
      <c r="P150" s="4803"/>
      <c r="Q150" s="4802"/>
      <c r="R150" s="4801"/>
      <c r="S150" s="4801"/>
    </row>
    <row r="151" spans="1:23" ht="57" customHeight="1" thickBot="1">
      <c r="A151" s="7821" t="s">
        <v>43</v>
      </c>
      <c r="B151" s="6983" t="s">
        <v>38</v>
      </c>
      <c r="C151" s="4784" t="s">
        <v>43</v>
      </c>
      <c r="D151" s="3030" t="s">
        <v>1194</v>
      </c>
      <c r="E151" s="7834"/>
      <c r="F151" s="6602" t="s">
        <v>1683</v>
      </c>
      <c r="G151" s="7394" t="s">
        <v>814</v>
      </c>
      <c r="H151" s="6749"/>
      <c r="I151" s="8682" t="s">
        <v>267</v>
      </c>
      <c r="J151" s="4661" t="s">
        <v>41</v>
      </c>
      <c r="K151" s="4779">
        <v>100</v>
      </c>
      <c r="L151" s="4778">
        <v>101</v>
      </c>
      <c r="M151" s="4778">
        <v>101</v>
      </c>
      <c r="N151" s="3876" t="s">
        <v>1682</v>
      </c>
      <c r="O151" s="4744" t="s">
        <v>254</v>
      </c>
      <c r="P151" s="3120" t="s">
        <v>1681</v>
      </c>
      <c r="Q151" s="4716" t="s">
        <v>1680</v>
      </c>
      <c r="R151" s="8776" t="s">
        <v>1679</v>
      </c>
      <c r="S151" s="8777"/>
    </row>
    <row r="152" spans="1:23" ht="60.75" customHeight="1" thickBot="1">
      <c r="A152" s="7823"/>
      <c r="B152" s="6985"/>
      <c r="C152" s="3172"/>
      <c r="D152" s="3007"/>
      <c r="E152" s="7836"/>
      <c r="F152" s="6492"/>
      <c r="G152" s="7360"/>
      <c r="H152" s="6749"/>
      <c r="I152" s="8683"/>
      <c r="J152" s="4693" t="s">
        <v>36</v>
      </c>
      <c r="K152" s="4800">
        <f>SUM(K151)</f>
        <v>100</v>
      </c>
      <c r="L152" s="4799">
        <f>SUM(L151)</f>
        <v>101</v>
      </c>
      <c r="M152" s="4798">
        <f>SUM(M151)</f>
        <v>101</v>
      </c>
      <c r="N152" s="4701" t="s">
        <v>1678</v>
      </c>
      <c r="O152" s="4797" t="s">
        <v>254</v>
      </c>
      <c r="P152" s="4767">
        <v>29</v>
      </c>
      <c r="Q152" s="4790">
        <v>43</v>
      </c>
      <c r="R152" s="8778" t="s">
        <v>1677</v>
      </c>
      <c r="S152" s="8779"/>
    </row>
    <row r="153" spans="1:23" ht="24.75" customHeight="1" thickBot="1">
      <c r="A153" s="7821" t="s">
        <v>43</v>
      </c>
      <c r="B153" s="6983" t="s">
        <v>38</v>
      </c>
      <c r="C153" s="4784" t="s">
        <v>43</v>
      </c>
      <c r="D153" s="3030" t="s">
        <v>1192</v>
      </c>
      <c r="E153" s="7834"/>
      <c r="F153" s="6502" t="s">
        <v>1676</v>
      </c>
      <c r="G153" s="7394" t="s">
        <v>814</v>
      </c>
      <c r="H153" s="6749"/>
      <c r="I153" s="8682" t="s">
        <v>267</v>
      </c>
      <c r="J153" s="4796" t="s">
        <v>90</v>
      </c>
      <c r="K153" s="4779">
        <v>309.10000000000002</v>
      </c>
      <c r="L153" s="4778">
        <v>316.7</v>
      </c>
      <c r="M153" s="4777">
        <v>313.5</v>
      </c>
      <c r="N153" s="4783" t="s">
        <v>1675</v>
      </c>
      <c r="O153" s="4744" t="s">
        <v>254</v>
      </c>
      <c r="P153" s="4782">
        <v>16</v>
      </c>
      <c r="Q153" s="4781">
        <v>16</v>
      </c>
      <c r="R153" s="2190"/>
      <c r="S153" s="4780"/>
      <c r="V153" s="4622"/>
      <c r="W153" s="4622"/>
    </row>
    <row r="154" spans="1:23" ht="26.25" customHeight="1" thickBot="1">
      <c r="A154" s="7822"/>
      <c r="B154" s="6984"/>
      <c r="C154" s="1710"/>
      <c r="D154" s="3045"/>
      <c r="E154" s="7835"/>
      <c r="F154" s="6503"/>
      <c r="G154" s="7360"/>
      <c r="H154" s="6749"/>
      <c r="I154" s="8720"/>
      <c r="J154" s="4661" t="s">
        <v>41</v>
      </c>
      <c r="K154" s="4779">
        <v>80</v>
      </c>
      <c r="L154" s="4778">
        <v>23.3</v>
      </c>
      <c r="M154" s="4777">
        <v>21.9</v>
      </c>
      <c r="N154" s="4692" t="s">
        <v>1674</v>
      </c>
      <c r="O154" s="4744" t="s">
        <v>254</v>
      </c>
      <c r="P154" s="4775">
        <v>80</v>
      </c>
      <c r="Q154" s="4774">
        <v>67</v>
      </c>
      <c r="R154" s="4795" t="s">
        <v>1673</v>
      </c>
      <c r="S154" s="4772"/>
      <c r="U154" s="4622"/>
      <c r="V154" s="4622"/>
      <c r="W154" s="4622"/>
    </row>
    <row r="155" spans="1:23" ht="24.75" customHeight="1" thickBot="1">
      <c r="A155" s="7823"/>
      <c r="B155" s="6985"/>
      <c r="C155" s="3172"/>
      <c r="D155" s="3007"/>
      <c r="E155" s="7836"/>
      <c r="F155" s="6504"/>
      <c r="G155" s="7360"/>
      <c r="H155" s="6749"/>
      <c r="I155" s="8683"/>
      <c r="J155" s="4693" t="s">
        <v>36</v>
      </c>
      <c r="K155" s="4771">
        <f>SUM(K153:K154)</f>
        <v>389.1</v>
      </c>
      <c r="L155" s="4770">
        <f>SUM(L153:L154)</f>
        <v>340</v>
      </c>
      <c r="M155" s="4769">
        <f>SUM(M153:M154)</f>
        <v>335.4</v>
      </c>
      <c r="N155" s="4701" t="s">
        <v>1672</v>
      </c>
      <c r="O155" s="4794" t="s">
        <v>254</v>
      </c>
      <c r="P155" s="4767">
        <v>9</v>
      </c>
      <c r="Q155" s="4766">
        <v>9</v>
      </c>
      <c r="R155" s="4793"/>
      <c r="S155" s="4764"/>
    </row>
    <row r="156" spans="1:23" ht="22.5" customHeight="1">
      <c r="A156" s="7821" t="s">
        <v>43</v>
      </c>
      <c r="B156" s="6983" t="s">
        <v>38</v>
      </c>
      <c r="C156" s="4784" t="s">
        <v>43</v>
      </c>
      <c r="D156" s="3030" t="s">
        <v>1190</v>
      </c>
      <c r="E156" s="7834"/>
      <c r="F156" s="6602" t="s">
        <v>1671</v>
      </c>
      <c r="G156" s="7394" t="s">
        <v>814</v>
      </c>
      <c r="H156" s="6749"/>
      <c r="I156" s="8682" t="s">
        <v>267</v>
      </c>
      <c r="J156" s="4697" t="s">
        <v>41</v>
      </c>
      <c r="K156" s="4792">
        <v>0</v>
      </c>
      <c r="L156" s="4696">
        <v>0</v>
      </c>
      <c r="M156" s="4742">
        <v>0</v>
      </c>
      <c r="N156" s="4669" t="s">
        <v>1670</v>
      </c>
      <c r="O156" s="4791" t="s">
        <v>391</v>
      </c>
      <c r="P156" s="4791">
        <v>93</v>
      </c>
      <c r="Q156" s="4790">
        <v>93</v>
      </c>
      <c r="R156" s="4789"/>
      <c r="S156" s="4788"/>
    </row>
    <row r="157" spans="1:23" ht="24.75" customHeight="1" thickBot="1">
      <c r="A157" s="7822"/>
      <c r="B157" s="6984"/>
      <c r="C157" s="1710"/>
      <c r="D157" s="3045"/>
      <c r="E157" s="7835"/>
      <c r="F157" s="7001"/>
      <c r="G157" s="7360"/>
      <c r="H157" s="6749"/>
      <c r="I157" s="8720"/>
      <c r="J157" s="4661" t="s">
        <v>354</v>
      </c>
      <c r="K157" s="4787">
        <v>284</v>
      </c>
      <c r="L157" s="4786">
        <v>284</v>
      </c>
      <c r="M157" s="4785">
        <v>186.2</v>
      </c>
      <c r="N157" s="4776"/>
      <c r="O157" s="4775"/>
      <c r="P157" s="4775"/>
      <c r="Q157" s="4774"/>
      <c r="R157" s="4773"/>
      <c r="S157" s="4772"/>
    </row>
    <row r="158" spans="1:23" ht="24.75" customHeight="1" thickBot="1">
      <c r="A158" s="7823"/>
      <c r="B158" s="6985"/>
      <c r="C158" s="3172"/>
      <c r="D158" s="3007"/>
      <c r="E158" s="7836"/>
      <c r="F158" s="6492"/>
      <c r="G158" s="7360"/>
      <c r="H158" s="6749"/>
      <c r="I158" s="8683"/>
      <c r="J158" s="4693" t="s">
        <v>36</v>
      </c>
      <c r="K158" s="4771">
        <f>SUM(K156:K157)</f>
        <v>284</v>
      </c>
      <c r="L158" s="4770">
        <f>SUM(L156:L157)</f>
        <v>284</v>
      </c>
      <c r="M158" s="4769">
        <f>SUM(M156:M157)</f>
        <v>186.2</v>
      </c>
      <c r="N158" s="4768"/>
      <c r="O158" s="4767"/>
      <c r="P158" s="4767"/>
      <c r="Q158" s="4766"/>
      <c r="R158" s="2238"/>
      <c r="S158" s="4764"/>
    </row>
    <row r="159" spans="1:23" ht="33" customHeight="1" thickBot="1">
      <c r="A159" s="7821" t="s">
        <v>43</v>
      </c>
      <c r="B159" s="6983" t="s">
        <v>38</v>
      </c>
      <c r="C159" s="4784" t="s">
        <v>43</v>
      </c>
      <c r="D159" s="3030" t="s">
        <v>1187</v>
      </c>
      <c r="E159" s="7834"/>
      <c r="F159" s="6602" t="s">
        <v>1669</v>
      </c>
      <c r="G159" s="7394" t="s">
        <v>814</v>
      </c>
      <c r="H159" s="6749"/>
      <c r="I159" s="8682" t="s">
        <v>267</v>
      </c>
      <c r="J159" s="4661" t="s">
        <v>41</v>
      </c>
      <c r="K159" s="4779">
        <v>100</v>
      </c>
      <c r="L159" s="4778">
        <v>0</v>
      </c>
      <c r="M159" s="4777">
        <v>0</v>
      </c>
      <c r="N159" s="4783" t="s">
        <v>1668</v>
      </c>
      <c r="O159" s="4782" t="s">
        <v>254</v>
      </c>
      <c r="P159" s="4782">
        <v>5</v>
      </c>
      <c r="Q159" s="4781">
        <v>29</v>
      </c>
      <c r="R159" s="2190"/>
      <c r="S159" s="4780"/>
      <c r="T159" s="4622"/>
    </row>
    <row r="160" spans="1:23" ht="24.75" customHeight="1" thickBot="1">
      <c r="A160" s="7822"/>
      <c r="B160" s="6984"/>
      <c r="C160" s="1710"/>
      <c r="D160" s="3045"/>
      <c r="E160" s="7835"/>
      <c r="F160" s="7001"/>
      <c r="G160" s="7360"/>
      <c r="H160" s="6749"/>
      <c r="I160" s="8720"/>
      <c r="J160" s="4661" t="s">
        <v>354</v>
      </c>
      <c r="K160" s="4779">
        <v>0</v>
      </c>
      <c r="L160" s="4778">
        <v>0</v>
      </c>
      <c r="M160" s="4777">
        <v>0</v>
      </c>
      <c r="N160" s="4776"/>
      <c r="O160" s="4775"/>
      <c r="P160" s="4775"/>
      <c r="Q160" s="4774"/>
      <c r="R160" s="4773"/>
      <c r="S160" s="4772"/>
    </row>
    <row r="161" spans="1:20" ht="24.75" customHeight="1" thickBot="1">
      <c r="A161" s="7823"/>
      <c r="B161" s="6985"/>
      <c r="C161" s="3172"/>
      <c r="D161" s="3007"/>
      <c r="E161" s="7836"/>
      <c r="F161" s="6492"/>
      <c r="G161" s="7360"/>
      <c r="H161" s="6750"/>
      <c r="I161" s="8683"/>
      <c r="J161" s="4693" t="s">
        <v>36</v>
      </c>
      <c r="K161" s="4771">
        <f>SUM(K159:K160)</f>
        <v>100</v>
      </c>
      <c r="L161" s="4770">
        <f>SUM(L159:L160)</f>
        <v>0</v>
      </c>
      <c r="M161" s="4769">
        <f>SUM(M159:M160)</f>
        <v>0</v>
      </c>
      <c r="N161" s="4768"/>
      <c r="O161" s="4767"/>
      <c r="P161" s="4767"/>
      <c r="Q161" s="4766"/>
      <c r="R161" s="4765"/>
      <c r="S161" s="4764"/>
    </row>
    <row r="162" spans="1:20" ht="24" customHeight="1" thickBot="1">
      <c r="A162" s="3155" t="s">
        <v>43</v>
      </c>
      <c r="B162" s="4763" t="s">
        <v>38</v>
      </c>
      <c r="C162" s="7873" t="s">
        <v>40</v>
      </c>
      <c r="D162" s="6838"/>
      <c r="E162" s="6838"/>
      <c r="F162" s="6838"/>
      <c r="G162" s="6838"/>
      <c r="H162" s="6838"/>
      <c r="I162" s="6838"/>
      <c r="J162" s="4762" t="s">
        <v>36</v>
      </c>
      <c r="K162" s="4761">
        <f>K90</f>
        <v>1141.3000000000002</v>
      </c>
      <c r="L162" s="4761">
        <f>L90</f>
        <v>982.1</v>
      </c>
      <c r="M162" s="4761">
        <f>M90</f>
        <v>865.89999999999986</v>
      </c>
      <c r="N162" s="4760"/>
      <c r="O162" s="4759"/>
      <c r="P162" s="4759"/>
      <c r="Q162" s="4758"/>
      <c r="R162" s="4757"/>
      <c r="S162" s="4756"/>
    </row>
    <row r="163" spans="1:20" ht="24" customHeight="1" thickBot="1">
      <c r="A163" s="4755" t="s">
        <v>43</v>
      </c>
      <c r="B163" s="8622" t="s">
        <v>780</v>
      </c>
      <c r="C163" s="8623"/>
      <c r="D163" s="8623"/>
      <c r="E163" s="8623"/>
      <c r="F163" s="8623"/>
      <c r="G163" s="8623"/>
      <c r="H163" s="8623"/>
      <c r="I163" s="8623"/>
      <c r="J163" s="8623"/>
      <c r="K163" s="4637">
        <f>K83+K162</f>
        <v>5608.7</v>
      </c>
      <c r="L163" s="4637">
        <f>L83+L162</f>
        <v>5065.8</v>
      </c>
      <c r="M163" s="4637">
        <f>M83+M162</f>
        <v>4941.7</v>
      </c>
      <c r="N163" s="4636"/>
      <c r="O163" s="4635"/>
      <c r="P163" s="4635"/>
      <c r="Q163" s="4634"/>
      <c r="R163" s="4754"/>
      <c r="S163" s="4633"/>
    </row>
    <row r="164" spans="1:20" ht="24.75" customHeight="1" thickBot="1">
      <c r="A164" s="8748" t="s">
        <v>38</v>
      </c>
      <c r="B164" s="3224" t="s">
        <v>1667</v>
      </c>
      <c r="C164" s="4753"/>
      <c r="D164" s="4753"/>
      <c r="E164" s="4753"/>
      <c r="F164" s="4750"/>
      <c r="G164" s="4749"/>
      <c r="H164" s="4752"/>
      <c r="I164" s="4751"/>
      <c r="J164" s="4750"/>
      <c r="K164" s="4750"/>
      <c r="L164" s="4750"/>
      <c r="M164" s="4750"/>
      <c r="N164" s="4749"/>
      <c r="O164" s="4749"/>
      <c r="P164" s="4749"/>
      <c r="Q164" s="4748"/>
      <c r="R164" s="4747"/>
      <c r="S164" s="4746"/>
    </row>
    <row r="165" spans="1:20" ht="27.75" customHeight="1">
      <c r="A165" s="8749"/>
      <c r="B165" s="8709"/>
      <c r="C165" s="8710"/>
      <c r="D165" s="8710"/>
      <c r="E165" s="8710"/>
      <c r="F165" s="8710"/>
      <c r="G165" s="8710"/>
      <c r="H165" s="8710"/>
      <c r="I165" s="8710"/>
      <c r="J165" s="8710"/>
      <c r="K165" s="8710"/>
      <c r="L165" s="8710"/>
      <c r="M165" s="4745"/>
      <c r="N165" s="4683" t="s">
        <v>1666</v>
      </c>
      <c r="O165" s="4744" t="s">
        <v>279</v>
      </c>
      <c r="P165" s="4743">
        <v>39.799999999999997</v>
      </c>
      <c r="Q165" s="4742">
        <v>39.799999999999997</v>
      </c>
      <c r="R165" s="4741"/>
      <c r="S165" s="4740"/>
    </row>
    <row r="166" spans="1:20" ht="27.75" customHeight="1">
      <c r="A166" s="8749"/>
      <c r="B166" s="8711"/>
      <c r="C166" s="8712"/>
      <c r="D166" s="8712"/>
      <c r="E166" s="8712"/>
      <c r="F166" s="8712"/>
      <c r="G166" s="8712"/>
      <c r="H166" s="8712"/>
      <c r="I166" s="8712"/>
      <c r="J166" s="8712"/>
      <c r="K166" s="8712"/>
      <c r="L166" s="8712"/>
      <c r="M166" s="4739"/>
      <c r="N166" s="4738" t="s">
        <v>1665</v>
      </c>
      <c r="O166" s="4737" t="s">
        <v>280</v>
      </c>
      <c r="P166" s="4736">
        <v>14.95</v>
      </c>
      <c r="Q166" s="4735">
        <v>15</v>
      </c>
      <c r="R166" s="4734"/>
      <c r="S166" s="4733"/>
    </row>
    <row r="167" spans="1:20" ht="27.75" customHeight="1" thickBot="1">
      <c r="A167" s="8750"/>
      <c r="B167" s="8713"/>
      <c r="C167" s="8714"/>
      <c r="D167" s="8714"/>
      <c r="E167" s="8714"/>
      <c r="F167" s="8714"/>
      <c r="G167" s="8714"/>
      <c r="H167" s="8714"/>
      <c r="I167" s="8714"/>
      <c r="J167" s="8714"/>
      <c r="K167" s="8714"/>
      <c r="L167" s="8714"/>
      <c r="M167" s="4732"/>
      <c r="N167" s="4731" t="s">
        <v>1664</v>
      </c>
      <c r="O167" s="4730" t="s">
        <v>280</v>
      </c>
      <c r="P167" s="4729">
        <v>14.4</v>
      </c>
      <c r="Q167" s="4728">
        <v>14.4</v>
      </c>
      <c r="R167" s="4727"/>
      <c r="S167" s="4726"/>
    </row>
    <row r="168" spans="1:20" ht="24" customHeight="1" thickBot="1">
      <c r="A168" s="7821" t="s">
        <v>38</v>
      </c>
      <c r="B168" s="8751" t="s">
        <v>43</v>
      </c>
      <c r="C168" s="3154" t="s">
        <v>1663</v>
      </c>
      <c r="D168" s="1858"/>
      <c r="E168" s="4725"/>
      <c r="F168" s="4722"/>
      <c r="G168" s="4725"/>
      <c r="H168" s="4724"/>
      <c r="I168" s="4723"/>
      <c r="J168" s="4722"/>
      <c r="K168" s="4722"/>
      <c r="L168" s="4722"/>
      <c r="M168" s="4722"/>
      <c r="N168" s="4641"/>
      <c r="O168" s="4721"/>
      <c r="P168" s="4720"/>
      <c r="Q168" s="4719"/>
      <c r="R168" s="4718"/>
      <c r="S168" s="4717"/>
    </row>
    <row r="169" spans="1:20" ht="42.75" customHeight="1" thickBot="1">
      <c r="A169" s="7822"/>
      <c r="B169" s="8752"/>
      <c r="C169" s="8715"/>
      <c r="D169" s="8716"/>
      <c r="E169" s="8716"/>
      <c r="F169" s="8716"/>
      <c r="G169" s="8716"/>
      <c r="H169" s="8716"/>
      <c r="I169" s="8716"/>
      <c r="J169" s="8716"/>
      <c r="K169" s="8716"/>
      <c r="L169" s="8716"/>
      <c r="M169" s="8717"/>
      <c r="N169" s="4683" t="s">
        <v>989</v>
      </c>
      <c r="O169" s="3120" t="s">
        <v>1662</v>
      </c>
      <c r="P169" s="3120">
        <v>72</v>
      </c>
      <c r="Q169" s="4716">
        <v>72</v>
      </c>
      <c r="R169" s="4680"/>
      <c r="S169" s="4715"/>
    </row>
    <row r="170" spans="1:20" ht="20.25" customHeight="1" thickBot="1">
      <c r="A170" s="7821" t="s">
        <v>38</v>
      </c>
      <c r="B170" s="6983" t="s">
        <v>43</v>
      </c>
      <c r="C170" s="1846" t="s">
        <v>43</v>
      </c>
      <c r="D170" s="8721" t="s">
        <v>1659</v>
      </c>
      <c r="E170" s="8722"/>
      <c r="F170" s="8723"/>
      <c r="G170" s="7394" t="s">
        <v>113</v>
      </c>
      <c r="H170" s="6748" t="s">
        <v>48</v>
      </c>
      <c r="I170" s="8645" t="s">
        <v>436</v>
      </c>
      <c r="J170" s="4714" t="s">
        <v>41</v>
      </c>
      <c r="K170" s="4713">
        <f t="shared" ref="K170:M171" si="3">K173</f>
        <v>0</v>
      </c>
      <c r="L170" s="4713">
        <f t="shared" si="3"/>
        <v>0</v>
      </c>
      <c r="M170" s="4713">
        <f t="shared" si="3"/>
        <v>0</v>
      </c>
      <c r="N170" s="4683" t="s">
        <v>1661</v>
      </c>
      <c r="O170" s="4712" t="s">
        <v>254</v>
      </c>
      <c r="P170" s="4712">
        <v>12.5</v>
      </c>
      <c r="Q170" s="4711">
        <v>12.5</v>
      </c>
      <c r="R170" s="4710"/>
      <c r="S170" s="4709"/>
    </row>
    <row r="171" spans="1:20" ht="15.75" customHeight="1" thickBot="1">
      <c r="A171" s="7822"/>
      <c r="B171" s="6984"/>
      <c r="C171" s="1839"/>
      <c r="D171" s="8724"/>
      <c r="E171" s="8725"/>
      <c r="F171" s="8726"/>
      <c r="G171" s="7360"/>
      <c r="H171" s="6749"/>
      <c r="I171" s="8650"/>
      <c r="J171" s="4671" t="s">
        <v>354</v>
      </c>
      <c r="K171" s="4670">
        <f t="shared" si="3"/>
        <v>0</v>
      </c>
      <c r="L171" s="4670">
        <f t="shared" si="3"/>
        <v>0</v>
      </c>
      <c r="M171" s="4670">
        <f t="shared" si="3"/>
        <v>0</v>
      </c>
      <c r="N171" s="4708" t="s">
        <v>1660</v>
      </c>
      <c r="O171" s="4707" t="s">
        <v>254</v>
      </c>
      <c r="P171" s="4707">
        <v>4</v>
      </c>
      <c r="Q171" s="4706">
        <v>4</v>
      </c>
      <c r="R171" s="4705"/>
      <c r="S171" s="4704"/>
    </row>
    <row r="172" spans="1:20" ht="36" customHeight="1" thickBot="1">
      <c r="A172" s="7823"/>
      <c r="B172" s="6985"/>
      <c r="C172" s="4654"/>
      <c r="D172" s="8727"/>
      <c r="E172" s="8728"/>
      <c r="F172" s="8729"/>
      <c r="G172" s="7360"/>
      <c r="H172" s="6749"/>
      <c r="I172" s="8650"/>
      <c r="J172" s="4703" t="s">
        <v>36</v>
      </c>
      <c r="K172" s="4702">
        <f>SUM(K170:K171)</f>
        <v>0</v>
      </c>
      <c r="L172" s="4702">
        <f>SUM(L170:L171)</f>
        <v>0</v>
      </c>
      <c r="M172" s="4702">
        <f>SUM(M170:M171)</f>
        <v>0</v>
      </c>
      <c r="N172" s="4701"/>
      <c r="O172" s="4700"/>
      <c r="P172" s="4699"/>
      <c r="Q172" s="4698"/>
      <c r="R172" s="4646"/>
      <c r="S172" s="4645"/>
    </row>
    <row r="173" spans="1:20" ht="21.75" customHeight="1">
      <c r="A173" s="7821" t="s">
        <v>38</v>
      </c>
      <c r="B173" s="6983" t="s">
        <v>43</v>
      </c>
      <c r="C173" s="1846" t="s">
        <v>43</v>
      </c>
      <c r="D173" s="4663" t="s">
        <v>43</v>
      </c>
      <c r="E173" s="3082"/>
      <c r="F173" s="7568" t="s">
        <v>1659</v>
      </c>
      <c r="G173" s="7360"/>
      <c r="H173" s="6749"/>
      <c r="I173" s="8650"/>
      <c r="J173" s="4697" t="s">
        <v>41</v>
      </c>
      <c r="K173" s="4696">
        <v>0</v>
      </c>
      <c r="L173" s="4696">
        <v>0</v>
      </c>
      <c r="M173" s="4696">
        <v>0</v>
      </c>
      <c r="N173" s="4692"/>
      <c r="O173" s="4691"/>
      <c r="P173" s="4690"/>
      <c r="Q173" s="4689"/>
      <c r="R173" s="4688"/>
      <c r="S173" s="4687"/>
    </row>
    <row r="174" spans="1:20" ht="24" customHeight="1" thickBot="1">
      <c r="A174" s="7822"/>
      <c r="B174" s="6984"/>
      <c r="C174" s="1839"/>
      <c r="D174" s="4663"/>
      <c r="E174" s="3082"/>
      <c r="F174" s="7569"/>
      <c r="G174" s="7360"/>
      <c r="H174" s="6749"/>
      <c r="I174" s="8650"/>
      <c r="J174" s="4661" t="s">
        <v>354</v>
      </c>
      <c r="K174" s="4660">
        <v>0</v>
      </c>
      <c r="L174" s="4660">
        <v>0</v>
      </c>
      <c r="M174" s="4660">
        <v>0</v>
      </c>
      <c r="N174" s="4692"/>
      <c r="O174" s="4691"/>
      <c r="P174" s="4690"/>
      <c r="Q174" s="4689"/>
      <c r="R174" s="4688"/>
      <c r="S174" s="4687"/>
    </row>
    <row r="175" spans="1:20" ht="20.25" customHeight="1" thickBot="1">
      <c r="A175" s="7823"/>
      <c r="B175" s="6985"/>
      <c r="C175" s="4695"/>
      <c r="D175" s="4694"/>
      <c r="E175" s="3080"/>
      <c r="F175" s="7570"/>
      <c r="G175" s="7361"/>
      <c r="H175" s="6750"/>
      <c r="I175" s="8646"/>
      <c r="J175" s="4693" t="s">
        <v>36</v>
      </c>
      <c r="K175" s="4650">
        <f>SUM(K173:K174)</f>
        <v>0</v>
      </c>
      <c r="L175" s="4650">
        <f>SUM(L173:L174)</f>
        <v>0</v>
      </c>
      <c r="M175" s="4650">
        <f>SUM(M173:M174)</f>
        <v>0</v>
      </c>
      <c r="N175" s="4692"/>
      <c r="O175" s="4691"/>
      <c r="P175" s="4690"/>
      <c r="Q175" s="4689"/>
      <c r="R175" s="4688"/>
      <c r="S175" s="4687"/>
    </row>
    <row r="176" spans="1:20" ht="24.75" customHeight="1">
      <c r="A176" s="7821" t="s">
        <v>38</v>
      </c>
      <c r="B176" s="6983" t="s">
        <v>43</v>
      </c>
      <c r="C176" s="1846" t="s">
        <v>38</v>
      </c>
      <c r="D176" s="6840" t="s">
        <v>1658</v>
      </c>
      <c r="E176" s="8673"/>
      <c r="F176" s="8674"/>
      <c r="G176" s="7394" t="s">
        <v>104</v>
      </c>
      <c r="H176" s="8718" t="s">
        <v>48</v>
      </c>
      <c r="I176" s="8645" t="s">
        <v>436</v>
      </c>
      <c r="J176" s="4685" t="s">
        <v>41</v>
      </c>
      <c r="K176" s="4684">
        <f>K179</f>
        <v>0</v>
      </c>
      <c r="L176" s="4684">
        <f>L179</f>
        <v>0</v>
      </c>
      <c r="M176" s="4684">
        <f>M179</f>
        <v>0</v>
      </c>
      <c r="N176" s="4683" t="s">
        <v>1657</v>
      </c>
      <c r="O176" s="4682" t="s">
        <v>254</v>
      </c>
      <c r="P176" s="4681">
        <v>0</v>
      </c>
      <c r="Q176" s="3118">
        <v>10</v>
      </c>
      <c r="R176" s="4680"/>
      <c r="S176" s="4679" t="s">
        <v>1656</v>
      </c>
      <c r="T176" s="4622"/>
    </row>
    <row r="177" spans="1:21" ht="49.5" customHeight="1" thickBot="1">
      <c r="A177" s="7823"/>
      <c r="B177" s="6985"/>
      <c r="C177" s="1839"/>
      <c r="D177" s="8677"/>
      <c r="E177" s="8678"/>
      <c r="F177" s="8679"/>
      <c r="G177" s="7360"/>
      <c r="H177" s="6749"/>
      <c r="I177" s="8650"/>
      <c r="J177" s="4678"/>
      <c r="K177" s="4678"/>
      <c r="L177" s="4677"/>
      <c r="M177" s="4676"/>
      <c r="N177" s="8746" t="s">
        <v>1655</v>
      </c>
      <c r="O177" s="4668" t="s">
        <v>279</v>
      </c>
      <c r="P177" s="4668">
        <v>50</v>
      </c>
      <c r="Q177" s="4674">
        <v>50</v>
      </c>
      <c r="R177" s="4673"/>
      <c r="S177" s="4672" t="s">
        <v>1654</v>
      </c>
    </row>
    <row r="178" spans="1:21" ht="21.75" customHeight="1" thickBot="1">
      <c r="A178" s="7821" t="s">
        <v>38</v>
      </c>
      <c r="B178" s="6983" t="s">
        <v>43</v>
      </c>
      <c r="C178" s="1846" t="s">
        <v>38</v>
      </c>
      <c r="D178" s="4663" t="s">
        <v>43</v>
      </c>
      <c r="E178" s="1708"/>
      <c r="F178" s="7569" t="s">
        <v>1653</v>
      </c>
      <c r="G178" s="7360"/>
      <c r="H178" s="6749"/>
      <c r="I178" s="8650"/>
      <c r="J178" s="4671" t="s">
        <v>36</v>
      </c>
      <c r="K178" s="4670">
        <f>SUM(K176:K177)</f>
        <v>0</v>
      </c>
      <c r="L178" s="4670">
        <f>SUM(L176:L177)</f>
        <v>0</v>
      </c>
      <c r="M178" s="4670">
        <f>SUM(M176:M177)</f>
        <v>0</v>
      </c>
      <c r="N178" s="8747"/>
      <c r="O178" s="4668" t="s">
        <v>391</v>
      </c>
      <c r="P178" s="4667">
        <v>263</v>
      </c>
      <c r="Q178" s="4666">
        <v>263</v>
      </c>
      <c r="R178" s="4665"/>
      <c r="S178" s="4664"/>
    </row>
    <row r="179" spans="1:21" ht="22.9" customHeight="1" thickBot="1">
      <c r="A179" s="7822"/>
      <c r="B179" s="6984"/>
      <c r="C179" s="1839"/>
      <c r="D179" s="4663"/>
      <c r="E179" s="1708"/>
      <c r="F179" s="7569"/>
      <c r="G179" s="7360"/>
      <c r="H179" s="6749"/>
      <c r="I179" s="8650"/>
      <c r="J179" s="4661" t="s">
        <v>41</v>
      </c>
      <c r="K179" s="4660">
        <v>0</v>
      </c>
      <c r="L179" s="4660">
        <v>0</v>
      </c>
      <c r="M179" s="4660">
        <v>0</v>
      </c>
      <c r="N179" s="4659"/>
      <c r="O179" s="4658"/>
      <c r="P179" s="4658"/>
      <c r="Q179" s="4657"/>
      <c r="R179" s="4656"/>
      <c r="S179" s="4655"/>
    </row>
    <row r="180" spans="1:21" ht="24" customHeight="1" thickBot="1">
      <c r="A180" s="7823"/>
      <c r="B180" s="6985"/>
      <c r="C180" s="4654"/>
      <c r="D180" s="4653"/>
      <c r="E180" s="3080"/>
      <c r="F180" s="7570"/>
      <c r="G180" s="7361"/>
      <c r="H180" s="8719"/>
      <c r="I180" s="8646"/>
      <c r="J180" s="4651" t="s">
        <v>36</v>
      </c>
      <c r="K180" s="4650">
        <f>SUM(K179)</f>
        <v>0</v>
      </c>
      <c r="L180" s="4650">
        <f>SUM(L179)</f>
        <v>0</v>
      </c>
      <c r="M180" s="4650">
        <f>SUM(M179)</f>
        <v>0</v>
      </c>
      <c r="N180" s="4649"/>
      <c r="O180" s="4648"/>
      <c r="P180" s="4648"/>
      <c r="Q180" s="4647"/>
      <c r="R180" s="4646"/>
      <c r="S180" s="4645"/>
    </row>
    <row r="181" spans="1:21" ht="27" customHeight="1" thickBot="1">
      <c r="A181" s="2005" t="s">
        <v>38</v>
      </c>
      <c r="B181" s="2973" t="s">
        <v>43</v>
      </c>
      <c r="C181" s="7873" t="s">
        <v>40</v>
      </c>
      <c r="D181" s="6838"/>
      <c r="E181" s="6838"/>
      <c r="F181" s="6838"/>
      <c r="G181" s="6838"/>
      <c r="H181" s="6838"/>
      <c r="I181" s="6838"/>
      <c r="J181" s="4644" t="s">
        <v>36</v>
      </c>
      <c r="K181" s="4643">
        <f>K172+K180</f>
        <v>0</v>
      </c>
      <c r="L181" s="4643">
        <f>L172+L180</f>
        <v>0</v>
      </c>
      <c r="M181" s="4643">
        <f>M172+M180</f>
        <v>0</v>
      </c>
      <c r="N181" s="4642"/>
      <c r="O181" s="4641"/>
      <c r="P181" s="4641"/>
      <c r="Q181" s="4640"/>
      <c r="R181" s="4639"/>
      <c r="S181" s="4639"/>
    </row>
    <row r="182" spans="1:21" ht="25.9" customHeight="1" thickBot="1">
      <c r="A182" s="4638" t="s">
        <v>38</v>
      </c>
      <c r="B182" s="8622" t="s">
        <v>780</v>
      </c>
      <c r="C182" s="8623"/>
      <c r="D182" s="8623"/>
      <c r="E182" s="8623"/>
      <c r="F182" s="8623"/>
      <c r="G182" s="8623"/>
      <c r="H182" s="8623"/>
      <c r="I182" s="8623"/>
      <c r="J182" s="8624"/>
      <c r="K182" s="4637">
        <f>K172+K180</f>
        <v>0</v>
      </c>
      <c r="L182" s="4637">
        <f>L172+L180</f>
        <v>0</v>
      </c>
      <c r="M182" s="4637">
        <f>M172+M180</f>
        <v>0</v>
      </c>
      <c r="N182" s="4636"/>
      <c r="O182" s="4635"/>
      <c r="P182" s="4635"/>
      <c r="Q182" s="4634"/>
      <c r="R182" s="4633"/>
      <c r="S182" s="4633"/>
    </row>
    <row r="183" spans="1:21" ht="21.75" customHeight="1" thickBot="1">
      <c r="A183" s="7919" t="s">
        <v>35</v>
      </c>
      <c r="B183" s="7920"/>
      <c r="C183" s="7920"/>
      <c r="D183" s="7920"/>
      <c r="E183" s="7920"/>
      <c r="F183" s="7920"/>
      <c r="G183" s="7920"/>
      <c r="H183" s="7920"/>
      <c r="I183" s="7920"/>
      <c r="J183" s="7921"/>
      <c r="K183" s="4632">
        <f>K163+K182</f>
        <v>5608.7</v>
      </c>
      <c r="L183" s="4632">
        <f>L163+L182</f>
        <v>5065.8</v>
      </c>
      <c r="M183" s="4632">
        <f>M163+M182</f>
        <v>4941.7</v>
      </c>
      <c r="N183" s="4631"/>
      <c r="O183" s="4630"/>
      <c r="P183" s="4630"/>
      <c r="Q183" s="4629"/>
      <c r="R183" s="4628"/>
      <c r="S183" s="4628"/>
    </row>
    <row r="184" spans="1:21">
      <c r="A184" s="3642" t="s">
        <v>34</v>
      </c>
      <c r="B184" s="3642"/>
      <c r="C184" s="3642"/>
      <c r="D184" s="3642"/>
      <c r="E184" s="3642"/>
      <c r="F184" s="3642"/>
      <c r="G184" s="3642"/>
      <c r="H184" s="3643"/>
      <c r="I184" s="3642"/>
      <c r="J184" s="3642"/>
      <c r="K184" s="3642"/>
      <c r="L184" s="3642"/>
      <c r="M184" s="3642"/>
      <c r="N184" s="3642"/>
      <c r="O184" s="629"/>
      <c r="P184" s="629"/>
      <c r="Q184" s="4627"/>
    </row>
    <row r="185" spans="1:21" ht="61.5" customHeight="1">
      <c r="A185" s="2954"/>
      <c r="B185" s="2954"/>
      <c r="C185" s="2954"/>
      <c r="D185" s="2954"/>
      <c r="E185" s="2954"/>
      <c r="F185" s="4624"/>
      <c r="G185" s="2954"/>
      <c r="H185" s="4626"/>
      <c r="I185" s="4625"/>
      <c r="J185" s="4624"/>
      <c r="K185" s="4624"/>
      <c r="L185" s="4624"/>
      <c r="M185" s="4624"/>
      <c r="N185" s="2954"/>
      <c r="O185" s="2954"/>
      <c r="P185" s="2954"/>
      <c r="Q185" s="3149"/>
    </row>
    <row r="186" spans="1:21" ht="14.25" customHeight="1">
      <c r="A186" s="7474" t="s">
        <v>33</v>
      </c>
      <c r="B186" s="7474"/>
      <c r="C186" s="7474"/>
      <c r="D186" s="7474"/>
      <c r="E186" s="7474"/>
      <c r="F186" s="7474"/>
      <c r="G186" s="7474"/>
      <c r="H186" s="7474"/>
      <c r="I186" s="7474"/>
      <c r="J186" s="7474"/>
      <c r="K186" s="7474"/>
      <c r="L186" s="7474"/>
      <c r="M186" s="2260"/>
      <c r="N186" s="2962"/>
      <c r="O186" s="2962"/>
      <c r="P186" s="2962"/>
      <c r="Q186" s="2961"/>
    </row>
    <row r="187" spans="1:21" ht="15.75" thickBot="1">
      <c r="A187" s="55"/>
      <c r="B187" s="52"/>
      <c r="C187" s="52"/>
      <c r="D187" s="52"/>
      <c r="E187" s="52"/>
      <c r="F187" s="52"/>
      <c r="G187" s="53"/>
      <c r="H187" s="52"/>
      <c r="I187" s="52"/>
      <c r="J187" s="51"/>
      <c r="K187" s="51"/>
      <c r="L187" s="50" t="s">
        <v>32</v>
      </c>
      <c r="M187" s="49"/>
      <c r="N187" s="2962"/>
      <c r="O187" s="2962"/>
      <c r="P187" s="2962"/>
      <c r="Q187" s="2961"/>
    </row>
    <row r="188" spans="1:21" ht="96" customHeight="1" thickBot="1">
      <c r="A188" s="48"/>
      <c r="B188" s="47"/>
      <c r="C188" s="6651" t="s">
        <v>244</v>
      </c>
      <c r="D188" s="6651"/>
      <c r="E188" s="6651"/>
      <c r="F188" s="6651"/>
      <c r="G188" s="6651"/>
      <c r="H188" s="6651"/>
      <c r="I188" s="6651"/>
      <c r="J188" s="6651"/>
      <c r="K188" s="623" t="s">
        <v>30</v>
      </c>
      <c r="L188" s="622" t="s">
        <v>29</v>
      </c>
      <c r="M188" s="621" t="s">
        <v>28</v>
      </c>
      <c r="N188" s="2962"/>
      <c r="O188" s="2962"/>
      <c r="P188" s="2962"/>
      <c r="Q188" s="2961"/>
    </row>
    <row r="189" spans="1:21" ht="15">
      <c r="A189" s="7201" t="s">
        <v>243</v>
      </c>
      <c r="B189" s="7202"/>
      <c r="C189" s="7202"/>
      <c r="D189" s="7202"/>
      <c r="E189" s="7202"/>
      <c r="F189" s="7202"/>
      <c r="G189" s="7202"/>
      <c r="H189" s="7202"/>
      <c r="I189" s="7202"/>
      <c r="J189" s="7203"/>
      <c r="K189" s="2259">
        <f>K190+K194+K203</f>
        <v>5608.7</v>
      </c>
      <c r="L189" s="2259">
        <f>L190+L194+L203</f>
        <v>5065.7999999999993</v>
      </c>
      <c r="M189" s="2259">
        <f>M190+M194+M203</f>
        <v>4941.6999999999989</v>
      </c>
      <c r="N189" s="4623"/>
      <c r="O189" s="2179"/>
      <c r="P189" s="2179"/>
      <c r="Q189" s="2961"/>
      <c r="S189" s="4619"/>
      <c r="T189" s="4622"/>
    </row>
    <row r="190" spans="1:21" ht="15" customHeight="1">
      <c r="A190" s="7158" t="s">
        <v>26</v>
      </c>
      <c r="B190" s="7159"/>
      <c r="C190" s="7159"/>
      <c r="D190" s="7159"/>
      <c r="E190" s="7159"/>
      <c r="F190" s="7159"/>
      <c r="G190" s="7159"/>
      <c r="H190" s="7159"/>
      <c r="I190" s="7159"/>
      <c r="J190" s="7160"/>
      <c r="K190" s="36">
        <f>K191</f>
        <v>548.20000000000005</v>
      </c>
      <c r="L190" s="36">
        <f>L191</f>
        <v>381.40000000000003</v>
      </c>
      <c r="M190" s="36">
        <f>M191</f>
        <v>366.19999999999993</v>
      </c>
      <c r="N190" s="4623"/>
      <c r="O190" s="2962"/>
      <c r="P190" s="2962"/>
      <c r="Q190" s="2961"/>
    </row>
    <row r="191" spans="1:21" ht="15" customHeight="1">
      <c r="A191" s="8694" t="s">
        <v>25</v>
      </c>
      <c r="B191" s="8695"/>
      <c r="C191" s="8695"/>
      <c r="D191" s="8695"/>
      <c r="E191" s="8695"/>
      <c r="F191" s="8695"/>
      <c r="G191" s="8695"/>
      <c r="H191" s="8695"/>
      <c r="I191" s="8695"/>
      <c r="J191" s="8696"/>
      <c r="K191" s="36">
        <f>K19+K41+K67+K73+K86+K170+K176</f>
        <v>548.20000000000005</v>
      </c>
      <c r="L191" s="36">
        <f>L19+L41+L67+L73+L86+L170+L176</f>
        <v>381.40000000000003</v>
      </c>
      <c r="M191" s="36">
        <f>M19+M41+M67+M73+M86+M170+M176</f>
        <v>366.19999999999993</v>
      </c>
      <c r="N191" s="2962"/>
      <c r="O191" s="2962"/>
      <c r="P191" s="2962"/>
      <c r="Q191" s="2961"/>
      <c r="U191" s="4622"/>
    </row>
    <row r="192" spans="1:21" ht="15" customHeight="1">
      <c r="A192" s="7158" t="s">
        <v>24</v>
      </c>
      <c r="B192" s="7159"/>
      <c r="C192" s="7159"/>
      <c r="D192" s="7159"/>
      <c r="E192" s="7164"/>
      <c r="F192" s="7164"/>
      <c r="G192" s="7164"/>
      <c r="H192" s="7164"/>
      <c r="I192" s="7164"/>
      <c r="J192" s="7165"/>
      <c r="K192" s="36"/>
      <c r="L192" s="36"/>
      <c r="M192" s="36"/>
      <c r="N192" s="2962"/>
      <c r="O192" s="2962"/>
      <c r="P192" s="2962"/>
      <c r="Q192" s="2961"/>
    </row>
    <row r="193" spans="1:21" ht="30" customHeight="1">
      <c r="A193" s="7158" t="s">
        <v>23</v>
      </c>
      <c r="B193" s="7159"/>
      <c r="C193" s="7159"/>
      <c r="D193" s="7159"/>
      <c r="E193" s="7159"/>
      <c r="F193" s="7159"/>
      <c r="G193" s="7159"/>
      <c r="H193" s="7159"/>
      <c r="I193" s="7159"/>
      <c r="J193" s="7160"/>
      <c r="K193" s="36">
        <v>0</v>
      </c>
      <c r="L193" s="36">
        <v>0</v>
      </c>
      <c r="M193" s="36">
        <v>0</v>
      </c>
      <c r="N193" s="2962"/>
      <c r="O193" s="2962"/>
      <c r="P193" s="2962"/>
      <c r="Q193" s="2961"/>
    </row>
    <row r="194" spans="1:21" ht="15" customHeight="1">
      <c r="A194" s="8694" t="s">
        <v>22</v>
      </c>
      <c r="B194" s="8695"/>
      <c r="C194" s="8695"/>
      <c r="D194" s="8695"/>
      <c r="E194" s="8695"/>
      <c r="F194" s="8695"/>
      <c r="G194" s="8695"/>
      <c r="H194" s="8695"/>
      <c r="I194" s="8695"/>
      <c r="J194" s="8696"/>
      <c r="K194" s="36">
        <f>K195+K198</f>
        <v>4776.5</v>
      </c>
      <c r="L194" s="36">
        <f>L195+L198</f>
        <v>4400.3999999999996</v>
      </c>
      <c r="M194" s="36">
        <f>M195+M198</f>
        <v>4389.2999999999993</v>
      </c>
      <c r="N194" s="2962"/>
      <c r="O194" s="2962"/>
      <c r="P194" s="2962"/>
      <c r="Q194" s="2961"/>
      <c r="U194" s="4622"/>
    </row>
    <row r="195" spans="1:21" ht="15" customHeight="1">
      <c r="A195" s="7158" t="s">
        <v>21</v>
      </c>
      <c r="B195" s="7159"/>
      <c r="C195" s="7159"/>
      <c r="D195" s="7159"/>
      <c r="E195" s="7164"/>
      <c r="F195" s="7164"/>
      <c r="G195" s="7164"/>
      <c r="H195" s="7164"/>
      <c r="I195" s="7164"/>
      <c r="J195" s="7165"/>
      <c r="K195" s="36">
        <f>K23+K33+K45+K68+K74+K87</f>
        <v>1070.3000000000002</v>
      </c>
      <c r="L195" s="36">
        <f>L23+L33+L45+L68+L74+L87</f>
        <v>1102.3</v>
      </c>
      <c r="M195" s="36">
        <f>M23+M33+M45+M68+M74+M87</f>
        <v>1091.1999999999998</v>
      </c>
      <c r="N195" s="2962"/>
      <c r="O195" s="2962"/>
      <c r="P195" s="2962"/>
      <c r="Q195" s="2961"/>
    </row>
    <row r="196" spans="1:21" ht="15" customHeight="1">
      <c r="A196" s="7158" t="s">
        <v>20</v>
      </c>
      <c r="B196" s="7159"/>
      <c r="C196" s="7159"/>
      <c r="D196" s="7159"/>
      <c r="E196" s="7164"/>
      <c r="F196" s="7164"/>
      <c r="G196" s="7164"/>
      <c r="H196" s="7164"/>
      <c r="I196" s="7164"/>
      <c r="J196" s="7165"/>
      <c r="K196" s="36"/>
      <c r="L196" s="36"/>
      <c r="M196" s="36"/>
      <c r="N196" s="2962"/>
      <c r="O196" s="2962"/>
      <c r="P196" s="2962"/>
      <c r="Q196" s="2961"/>
    </row>
    <row r="197" spans="1:21" ht="15" customHeight="1">
      <c r="A197" s="7158" t="s">
        <v>19</v>
      </c>
      <c r="B197" s="7159"/>
      <c r="C197" s="7159"/>
      <c r="D197" s="7159"/>
      <c r="E197" s="7164"/>
      <c r="F197" s="7164"/>
      <c r="G197" s="7164"/>
      <c r="H197" s="7164"/>
      <c r="I197" s="7164"/>
      <c r="J197" s="7165"/>
      <c r="K197" s="36"/>
      <c r="L197" s="36"/>
      <c r="M197" s="36"/>
      <c r="N197" s="2962"/>
      <c r="O197" s="2962"/>
      <c r="P197" s="2962"/>
      <c r="Q197" s="2961"/>
    </row>
    <row r="198" spans="1:21" ht="15" customHeight="1">
      <c r="A198" s="7158" t="s">
        <v>18</v>
      </c>
      <c r="B198" s="7164"/>
      <c r="C198" s="7164"/>
      <c r="D198" s="7164"/>
      <c r="E198" s="7164"/>
      <c r="F198" s="7164"/>
      <c r="G198" s="7164"/>
      <c r="H198" s="7164"/>
      <c r="I198" s="7164"/>
      <c r="J198" s="7165"/>
      <c r="K198" s="36">
        <f>K21+K32+K44+K66+K76</f>
        <v>3706.2</v>
      </c>
      <c r="L198" s="36">
        <f>L21+L32+L44+L66+L76</f>
        <v>3298.1</v>
      </c>
      <c r="M198" s="36">
        <f>M21+M32+M44+M66+M76</f>
        <v>3298.1</v>
      </c>
      <c r="Q198" s="2961"/>
      <c r="U198" s="4622"/>
    </row>
    <row r="199" spans="1:21" ht="15" customHeight="1">
      <c r="A199" s="7158" t="s">
        <v>17</v>
      </c>
      <c r="B199" s="7159"/>
      <c r="C199" s="7159"/>
      <c r="D199" s="7159"/>
      <c r="E199" s="7164"/>
      <c r="F199" s="7164"/>
      <c r="G199" s="7164"/>
      <c r="H199" s="7164"/>
      <c r="I199" s="7164"/>
      <c r="J199" s="7165"/>
      <c r="K199" s="36"/>
      <c r="L199" s="36"/>
      <c r="M199" s="36"/>
      <c r="N199" s="2962"/>
      <c r="O199" s="2962"/>
      <c r="P199" s="2962"/>
      <c r="Q199" s="2961"/>
    </row>
    <row r="200" spans="1:21" ht="15" customHeight="1">
      <c r="A200" s="7291" t="s">
        <v>16</v>
      </c>
      <c r="B200" s="7292"/>
      <c r="C200" s="7292"/>
      <c r="D200" s="7292"/>
      <c r="E200" s="7164"/>
      <c r="F200" s="7164"/>
      <c r="G200" s="7164"/>
      <c r="H200" s="7164"/>
      <c r="I200" s="7164"/>
      <c r="J200" s="7165"/>
      <c r="K200" s="36"/>
      <c r="L200" s="36"/>
      <c r="M200" s="36"/>
      <c r="N200" s="2962"/>
      <c r="O200" s="2962"/>
      <c r="P200" s="2962"/>
      <c r="Q200" s="2961"/>
    </row>
    <row r="201" spans="1:21" ht="15" customHeight="1">
      <c r="A201" s="7158" t="s">
        <v>15</v>
      </c>
      <c r="B201" s="7164"/>
      <c r="C201" s="7164"/>
      <c r="D201" s="7164"/>
      <c r="E201" s="7164"/>
      <c r="F201" s="7164"/>
      <c r="G201" s="7164"/>
      <c r="H201" s="7164"/>
      <c r="I201" s="7164"/>
      <c r="J201" s="7165"/>
      <c r="K201" s="36"/>
      <c r="L201" s="36"/>
      <c r="M201" s="36"/>
      <c r="N201" s="2962"/>
      <c r="O201" s="2962"/>
      <c r="P201" s="2962"/>
      <c r="Q201" s="2961"/>
    </row>
    <row r="202" spans="1:21" ht="15" customHeight="1">
      <c r="A202" s="7158" t="s">
        <v>14</v>
      </c>
      <c r="B202" s="7159"/>
      <c r="C202" s="7159"/>
      <c r="D202" s="7159"/>
      <c r="E202" s="7159"/>
      <c r="F202" s="7159"/>
      <c r="G202" s="7159"/>
      <c r="H202" s="7159"/>
      <c r="I202" s="7159"/>
      <c r="J202" s="7160"/>
      <c r="K202" s="36"/>
      <c r="L202" s="36"/>
      <c r="M202" s="36"/>
      <c r="N202" s="2962"/>
      <c r="O202" s="2962"/>
      <c r="P202" s="2962"/>
      <c r="Q202" s="2961"/>
    </row>
    <row r="203" spans="1:21" ht="15" customHeight="1">
      <c r="A203" s="8691" t="s">
        <v>13</v>
      </c>
      <c r="B203" s="8692"/>
      <c r="C203" s="8692"/>
      <c r="D203" s="8692"/>
      <c r="E203" s="8692"/>
      <c r="F203" s="8692"/>
      <c r="G203" s="8692"/>
      <c r="H203" s="8692"/>
      <c r="I203" s="8692"/>
      <c r="J203" s="8693"/>
      <c r="K203" s="36">
        <f>K88+K171</f>
        <v>284</v>
      </c>
      <c r="L203" s="36">
        <f>L88+L171</f>
        <v>284</v>
      </c>
      <c r="M203" s="36">
        <f>M88+M171</f>
        <v>186.2</v>
      </c>
      <c r="N203" s="2962"/>
      <c r="O203" s="2962"/>
      <c r="P203" s="2962"/>
      <c r="Q203" s="2961"/>
    </row>
    <row r="204" spans="1:21" ht="15" customHeight="1">
      <c r="A204" s="8694" t="s">
        <v>12</v>
      </c>
      <c r="B204" s="8695"/>
      <c r="C204" s="8695"/>
      <c r="D204" s="8695"/>
      <c r="E204" s="8695"/>
      <c r="F204" s="8695"/>
      <c r="G204" s="8695"/>
      <c r="H204" s="8695"/>
      <c r="I204" s="8695"/>
      <c r="J204" s="8696"/>
      <c r="K204" s="36"/>
      <c r="L204" s="36"/>
      <c r="M204" s="36"/>
      <c r="N204" s="2962"/>
      <c r="O204" s="2962"/>
      <c r="P204" s="2962"/>
      <c r="Q204" s="2961"/>
    </row>
    <row r="205" spans="1:21" ht="15" customHeight="1">
      <c r="A205" s="7158" t="s">
        <v>11</v>
      </c>
      <c r="B205" s="7159"/>
      <c r="C205" s="7159"/>
      <c r="D205" s="7159"/>
      <c r="E205" s="7164"/>
      <c r="F205" s="7164"/>
      <c r="G205" s="7164"/>
      <c r="H205" s="7164"/>
      <c r="I205" s="7164"/>
      <c r="J205" s="7165"/>
      <c r="K205" s="36"/>
      <c r="L205" s="36"/>
      <c r="M205" s="36"/>
      <c r="N205" s="2962"/>
      <c r="O205" s="2962"/>
      <c r="P205" s="2962"/>
      <c r="Q205" s="2961"/>
    </row>
    <row r="206" spans="1:21" ht="15" customHeight="1">
      <c r="A206" s="7158" t="s">
        <v>774</v>
      </c>
      <c r="B206" s="7159"/>
      <c r="C206" s="7159"/>
      <c r="D206" s="7159"/>
      <c r="E206" s="7164"/>
      <c r="F206" s="7164"/>
      <c r="G206" s="7164"/>
      <c r="H206" s="7164"/>
      <c r="I206" s="7164"/>
      <c r="J206" s="7165"/>
      <c r="K206" s="36"/>
      <c r="L206" s="36"/>
      <c r="M206" s="36"/>
      <c r="N206" s="2962"/>
      <c r="O206" s="2962"/>
      <c r="P206" s="2962"/>
      <c r="Q206" s="2961"/>
    </row>
    <row r="207" spans="1:21" ht="15.75" customHeight="1" thickBot="1">
      <c r="A207" s="7158" t="s">
        <v>773</v>
      </c>
      <c r="B207" s="7159"/>
      <c r="C207" s="7159"/>
      <c r="D207" s="7159"/>
      <c r="E207" s="7159"/>
      <c r="F207" s="7159"/>
      <c r="G207" s="7159"/>
      <c r="H207" s="7159"/>
      <c r="I207" s="7159"/>
      <c r="J207" s="7160"/>
      <c r="K207" s="36"/>
      <c r="L207" s="36"/>
      <c r="M207" s="36"/>
      <c r="N207" s="2962"/>
      <c r="O207" s="2962"/>
      <c r="P207" s="2962"/>
      <c r="Q207" s="2961"/>
    </row>
    <row r="208" spans="1:21" ht="25.9" customHeight="1" thickBot="1">
      <c r="A208" s="8697" t="s">
        <v>8</v>
      </c>
      <c r="B208" s="8698"/>
      <c r="C208" s="8698"/>
      <c r="D208" s="8698"/>
      <c r="E208" s="8698"/>
      <c r="F208" s="8698"/>
      <c r="G208" s="8698"/>
      <c r="H208" s="8698"/>
      <c r="I208" s="8698"/>
      <c r="J208" s="8699"/>
      <c r="K208" s="42">
        <f>K209</f>
        <v>0</v>
      </c>
      <c r="L208" s="42">
        <f>L209</f>
        <v>0</v>
      </c>
      <c r="M208" s="42">
        <f>M209</f>
        <v>0</v>
      </c>
      <c r="N208" s="2962"/>
      <c r="O208" s="2962"/>
      <c r="P208" s="2962"/>
      <c r="Q208" s="2961"/>
    </row>
    <row r="209" spans="1:17" ht="15" customHeight="1">
      <c r="A209" s="7296" t="s">
        <v>1168</v>
      </c>
      <c r="B209" s="7297"/>
      <c r="C209" s="7297"/>
      <c r="D209" s="7297"/>
      <c r="E209" s="7298"/>
      <c r="F209" s="7298"/>
      <c r="G209" s="7298"/>
      <c r="H209" s="7298"/>
      <c r="I209" s="7298"/>
      <c r="J209" s="7299"/>
      <c r="K209" s="2555">
        <f>K89</f>
        <v>0</v>
      </c>
      <c r="L209" s="2555">
        <f>L89</f>
        <v>0</v>
      </c>
      <c r="M209" s="2555">
        <f>M89</f>
        <v>0</v>
      </c>
      <c r="N209" s="2962"/>
      <c r="O209" s="2179"/>
      <c r="P209" s="2179"/>
      <c r="Q209" s="2961"/>
    </row>
    <row r="210" spans="1:17" ht="15.75" customHeight="1">
      <c r="A210" s="8703" t="s">
        <v>6</v>
      </c>
      <c r="B210" s="8704"/>
      <c r="C210" s="8704"/>
      <c r="D210" s="8704"/>
      <c r="E210" s="8704"/>
      <c r="F210" s="8704"/>
      <c r="G210" s="8704"/>
      <c r="H210" s="8704"/>
      <c r="I210" s="8704"/>
      <c r="J210" s="8705"/>
      <c r="K210" s="36"/>
      <c r="L210" s="36"/>
      <c r="M210" s="36"/>
      <c r="N210" s="2962"/>
      <c r="O210" s="2962"/>
      <c r="P210" s="2962"/>
      <c r="Q210" s="2961"/>
    </row>
    <row r="211" spans="1:17" ht="15.75" customHeight="1">
      <c r="A211" s="7413" t="s">
        <v>5</v>
      </c>
      <c r="B211" s="7414"/>
      <c r="C211" s="7414"/>
      <c r="D211" s="7414"/>
      <c r="E211" s="7414"/>
      <c r="F211" s="7414"/>
      <c r="G211" s="7414"/>
      <c r="H211" s="7414"/>
      <c r="I211" s="7414"/>
      <c r="J211" s="7415"/>
      <c r="K211" s="40"/>
      <c r="L211" s="40"/>
      <c r="M211" s="40"/>
      <c r="N211" s="2962"/>
      <c r="O211" s="2962"/>
      <c r="P211" s="2962"/>
      <c r="Q211" s="2961"/>
    </row>
    <row r="212" spans="1:17" ht="15.75" customHeight="1">
      <c r="A212" s="7416" t="s">
        <v>4</v>
      </c>
      <c r="B212" s="7417"/>
      <c r="C212" s="7417"/>
      <c r="D212" s="7417"/>
      <c r="E212" s="7417"/>
      <c r="F212" s="7417"/>
      <c r="G212" s="7417"/>
      <c r="H212" s="7417"/>
      <c r="I212" s="7417"/>
      <c r="J212" s="7418"/>
      <c r="K212" s="36"/>
      <c r="L212" s="36"/>
      <c r="M212" s="36"/>
      <c r="N212" s="2962"/>
      <c r="O212" s="2962"/>
      <c r="P212" s="2962"/>
      <c r="Q212" s="2961"/>
    </row>
    <row r="213" spans="1:17" ht="15.75" customHeight="1" thickBot="1">
      <c r="A213" s="7438" t="s">
        <v>3</v>
      </c>
      <c r="B213" s="7439"/>
      <c r="C213" s="7439"/>
      <c r="D213" s="7439"/>
      <c r="E213" s="7439"/>
      <c r="F213" s="7439"/>
      <c r="G213" s="7439"/>
      <c r="H213" s="7439"/>
      <c r="I213" s="7439"/>
      <c r="J213" s="7440"/>
      <c r="K213" s="15"/>
      <c r="L213" s="15"/>
      <c r="M213" s="15"/>
      <c r="N213" s="2962"/>
      <c r="O213" s="2962"/>
      <c r="P213" s="2962"/>
      <c r="Q213" s="2961"/>
    </row>
    <row r="214" spans="1:17" ht="15.75" customHeight="1" thickBot="1">
      <c r="A214" s="8700" t="s">
        <v>2</v>
      </c>
      <c r="B214" s="8701"/>
      <c r="C214" s="8701"/>
      <c r="D214" s="8701"/>
      <c r="E214" s="8701"/>
      <c r="F214" s="8701"/>
      <c r="G214" s="8701"/>
      <c r="H214" s="8701"/>
      <c r="I214" s="8701"/>
      <c r="J214" s="8702"/>
      <c r="K214" s="2250">
        <f>K189+K208</f>
        <v>5608.7</v>
      </c>
      <c r="L214" s="2250">
        <f>L189+L208</f>
        <v>5065.7999999999993</v>
      </c>
      <c r="M214" s="2250">
        <f>M189+M208</f>
        <v>4941.6999999999989</v>
      </c>
      <c r="N214" s="2962"/>
      <c r="O214" s="2962"/>
      <c r="P214" s="2962"/>
      <c r="Q214" s="2961"/>
    </row>
    <row r="215" spans="1:17" ht="15" customHeight="1">
      <c r="A215" s="8706" t="s">
        <v>1</v>
      </c>
      <c r="B215" s="8707"/>
      <c r="C215" s="8707"/>
      <c r="D215" s="8707"/>
      <c r="E215" s="8707"/>
      <c r="F215" s="8707"/>
      <c r="G215" s="8707"/>
      <c r="H215" s="8707"/>
      <c r="I215" s="8707"/>
      <c r="J215" s="8708"/>
      <c r="K215" s="2555"/>
      <c r="L215" s="2555"/>
      <c r="M215" s="2555"/>
      <c r="N215" s="2962"/>
      <c r="O215" s="2962"/>
      <c r="P215" s="2962"/>
      <c r="Q215" s="2961"/>
    </row>
    <row r="216" spans="1:17" ht="18.75" customHeight="1" thickBot="1">
      <c r="A216" s="8688" t="s">
        <v>0</v>
      </c>
      <c r="B216" s="8689"/>
      <c r="C216" s="8689"/>
      <c r="D216" s="8689"/>
      <c r="E216" s="8689"/>
      <c r="F216" s="8689"/>
      <c r="G216" s="8689"/>
      <c r="H216" s="8689"/>
      <c r="I216" s="8689"/>
      <c r="J216" s="8690"/>
      <c r="K216" s="15">
        <v>1393.9</v>
      </c>
      <c r="L216" s="15">
        <v>0</v>
      </c>
      <c r="M216" s="15">
        <v>0</v>
      </c>
      <c r="N216" s="4621"/>
      <c r="O216" s="4621"/>
      <c r="P216" s="4621"/>
      <c r="Q216" s="4621"/>
    </row>
    <row r="217" spans="1:17">
      <c r="A217" s="2951"/>
      <c r="B217" s="4620"/>
      <c r="C217" s="4620"/>
      <c r="D217" s="4620"/>
      <c r="E217" s="4620"/>
      <c r="F217" s="2948"/>
      <c r="H217" s="2948"/>
      <c r="I217" s="2948"/>
      <c r="J217" s="2948"/>
      <c r="K217" s="2948"/>
      <c r="L217" s="2948"/>
      <c r="M217" s="2948"/>
    </row>
    <row r="218" spans="1:17">
      <c r="A218" s="2951"/>
      <c r="B218" s="4620"/>
      <c r="C218" s="4620"/>
      <c r="D218" s="4620"/>
      <c r="E218" s="4620"/>
      <c r="F218" s="2948"/>
      <c r="H218" s="2948"/>
      <c r="I218" s="2948"/>
      <c r="J218" s="2948"/>
      <c r="K218" s="2948"/>
      <c r="L218" s="2948"/>
      <c r="M218" s="2948"/>
    </row>
    <row r="219" spans="1:17" ht="15">
      <c r="A219" s="2951"/>
      <c r="B219" s="4620"/>
      <c r="C219" s="4620"/>
      <c r="D219" s="4620"/>
      <c r="E219" s="4620"/>
      <c r="F219" s="2948"/>
      <c r="H219" s="2948"/>
      <c r="I219" s="2948"/>
      <c r="J219" s="2948"/>
      <c r="K219" s="2948"/>
      <c r="L219" s="2948"/>
      <c r="M219" s="2948"/>
      <c r="N219" s="2962"/>
      <c r="O219" s="2962"/>
      <c r="P219" s="2962"/>
    </row>
    <row r="220" spans="1:17">
      <c r="A220" s="2951"/>
      <c r="B220" s="4620"/>
      <c r="C220" s="4620"/>
      <c r="D220" s="4620"/>
      <c r="E220" s="4620"/>
      <c r="F220" s="2948"/>
      <c r="H220" s="2948"/>
      <c r="I220" s="2948"/>
      <c r="J220" s="2948"/>
      <c r="K220" s="2948"/>
      <c r="L220" s="2948"/>
      <c r="M220" s="2948"/>
    </row>
    <row r="221" spans="1:17">
      <c r="A221" s="2951"/>
      <c r="B221" s="4620"/>
      <c r="C221" s="4620"/>
      <c r="D221" s="4620"/>
      <c r="E221" s="4620"/>
      <c r="F221" s="2948"/>
      <c r="H221" s="2948"/>
      <c r="I221" s="2948"/>
      <c r="J221" s="2948"/>
      <c r="K221" s="2948"/>
      <c r="L221" s="2948"/>
      <c r="M221" s="2948"/>
    </row>
    <row r="222" spans="1:17">
      <c r="A222" s="2951"/>
      <c r="B222" s="4620"/>
      <c r="C222" s="4620"/>
      <c r="D222" s="4620"/>
      <c r="E222" s="4620"/>
      <c r="F222" s="2948"/>
      <c r="H222" s="2948"/>
      <c r="I222" s="2948"/>
      <c r="J222" s="2948"/>
      <c r="K222" s="2948"/>
      <c r="L222" s="2948"/>
      <c r="M222" s="2948"/>
    </row>
    <row r="223" spans="1:17" ht="15" customHeight="1">
      <c r="A223" s="2951"/>
      <c r="B223" s="4620"/>
      <c r="C223" s="4620"/>
      <c r="D223" s="4620"/>
      <c r="E223" s="4620"/>
      <c r="F223" s="2948"/>
      <c r="H223" s="2948"/>
      <c r="I223" s="2948"/>
      <c r="J223" s="2948"/>
      <c r="K223" s="2948"/>
      <c r="L223" s="2948"/>
      <c r="M223" s="2948"/>
    </row>
    <row r="224" spans="1:17">
      <c r="A224" s="2951"/>
      <c r="B224" s="4620"/>
      <c r="C224" s="4620"/>
      <c r="D224" s="4620"/>
      <c r="E224" s="4620"/>
      <c r="F224" s="2948"/>
      <c r="H224" s="2948"/>
      <c r="I224" s="2948"/>
      <c r="J224" s="2948"/>
      <c r="K224" s="2948"/>
      <c r="L224" s="2948"/>
      <c r="M224" s="2948"/>
    </row>
    <row r="225" spans="1:16">
      <c r="A225" s="2951"/>
      <c r="B225" s="4620"/>
      <c r="C225" s="4620"/>
      <c r="D225" s="4620"/>
      <c r="E225" s="4620"/>
      <c r="F225" s="2948"/>
      <c r="H225" s="2948"/>
      <c r="I225" s="2948"/>
      <c r="J225" s="2948"/>
      <c r="K225" s="2948"/>
      <c r="L225" s="2948"/>
      <c r="M225" s="2948"/>
    </row>
    <row r="226" spans="1:16" ht="15.75" customHeight="1">
      <c r="A226" s="2951"/>
      <c r="B226" s="4620"/>
      <c r="C226" s="4620"/>
      <c r="D226" s="4620"/>
      <c r="E226" s="4620"/>
      <c r="F226" s="2948"/>
      <c r="H226" s="2948"/>
      <c r="I226" s="2948"/>
      <c r="J226" s="2948"/>
      <c r="K226" s="2948"/>
      <c r="L226" s="2948"/>
      <c r="M226" s="2948"/>
    </row>
    <row r="227" spans="1:16" ht="15.75" customHeight="1">
      <c r="A227" s="2951"/>
      <c r="B227" s="4620"/>
      <c r="C227" s="4620"/>
      <c r="D227" s="4620"/>
      <c r="E227" s="4620"/>
      <c r="F227" s="2948"/>
      <c r="H227" s="2948"/>
      <c r="I227" s="2948"/>
      <c r="J227" s="2948"/>
      <c r="K227" s="2948"/>
      <c r="L227" s="2948"/>
      <c r="M227" s="2948"/>
    </row>
    <row r="228" spans="1:16">
      <c r="A228" s="2951"/>
      <c r="B228" s="4620"/>
      <c r="C228" s="4620"/>
      <c r="D228" s="4620"/>
      <c r="E228" s="4620"/>
      <c r="F228" s="2948"/>
      <c r="H228" s="2948"/>
      <c r="I228" s="2948"/>
      <c r="J228" s="2948"/>
      <c r="K228" s="2948"/>
      <c r="L228" s="2948"/>
      <c r="M228" s="2948"/>
    </row>
    <row r="229" spans="1:16">
      <c r="A229" s="2951"/>
      <c r="B229" s="4620"/>
      <c r="C229" s="4620"/>
      <c r="D229" s="4620"/>
      <c r="E229" s="4620"/>
      <c r="F229" s="2948"/>
      <c r="H229" s="2948"/>
      <c r="I229" s="2948"/>
      <c r="J229" s="2948"/>
      <c r="K229" s="2948"/>
      <c r="L229" s="2948"/>
      <c r="M229" s="2948"/>
    </row>
    <row r="230" spans="1:16">
      <c r="F230" s="2948"/>
      <c r="H230" s="2948"/>
      <c r="I230" s="2948"/>
      <c r="J230" s="2948"/>
      <c r="K230" s="2948"/>
      <c r="L230" s="2948"/>
      <c r="M230" s="2948"/>
    </row>
    <row r="231" spans="1:16">
      <c r="F231" s="2948"/>
      <c r="H231" s="2948"/>
      <c r="I231" s="2948"/>
      <c r="J231" s="2948"/>
      <c r="K231" s="2948"/>
      <c r="L231" s="2948"/>
      <c r="M231" s="2948"/>
    </row>
    <row r="232" spans="1:16" ht="18" customHeight="1">
      <c r="F232" s="2948"/>
      <c r="H232" s="2948"/>
      <c r="I232" s="2948"/>
      <c r="J232" s="2948"/>
      <c r="K232" s="2948"/>
      <c r="L232" s="2948"/>
      <c r="M232" s="2948"/>
    </row>
    <row r="233" spans="1:16">
      <c r="F233" s="2948"/>
      <c r="H233" s="2948"/>
      <c r="I233" s="2948"/>
      <c r="J233" s="2948"/>
      <c r="K233" s="2948"/>
      <c r="L233" s="2948"/>
      <c r="M233" s="2948"/>
    </row>
    <row r="234" spans="1:16">
      <c r="F234" s="2948"/>
      <c r="H234" s="2948"/>
      <c r="I234" s="2948"/>
      <c r="J234" s="2948"/>
      <c r="K234" s="2948"/>
      <c r="L234" s="2948"/>
      <c r="M234" s="2948"/>
    </row>
    <row r="235" spans="1:16" ht="15">
      <c r="O235" s="4619"/>
      <c r="P235" s="4619"/>
    </row>
  </sheetData>
  <mergeCells count="381">
    <mergeCell ref="R142:S142"/>
    <mergeCell ref="R151:S151"/>
    <mergeCell ref="R152:S152"/>
    <mergeCell ref="R48:S48"/>
    <mergeCell ref="R49:S49"/>
    <mergeCell ref="R94:S94"/>
    <mergeCell ref="G156:G158"/>
    <mergeCell ref="I156:I158"/>
    <mergeCell ref="G151:G152"/>
    <mergeCell ref="E151:E152"/>
    <mergeCell ref="B151:B152"/>
    <mergeCell ref="R15:S15"/>
    <mergeCell ref="R121:S121"/>
    <mergeCell ref="R127:S129"/>
    <mergeCell ref="R133:S133"/>
    <mergeCell ref="R140:S141"/>
    <mergeCell ref="O73:O74"/>
    <mergeCell ref="Q73:Q74"/>
    <mergeCell ref="I73:I77"/>
    <mergeCell ref="I125:I126"/>
    <mergeCell ref="I114:I116"/>
    <mergeCell ref="I117:I120"/>
    <mergeCell ref="B144:B145"/>
    <mergeCell ref="B146:B147"/>
    <mergeCell ref="F151:F152"/>
    <mergeCell ref="G148:G150"/>
    <mergeCell ref="G144:G147"/>
    <mergeCell ref="H91:H96"/>
    <mergeCell ref="G114:G116"/>
    <mergeCell ref="I146:I147"/>
    <mergeCell ref="A164:A167"/>
    <mergeCell ref="A168:A169"/>
    <mergeCell ref="B168:B169"/>
    <mergeCell ref="B148:B150"/>
    <mergeCell ref="I148:I150"/>
    <mergeCell ref="I153:I155"/>
    <mergeCell ref="F159:F161"/>
    <mergeCell ref="O4:Q4"/>
    <mergeCell ref="H19:H25"/>
    <mergeCell ref="H117:H124"/>
    <mergeCell ref="F121:F122"/>
    <mergeCell ref="G121:G122"/>
    <mergeCell ref="G123:G124"/>
    <mergeCell ref="G51:G57"/>
    <mergeCell ref="Q6:Q7"/>
    <mergeCell ref="D32:F34"/>
    <mergeCell ref="G41:G50"/>
    <mergeCell ref="A142:A143"/>
    <mergeCell ref="G142:G143"/>
    <mergeCell ref="G140:G141"/>
    <mergeCell ref="G136:G137"/>
    <mergeCell ref="A58:A65"/>
    <mergeCell ref="I140:I141"/>
    <mergeCell ref="I127:I129"/>
    <mergeCell ref="A159:A161"/>
    <mergeCell ref="E159:E161"/>
    <mergeCell ref="A156:A158"/>
    <mergeCell ref="B156:B158"/>
    <mergeCell ref="F156:F158"/>
    <mergeCell ref="A146:A147"/>
    <mergeCell ref="A144:A145"/>
    <mergeCell ref="B133:B135"/>
    <mergeCell ref="F144:F145"/>
    <mergeCell ref="A133:A135"/>
    <mergeCell ref="F142:F143"/>
    <mergeCell ref="B142:B143"/>
    <mergeCell ref="B159:B161"/>
    <mergeCell ref="C138:C139"/>
    <mergeCell ref="N177:N178"/>
    <mergeCell ref="G133:G135"/>
    <mergeCell ref="I133:I135"/>
    <mergeCell ref="A178:A180"/>
    <mergeCell ref="E153:E155"/>
    <mergeCell ref="F153:F155"/>
    <mergeCell ref="J5:J7"/>
    <mergeCell ref="I32:I40"/>
    <mergeCell ref="G91:G93"/>
    <mergeCell ref="G105:G107"/>
    <mergeCell ref="E94:E96"/>
    <mergeCell ref="E97:E100"/>
    <mergeCell ref="E78:E82"/>
    <mergeCell ref="G58:G65"/>
    <mergeCell ref="H41:H50"/>
    <mergeCell ref="I41:I50"/>
    <mergeCell ref="N6:N7"/>
    <mergeCell ref="N127:N129"/>
    <mergeCell ref="E127:E129"/>
    <mergeCell ref="H58:H65"/>
    <mergeCell ref="I101:I104"/>
    <mergeCell ref="H105:H109"/>
    <mergeCell ref="H110:H116"/>
    <mergeCell ref="H97:H104"/>
    <mergeCell ref="A5:A7"/>
    <mergeCell ref="B5:B7"/>
    <mergeCell ref="A32:A34"/>
    <mergeCell ref="I136:I137"/>
    <mergeCell ref="I51:I57"/>
    <mergeCell ref="I58:I65"/>
    <mergeCell ref="H51:H57"/>
    <mergeCell ref="I130:I132"/>
    <mergeCell ref="D38:D40"/>
    <mergeCell ref="I121:I122"/>
    <mergeCell ref="I5:I7"/>
    <mergeCell ref="H32:H40"/>
    <mergeCell ref="D19:F25"/>
    <mergeCell ref="G19:G25"/>
    <mergeCell ref="B58:B65"/>
    <mergeCell ref="B19:B25"/>
    <mergeCell ref="G26:G31"/>
    <mergeCell ref="H26:H31"/>
    <mergeCell ref="F26:F27"/>
    <mergeCell ref="G86:G90"/>
    <mergeCell ref="G125:G126"/>
    <mergeCell ref="I105:I107"/>
    <mergeCell ref="A26:A31"/>
    <mergeCell ref="B35:B37"/>
    <mergeCell ref="I142:I143"/>
    <mergeCell ref="I123:I124"/>
    <mergeCell ref="F97:F100"/>
    <mergeCell ref="E114:E116"/>
    <mergeCell ref="D78:D82"/>
    <mergeCell ref="B86:B90"/>
    <mergeCell ref="D66:F69"/>
    <mergeCell ref="F58:F60"/>
    <mergeCell ref="E105:E107"/>
    <mergeCell ref="B110:B113"/>
    <mergeCell ref="F110:F113"/>
    <mergeCell ref="F114:F116"/>
    <mergeCell ref="B73:B77"/>
    <mergeCell ref="D97:D100"/>
    <mergeCell ref="D91:D93"/>
    <mergeCell ref="D94:D96"/>
    <mergeCell ref="B97:B100"/>
    <mergeCell ref="C94:C96"/>
    <mergeCell ref="E110:E113"/>
    <mergeCell ref="C108:C109"/>
    <mergeCell ref="I97:I100"/>
    <mergeCell ref="G101:G104"/>
    <mergeCell ref="G97:G100"/>
    <mergeCell ref="H78:H82"/>
    <mergeCell ref="A13:A18"/>
    <mergeCell ref="G94:G96"/>
    <mergeCell ref="F94:F96"/>
    <mergeCell ref="A94:A96"/>
    <mergeCell ref="A91:A93"/>
    <mergeCell ref="A8:A11"/>
    <mergeCell ref="A35:A37"/>
    <mergeCell ref="A38:A40"/>
    <mergeCell ref="B38:B40"/>
    <mergeCell ref="C38:C40"/>
    <mergeCell ref="B26:B31"/>
    <mergeCell ref="G78:G82"/>
    <mergeCell ref="A73:A77"/>
    <mergeCell ref="D86:F90"/>
    <mergeCell ref="C91:C93"/>
    <mergeCell ref="B66:B69"/>
    <mergeCell ref="B41:B50"/>
    <mergeCell ref="C35:C37"/>
    <mergeCell ref="F51:F57"/>
    <mergeCell ref="F38:F39"/>
    <mergeCell ref="D41:F50"/>
    <mergeCell ref="A41:A50"/>
    <mergeCell ref="A19:A25"/>
    <mergeCell ref="G32:G40"/>
    <mergeCell ref="A66:A69"/>
    <mergeCell ref="F70:F72"/>
    <mergeCell ref="A101:A104"/>
    <mergeCell ref="A97:A100"/>
    <mergeCell ref="C73:C77"/>
    <mergeCell ref="C83:I83"/>
    <mergeCell ref="I86:I90"/>
    <mergeCell ref="H66:H72"/>
    <mergeCell ref="B84:B85"/>
    <mergeCell ref="A84:A85"/>
    <mergeCell ref="B78:B82"/>
    <mergeCell ref="A86:A90"/>
    <mergeCell ref="C85:M85"/>
    <mergeCell ref="I66:I72"/>
    <mergeCell ref="I94:I96"/>
    <mergeCell ref="I78:I82"/>
    <mergeCell ref="F105:F107"/>
    <mergeCell ref="B91:B93"/>
    <mergeCell ref="E101:E104"/>
    <mergeCell ref="C97:C100"/>
    <mergeCell ref="H86:H90"/>
    <mergeCell ref="B136:B137"/>
    <mergeCell ref="B138:B139"/>
    <mergeCell ref="C123:C124"/>
    <mergeCell ref="B105:B107"/>
    <mergeCell ref="E91:E93"/>
    <mergeCell ref="F91:F93"/>
    <mergeCell ref="B108:B109"/>
    <mergeCell ref="B101:B104"/>
    <mergeCell ref="C101:C104"/>
    <mergeCell ref="F101:F104"/>
    <mergeCell ref="D136:D137"/>
    <mergeCell ref="D101:D104"/>
    <mergeCell ref="G127:G129"/>
    <mergeCell ref="G130:G132"/>
    <mergeCell ref="H125:H135"/>
    <mergeCell ref="G117:G120"/>
    <mergeCell ref="F123:F124"/>
    <mergeCell ref="E121:E122"/>
    <mergeCell ref="F117:F120"/>
    <mergeCell ref="A130:A132"/>
    <mergeCell ref="A123:A124"/>
    <mergeCell ref="D123:D124"/>
    <mergeCell ref="A127:A129"/>
    <mergeCell ref="B127:B129"/>
    <mergeCell ref="A136:A137"/>
    <mergeCell ref="D133:D135"/>
    <mergeCell ref="B130:B132"/>
    <mergeCell ref="B114:B116"/>
    <mergeCell ref="D114:D116"/>
    <mergeCell ref="A125:A126"/>
    <mergeCell ref="C125:C126"/>
    <mergeCell ref="C127:C129"/>
    <mergeCell ref="C121:C122"/>
    <mergeCell ref="C114:C116"/>
    <mergeCell ref="C136:C137"/>
    <mergeCell ref="A108:A109"/>
    <mergeCell ref="A105:A107"/>
    <mergeCell ref="F108:F109"/>
    <mergeCell ref="D105:D107"/>
    <mergeCell ref="C105:C107"/>
    <mergeCell ref="E136:E137"/>
    <mergeCell ref="C78:C82"/>
    <mergeCell ref="A117:A120"/>
    <mergeCell ref="A121:A122"/>
    <mergeCell ref="C117:C120"/>
    <mergeCell ref="A110:A113"/>
    <mergeCell ref="A78:A82"/>
    <mergeCell ref="A114:A116"/>
    <mergeCell ref="B117:B120"/>
    <mergeCell ref="F125:F126"/>
    <mergeCell ref="F133:F135"/>
    <mergeCell ref="F127:F129"/>
    <mergeCell ref="B125:B126"/>
    <mergeCell ref="E125:E126"/>
    <mergeCell ref="E123:E124"/>
    <mergeCell ref="B123:B124"/>
    <mergeCell ref="D121:D122"/>
    <mergeCell ref="B94:B96"/>
    <mergeCell ref="D130:D132"/>
    <mergeCell ref="A176:A177"/>
    <mergeCell ref="A170:A172"/>
    <mergeCell ref="A173:A175"/>
    <mergeCell ref="C181:I181"/>
    <mergeCell ref="B182:J182"/>
    <mergeCell ref="D170:F172"/>
    <mergeCell ref="F173:F175"/>
    <mergeCell ref="I170:I175"/>
    <mergeCell ref="B170:B172"/>
    <mergeCell ref="D176:F177"/>
    <mergeCell ref="B178:B180"/>
    <mergeCell ref="G170:G175"/>
    <mergeCell ref="I176:I180"/>
    <mergeCell ref="A197:J197"/>
    <mergeCell ref="A198:J198"/>
    <mergeCell ref="A194:J194"/>
    <mergeCell ref="A195:J195"/>
    <mergeCell ref="A196:J196"/>
    <mergeCell ref="A183:J183"/>
    <mergeCell ref="A193:J193"/>
    <mergeCell ref="A186:L186"/>
    <mergeCell ref="C188:J188"/>
    <mergeCell ref="A189:J189"/>
    <mergeCell ref="A190:J190"/>
    <mergeCell ref="A191:J191"/>
    <mergeCell ref="A192:J192"/>
    <mergeCell ref="B165:L167"/>
    <mergeCell ref="B163:J163"/>
    <mergeCell ref="B173:B175"/>
    <mergeCell ref="H170:H175"/>
    <mergeCell ref="C169:M169"/>
    <mergeCell ref="B176:B177"/>
    <mergeCell ref="A138:A139"/>
    <mergeCell ref="A140:A141"/>
    <mergeCell ref="E140:E141"/>
    <mergeCell ref="H176:H180"/>
    <mergeCell ref="F178:F180"/>
    <mergeCell ref="G176:G180"/>
    <mergeCell ref="C162:I162"/>
    <mergeCell ref="D140:D141"/>
    <mergeCell ref="C140:C141"/>
    <mergeCell ref="B140:B141"/>
    <mergeCell ref="G159:G161"/>
    <mergeCell ref="H148:H161"/>
    <mergeCell ref="I159:I161"/>
    <mergeCell ref="A151:A152"/>
    <mergeCell ref="A148:A150"/>
    <mergeCell ref="A153:A155"/>
    <mergeCell ref="B153:B155"/>
    <mergeCell ref="G153:G155"/>
    <mergeCell ref="A216:J216"/>
    <mergeCell ref="A199:J199"/>
    <mergeCell ref="A200:J200"/>
    <mergeCell ref="A201:J201"/>
    <mergeCell ref="A203:J203"/>
    <mergeCell ref="A204:J204"/>
    <mergeCell ref="A205:J205"/>
    <mergeCell ref="A206:J206"/>
    <mergeCell ref="A207:J207"/>
    <mergeCell ref="A208:J208"/>
    <mergeCell ref="A202:J202"/>
    <mergeCell ref="A211:J211"/>
    <mergeCell ref="A212:J212"/>
    <mergeCell ref="A213:J213"/>
    <mergeCell ref="A214:J214"/>
    <mergeCell ref="A209:J209"/>
    <mergeCell ref="A210:J210"/>
    <mergeCell ref="A215:J215"/>
    <mergeCell ref="I151:I152"/>
    <mergeCell ref="E156:E158"/>
    <mergeCell ref="A2:S2"/>
    <mergeCell ref="A3:S3"/>
    <mergeCell ref="K5:M5"/>
    <mergeCell ref="K6:K7"/>
    <mergeCell ref="L6:L7"/>
    <mergeCell ref="M6:M7"/>
    <mergeCell ref="F5:F7"/>
    <mergeCell ref="H5:H7"/>
    <mergeCell ref="C5:C7"/>
    <mergeCell ref="E5:E7"/>
    <mergeCell ref="G66:G72"/>
    <mergeCell ref="N73:N74"/>
    <mergeCell ref="N5:Q5"/>
    <mergeCell ref="O6:O7"/>
    <mergeCell ref="D110:D113"/>
    <mergeCell ref="G110:G113"/>
    <mergeCell ref="E108:E109"/>
    <mergeCell ref="F35:F37"/>
    <mergeCell ref="G108:G109"/>
    <mergeCell ref="D108:D109"/>
    <mergeCell ref="P73:P74"/>
    <mergeCell ref="B121:B122"/>
    <mergeCell ref="T41:U41"/>
    <mergeCell ref="P6:P7"/>
    <mergeCell ref="R5:R7"/>
    <mergeCell ref="S5:S7"/>
    <mergeCell ref="B9:M11"/>
    <mergeCell ref="C13:M16"/>
    <mergeCell ref="H73:H77"/>
    <mergeCell ref="D73:F77"/>
    <mergeCell ref="G73:G77"/>
    <mergeCell ref="R43:S43"/>
    <mergeCell ref="D5:D7"/>
    <mergeCell ref="G5:G7"/>
    <mergeCell ref="B32:B34"/>
    <mergeCell ref="C32:C34"/>
    <mergeCell ref="I19:I25"/>
    <mergeCell ref="I26:I31"/>
    <mergeCell ref="D35:D37"/>
    <mergeCell ref="R41:S41"/>
    <mergeCell ref="S20:S21"/>
    <mergeCell ref="R73:R74"/>
    <mergeCell ref="S73:S74"/>
    <mergeCell ref="Q138:Q139"/>
    <mergeCell ref="R32:R34"/>
    <mergeCell ref="I144:I145"/>
    <mergeCell ref="C130:C132"/>
    <mergeCell ref="C133:C135"/>
    <mergeCell ref="C110:C113"/>
    <mergeCell ref="I108:I109"/>
    <mergeCell ref="I110:I113"/>
    <mergeCell ref="I138:I139"/>
    <mergeCell ref="E130:E132"/>
    <mergeCell ref="D117:D120"/>
    <mergeCell ref="D127:D129"/>
    <mergeCell ref="E117:E120"/>
    <mergeCell ref="D125:D126"/>
    <mergeCell ref="F130:F132"/>
    <mergeCell ref="H136:H143"/>
    <mergeCell ref="F138:F139"/>
    <mergeCell ref="F140:F141"/>
    <mergeCell ref="D138:D139"/>
    <mergeCell ref="E138:E139"/>
    <mergeCell ref="F136:F137"/>
    <mergeCell ref="G138:G139"/>
    <mergeCell ref="E142:E143"/>
    <mergeCell ref="E133:E135"/>
  </mergeCells>
  <pageMargins left="0.70866141732283472" right="0.70866141732283472" top="0.74803149606299213" bottom="0.74803149606299213" header="0.31496062992125984" footer="0.31496062992125984"/>
  <pageSetup paperSize="9" scale="36" firstPageNumber="59" fitToHeight="0" orientation="landscape" useFirstPageNumber="1" r:id="rId1"/>
  <headerFooter>
    <oddHeader>&amp;C&amp;P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E7040-AFB0-4140-9F65-7A71EC2A5A2C}">
  <dimension ref="A2:W154"/>
  <sheetViews>
    <sheetView zoomScale="80" zoomScaleNormal="80" workbookViewId="0">
      <selection activeCell="S2" sqref="S2"/>
    </sheetView>
  </sheetViews>
  <sheetFormatPr defaultRowHeight="15"/>
  <cols>
    <col min="1" max="1" width="3.5703125" customWidth="1"/>
    <col min="2" max="2" width="3.42578125" customWidth="1"/>
    <col min="3" max="4" width="3.7109375" customWidth="1"/>
    <col min="5" max="5" width="3.5703125" customWidth="1"/>
    <col min="6" max="6" width="42.28515625" customWidth="1"/>
    <col min="7" max="7" width="8.42578125" customWidth="1"/>
    <col min="8" max="8" width="7.85546875" style="4160" customWidth="1"/>
    <col min="9" max="9" width="4.42578125" customWidth="1"/>
    <col min="10" max="10" width="7.28515625" customWidth="1"/>
    <col min="11" max="11" width="10.42578125" customWidth="1"/>
    <col min="12" max="13" width="10" customWidth="1"/>
    <col min="14" max="14" width="41.28515625" style="1" customWidth="1"/>
    <col min="15" max="15" width="9.140625" style="1" customWidth="1"/>
    <col min="16" max="16" width="12.140625" style="1" customWidth="1"/>
    <col min="17" max="17" width="12.5703125" style="1" customWidth="1"/>
    <col min="18" max="18" width="76.140625" style="3231" customWidth="1"/>
    <col min="19" max="19" width="56" style="3231" customWidth="1"/>
  </cols>
  <sheetData>
    <row r="2" spans="1:23" ht="63" customHeight="1">
      <c r="N2" s="8854"/>
      <c r="O2" s="8854"/>
      <c r="P2" s="8854"/>
      <c r="Q2" s="8854"/>
      <c r="R2" s="5556"/>
      <c r="S2" s="589" t="s">
        <v>1958</v>
      </c>
      <c r="T2" s="590"/>
      <c r="U2" s="590"/>
      <c r="V2" s="587"/>
      <c r="W2" s="587"/>
    </row>
    <row r="3" spans="1:23" ht="27.75" customHeight="1">
      <c r="A3" s="7111" t="s">
        <v>368</v>
      </c>
      <c r="B3" s="7111"/>
      <c r="C3" s="7111"/>
      <c r="D3" s="7111"/>
      <c r="E3" s="7111"/>
      <c r="F3" s="7111"/>
      <c r="G3" s="7111"/>
      <c r="H3" s="7111"/>
      <c r="I3" s="7111"/>
      <c r="J3" s="7111"/>
      <c r="K3" s="7111"/>
      <c r="L3" s="7111"/>
      <c r="M3" s="7111"/>
      <c r="N3" s="7111"/>
      <c r="O3" s="7111"/>
      <c r="P3" s="7111"/>
      <c r="Q3" s="7111"/>
      <c r="R3" s="7111"/>
      <c r="S3" s="7111"/>
      <c r="T3" s="587"/>
      <c r="U3" s="587"/>
      <c r="V3" s="587"/>
      <c r="W3" s="587"/>
    </row>
    <row r="4" spans="1:23" ht="24" customHeight="1">
      <c r="A4" s="8874" t="s">
        <v>1957</v>
      </c>
      <c r="B4" s="8874"/>
      <c r="C4" s="8874"/>
      <c r="D4" s="8874"/>
      <c r="E4" s="8874"/>
      <c r="F4" s="8874"/>
      <c r="G4" s="8874"/>
      <c r="H4" s="8874"/>
      <c r="I4" s="8874"/>
      <c r="J4" s="8874"/>
      <c r="K4" s="8874"/>
      <c r="L4" s="8874"/>
      <c r="M4" s="8874"/>
      <c r="N4" s="8874"/>
      <c r="O4" s="8874"/>
      <c r="P4" s="8874"/>
      <c r="Q4" s="8874"/>
      <c r="R4" s="8874"/>
      <c r="S4" s="8874"/>
      <c r="T4" s="587"/>
      <c r="U4" s="587"/>
      <c r="V4" s="587"/>
      <c r="W4" s="587"/>
    </row>
    <row r="5" spans="1:23" ht="15.75" customHeight="1" thickBot="1">
      <c r="A5" s="584"/>
      <c r="B5" s="584"/>
      <c r="C5" s="584"/>
      <c r="D5" s="584"/>
      <c r="E5" s="584"/>
      <c r="F5" s="584"/>
      <c r="G5" s="584"/>
      <c r="H5" s="5555"/>
      <c r="I5" s="584"/>
      <c r="J5" s="584"/>
      <c r="K5" s="584"/>
      <c r="L5" s="584"/>
      <c r="M5" s="584"/>
      <c r="N5" s="3507"/>
      <c r="O5" s="586"/>
      <c r="P5" s="586"/>
      <c r="Q5" s="5554"/>
      <c r="S5" s="4484" t="s">
        <v>32</v>
      </c>
    </row>
    <row r="6" spans="1:23" ht="26.25" customHeight="1" thickBot="1">
      <c r="A6" s="7124" t="s">
        <v>195</v>
      </c>
      <c r="B6" s="7127" t="s">
        <v>194</v>
      </c>
      <c r="C6" s="7130" t="s">
        <v>190</v>
      </c>
      <c r="D6" s="7204" t="s">
        <v>193</v>
      </c>
      <c r="E6" s="7133" t="s">
        <v>192</v>
      </c>
      <c r="F6" s="7136" t="s">
        <v>191</v>
      </c>
      <c r="G6" s="7207" t="s">
        <v>190</v>
      </c>
      <c r="H6" s="7169" t="s">
        <v>189</v>
      </c>
      <c r="I6" s="7172" t="s">
        <v>188</v>
      </c>
      <c r="J6" s="7169" t="s">
        <v>187</v>
      </c>
      <c r="K6" s="7179" t="s">
        <v>186</v>
      </c>
      <c r="L6" s="7180"/>
      <c r="M6" s="7181"/>
      <c r="N6" s="6547" t="s">
        <v>185</v>
      </c>
      <c r="O6" s="6548"/>
      <c r="P6" s="6548"/>
      <c r="Q6" s="6548"/>
      <c r="R6" s="8605" t="s">
        <v>184</v>
      </c>
      <c r="S6" s="8607" t="s">
        <v>183</v>
      </c>
    </row>
    <row r="7" spans="1:23" ht="12.75">
      <c r="A7" s="7125"/>
      <c r="B7" s="7128"/>
      <c r="C7" s="7131"/>
      <c r="D7" s="7205"/>
      <c r="E7" s="7134"/>
      <c r="F7" s="7137"/>
      <c r="G7" s="7208"/>
      <c r="H7" s="7170"/>
      <c r="I7" s="7173"/>
      <c r="J7" s="7170"/>
      <c r="K7" s="7145" t="s">
        <v>182</v>
      </c>
      <c r="L7" s="7145" t="s">
        <v>181</v>
      </c>
      <c r="M7" s="6679" t="s">
        <v>28</v>
      </c>
      <c r="N7" s="7175" t="s">
        <v>191</v>
      </c>
      <c r="O7" s="7177" t="s">
        <v>1956</v>
      </c>
      <c r="P7" s="7926" t="s">
        <v>178</v>
      </c>
      <c r="Q7" s="8861" t="s">
        <v>177</v>
      </c>
      <c r="R7" s="8606"/>
      <c r="S7" s="8608"/>
    </row>
    <row r="8" spans="1:23" ht="150.75" customHeight="1" thickBot="1">
      <c r="A8" s="7126"/>
      <c r="B8" s="7129"/>
      <c r="C8" s="7132"/>
      <c r="D8" s="7206"/>
      <c r="E8" s="7135"/>
      <c r="F8" s="7138"/>
      <c r="G8" s="7209"/>
      <c r="H8" s="7171"/>
      <c r="I8" s="7174"/>
      <c r="J8" s="7171"/>
      <c r="K8" s="7146"/>
      <c r="L8" s="7146"/>
      <c r="M8" s="6680"/>
      <c r="N8" s="7176"/>
      <c r="O8" s="7178"/>
      <c r="P8" s="7927"/>
      <c r="Q8" s="8862"/>
      <c r="R8" s="8606"/>
      <c r="S8" s="8608"/>
    </row>
    <row r="9" spans="1:23" ht="15.75" thickBot="1">
      <c r="A9" s="3505" t="s">
        <v>43</v>
      </c>
      <c r="B9" s="5553" t="s">
        <v>630</v>
      </c>
      <c r="C9" s="3421"/>
      <c r="D9" s="3421"/>
      <c r="E9" s="3421"/>
      <c r="F9" s="3421"/>
      <c r="G9" s="3421"/>
      <c r="H9" s="5552"/>
      <c r="I9" s="3421"/>
      <c r="J9" s="3421"/>
      <c r="K9" s="3421"/>
      <c r="L9" s="3421"/>
      <c r="M9" s="3421"/>
      <c r="N9" s="4480"/>
      <c r="O9" s="4480"/>
      <c r="P9" s="4480"/>
      <c r="Q9" s="5551"/>
      <c r="R9" s="4192"/>
      <c r="S9" s="4191"/>
    </row>
    <row r="10" spans="1:23" ht="45">
      <c r="A10" s="3289"/>
      <c r="B10" s="3288"/>
      <c r="C10" s="4478"/>
      <c r="D10" s="3320"/>
      <c r="E10" s="5550"/>
      <c r="F10" s="5548"/>
      <c r="G10" s="5548"/>
      <c r="H10" s="5549"/>
      <c r="I10" s="5548"/>
      <c r="J10" s="5548"/>
      <c r="K10" s="5548"/>
      <c r="L10" s="5548"/>
      <c r="M10" s="5548"/>
      <c r="N10" s="5547" t="s">
        <v>1955</v>
      </c>
      <c r="O10" s="5261" t="s">
        <v>279</v>
      </c>
      <c r="P10" s="5261"/>
      <c r="Q10" s="5546"/>
      <c r="R10" s="5545" t="s">
        <v>1953</v>
      </c>
      <c r="S10" s="5428"/>
    </row>
    <row r="11" spans="1:23" ht="45">
      <c r="A11" s="3490"/>
      <c r="B11" s="3303"/>
      <c r="C11" s="3488"/>
      <c r="D11" s="3487"/>
      <c r="E11" s="5540"/>
      <c r="F11" s="5538"/>
      <c r="G11" s="5538"/>
      <c r="H11" s="5539"/>
      <c r="I11" s="5538"/>
      <c r="J11" s="5538"/>
      <c r="K11" s="5538"/>
      <c r="L11" s="5538"/>
      <c r="M11" s="5538"/>
      <c r="N11" s="5544" t="s">
        <v>1954</v>
      </c>
      <c r="O11" s="5476" t="s">
        <v>279</v>
      </c>
      <c r="P11" s="5476"/>
      <c r="Q11" s="5543"/>
      <c r="R11" s="5542" t="s">
        <v>1953</v>
      </c>
      <c r="S11" s="5240"/>
    </row>
    <row r="12" spans="1:23" ht="58.5" customHeight="1" thickBot="1">
      <c r="A12" s="5541"/>
      <c r="B12" s="3303"/>
      <c r="C12" s="3488"/>
      <c r="D12" s="3487"/>
      <c r="E12" s="5540"/>
      <c r="F12" s="5538"/>
      <c r="G12" s="5538"/>
      <c r="H12" s="5539"/>
      <c r="I12" s="5538"/>
      <c r="J12" s="5538"/>
      <c r="K12" s="5538"/>
      <c r="L12" s="5538"/>
      <c r="M12" s="5538"/>
      <c r="N12" s="5537" t="s">
        <v>1952</v>
      </c>
      <c r="O12" s="5399" t="s">
        <v>254</v>
      </c>
      <c r="P12" s="578">
        <v>2</v>
      </c>
      <c r="Q12" s="5536">
        <v>3</v>
      </c>
      <c r="R12" s="5535" t="s">
        <v>1951</v>
      </c>
      <c r="S12" s="5534"/>
    </row>
    <row r="13" spans="1:23" ht="34.5" customHeight="1" thickBot="1">
      <c r="A13" s="3429" t="s">
        <v>43</v>
      </c>
      <c r="B13" s="3341" t="s">
        <v>43</v>
      </c>
      <c r="C13" s="8855" t="s">
        <v>1950</v>
      </c>
      <c r="D13" s="8856"/>
      <c r="E13" s="8856"/>
      <c r="F13" s="8856"/>
      <c r="G13" s="8856"/>
      <c r="H13" s="8856"/>
      <c r="I13" s="8856"/>
      <c r="J13" s="8856"/>
      <c r="K13" s="8856"/>
      <c r="L13" s="8856"/>
      <c r="M13" s="8856"/>
      <c r="N13" s="8856"/>
      <c r="O13" s="8856"/>
      <c r="P13" s="8856"/>
      <c r="Q13" s="8856"/>
      <c r="R13" s="8858"/>
      <c r="S13" s="8859"/>
    </row>
    <row r="14" spans="1:23" ht="46.5" customHeight="1" thickBot="1">
      <c r="A14" s="3450"/>
      <c r="B14" s="3449"/>
      <c r="C14" s="4382"/>
      <c r="D14" s="4381"/>
      <c r="E14" s="4381"/>
      <c r="F14" s="4381"/>
      <c r="G14" s="4381"/>
      <c r="H14" s="4381"/>
      <c r="I14" s="4381"/>
      <c r="J14" s="4381"/>
      <c r="K14" s="4381"/>
      <c r="L14" s="4381"/>
      <c r="M14" s="5533"/>
      <c r="N14" s="5532" t="s">
        <v>1949</v>
      </c>
      <c r="O14" s="5531" t="s">
        <v>840</v>
      </c>
      <c r="P14" s="5531">
        <v>3600</v>
      </c>
      <c r="Q14" s="5530">
        <v>2815</v>
      </c>
      <c r="R14" s="5529" t="s">
        <v>1948</v>
      </c>
      <c r="S14" s="5528" t="s">
        <v>1947</v>
      </c>
    </row>
    <row r="15" spans="1:23" ht="41.25" customHeight="1">
      <c r="A15" s="7943" t="s">
        <v>43</v>
      </c>
      <c r="B15" s="7980" t="s">
        <v>43</v>
      </c>
      <c r="C15" s="7950" t="s">
        <v>43</v>
      </c>
      <c r="D15" s="375"/>
      <c r="E15" s="375"/>
      <c r="F15" s="8871" t="s">
        <v>1938</v>
      </c>
      <c r="G15" s="7955" t="s">
        <v>166</v>
      </c>
      <c r="H15" s="7968" t="s">
        <v>48</v>
      </c>
      <c r="I15" s="7973" t="s">
        <v>247</v>
      </c>
      <c r="J15" s="380" t="s">
        <v>41</v>
      </c>
      <c r="K15" s="379">
        <f>K19</f>
        <v>0</v>
      </c>
      <c r="L15" s="379">
        <f>L19</f>
        <v>0</v>
      </c>
      <c r="M15" s="379">
        <f>M19</f>
        <v>0</v>
      </c>
      <c r="N15" s="3492" t="s">
        <v>1946</v>
      </c>
      <c r="O15" s="5527" t="s">
        <v>1409</v>
      </c>
      <c r="P15" s="5361">
        <v>3</v>
      </c>
      <c r="Q15" s="5387">
        <v>3</v>
      </c>
      <c r="R15" s="5497" t="s">
        <v>1945</v>
      </c>
      <c r="S15" s="5240"/>
    </row>
    <row r="16" spans="1:23" ht="36.75" customHeight="1">
      <c r="A16" s="7944"/>
      <c r="B16" s="7981"/>
      <c r="C16" s="7950"/>
      <c r="D16" s="375"/>
      <c r="E16" s="375"/>
      <c r="F16" s="8864"/>
      <c r="G16" s="7955"/>
      <c r="H16" s="7968"/>
      <c r="I16" s="7973"/>
      <c r="J16" s="374" t="s">
        <v>90</v>
      </c>
      <c r="K16" s="379"/>
      <c r="L16" s="379"/>
      <c r="M16" s="379"/>
      <c r="N16" s="3465" t="s">
        <v>1944</v>
      </c>
      <c r="O16" s="5526" t="s">
        <v>1409</v>
      </c>
      <c r="P16" s="5384">
        <v>2</v>
      </c>
      <c r="Q16" s="5383">
        <v>3</v>
      </c>
      <c r="R16" s="5497" t="s">
        <v>1943</v>
      </c>
      <c r="S16" s="5525" t="s">
        <v>1942</v>
      </c>
    </row>
    <row r="17" spans="1:22" ht="30.75" thickBot="1">
      <c r="A17" s="7944"/>
      <c r="B17" s="7981"/>
      <c r="C17" s="7950"/>
      <c r="D17" s="375"/>
      <c r="E17" s="375"/>
      <c r="F17" s="8864"/>
      <c r="G17" s="7955"/>
      <c r="H17" s="7968"/>
      <c r="I17" s="7973"/>
      <c r="J17" s="4262" t="s">
        <v>354</v>
      </c>
      <c r="K17" s="4287"/>
      <c r="L17" s="4287"/>
      <c r="M17" s="4287"/>
      <c r="N17" s="3465" t="s">
        <v>1941</v>
      </c>
      <c r="O17" s="5526" t="s">
        <v>391</v>
      </c>
      <c r="P17" s="5384">
        <v>150</v>
      </c>
      <c r="Q17" s="5383">
        <v>83</v>
      </c>
      <c r="R17" s="5497" t="s">
        <v>1940</v>
      </c>
      <c r="S17" s="5525" t="s">
        <v>1939</v>
      </c>
    </row>
    <row r="18" spans="1:22" ht="15" customHeight="1" thickBot="1">
      <c r="A18" s="7945"/>
      <c r="B18" s="7982"/>
      <c r="C18" s="7951"/>
      <c r="D18" s="369"/>
      <c r="E18" s="369"/>
      <c r="F18" s="8865"/>
      <c r="G18" s="7955"/>
      <c r="H18" s="7968"/>
      <c r="I18" s="7973"/>
      <c r="J18" s="3361" t="s">
        <v>36</v>
      </c>
      <c r="K18" s="3444">
        <f>SUM(K15:K17)</f>
        <v>0</v>
      </c>
      <c r="L18" s="3444">
        <f>SUM(L15:L17)</f>
        <v>0</v>
      </c>
      <c r="M18" s="3444">
        <f>SUM(M15:M17)</f>
        <v>0</v>
      </c>
      <c r="N18" s="5515"/>
      <c r="O18" s="5514"/>
      <c r="P18" s="5524"/>
      <c r="Q18" s="5523"/>
      <c r="R18" s="5241"/>
      <c r="S18" s="5240"/>
    </row>
    <row r="19" spans="1:22" ht="25.5" customHeight="1" thickBot="1">
      <c r="A19" s="3450" t="s">
        <v>43</v>
      </c>
      <c r="B19" s="3303" t="s">
        <v>43</v>
      </c>
      <c r="C19" s="7210" t="s">
        <v>43</v>
      </c>
      <c r="D19" s="8030" t="s">
        <v>43</v>
      </c>
      <c r="E19" s="4218"/>
      <c r="F19" s="7961" t="s">
        <v>1938</v>
      </c>
      <c r="G19" s="7955"/>
      <c r="H19" s="7968"/>
      <c r="I19" s="7973"/>
      <c r="J19" s="4227" t="s">
        <v>41</v>
      </c>
      <c r="K19" s="5522">
        <v>0</v>
      </c>
      <c r="L19" s="5522">
        <v>0</v>
      </c>
      <c r="M19" s="5522">
        <v>0</v>
      </c>
      <c r="N19" s="5507"/>
      <c r="O19" s="5506"/>
      <c r="P19" s="5521"/>
      <c r="Q19" s="5520"/>
      <c r="R19" s="5241"/>
      <c r="S19" s="5240"/>
    </row>
    <row r="20" spans="1:22" ht="26.25" customHeight="1" thickBot="1">
      <c r="A20" s="3450"/>
      <c r="B20" s="3303"/>
      <c r="C20" s="8815"/>
      <c r="D20" s="8857"/>
      <c r="E20" s="4218"/>
      <c r="F20" s="7962"/>
      <c r="G20" s="7956"/>
      <c r="H20" s="7969"/>
      <c r="I20" s="7974"/>
      <c r="J20" s="4207" t="s">
        <v>36</v>
      </c>
      <c r="K20" s="4206">
        <f>SUM(K19)</f>
        <v>0</v>
      </c>
      <c r="L20" s="4206">
        <f>SUM(L19)</f>
        <v>0</v>
      </c>
      <c r="M20" s="4206">
        <f>SUM(M19)</f>
        <v>0</v>
      </c>
      <c r="N20" s="5507"/>
      <c r="O20" s="5506"/>
      <c r="P20" s="5521"/>
      <c r="Q20" s="5520"/>
      <c r="R20" s="5241"/>
      <c r="S20" s="5240"/>
    </row>
    <row r="21" spans="1:22" ht="25.5" customHeight="1" thickBot="1">
      <c r="A21" s="7985" t="s">
        <v>43</v>
      </c>
      <c r="B21" s="7999" t="s">
        <v>43</v>
      </c>
      <c r="C21" s="4404" t="s">
        <v>38</v>
      </c>
      <c r="D21" s="3397"/>
      <c r="E21" s="5519"/>
      <c r="F21" s="8863" t="s">
        <v>1931</v>
      </c>
      <c r="G21" s="8001" t="s">
        <v>152</v>
      </c>
      <c r="H21" s="7967" t="s">
        <v>48</v>
      </c>
      <c r="I21" s="7972" t="s">
        <v>247</v>
      </c>
      <c r="J21" s="5518" t="s">
        <v>41</v>
      </c>
      <c r="K21" s="322">
        <f t="shared" ref="K21:M22" si="0">K24</f>
        <v>25</v>
      </c>
      <c r="L21" s="322">
        <f t="shared" si="0"/>
        <v>24.9</v>
      </c>
      <c r="M21" s="322">
        <f t="shared" si="0"/>
        <v>24.8</v>
      </c>
      <c r="N21" s="5517" t="s">
        <v>1937</v>
      </c>
      <c r="O21" s="5516" t="s">
        <v>1936</v>
      </c>
      <c r="P21" s="5361">
        <v>50</v>
      </c>
      <c r="Q21" s="5387">
        <v>63</v>
      </c>
      <c r="R21" s="5442" t="s">
        <v>1935</v>
      </c>
      <c r="S21" s="5240"/>
    </row>
    <row r="22" spans="1:22" ht="30.75" thickBot="1">
      <c r="A22" s="8029"/>
      <c r="B22" s="7981"/>
      <c r="C22" s="4430"/>
      <c r="D22" s="3357"/>
      <c r="E22" s="5452"/>
      <c r="F22" s="8864"/>
      <c r="G22" s="7955"/>
      <c r="H22" s="7968"/>
      <c r="I22" s="7973"/>
      <c r="J22" s="4262" t="s">
        <v>90</v>
      </c>
      <c r="K22" s="322">
        <f t="shared" si="0"/>
        <v>0</v>
      </c>
      <c r="L22" s="322">
        <f t="shared" si="0"/>
        <v>14</v>
      </c>
      <c r="M22" s="322">
        <f t="shared" si="0"/>
        <v>14</v>
      </c>
      <c r="N22" s="3465" t="s">
        <v>1934</v>
      </c>
      <c r="O22" s="5385" t="s">
        <v>1409</v>
      </c>
      <c r="P22" s="5384">
        <v>30</v>
      </c>
      <c r="Q22" s="5383">
        <v>29</v>
      </c>
      <c r="R22" s="5442" t="s">
        <v>1933</v>
      </c>
      <c r="S22" s="5467" t="s">
        <v>1932</v>
      </c>
    </row>
    <row r="23" spans="1:22" ht="14.25" customHeight="1" thickBot="1">
      <c r="A23" s="7986"/>
      <c r="B23" s="8000"/>
      <c r="C23" s="4424"/>
      <c r="D23" s="4577"/>
      <c r="E23" s="4208"/>
      <c r="F23" s="8865"/>
      <c r="G23" s="7955"/>
      <c r="H23" s="7968"/>
      <c r="I23" s="7973"/>
      <c r="J23" s="3361" t="s">
        <v>36</v>
      </c>
      <c r="K23" s="3444">
        <f>SUM(K21:K22)</f>
        <v>25</v>
      </c>
      <c r="L23" s="3444">
        <f>SUM(L21:L22)</f>
        <v>38.9</v>
      </c>
      <c r="M23" s="3444">
        <f>SUM(M21:M22)</f>
        <v>38.799999999999997</v>
      </c>
      <c r="N23" s="5515"/>
      <c r="O23" s="5514"/>
      <c r="P23" s="5513"/>
      <c r="Q23" s="5512"/>
      <c r="R23" s="5241"/>
      <c r="S23" s="5240"/>
    </row>
    <row r="24" spans="1:22" ht="23.45" customHeight="1" thickBot="1">
      <c r="A24" s="7985" t="s">
        <v>43</v>
      </c>
      <c r="B24" s="7999" t="s">
        <v>43</v>
      </c>
      <c r="C24" s="4404" t="s">
        <v>38</v>
      </c>
      <c r="D24" s="8030" t="s">
        <v>43</v>
      </c>
      <c r="E24" s="4304"/>
      <c r="F24" s="7961" t="s">
        <v>1931</v>
      </c>
      <c r="G24" s="7955"/>
      <c r="H24" s="7968"/>
      <c r="I24" s="7973"/>
      <c r="J24" s="4344" t="s">
        <v>41</v>
      </c>
      <c r="K24" s="496">
        <v>25</v>
      </c>
      <c r="L24" s="4401">
        <v>24.9</v>
      </c>
      <c r="M24" s="4401">
        <v>24.8</v>
      </c>
      <c r="N24" s="5511"/>
      <c r="O24" s="5510"/>
      <c r="P24" s="5509"/>
      <c r="Q24" s="5508"/>
      <c r="R24" s="5241"/>
      <c r="S24" s="5240"/>
      <c r="T24" s="217"/>
    </row>
    <row r="25" spans="1:22" ht="23.45" customHeight="1" thickBot="1">
      <c r="A25" s="8029"/>
      <c r="B25" s="7981"/>
      <c r="C25" s="4430"/>
      <c r="D25" s="7970"/>
      <c r="E25" s="4299"/>
      <c r="F25" s="8015"/>
      <c r="G25" s="7955"/>
      <c r="H25" s="7968"/>
      <c r="I25" s="7973"/>
      <c r="J25" s="4344" t="s">
        <v>90</v>
      </c>
      <c r="K25" s="5447"/>
      <c r="L25" s="4357">
        <v>14</v>
      </c>
      <c r="M25" s="4357">
        <v>14</v>
      </c>
      <c r="N25" s="5507"/>
      <c r="O25" s="5506"/>
      <c r="P25" s="5505"/>
      <c r="Q25" s="5504"/>
      <c r="R25" s="5241"/>
      <c r="S25" s="5369"/>
      <c r="T25" s="217"/>
    </row>
    <row r="26" spans="1:22" ht="23.45" customHeight="1" thickBot="1">
      <c r="A26" s="7986"/>
      <c r="B26" s="8000"/>
      <c r="C26" s="3295"/>
      <c r="D26" s="7971"/>
      <c r="E26" s="435"/>
      <c r="F26" s="7962"/>
      <c r="G26" s="7956"/>
      <c r="H26" s="7969"/>
      <c r="I26" s="7974"/>
      <c r="J26" s="4207" t="s">
        <v>36</v>
      </c>
      <c r="K26" s="4351">
        <f>SUM(K24:K25)</f>
        <v>25</v>
      </c>
      <c r="L26" s="4351">
        <f>SUM(L24:L25)</f>
        <v>38.9</v>
      </c>
      <c r="M26" s="4351">
        <f>SUM(M24:M25)</f>
        <v>38.799999999999997</v>
      </c>
      <c r="N26" s="5503"/>
      <c r="O26" s="5502"/>
      <c r="P26" s="5501"/>
      <c r="Q26" s="5500"/>
      <c r="R26" s="5241"/>
      <c r="S26" s="5240"/>
    </row>
    <row r="27" spans="1:22" ht="138.75" customHeight="1">
      <c r="A27" s="7985" t="s">
        <v>43</v>
      </c>
      <c r="B27" s="7999" t="s">
        <v>43</v>
      </c>
      <c r="C27" s="4404" t="s">
        <v>51</v>
      </c>
      <c r="D27" s="7252" t="s">
        <v>1930</v>
      </c>
      <c r="E27" s="7253"/>
      <c r="F27" s="7254"/>
      <c r="G27" s="8001" t="s">
        <v>143</v>
      </c>
      <c r="H27" s="7967" t="s">
        <v>48</v>
      </c>
      <c r="I27" s="8860" t="s">
        <v>247</v>
      </c>
      <c r="J27" s="388" t="s">
        <v>41</v>
      </c>
      <c r="K27" s="4433">
        <f>K31+K33+K35+K37+K39+K41+K43+K45</f>
        <v>50.5</v>
      </c>
      <c r="L27" s="4433">
        <f>L31+L33+L35+L37+L39+L41+L43+L45</f>
        <v>50.599999999999994</v>
      </c>
      <c r="M27" s="4433">
        <f>M31+M33+M35+M37+M39+M41+M43+M45</f>
        <v>50.4</v>
      </c>
      <c r="N27" s="5405" t="s">
        <v>1929</v>
      </c>
      <c r="O27" s="5499" t="s">
        <v>254</v>
      </c>
      <c r="P27" s="579">
        <v>12</v>
      </c>
      <c r="Q27" s="5403">
        <v>14</v>
      </c>
      <c r="R27" s="5497" t="s">
        <v>1928</v>
      </c>
      <c r="S27" s="5240"/>
    </row>
    <row r="28" spans="1:22" ht="22.5" customHeight="1">
      <c r="A28" s="8029"/>
      <c r="B28" s="7981"/>
      <c r="C28" s="4430"/>
      <c r="D28" s="7255"/>
      <c r="E28" s="7256"/>
      <c r="F28" s="7257"/>
      <c r="G28" s="7955"/>
      <c r="H28" s="7968"/>
      <c r="I28" s="7312"/>
      <c r="J28" s="374" t="s">
        <v>90</v>
      </c>
      <c r="K28" s="5496"/>
      <c r="L28" s="5496"/>
      <c r="M28" s="5496"/>
      <c r="N28" s="4552" t="s">
        <v>1927</v>
      </c>
      <c r="O28" s="5498" t="s">
        <v>254</v>
      </c>
      <c r="P28" s="443">
        <v>1</v>
      </c>
      <c r="Q28" s="5455">
        <v>1</v>
      </c>
      <c r="R28" s="5497" t="s">
        <v>1926</v>
      </c>
      <c r="S28" s="5240"/>
    </row>
    <row r="29" spans="1:22">
      <c r="A29" s="8029"/>
      <c r="B29" s="7981"/>
      <c r="C29" s="4430"/>
      <c r="D29" s="7255"/>
      <c r="E29" s="7256"/>
      <c r="F29" s="7257"/>
      <c r="G29" s="7955"/>
      <c r="H29" s="7968"/>
      <c r="I29" s="7312"/>
      <c r="J29" s="374" t="s">
        <v>354</v>
      </c>
      <c r="K29" s="5496"/>
      <c r="L29" s="5496"/>
      <c r="M29" s="5496"/>
      <c r="N29" s="5451"/>
      <c r="O29" s="5456"/>
      <c r="P29" s="443"/>
      <c r="Q29" s="5455"/>
      <c r="R29" s="5241"/>
      <c r="S29" s="5240"/>
    </row>
    <row r="30" spans="1:22" ht="15.75" thickBot="1">
      <c r="A30" s="8029"/>
      <c r="B30" s="7981"/>
      <c r="C30" s="4430"/>
      <c r="D30" s="7258"/>
      <c r="E30" s="7259"/>
      <c r="F30" s="7260"/>
      <c r="G30" s="7956"/>
      <c r="H30" s="7968"/>
      <c r="I30" s="7312"/>
      <c r="J30" s="4423" t="s">
        <v>36</v>
      </c>
      <c r="K30" s="5495">
        <f>SUM(K27:K29)</f>
        <v>50.5</v>
      </c>
      <c r="L30" s="5495">
        <f>SUM(L27:L29)</f>
        <v>50.599999999999994</v>
      </c>
      <c r="M30" s="5495">
        <f>SUM(M27:M29)</f>
        <v>50.4</v>
      </c>
      <c r="N30" s="5494"/>
      <c r="O30" s="5366"/>
      <c r="P30" s="5493"/>
      <c r="Q30" s="5492"/>
      <c r="R30" s="5241"/>
      <c r="S30" s="5240"/>
    </row>
    <row r="31" spans="1:22" ht="65.25" customHeight="1" thickBot="1">
      <c r="A31" s="8872" t="s">
        <v>43</v>
      </c>
      <c r="B31" s="8877" t="s">
        <v>43</v>
      </c>
      <c r="C31" s="5491" t="s">
        <v>51</v>
      </c>
      <c r="D31" s="3357" t="s">
        <v>43</v>
      </c>
      <c r="E31" s="5452"/>
      <c r="F31" s="855" t="s">
        <v>1925</v>
      </c>
      <c r="G31" s="8001" t="s">
        <v>1924</v>
      </c>
      <c r="H31" s="7968"/>
      <c r="I31" s="7312"/>
      <c r="J31" s="4358" t="s">
        <v>41</v>
      </c>
      <c r="K31" s="5490">
        <v>6</v>
      </c>
      <c r="L31" s="4414">
        <v>8.1</v>
      </c>
      <c r="M31" s="4414">
        <v>8.1</v>
      </c>
      <c r="N31" s="5489" t="s">
        <v>1923</v>
      </c>
      <c r="O31" s="5404" t="s">
        <v>1171</v>
      </c>
      <c r="P31" s="5488">
        <v>3</v>
      </c>
      <c r="Q31" s="5487">
        <v>3</v>
      </c>
      <c r="R31" s="8790" t="s">
        <v>1922</v>
      </c>
      <c r="S31" s="5369"/>
      <c r="T31" s="217"/>
      <c r="U31" s="217"/>
      <c r="V31" s="217"/>
    </row>
    <row r="32" spans="1:22" ht="15.75" thickBot="1">
      <c r="A32" s="8814"/>
      <c r="B32" s="8630"/>
      <c r="C32" s="5486"/>
      <c r="D32" s="5386"/>
      <c r="E32" s="5485"/>
      <c r="F32" s="5484"/>
      <c r="G32" s="7955"/>
      <c r="H32" s="7968"/>
      <c r="I32" s="7312"/>
      <c r="J32" s="5483" t="s">
        <v>36</v>
      </c>
      <c r="K32" s="5359">
        <f>SUM(K31)</f>
        <v>6</v>
      </c>
      <c r="L32" s="5359">
        <f>SUM(L31)</f>
        <v>8.1</v>
      </c>
      <c r="M32" s="5359">
        <f>SUM(M31)</f>
        <v>8.1</v>
      </c>
      <c r="N32" s="5482"/>
      <c r="O32" s="5481"/>
      <c r="P32" s="5480"/>
      <c r="Q32" s="5479"/>
      <c r="R32" s="8791"/>
      <c r="S32" s="5240"/>
    </row>
    <row r="33" spans="1:19" ht="26.25" customHeight="1" thickBot="1">
      <c r="A33" s="8029" t="s">
        <v>43</v>
      </c>
      <c r="B33" s="7981" t="s">
        <v>43</v>
      </c>
      <c r="C33" s="4430" t="s">
        <v>51</v>
      </c>
      <c r="D33" s="3357" t="s">
        <v>38</v>
      </c>
      <c r="E33" s="5452"/>
      <c r="F33" s="8015" t="s">
        <v>1921</v>
      </c>
      <c r="G33" s="7955"/>
      <c r="H33" s="7968"/>
      <c r="I33" s="7312"/>
      <c r="J33" s="5447" t="s">
        <v>41</v>
      </c>
      <c r="K33" s="5458">
        <v>5</v>
      </c>
      <c r="L33" s="4225">
        <v>4.3</v>
      </c>
      <c r="M33" s="4225">
        <v>4.3</v>
      </c>
      <c r="N33" s="5478" t="s">
        <v>1920</v>
      </c>
      <c r="O33" s="5477" t="s">
        <v>279</v>
      </c>
      <c r="P33" s="5476">
        <v>50</v>
      </c>
      <c r="Q33" s="5475">
        <v>0</v>
      </c>
      <c r="R33" s="5241"/>
      <c r="S33" s="5467" t="s">
        <v>1919</v>
      </c>
    </row>
    <row r="34" spans="1:19" ht="15.75" thickBot="1">
      <c r="A34" s="7986"/>
      <c r="B34" s="8000"/>
      <c r="C34" s="4430"/>
      <c r="D34" s="3350"/>
      <c r="E34" s="5452"/>
      <c r="F34" s="7962"/>
      <c r="G34" s="7956"/>
      <c r="H34" s="7968"/>
      <c r="I34" s="7312"/>
      <c r="J34" s="5440" t="s">
        <v>36</v>
      </c>
      <c r="K34" s="5359">
        <f>SUM(K33)</f>
        <v>5</v>
      </c>
      <c r="L34" s="5359">
        <f>SUM(L33)</f>
        <v>4.3</v>
      </c>
      <c r="M34" s="5359">
        <f>SUM(M33)</f>
        <v>4.3</v>
      </c>
      <c r="N34" s="5462"/>
      <c r="O34" s="5461"/>
      <c r="P34" s="5460"/>
      <c r="Q34" s="5459"/>
      <c r="R34" s="5241"/>
      <c r="S34" s="8795" t="s">
        <v>1918</v>
      </c>
    </row>
    <row r="35" spans="1:19" ht="40.5" customHeight="1" thickBot="1">
      <c r="A35" s="7985" t="s">
        <v>43</v>
      </c>
      <c r="B35" s="7999" t="s">
        <v>43</v>
      </c>
      <c r="C35" s="4404" t="s">
        <v>51</v>
      </c>
      <c r="D35" s="3397" t="s">
        <v>51</v>
      </c>
      <c r="E35" s="5452"/>
      <c r="F35" s="6602" t="s">
        <v>1917</v>
      </c>
      <c r="G35" s="8001" t="s">
        <v>143</v>
      </c>
      <c r="H35" s="7968"/>
      <c r="I35" s="7312"/>
      <c r="J35" s="5447" t="s">
        <v>41</v>
      </c>
      <c r="K35" s="5458">
        <v>25</v>
      </c>
      <c r="L35" s="4225">
        <v>24.9</v>
      </c>
      <c r="M35" s="5458">
        <v>24.8</v>
      </c>
      <c r="N35" s="5474" t="s">
        <v>1916</v>
      </c>
      <c r="O35" s="5473" t="s">
        <v>254</v>
      </c>
      <c r="P35" s="579">
        <v>25</v>
      </c>
      <c r="Q35" s="5403">
        <v>22</v>
      </c>
      <c r="R35" s="5454" t="s">
        <v>1915</v>
      </c>
      <c r="S35" s="8873"/>
    </row>
    <row r="36" spans="1:19" ht="15.75" thickBot="1">
      <c r="A36" s="7986"/>
      <c r="B36" s="8000"/>
      <c r="C36" s="4430"/>
      <c r="D36" s="3350"/>
      <c r="E36" s="5452"/>
      <c r="F36" s="6492"/>
      <c r="G36" s="7955"/>
      <c r="H36" s="7968"/>
      <c r="I36" s="7312"/>
      <c r="J36" s="5440" t="s">
        <v>36</v>
      </c>
      <c r="K36" s="5359">
        <f>SUM(K35)</f>
        <v>25</v>
      </c>
      <c r="L36" s="5359">
        <f>SUM(L35)</f>
        <v>24.9</v>
      </c>
      <c r="M36" s="5359">
        <f>SUM(M35)</f>
        <v>24.8</v>
      </c>
      <c r="N36" s="5472"/>
      <c r="O36" s="5461"/>
      <c r="P36" s="5460"/>
      <c r="Q36" s="5459"/>
      <c r="R36" s="5241"/>
      <c r="S36" s="8796"/>
    </row>
    <row r="37" spans="1:19" ht="45.75" customHeight="1" thickBot="1">
      <c r="A37" s="7985" t="s">
        <v>43</v>
      </c>
      <c r="B37" s="7999" t="s">
        <v>43</v>
      </c>
      <c r="C37" s="4404" t="s">
        <v>51</v>
      </c>
      <c r="D37" s="3397" t="s">
        <v>44</v>
      </c>
      <c r="E37" s="5452"/>
      <c r="F37" s="6602" t="s">
        <v>1914</v>
      </c>
      <c r="G37" s="7955"/>
      <c r="H37" s="7968"/>
      <c r="I37" s="7312"/>
      <c r="J37" s="5447" t="s">
        <v>41</v>
      </c>
      <c r="K37" s="5458">
        <v>1</v>
      </c>
      <c r="L37" s="4225">
        <v>1</v>
      </c>
      <c r="M37" s="4225">
        <v>1</v>
      </c>
      <c r="N37" s="5466" t="s">
        <v>1913</v>
      </c>
      <c r="O37" s="5465" t="s">
        <v>254</v>
      </c>
      <c r="P37" s="5464">
        <v>2</v>
      </c>
      <c r="Q37" s="5463">
        <v>3</v>
      </c>
      <c r="R37" s="5442" t="s">
        <v>1912</v>
      </c>
      <c r="S37" s="5240"/>
    </row>
    <row r="38" spans="1:19" ht="30.75" thickBot="1">
      <c r="A38" s="7986"/>
      <c r="B38" s="8000"/>
      <c r="C38" s="4430"/>
      <c r="D38" s="3350"/>
      <c r="E38" s="5452"/>
      <c r="F38" s="6492"/>
      <c r="G38" s="7956"/>
      <c r="H38" s="7968"/>
      <c r="I38" s="7312"/>
      <c r="J38" s="5440" t="s">
        <v>36</v>
      </c>
      <c r="K38" s="5359">
        <f>SUM(K37)</f>
        <v>1</v>
      </c>
      <c r="L38" s="5359">
        <f>SUM(L37)</f>
        <v>1</v>
      </c>
      <c r="M38" s="5359">
        <f>SUM(M37)</f>
        <v>1</v>
      </c>
      <c r="N38" s="5471" t="s">
        <v>1911</v>
      </c>
      <c r="O38" s="5465" t="s">
        <v>254</v>
      </c>
      <c r="P38" s="5464">
        <v>2</v>
      </c>
      <c r="Q38" s="5463">
        <v>2</v>
      </c>
      <c r="R38" s="5442" t="s">
        <v>1910</v>
      </c>
      <c r="S38" s="5240"/>
    </row>
    <row r="39" spans="1:19" ht="26.25" customHeight="1" thickBot="1">
      <c r="A39" s="7985" t="s">
        <v>43</v>
      </c>
      <c r="B39" s="7999" t="s">
        <v>43</v>
      </c>
      <c r="C39" s="4404" t="s">
        <v>51</v>
      </c>
      <c r="D39" s="3397" t="s">
        <v>86</v>
      </c>
      <c r="E39" s="5452"/>
      <c r="F39" s="6602" t="s">
        <v>1909</v>
      </c>
      <c r="G39" s="8001" t="s">
        <v>143</v>
      </c>
      <c r="H39" s="7968"/>
      <c r="I39" s="7312"/>
      <c r="J39" s="5447" t="s">
        <v>41</v>
      </c>
      <c r="K39" s="5458">
        <v>0.5</v>
      </c>
      <c r="L39" s="4225">
        <v>0</v>
      </c>
      <c r="M39" s="4225">
        <v>0</v>
      </c>
      <c r="N39" s="5470" t="s">
        <v>1908</v>
      </c>
      <c r="O39" s="5469" t="s">
        <v>254</v>
      </c>
      <c r="P39" s="5469">
        <v>1</v>
      </c>
      <c r="Q39" s="5468">
        <v>0</v>
      </c>
      <c r="R39" s="5241"/>
      <c r="S39" s="5467" t="s">
        <v>1907</v>
      </c>
    </row>
    <row r="40" spans="1:19" ht="30.75" thickBot="1">
      <c r="A40" s="7986"/>
      <c r="B40" s="8000"/>
      <c r="C40" s="4430"/>
      <c r="D40" s="3350"/>
      <c r="E40" s="5452"/>
      <c r="F40" s="6492"/>
      <c r="G40" s="7955"/>
      <c r="H40" s="7968"/>
      <c r="I40" s="7312"/>
      <c r="J40" s="5440" t="s">
        <v>36</v>
      </c>
      <c r="K40" s="5359">
        <f>SUM(K39)</f>
        <v>0.5</v>
      </c>
      <c r="L40" s="5359">
        <f>SUM(L39)</f>
        <v>0</v>
      </c>
      <c r="M40" s="5359">
        <f>SUM(M39)</f>
        <v>0</v>
      </c>
      <c r="N40" s="5466" t="s">
        <v>1906</v>
      </c>
      <c r="O40" s="5465" t="s">
        <v>254</v>
      </c>
      <c r="P40" s="5464">
        <v>1</v>
      </c>
      <c r="Q40" s="5463">
        <v>1</v>
      </c>
      <c r="R40" s="5241"/>
      <c r="S40" s="5467" t="s">
        <v>1905</v>
      </c>
    </row>
    <row r="41" spans="1:19" ht="47.25" customHeight="1" thickBot="1">
      <c r="A41" s="7985" t="s">
        <v>43</v>
      </c>
      <c r="B41" s="7999" t="s">
        <v>43</v>
      </c>
      <c r="C41" s="4404" t="s">
        <v>51</v>
      </c>
      <c r="D41" s="3397" t="s">
        <v>81</v>
      </c>
      <c r="E41" s="5452"/>
      <c r="F41" s="6602" t="s">
        <v>1904</v>
      </c>
      <c r="G41" s="7955"/>
      <c r="H41" s="7968"/>
      <c r="I41" s="7312"/>
      <c r="J41" s="5447" t="s">
        <v>41</v>
      </c>
      <c r="K41" s="5458">
        <v>1</v>
      </c>
      <c r="L41" s="4225">
        <v>0.5</v>
      </c>
      <c r="M41" s="5458">
        <v>0.4</v>
      </c>
      <c r="N41" s="5466" t="s">
        <v>1903</v>
      </c>
      <c r="O41" s="5465" t="s">
        <v>254</v>
      </c>
      <c r="P41" s="5464">
        <v>35</v>
      </c>
      <c r="Q41" s="5463">
        <v>32</v>
      </c>
      <c r="R41" s="5442" t="s">
        <v>1902</v>
      </c>
      <c r="S41" s="5453" t="s">
        <v>1901</v>
      </c>
    </row>
    <row r="42" spans="1:19" ht="15.75" thickBot="1">
      <c r="A42" s="7986"/>
      <c r="B42" s="8000"/>
      <c r="C42" s="4430"/>
      <c r="D42" s="3350"/>
      <c r="E42" s="5452"/>
      <c r="F42" s="6492"/>
      <c r="G42" s="7956"/>
      <c r="H42" s="7968"/>
      <c r="I42" s="7312"/>
      <c r="J42" s="5440" t="s">
        <v>36</v>
      </c>
      <c r="K42" s="5359">
        <f>SUM(K41)</f>
        <v>1</v>
      </c>
      <c r="L42" s="5359">
        <f>SUM(L41)</f>
        <v>0.5</v>
      </c>
      <c r="M42" s="5359">
        <f>SUM(M41)</f>
        <v>0.4</v>
      </c>
      <c r="N42" s="5462"/>
      <c r="O42" s="5461"/>
      <c r="P42" s="5460"/>
      <c r="Q42" s="5459"/>
      <c r="R42" s="5241"/>
      <c r="S42" s="5240"/>
    </row>
    <row r="43" spans="1:19" ht="52.5" customHeight="1" thickBot="1">
      <c r="A43" s="7985" t="s">
        <v>43</v>
      </c>
      <c r="B43" s="7999" t="s">
        <v>43</v>
      </c>
      <c r="C43" s="4404" t="s">
        <v>51</v>
      </c>
      <c r="D43" s="3397" t="s">
        <v>79</v>
      </c>
      <c r="E43" s="5452"/>
      <c r="F43" s="6602" t="s">
        <v>1900</v>
      </c>
      <c r="G43" s="8001" t="s">
        <v>143</v>
      </c>
      <c r="H43" s="7968"/>
      <c r="I43" s="7312"/>
      <c r="J43" s="5447" t="s">
        <v>41</v>
      </c>
      <c r="K43" s="5458">
        <v>6</v>
      </c>
      <c r="L43" s="5457">
        <v>6</v>
      </c>
      <c r="M43" s="5457">
        <v>6</v>
      </c>
      <c r="N43" s="5451" t="s">
        <v>1899</v>
      </c>
      <c r="O43" s="5456" t="s">
        <v>391</v>
      </c>
      <c r="P43" s="443">
        <v>35</v>
      </c>
      <c r="Q43" s="5455">
        <v>25</v>
      </c>
      <c r="R43" s="5454" t="s">
        <v>1898</v>
      </c>
      <c r="S43" s="5453" t="s">
        <v>1897</v>
      </c>
    </row>
    <row r="44" spans="1:19" ht="15.75" thickBot="1">
      <c r="A44" s="7986"/>
      <c r="B44" s="8000"/>
      <c r="C44" s="4430"/>
      <c r="D44" s="3350"/>
      <c r="E44" s="5452"/>
      <c r="F44" s="6492"/>
      <c r="G44" s="7955"/>
      <c r="H44" s="7968"/>
      <c r="I44" s="7312"/>
      <c r="J44" s="5440" t="s">
        <v>36</v>
      </c>
      <c r="K44" s="5439">
        <f>SUM(K43)</f>
        <v>6</v>
      </c>
      <c r="L44" s="5439">
        <f>SUM(L43)</f>
        <v>6</v>
      </c>
      <c r="M44" s="5439">
        <f>SUM(M43)</f>
        <v>6</v>
      </c>
      <c r="N44" s="5451"/>
      <c r="O44" s="5450"/>
      <c r="P44" s="5449"/>
      <c r="Q44" s="5448"/>
      <c r="R44" s="5241"/>
      <c r="S44" s="5240"/>
    </row>
    <row r="45" spans="1:19" ht="75.75" thickBot="1">
      <c r="A45" s="7985" t="s">
        <v>43</v>
      </c>
      <c r="B45" s="7999" t="s">
        <v>43</v>
      </c>
      <c r="C45" s="4404" t="s">
        <v>51</v>
      </c>
      <c r="D45" s="3397" t="s">
        <v>74</v>
      </c>
      <c r="E45" s="5441"/>
      <c r="F45" s="6602" t="s">
        <v>1896</v>
      </c>
      <c r="G45" s="7955"/>
      <c r="H45" s="7968"/>
      <c r="I45" s="7312"/>
      <c r="J45" s="5447" t="s">
        <v>41</v>
      </c>
      <c r="K45" s="4357">
        <v>6</v>
      </c>
      <c r="L45" s="4401">
        <v>5.8</v>
      </c>
      <c r="M45" s="4401">
        <v>5.8</v>
      </c>
      <c r="N45" s="5446" t="s">
        <v>1895</v>
      </c>
      <c r="O45" s="5445" t="s">
        <v>254</v>
      </c>
      <c r="P45" s="5444">
        <v>2</v>
      </c>
      <c r="Q45" s="5443">
        <v>6</v>
      </c>
      <c r="R45" s="5442" t="s">
        <v>1894</v>
      </c>
      <c r="S45" s="5240"/>
    </row>
    <row r="46" spans="1:19" ht="15.75" thickBot="1">
      <c r="A46" s="7986"/>
      <c r="B46" s="8000"/>
      <c r="C46" s="4430"/>
      <c r="D46" s="3350"/>
      <c r="E46" s="5441"/>
      <c r="F46" s="6492"/>
      <c r="G46" s="7956"/>
      <c r="H46" s="7969"/>
      <c r="I46" s="7313"/>
      <c r="J46" s="5440" t="s">
        <v>36</v>
      </c>
      <c r="K46" s="5439">
        <f>SUM(K45)</f>
        <v>6</v>
      </c>
      <c r="L46" s="5439">
        <f>SUM(L45)</f>
        <v>5.8</v>
      </c>
      <c r="M46" s="5439">
        <f>SUM(M45)</f>
        <v>5.8</v>
      </c>
      <c r="N46" s="5438"/>
      <c r="O46" s="5437"/>
      <c r="P46" s="5436"/>
      <c r="Q46" s="5435"/>
      <c r="R46" s="5434"/>
      <c r="S46" s="5433"/>
    </row>
    <row r="47" spans="1:19" ht="15.75" customHeight="1" thickBot="1">
      <c r="A47" s="3334" t="s">
        <v>43</v>
      </c>
      <c r="B47" s="4331" t="s">
        <v>43</v>
      </c>
      <c r="C47" s="7314" t="s">
        <v>40</v>
      </c>
      <c r="D47" s="7315"/>
      <c r="E47" s="7315"/>
      <c r="F47" s="7315"/>
      <c r="G47" s="7315"/>
      <c r="H47" s="7315"/>
      <c r="I47" s="7315"/>
      <c r="J47" s="4337" t="s">
        <v>36</v>
      </c>
      <c r="K47" s="426">
        <f>K23+K18+K30</f>
        <v>75.5</v>
      </c>
      <c r="L47" s="426">
        <f>L23+L18+L30</f>
        <v>89.5</v>
      </c>
      <c r="M47" s="426">
        <f>M23+M18+M30</f>
        <v>89.199999999999989</v>
      </c>
      <c r="N47" s="5226"/>
      <c r="O47" s="5225"/>
      <c r="P47" s="5225"/>
      <c r="Q47" s="5225"/>
      <c r="R47" s="4333"/>
      <c r="S47" s="4332"/>
    </row>
    <row r="48" spans="1:19" ht="22.5" customHeight="1" thickBot="1">
      <c r="A48" s="3334" t="s">
        <v>43</v>
      </c>
      <c r="B48" s="4331" t="s">
        <v>38</v>
      </c>
      <c r="C48" s="398" t="s">
        <v>1893</v>
      </c>
      <c r="D48" s="396"/>
      <c r="E48" s="396"/>
      <c r="F48" s="396"/>
      <c r="G48" s="396"/>
      <c r="H48" s="5432"/>
      <c r="I48" s="396"/>
      <c r="J48" s="396"/>
      <c r="K48" s="396"/>
      <c r="L48" s="396"/>
      <c r="M48" s="396"/>
      <c r="N48" s="397"/>
      <c r="O48" s="397"/>
      <c r="P48" s="397"/>
      <c r="Q48" s="397"/>
      <c r="R48" s="4324"/>
      <c r="S48" s="4323"/>
    </row>
    <row r="49" spans="1:20" ht="30">
      <c r="A49" s="7985" t="s">
        <v>43</v>
      </c>
      <c r="B49" s="7999"/>
      <c r="C49" s="4478"/>
      <c r="D49" s="3320"/>
      <c r="E49" s="3320"/>
      <c r="F49" s="3320"/>
      <c r="G49" s="3320"/>
      <c r="H49" s="5431"/>
      <c r="I49" s="3320"/>
      <c r="J49" s="3320"/>
      <c r="K49" s="3320"/>
      <c r="L49" s="3320"/>
      <c r="M49" s="3320"/>
      <c r="N49" s="5430" t="s">
        <v>1892</v>
      </c>
      <c r="O49" s="5320" t="s">
        <v>254</v>
      </c>
      <c r="P49" s="5320">
        <v>110</v>
      </c>
      <c r="Q49" s="5387">
        <v>112</v>
      </c>
      <c r="R49" s="5429" t="s">
        <v>1891</v>
      </c>
      <c r="S49" s="5428"/>
    </row>
    <row r="50" spans="1:20" ht="45.75" thickBot="1">
      <c r="A50" s="7986"/>
      <c r="B50" s="8000"/>
      <c r="C50" s="3415"/>
      <c r="D50" s="3413"/>
      <c r="E50" s="3413"/>
      <c r="F50" s="3413"/>
      <c r="G50" s="3413"/>
      <c r="H50" s="5427"/>
      <c r="I50" s="3413"/>
      <c r="J50" s="3413"/>
      <c r="K50" s="3413"/>
      <c r="L50" s="3413"/>
      <c r="M50" s="3487"/>
      <c r="N50" s="5426" t="s">
        <v>1890</v>
      </c>
      <c r="O50" s="5316" t="s">
        <v>254</v>
      </c>
      <c r="P50" s="5316">
        <v>140</v>
      </c>
      <c r="Q50" s="5425">
        <v>147</v>
      </c>
      <c r="R50" s="5342" t="s">
        <v>1889</v>
      </c>
      <c r="S50" s="5240"/>
    </row>
    <row r="51" spans="1:20" ht="19.5" customHeight="1">
      <c r="A51" s="5239" t="s">
        <v>43</v>
      </c>
      <c r="B51" s="5238" t="s">
        <v>38</v>
      </c>
      <c r="C51" s="350" t="s">
        <v>43</v>
      </c>
      <c r="D51" s="7252" t="s">
        <v>1888</v>
      </c>
      <c r="E51" s="7253"/>
      <c r="F51" s="7254"/>
      <c r="G51" s="8001" t="s">
        <v>315</v>
      </c>
      <c r="H51" s="8025" t="s">
        <v>48</v>
      </c>
      <c r="I51" s="3390" t="s">
        <v>247</v>
      </c>
      <c r="J51" s="388" t="s">
        <v>41</v>
      </c>
      <c r="K51" s="322">
        <f>K55+K58+K61+K63+K65+K67+K69</f>
        <v>126.7</v>
      </c>
      <c r="L51" s="322">
        <f>L55+L58+L61+L63+L65+L67+L69</f>
        <v>130.69999999999999</v>
      </c>
      <c r="M51" s="322">
        <f>M55+M58+M61+M63+M65+M67+M69</f>
        <v>76.700000000000017</v>
      </c>
      <c r="N51" s="5424"/>
      <c r="O51" s="5371"/>
      <c r="P51" s="5261"/>
      <c r="Q51" s="5260"/>
      <c r="R51" s="5241"/>
      <c r="S51" s="5240"/>
    </row>
    <row r="52" spans="1:20" ht="15.75" customHeight="1">
      <c r="A52" s="5247"/>
      <c r="B52" s="5246"/>
      <c r="C52" s="4573"/>
      <c r="D52" s="7255"/>
      <c r="E52" s="7256"/>
      <c r="F52" s="7257"/>
      <c r="G52" s="7955"/>
      <c r="H52" s="8026"/>
      <c r="I52" s="3379"/>
      <c r="J52" s="380" t="s">
        <v>90</v>
      </c>
      <c r="K52" s="379">
        <f>K59</f>
        <v>57.9</v>
      </c>
      <c r="L52" s="379">
        <f>L59</f>
        <v>57.9</v>
      </c>
      <c r="M52" s="379">
        <f>M59</f>
        <v>57.8</v>
      </c>
      <c r="N52" s="5294"/>
      <c r="O52" s="5423"/>
      <c r="P52" s="5423"/>
      <c r="R52" s="5241"/>
      <c r="S52" s="5240"/>
    </row>
    <row r="53" spans="1:20" ht="15.75" thickBot="1">
      <c r="A53" s="5247"/>
      <c r="B53" s="5246"/>
      <c r="C53" s="4573"/>
      <c r="D53" s="7255"/>
      <c r="E53" s="7256"/>
      <c r="F53" s="7257"/>
      <c r="G53" s="7955"/>
      <c r="H53" s="8026"/>
      <c r="I53" s="3379"/>
      <c r="J53" s="4262" t="s">
        <v>354</v>
      </c>
      <c r="K53" s="4287"/>
      <c r="L53" s="4287"/>
      <c r="M53" s="4287"/>
      <c r="N53" s="5422"/>
      <c r="O53" s="5421"/>
      <c r="P53" s="5421"/>
      <c r="Q53" s="5420"/>
      <c r="R53" s="5241"/>
      <c r="S53" s="5240"/>
    </row>
    <row r="54" spans="1:20" ht="15" customHeight="1" thickBot="1">
      <c r="A54" s="5247"/>
      <c r="B54" s="5246"/>
      <c r="C54" s="4564"/>
      <c r="D54" s="7258"/>
      <c r="E54" s="7259"/>
      <c r="F54" s="7260"/>
      <c r="G54" s="7956"/>
      <c r="H54" s="8026"/>
      <c r="I54" s="3379"/>
      <c r="J54" s="5419" t="s">
        <v>36</v>
      </c>
      <c r="K54" s="3444">
        <f>SUM(K51:K53)</f>
        <v>184.6</v>
      </c>
      <c r="L54" s="3444">
        <f>SUM(L51:L53)</f>
        <v>188.6</v>
      </c>
      <c r="M54" s="3444">
        <f>SUM(M51:M53)</f>
        <v>134.5</v>
      </c>
      <c r="N54" s="5396"/>
      <c r="O54" s="5395"/>
      <c r="P54" s="5394"/>
      <c r="Q54" s="5393"/>
      <c r="R54" s="5241"/>
      <c r="S54" s="5240"/>
    </row>
    <row r="55" spans="1:20" ht="72.599999999999994" customHeight="1">
      <c r="A55" s="7985" t="s">
        <v>43</v>
      </c>
      <c r="B55" s="7999" t="s">
        <v>38</v>
      </c>
      <c r="C55" s="7210" t="s">
        <v>43</v>
      </c>
      <c r="D55" s="8030" t="s">
        <v>43</v>
      </c>
      <c r="E55" s="5372"/>
      <c r="F55" s="855" t="s">
        <v>1887</v>
      </c>
      <c r="G55" s="8001" t="s">
        <v>315</v>
      </c>
      <c r="H55" s="8026"/>
      <c r="I55" s="3379"/>
      <c r="J55" s="4227" t="s">
        <v>41</v>
      </c>
      <c r="K55" s="4226">
        <v>40</v>
      </c>
      <c r="L55" s="4226">
        <v>50.5</v>
      </c>
      <c r="M55" s="5418">
        <v>50</v>
      </c>
      <c r="N55" s="5417" t="s">
        <v>1886</v>
      </c>
      <c r="O55" s="5320" t="s">
        <v>840</v>
      </c>
      <c r="P55" s="5261">
        <v>27</v>
      </c>
      <c r="Q55" s="5260">
        <v>16</v>
      </c>
      <c r="R55" s="5342" t="s">
        <v>1885</v>
      </c>
      <c r="S55" s="5378"/>
      <c r="T55" s="217"/>
    </row>
    <row r="56" spans="1:20" ht="24" customHeight="1" thickBot="1">
      <c r="A56" s="8029"/>
      <c r="B56" s="7981"/>
      <c r="C56" s="7211"/>
      <c r="D56" s="7970"/>
      <c r="E56" s="3286"/>
      <c r="F56" s="2025"/>
      <c r="G56" s="7955"/>
      <c r="H56" s="8026"/>
      <c r="I56" s="3379"/>
      <c r="J56" s="5402" t="s">
        <v>90</v>
      </c>
      <c r="K56" s="5401"/>
      <c r="L56" s="5416"/>
      <c r="M56" s="5415"/>
      <c r="N56" s="5414" t="s">
        <v>1884</v>
      </c>
      <c r="O56" s="5413" t="s">
        <v>279</v>
      </c>
      <c r="P56" s="5412">
        <v>70</v>
      </c>
      <c r="Q56" s="5411">
        <v>72</v>
      </c>
      <c r="R56" s="5241" t="s">
        <v>1884</v>
      </c>
      <c r="S56" s="5240" t="s">
        <v>1865</v>
      </c>
      <c r="T56" s="217"/>
    </row>
    <row r="57" spans="1:20" ht="60.75" customHeight="1" thickBot="1">
      <c r="A57" s="7986"/>
      <c r="B57" s="8000"/>
      <c r="C57" s="7963"/>
      <c r="D57" s="7971"/>
      <c r="E57" s="3275"/>
      <c r="F57" s="787"/>
      <c r="G57" s="7956"/>
      <c r="H57" s="8026"/>
      <c r="I57" s="3379"/>
      <c r="J57" s="5410" t="s">
        <v>36</v>
      </c>
      <c r="K57" s="5359">
        <f>SUM(K55:K56)</f>
        <v>40</v>
      </c>
      <c r="L57" s="5359">
        <f>SUM(L55:L56)</f>
        <v>50.5</v>
      </c>
      <c r="M57" s="5359">
        <f>SUM(M55:M56)</f>
        <v>50</v>
      </c>
      <c r="N57" s="5409" t="s">
        <v>1883</v>
      </c>
      <c r="O57" s="5408" t="s">
        <v>840</v>
      </c>
      <c r="P57" s="5407">
        <v>40</v>
      </c>
      <c r="Q57" s="5406">
        <v>34</v>
      </c>
      <c r="R57" s="5342" t="s">
        <v>1882</v>
      </c>
      <c r="S57" s="5329" t="s">
        <v>1881</v>
      </c>
      <c r="T57" s="217"/>
    </row>
    <row r="58" spans="1:20" ht="23.25" customHeight="1">
      <c r="A58" s="7985" t="s">
        <v>43</v>
      </c>
      <c r="B58" s="7999" t="s">
        <v>38</v>
      </c>
      <c r="C58" s="7210" t="s">
        <v>43</v>
      </c>
      <c r="D58" s="8030" t="s">
        <v>38</v>
      </c>
      <c r="E58" s="5372"/>
      <c r="F58" s="6602" t="s">
        <v>1880</v>
      </c>
      <c r="G58" s="8001" t="s">
        <v>315</v>
      </c>
      <c r="H58" s="8026"/>
      <c r="I58" s="3379"/>
      <c r="J58" s="4227" t="s">
        <v>41</v>
      </c>
      <c r="K58" s="4226">
        <v>20</v>
      </c>
      <c r="L58" s="4226">
        <v>11.5</v>
      </c>
      <c r="M58" s="5363">
        <v>11.4</v>
      </c>
      <c r="N58" s="5405" t="s">
        <v>1879</v>
      </c>
      <c r="O58" s="5404" t="s">
        <v>840</v>
      </c>
      <c r="P58" s="579">
        <v>8</v>
      </c>
      <c r="Q58" s="5403">
        <v>6</v>
      </c>
      <c r="R58" s="8792" t="s">
        <v>1878</v>
      </c>
      <c r="S58" s="5334" t="s">
        <v>1877</v>
      </c>
      <c r="T58" s="217"/>
    </row>
    <row r="59" spans="1:20" ht="18.75" customHeight="1" thickBot="1">
      <c r="A59" s="8029"/>
      <c r="B59" s="7981"/>
      <c r="C59" s="7211"/>
      <c r="D59" s="7970"/>
      <c r="E59" s="3286"/>
      <c r="F59" s="7001"/>
      <c r="G59" s="7955"/>
      <c r="H59" s="8026"/>
      <c r="I59" s="3379"/>
      <c r="J59" s="5402" t="s">
        <v>90</v>
      </c>
      <c r="K59" s="5401">
        <v>57.9</v>
      </c>
      <c r="L59" s="5401">
        <v>57.9</v>
      </c>
      <c r="M59" s="5401">
        <v>57.8</v>
      </c>
      <c r="N59" s="5377"/>
      <c r="O59" s="5376"/>
      <c r="P59" s="5375"/>
      <c r="Q59" s="5374"/>
      <c r="R59" s="8793"/>
      <c r="S59" s="5369"/>
      <c r="T59" s="217"/>
    </row>
    <row r="60" spans="1:20" ht="15.75" thickBot="1">
      <c r="A60" s="7986"/>
      <c r="B60" s="8000"/>
      <c r="C60" s="7963"/>
      <c r="D60" s="7971"/>
      <c r="E60" s="3275"/>
      <c r="F60" s="6492"/>
      <c r="G60" s="7956"/>
      <c r="H60" s="8026"/>
      <c r="I60" s="3369"/>
      <c r="J60" s="4207" t="s">
        <v>36</v>
      </c>
      <c r="K60" s="5359">
        <f>SUM(K58:K59)</f>
        <v>77.900000000000006</v>
      </c>
      <c r="L60" s="5359">
        <f>SUM(L58:L59)</f>
        <v>69.400000000000006</v>
      </c>
      <c r="M60" s="5359">
        <f>SUM(M58:M59)</f>
        <v>69.2</v>
      </c>
      <c r="N60" s="5367"/>
      <c r="O60" s="5400"/>
      <c r="P60" s="5399"/>
      <c r="Q60" s="5398"/>
      <c r="R60" s="8794"/>
      <c r="S60" s="5369"/>
      <c r="T60" s="217"/>
    </row>
    <row r="61" spans="1:20" ht="24.75" customHeight="1" thickBot="1">
      <c r="A61" s="7985" t="s">
        <v>43</v>
      </c>
      <c r="B61" s="7999" t="s">
        <v>38</v>
      </c>
      <c r="C61" s="7210" t="s">
        <v>43</v>
      </c>
      <c r="D61" s="8030" t="s">
        <v>51</v>
      </c>
      <c r="E61" s="5372"/>
      <c r="F61" s="6602" t="s">
        <v>1876</v>
      </c>
      <c r="G61" s="8001" t="s">
        <v>315</v>
      </c>
      <c r="H61" s="8026"/>
      <c r="I61" s="7972" t="s">
        <v>247</v>
      </c>
      <c r="J61" s="5397" t="s">
        <v>41</v>
      </c>
      <c r="K61" s="496">
        <v>5</v>
      </c>
      <c r="L61" s="496">
        <v>3</v>
      </c>
      <c r="M61" s="496">
        <v>3</v>
      </c>
      <c r="N61" s="5396" t="s">
        <v>1875</v>
      </c>
      <c r="O61" s="5395" t="s">
        <v>840</v>
      </c>
      <c r="P61" s="5394">
        <v>2</v>
      </c>
      <c r="Q61" s="5393">
        <v>2</v>
      </c>
      <c r="R61" s="8790" t="s">
        <v>1874</v>
      </c>
      <c r="S61" s="5378" t="s">
        <v>1865</v>
      </c>
      <c r="T61" s="217"/>
    </row>
    <row r="62" spans="1:20" ht="15.75" thickBot="1">
      <c r="A62" s="7986"/>
      <c r="B62" s="8000"/>
      <c r="C62" s="7963"/>
      <c r="D62" s="7971"/>
      <c r="E62" s="3275"/>
      <c r="F62" s="6492"/>
      <c r="G62" s="7956"/>
      <c r="H62" s="8026"/>
      <c r="I62" s="7973"/>
      <c r="J62" s="4244" t="s">
        <v>36</v>
      </c>
      <c r="K62" s="5392">
        <f>SUM(K61)</f>
        <v>5</v>
      </c>
      <c r="L62" s="5392">
        <f>SUM(L61)</f>
        <v>3</v>
      </c>
      <c r="M62" s="5392">
        <f>SUM(M61)</f>
        <v>3</v>
      </c>
      <c r="N62" s="5391"/>
      <c r="O62" s="5390"/>
      <c r="P62" s="5389"/>
      <c r="Q62" s="5388"/>
      <c r="R62" s="8791"/>
      <c r="S62" s="5369"/>
      <c r="T62" s="217"/>
    </row>
    <row r="63" spans="1:20" ht="26.25" customHeight="1" thickBot="1">
      <c r="A63" s="8029" t="s">
        <v>43</v>
      </c>
      <c r="B63" s="7981" t="s">
        <v>38</v>
      </c>
      <c r="C63" s="7211" t="s">
        <v>43</v>
      </c>
      <c r="D63" s="7970" t="s">
        <v>44</v>
      </c>
      <c r="E63" s="3286"/>
      <c r="F63" s="7001" t="s">
        <v>1873</v>
      </c>
      <c r="G63" s="7955" t="s">
        <v>315</v>
      </c>
      <c r="H63" s="8026"/>
      <c r="I63" s="7973"/>
      <c r="J63" s="4344" t="s">
        <v>41</v>
      </c>
      <c r="K63" s="4414">
        <v>0.5</v>
      </c>
      <c r="L63" s="4414">
        <v>0.5</v>
      </c>
      <c r="M63" s="5235">
        <v>0.4</v>
      </c>
      <c r="N63" s="5362" t="s">
        <v>1872</v>
      </c>
      <c r="O63" s="5371" t="s">
        <v>840</v>
      </c>
      <c r="P63" s="5361">
        <v>2</v>
      </c>
      <c r="Q63" s="5387">
        <v>2</v>
      </c>
      <c r="R63" s="5342" t="s">
        <v>1871</v>
      </c>
      <c r="S63" s="5378" t="s">
        <v>1865</v>
      </c>
      <c r="T63" s="217"/>
    </row>
    <row r="64" spans="1:20" ht="15.75" thickBot="1">
      <c r="A64" s="8814"/>
      <c r="B64" s="8630"/>
      <c r="C64" s="8815"/>
      <c r="D64" s="8857"/>
      <c r="E64" s="3286"/>
      <c r="F64" s="6492"/>
      <c r="G64" s="7956"/>
      <c r="H64" s="8026"/>
      <c r="I64" s="7973"/>
      <c r="J64" s="4207" t="s">
        <v>36</v>
      </c>
      <c r="K64" s="5359">
        <f>SUM(K63)</f>
        <v>0.5</v>
      </c>
      <c r="L64" s="5359">
        <f>SUM(L63)</f>
        <v>0.5</v>
      </c>
      <c r="M64" s="5359">
        <f>SUM(M63)</f>
        <v>0.4</v>
      </c>
      <c r="N64" s="5377"/>
      <c r="O64" s="5385"/>
      <c r="P64" s="5384"/>
      <c r="Q64" s="5383"/>
      <c r="R64" s="5241"/>
      <c r="S64" s="5369"/>
      <c r="T64" s="217"/>
    </row>
    <row r="65" spans="1:20" ht="37.5" customHeight="1" thickBot="1">
      <c r="A65" s="8029" t="s">
        <v>43</v>
      </c>
      <c r="B65" s="7981" t="s">
        <v>38</v>
      </c>
      <c r="C65" s="7211" t="s">
        <v>43</v>
      </c>
      <c r="D65" s="7970" t="s">
        <v>86</v>
      </c>
      <c r="E65" s="3286"/>
      <c r="F65" s="6602" t="s">
        <v>1870</v>
      </c>
      <c r="G65" s="8001" t="s">
        <v>315</v>
      </c>
      <c r="H65" s="8026"/>
      <c r="I65" s="7973"/>
      <c r="J65" s="4344" t="s">
        <v>41</v>
      </c>
      <c r="K65" s="4414">
        <v>3</v>
      </c>
      <c r="L65" s="4414">
        <v>7</v>
      </c>
      <c r="M65" s="4298">
        <v>6.9</v>
      </c>
      <c r="N65" s="5382" t="s">
        <v>1869</v>
      </c>
      <c r="O65" s="5381" t="s">
        <v>840</v>
      </c>
      <c r="P65" s="5380" t="s">
        <v>1868</v>
      </c>
      <c r="Q65" s="5379" t="s">
        <v>1867</v>
      </c>
      <c r="R65" s="5342" t="s">
        <v>1866</v>
      </c>
      <c r="S65" s="5378" t="s">
        <v>1865</v>
      </c>
      <c r="T65" s="217"/>
    </row>
    <row r="66" spans="1:20" ht="14.25" customHeight="1" thickBot="1">
      <c r="A66" s="8029"/>
      <c r="B66" s="7981"/>
      <c r="C66" s="7211"/>
      <c r="D66" s="7970"/>
      <c r="E66" s="3286"/>
      <c r="F66" s="7001"/>
      <c r="G66" s="7955"/>
      <c r="H66" s="8026"/>
      <c r="I66" s="7973"/>
      <c r="J66" s="4207" t="s">
        <v>36</v>
      </c>
      <c r="K66" s="5359">
        <f>SUM(K65)</f>
        <v>3</v>
      </c>
      <c r="L66" s="5359">
        <f>SUM(L65)</f>
        <v>7</v>
      </c>
      <c r="M66" s="5359">
        <f>SUM(M65)</f>
        <v>6.9</v>
      </c>
      <c r="N66" s="5377"/>
      <c r="O66" s="5376"/>
      <c r="P66" s="5375"/>
      <c r="Q66" s="5374"/>
      <c r="R66" s="5241"/>
      <c r="S66" s="5369"/>
      <c r="T66" s="217"/>
    </row>
    <row r="67" spans="1:20" ht="22.5" customHeight="1" thickBot="1">
      <c r="A67" s="5239" t="s">
        <v>43</v>
      </c>
      <c r="B67" s="5238" t="s">
        <v>38</v>
      </c>
      <c r="C67" s="350" t="s">
        <v>43</v>
      </c>
      <c r="D67" s="5373" t="s">
        <v>81</v>
      </c>
      <c r="E67" s="5372"/>
      <c r="F67" s="6602" t="s">
        <v>1864</v>
      </c>
      <c r="G67" s="8001" t="s">
        <v>315</v>
      </c>
      <c r="H67" s="8026"/>
      <c r="I67" s="7973"/>
      <c r="J67" s="4344" t="s">
        <v>41</v>
      </c>
      <c r="K67" s="4414">
        <v>5</v>
      </c>
      <c r="L67" s="4414">
        <v>5</v>
      </c>
      <c r="M67" s="4414">
        <v>5</v>
      </c>
      <c r="N67" s="5362" t="s">
        <v>1863</v>
      </c>
      <c r="O67" s="5371" t="s">
        <v>254</v>
      </c>
      <c r="P67" s="5370">
        <v>1</v>
      </c>
      <c r="Q67" s="5351">
        <v>1</v>
      </c>
      <c r="R67" s="8790" t="s">
        <v>1862</v>
      </c>
      <c r="S67" s="5369"/>
      <c r="T67" s="217"/>
    </row>
    <row r="68" spans="1:20" ht="27.75" customHeight="1" thickBot="1">
      <c r="A68" s="5243"/>
      <c r="B68" s="5242"/>
      <c r="C68" s="4564"/>
      <c r="D68" s="3350"/>
      <c r="E68" s="3275"/>
      <c r="F68" s="6492"/>
      <c r="G68" s="7956"/>
      <c r="H68" s="8026"/>
      <c r="I68" s="7973"/>
      <c r="J68" s="4207" t="s">
        <v>36</v>
      </c>
      <c r="K68" s="5359">
        <f>SUM(K67)</f>
        <v>5</v>
      </c>
      <c r="L68" s="5359">
        <f>SUM(L67)</f>
        <v>5</v>
      </c>
      <c r="M68" s="5368">
        <f>SUM(M67)</f>
        <v>5</v>
      </c>
      <c r="N68" s="5367"/>
      <c r="O68" s="5366"/>
      <c r="P68" s="5365"/>
      <c r="Q68" s="5364"/>
      <c r="R68" s="8791"/>
      <c r="S68" s="5240"/>
    </row>
    <row r="69" spans="1:20" ht="69.599999999999994" customHeight="1" thickBot="1">
      <c r="A69" s="5239" t="s">
        <v>43</v>
      </c>
      <c r="B69" s="5238" t="s">
        <v>38</v>
      </c>
      <c r="C69" s="350" t="s">
        <v>43</v>
      </c>
      <c r="D69" s="3357" t="s">
        <v>79</v>
      </c>
      <c r="E69" s="3286"/>
      <c r="F69" s="7961" t="s">
        <v>1861</v>
      </c>
      <c r="G69" s="8001" t="s">
        <v>315</v>
      </c>
      <c r="H69" s="8026"/>
      <c r="I69" s="7973"/>
      <c r="J69" s="4344" t="s">
        <v>41</v>
      </c>
      <c r="K69" s="4414">
        <v>53.2</v>
      </c>
      <c r="L69" s="4414">
        <v>53.2</v>
      </c>
      <c r="M69" s="5363">
        <v>0</v>
      </c>
      <c r="N69" s="5362" t="s">
        <v>1860</v>
      </c>
      <c r="O69" s="5361" t="s">
        <v>840</v>
      </c>
      <c r="P69" s="5360">
        <v>1</v>
      </c>
      <c r="Q69" s="5318">
        <v>5</v>
      </c>
      <c r="R69" s="8792" t="s">
        <v>1859</v>
      </c>
      <c r="S69" s="8795" t="s">
        <v>1858</v>
      </c>
    </row>
    <row r="70" spans="1:20" ht="14.25" customHeight="1" thickBot="1">
      <c r="A70" s="5247"/>
      <c r="B70" s="5246"/>
      <c r="C70" s="4573"/>
      <c r="D70" s="3357"/>
      <c r="E70" s="3286"/>
      <c r="F70" s="7962"/>
      <c r="G70" s="7956"/>
      <c r="H70" s="8027"/>
      <c r="I70" s="7974"/>
      <c r="J70" s="4207" t="s">
        <v>36</v>
      </c>
      <c r="K70" s="5359">
        <f>SUM(K69)</f>
        <v>53.2</v>
      </c>
      <c r="L70" s="5359">
        <f>SUM(L69)</f>
        <v>53.2</v>
      </c>
      <c r="M70" s="5359">
        <f>SUM(M69)</f>
        <v>0</v>
      </c>
      <c r="N70" s="5358"/>
      <c r="O70" s="5357"/>
      <c r="P70" s="5356"/>
      <c r="Q70" s="4483"/>
      <c r="R70" s="8794"/>
      <c r="S70" s="8796"/>
    </row>
    <row r="71" spans="1:20" ht="38.25" customHeight="1">
      <c r="A71" s="8810" t="s">
        <v>43</v>
      </c>
      <c r="B71" s="8803" t="s">
        <v>38</v>
      </c>
      <c r="C71" s="8807" t="s">
        <v>38</v>
      </c>
      <c r="D71" s="8866" t="s">
        <v>1841</v>
      </c>
      <c r="E71" s="8784"/>
      <c r="F71" s="8785"/>
      <c r="G71" s="8001" t="s">
        <v>312</v>
      </c>
      <c r="H71" s="7967" t="s">
        <v>48</v>
      </c>
      <c r="I71" s="8823" t="s">
        <v>247</v>
      </c>
      <c r="J71" s="5355" t="s">
        <v>41</v>
      </c>
      <c r="K71" s="5354">
        <f>K77</f>
        <v>0</v>
      </c>
      <c r="L71" s="5354">
        <f>L77</f>
        <v>0</v>
      </c>
      <c r="M71" s="5354">
        <f>M77</f>
        <v>0</v>
      </c>
      <c r="N71" s="5353" t="s">
        <v>1857</v>
      </c>
      <c r="O71" s="5320" t="s">
        <v>254</v>
      </c>
      <c r="P71" s="5352">
        <v>2</v>
      </c>
      <c r="Q71" s="5351">
        <v>2</v>
      </c>
      <c r="R71" s="5342" t="s">
        <v>1856</v>
      </c>
      <c r="S71" s="5334"/>
    </row>
    <row r="72" spans="1:20" ht="25.5" customHeight="1">
      <c r="A72" s="8812"/>
      <c r="B72" s="8813"/>
      <c r="C72" s="8808"/>
      <c r="D72" s="8867"/>
      <c r="E72" s="8786"/>
      <c r="F72" s="8787"/>
      <c r="G72" s="7955"/>
      <c r="H72" s="7968"/>
      <c r="I72" s="8824"/>
      <c r="J72" s="5341"/>
      <c r="K72" s="5346"/>
      <c r="L72" s="5346"/>
      <c r="M72" s="5346"/>
      <c r="N72" s="5350" t="s">
        <v>1855</v>
      </c>
      <c r="O72" s="5338" t="s">
        <v>981</v>
      </c>
      <c r="P72" s="5349">
        <v>25</v>
      </c>
      <c r="Q72" s="5348">
        <v>27</v>
      </c>
      <c r="R72" s="5335" t="s">
        <v>1855</v>
      </c>
      <c r="S72" s="5334"/>
    </row>
    <row r="73" spans="1:20" ht="58.9" customHeight="1">
      <c r="A73" s="8812"/>
      <c r="B73" s="8813"/>
      <c r="C73" s="8808"/>
      <c r="D73" s="8867"/>
      <c r="E73" s="8786"/>
      <c r="F73" s="8787"/>
      <c r="G73" s="7955"/>
      <c r="H73" s="7968"/>
      <c r="I73" s="8824"/>
      <c r="J73" s="5347"/>
      <c r="K73" s="5346"/>
      <c r="L73" s="5346"/>
      <c r="M73" s="5346"/>
      <c r="N73" s="5345" t="s">
        <v>1854</v>
      </c>
      <c r="O73" s="5338" t="s">
        <v>1853</v>
      </c>
      <c r="P73" s="5344" t="s">
        <v>1852</v>
      </c>
      <c r="Q73" s="5343" t="s">
        <v>1851</v>
      </c>
      <c r="R73" s="5342" t="s">
        <v>1850</v>
      </c>
      <c r="S73" s="5329" t="s">
        <v>1849</v>
      </c>
    </row>
    <row r="74" spans="1:20" ht="25.5" customHeight="1">
      <c r="A74" s="8812"/>
      <c r="B74" s="8813"/>
      <c r="C74" s="8808"/>
      <c r="D74" s="8867"/>
      <c r="E74" s="8786"/>
      <c r="F74" s="8787"/>
      <c r="G74" s="7955"/>
      <c r="H74" s="7968"/>
      <c r="I74" s="8824"/>
      <c r="J74" s="5341"/>
      <c r="K74" s="5340"/>
      <c r="L74" s="5340"/>
      <c r="M74" s="5340"/>
      <c r="N74" s="5339" t="s">
        <v>1848</v>
      </c>
      <c r="O74" s="5338" t="s">
        <v>981</v>
      </c>
      <c r="P74" s="5337" t="s">
        <v>1847</v>
      </c>
      <c r="Q74" s="5336" t="s">
        <v>1846</v>
      </c>
      <c r="R74" s="5335" t="s">
        <v>1845</v>
      </c>
      <c r="S74" s="5334"/>
    </row>
    <row r="75" spans="1:20" ht="57" customHeight="1">
      <c r="A75" s="8812"/>
      <c r="B75" s="8813"/>
      <c r="C75" s="8808"/>
      <c r="D75" s="8867"/>
      <c r="E75" s="8786"/>
      <c r="F75" s="8787"/>
      <c r="G75" s="7955"/>
      <c r="H75" s="7968"/>
      <c r="I75" s="8824"/>
      <c r="J75" s="5333"/>
      <c r="K75" s="5332"/>
      <c r="L75" s="5332"/>
      <c r="M75" s="5332"/>
      <c r="N75" s="5331" t="s">
        <v>1844</v>
      </c>
      <c r="O75" s="5330" t="s">
        <v>279</v>
      </c>
      <c r="P75" s="5323">
        <v>2</v>
      </c>
      <c r="Q75" s="5286">
        <v>5.6</v>
      </c>
      <c r="R75" s="8790" t="s">
        <v>1843</v>
      </c>
      <c r="S75" s="5329" t="s">
        <v>1842</v>
      </c>
    </row>
    <row r="76" spans="1:20" ht="15.75" thickBot="1">
      <c r="A76" s="8811"/>
      <c r="B76" s="8804"/>
      <c r="C76" s="8809"/>
      <c r="D76" s="8868"/>
      <c r="E76" s="8869"/>
      <c r="F76" s="8870"/>
      <c r="G76" s="7955"/>
      <c r="H76" s="7968"/>
      <c r="I76" s="8824"/>
      <c r="J76" s="5328" t="s">
        <v>36</v>
      </c>
      <c r="K76" s="5327">
        <f>SUM(K71:K75)</f>
        <v>0</v>
      </c>
      <c r="L76" s="5327">
        <f>SUM(L71:L75)</f>
        <v>0</v>
      </c>
      <c r="M76" s="5327">
        <f>SUM(M71:M75)</f>
        <v>0</v>
      </c>
      <c r="N76" s="5325"/>
      <c r="O76" s="5324"/>
      <c r="P76" s="5323"/>
      <c r="Q76" s="5286"/>
      <c r="R76" s="8791"/>
      <c r="S76" s="5240"/>
    </row>
    <row r="77" spans="1:20" ht="20.25" customHeight="1" thickBot="1">
      <c r="A77" s="8810" t="s">
        <v>43</v>
      </c>
      <c r="B77" s="8803" t="s">
        <v>38</v>
      </c>
      <c r="C77" s="8807" t="s">
        <v>38</v>
      </c>
      <c r="D77" s="8805" t="s">
        <v>43</v>
      </c>
      <c r="E77" s="8832"/>
      <c r="F77" s="7961" t="s">
        <v>1841</v>
      </c>
      <c r="G77" s="7955"/>
      <c r="H77" s="7968"/>
      <c r="I77" s="8824"/>
      <c r="J77" s="5303" t="s">
        <v>41</v>
      </c>
      <c r="K77" s="5326">
        <v>0</v>
      </c>
      <c r="L77" s="5326">
        <v>0</v>
      </c>
      <c r="M77" s="5326">
        <v>0</v>
      </c>
      <c r="N77" s="5325"/>
      <c r="O77" s="5324"/>
      <c r="P77" s="5323"/>
      <c r="Q77" s="5286"/>
      <c r="R77" s="5241"/>
      <c r="S77" s="5240"/>
    </row>
    <row r="78" spans="1:20" ht="15.75" thickBot="1">
      <c r="A78" s="8811"/>
      <c r="B78" s="8804"/>
      <c r="C78" s="8809"/>
      <c r="D78" s="8806"/>
      <c r="E78" s="8834"/>
      <c r="F78" s="7962"/>
      <c r="G78" s="7956"/>
      <c r="H78" s="7969"/>
      <c r="I78" s="8825"/>
      <c r="J78" s="5279" t="s">
        <v>36</v>
      </c>
      <c r="K78" s="5277">
        <f>SUM(K77)</f>
        <v>0</v>
      </c>
      <c r="L78" s="5277">
        <f>SUM(L77)</f>
        <v>0</v>
      </c>
      <c r="M78" s="5277">
        <f>SUM(M77)</f>
        <v>0</v>
      </c>
      <c r="N78" s="5276"/>
      <c r="O78" s="5275"/>
      <c r="P78" s="5322"/>
      <c r="Q78" s="5321"/>
      <c r="R78" s="5241"/>
      <c r="S78" s="5240"/>
    </row>
    <row r="79" spans="1:20" ht="15.75" customHeight="1" thickBot="1">
      <c r="A79" s="8810" t="s">
        <v>43</v>
      </c>
      <c r="B79" s="8803" t="s">
        <v>38</v>
      </c>
      <c r="C79" s="8818" t="s">
        <v>51</v>
      </c>
      <c r="D79" s="8784" t="s">
        <v>1840</v>
      </c>
      <c r="E79" s="8784"/>
      <c r="F79" s="8785"/>
      <c r="G79" s="8001" t="s">
        <v>306</v>
      </c>
      <c r="H79" s="8022">
        <v>288724610</v>
      </c>
      <c r="I79" s="8826" t="s">
        <v>247</v>
      </c>
      <c r="J79" s="5314" t="s">
        <v>41</v>
      </c>
      <c r="K79" s="5313">
        <f t="shared" ref="K79:M80" si="1">K82+K85</f>
        <v>0</v>
      </c>
      <c r="L79" s="5313">
        <f t="shared" si="1"/>
        <v>0</v>
      </c>
      <c r="M79" s="5313">
        <f t="shared" si="1"/>
        <v>0</v>
      </c>
      <c r="N79" s="5289"/>
      <c r="O79" s="5320"/>
      <c r="P79" s="5319"/>
      <c r="Q79" s="5318"/>
      <c r="R79" s="8799" t="s">
        <v>1839</v>
      </c>
      <c r="S79" s="8800"/>
    </row>
    <row r="80" spans="1:20" ht="15.75" customHeight="1" thickBot="1">
      <c r="A80" s="8812"/>
      <c r="B80" s="8813"/>
      <c r="C80" s="8819"/>
      <c r="D80" s="8786"/>
      <c r="E80" s="8786"/>
      <c r="F80" s="8787"/>
      <c r="G80" s="7955"/>
      <c r="H80" s="8023"/>
      <c r="I80" s="8827"/>
      <c r="J80" s="5314" t="s">
        <v>90</v>
      </c>
      <c r="K80" s="5317">
        <f t="shared" si="1"/>
        <v>0</v>
      </c>
      <c r="L80" s="5317">
        <f t="shared" si="1"/>
        <v>0</v>
      </c>
      <c r="M80" s="5317">
        <f t="shared" si="1"/>
        <v>0</v>
      </c>
      <c r="N80" s="5283"/>
      <c r="O80" s="5316"/>
      <c r="P80" s="5315"/>
      <c r="Q80" s="5273"/>
      <c r="R80" s="8797" t="s">
        <v>1838</v>
      </c>
      <c r="S80" s="8798"/>
    </row>
    <row r="81" spans="1:21" ht="18" customHeight="1" thickBot="1">
      <c r="A81" s="8812"/>
      <c r="B81" s="8813"/>
      <c r="C81" s="8819"/>
      <c r="D81" s="8786"/>
      <c r="E81" s="8786"/>
      <c r="F81" s="8787"/>
      <c r="G81" s="7955"/>
      <c r="H81" s="8023"/>
      <c r="I81" s="8827"/>
      <c r="J81" s="5314" t="s">
        <v>36</v>
      </c>
      <c r="K81" s="5313">
        <f>SUM(K79:K80)</f>
        <v>0</v>
      </c>
      <c r="L81" s="5313">
        <f>SUM(L79:L80)</f>
        <v>0</v>
      </c>
      <c r="M81" s="5313">
        <f>SUM(M79:M80)</f>
        <v>0</v>
      </c>
      <c r="N81" s="5312"/>
      <c r="O81" s="5311"/>
      <c r="P81" s="5310"/>
      <c r="Q81" s="5309"/>
      <c r="R81" s="8797"/>
      <c r="S81" s="8798"/>
    </row>
    <row r="82" spans="1:21" ht="38.25" customHeight="1" thickBot="1">
      <c r="A82" s="8810" t="s">
        <v>43</v>
      </c>
      <c r="B82" s="8803" t="s">
        <v>38</v>
      </c>
      <c r="C82" s="8807" t="s">
        <v>51</v>
      </c>
      <c r="D82" s="8829" t="s">
        <v>43</v>
      </c>
      <c r="E82" s="8832"/>
      <c r="F82" s="7961" t="s">
        <v>1837</v>
      </c>
      <c r="G82" s="7955"/>
      <c r="H82" s="8023"/>
      <c r="I82" s="8827"/>
      <c r="J82" s="5308" t="s">
        <v>41</v>
      </c>
      <c r="K82" s="5307">
        <v>0</v>
      </c>
      <c r="L82" s="5307">
        <v>0</v>
      </c>
      <c r="M82" s="5307">
        <v>0</v>
      </c>
      <c r="N82" s="5306" t="s">
        <v>1836</v>
      </c>
      <c r="O82" s="5305" t="s">
        <v>254</v>
      </c>
      <c r="P82" s="5304" t="s">
        <v>1835</v>
      </c>
      <c r="Q82" s="5303"/>
      <c r="R82" s="8797" t="s">
        <v>1834</v>
      </c>
      <c r="S82" s="8798"/>
    </row>
    <row r="83" spans="1:21" ht="24.75" customHeight="1" thickBot="1">
      <c r="A83" s="8812"/>
      <c r="B83" s="8813"/>
      <c r="C83" s="8808"/>
      <c r="D83" s="8830"/>
      <c r="E83" s="8833"/>
      <c r="F83" s="8015"/>
      <c r="G83" s="7955"/>
      <c r="H83" s="8023"/>
      <c r="I83" s="8827"/>
      <c r="J83" s="5302" t="s">
        <v>90</v>
      </c>
      <c r="K83" s="5301"/>
      <c r="L83" s="5300"/>
      <c r="M83" s="5299"/>
      <c r="N83" s="5298"/>
      <c r="O83" s="5297"/>
      <c r="P83" s="5296"/>
      <c r="Q83" s="5295"/>
      <c r="R83" s="8797" t="s">
        <v>1833</v>
      </c>
      <c r="S83" s="8798"/>
    </row>
    <row r="84" spans="1:21" ht="28.5" customHeight="1" thickBot="1">
      <c r="A84" s="8811"/>
      <c r="B84" s="8804"/>
      <c r="C84" s="8809"/>
      <c r="D84" s="8831"/>
      <c r="E84" s="8834"/>
      <c r="F84" s="7962"/>
      <c r="G84" s="7955"/>
      <c r="H84" s="8023"/>
      <c r="I84" s="8827"/>
      <c r="J84" s="5279" t="s">
        <v>36</v>
      </c>
      <c r="K84" s="5277">
        <f>SUM(K82:K83)</f>
        <v>0</v>
      </c>
      <c r="L84" s="5277">
        <f>SUM(L82:L83)</f>
        <v>0</v>
      </c>
      <c r="M84" s="5277">
        <f>SUM(M82:M83)</f>
        <v>0</v>
      </c>
      <c r="N84" s="5294"/>
      <c r="O84" s="5293"/>
      <c r="P84" s="5292"/>
      <c r="Q84" s="5291"/>
      <c r="R84" s="8797"/>
      <c r="S84" s="8798"/>
    </row>
    <row r="85" spans="1:21" ht="21" customHeight="1" thickBot="1">
      <c r="A85" s="8810" t="s">
        <v>43</v>
      </c>
      <c r="B85" s="8803" t="s">
        <v>38</v>
      </c>
      <c r="C85" s="8807" t="s">
        <v>51</v>
      </c>
      <c r="D85" s="8829" t="s">
        <v>38</v>
      </c>
      <c r="E85" s="8832"/>
      <c r="F85" s="7961" t="s">
        <v>1832</v>
      </c>
      <c r="G85" s="7955"/>
      <c r="H85" s="8023"/>
      <c r="I85" s="8827"/>
      <c r="J85" s="5285" t="s">
        <v>41</v>
      </c>
      <c r="K85" s="5290">
        <v>0</v>
      </c>
      <c r="L85" s="5290">
        <v>0</v>
      </c>
      <c r="M85" s="5290">
        <v>0</v>
      </c>
      <c r="N85" s="5289" t="s">
        <v>1831</v>
      </c>
      <c r="O85" s="5288"/>
      <c r="P85" s="5287" t="s">
        <v>70</v>
      </c>
      <c r="Q85" s="5286" t="s">
        <v>70</v>
      </c>
      <c r="R85" s="8797" t="s">
        <v>1830</v>
      </c>
      <c r="S85" s="8798"/>
      <c r="T85" s="217"/>
      <c r="U85" s="217"/>
    </row>
    <row r="86" spans="1:21" ht="21" customHeight="1" thickBot="1">
      <c r="A86" s="8812"/>
      <c r="B86" s="8813"/>
      <c r="C86" s="8808"/>
      <c r="D86" s="8830"/>
      <c r="E86" s="8833"/>
      <c r="F86" s="8015"/>
      <c r="G86" s="7955"/>
      <c r="H86" s="8023"/>
      <c r="I86" s="8827"/>
      <c r="J86" s="5285" t="s">
        <v>90</v>
      </c>
      <c r="K86" s="5284">
        <v>0</v>
      </c>
      <c r="L86" s="5284">
        <v>0</v>
      </c>
      <c r="M86" s="5284">
        <v>0</v>
      </c>
      <c r="N86" s="5283"/>
      <c r="O86" s="5282"/>
      <c r="P86" s="5281"/>
      <c r="Q86" s="5280"/>
      <c r="R86" s="8797"/>
      <c r="S86" s="8798"/>
    </row>
    <row r="87" spans="1:21" ht="23.25" customHeight="1" thickBot="1">
      <c r="A87" s="8811"/>
      <c r="B87" s="8804"/>
      <c r="C87" s="8809"/>
      <c r="D87" s="8831"/>
      <c r="E87" s="8834"/>
      <c r="F87" s="7962"/>
      <c r="G87" s="7956"/>
      <c r="H87" s="8024"/>
      <c r="I87" s="8828"/>
      <c r="J87" s="5279" t="s">
        <v>36</v>
      </c>
      <c r="K87" s="5278">
        <f>SUM(K85:K86)</f>
        <v>0</v>
      </c>
      <c r="L87" s="5278">
        <f>SUM(L85:L86)</f>
        <v>0</v>
      </c>
      <c r="M87" s="5277">
        <f>SUM(M85:M86)</f>
        <v>0</v>
      </c>
      <c r="N87" s="5276"/>
      <c r="O87" s="5275"/>
      <c r="P87" s="5274"/>
      <c r="Q87" s="5273"/>
      <c r="R87" s="8797"/>
      <c r="S87" s="8798"/>
    </row>
    <row r="88" spans="1:21" ht="24.75" customHeight="1" thickBot="1">
      <c r="A88" s="5272" t="s">
        <v>43</v>
      </c>
      <c r="B88" s="5271" t="s">
        <v>38</v>
      </c>
      <c r="C88" s="8801" t="s">
        <v>40</v>
      </c>
      <c r="D88" s="8802"/>
      <c r="E88" s="8802"/>
      <c r="F88" s="8802"/>
      <c r="G88" s="8802"/>
      <c r="H88" s="8802"/>
      <c r="I88" s="8802"/>
      <c r="J88" s="5270" t="s">
        <v>36</v>
      </c>
      <c r="K88" s="5269">
        <f>K76+K54+K81</f>
        <v>184.6</v>
      </c>
      <c r="L88" s="5269">
        <f>L76+L54+L81</f>
        <v>188.6</v>
      </c>
      <c r="M88" s="5269">
        <f>M76+M54+M81</f>
        <v>134.5</v>
      </c>
      <c r="N88" s="5226"/>
      <c r="O88" s="5225"/>
      <c r="P88" s="5225"/>
      <c r="Q88" s="5226"/>
      <c r="R88" s="8788"/>
      <c r="S88" s="8789"/>
    </row>
    <row r="89" spans="1:21" ht="44.25" customHeight="1" thickBot="1">
      <c r="A89" s="3334" t="s">
        <v>43</v>
      </c>
      <c r="B89" s="5268" t="s">
        <v>51</v>
      </c>
      <c r="C89" s="8782" t="s">
        <v>1829</v>
      </c>
      <c r="D89" s="8783"/>
      <c r="E89" s="8783"/>
      <c r="F89" s="8783"/>
      <c r="G89" s="8783"/>
      <c r="H89" s="8783"/>
      <c r="I89" s="8783"/>
      <c r="J89" s="8783"/>
      <c r="K89" s="8783"/>
      <c r="L89" s="8783"/>
      <c r="M89" s="8783"/>
      <c r="N89" s="8783"/>
      <c r="O89" s="8783"/>
      <c r="P89" s="8783"/>
      <c r="Q89" s="8783"/>
      <c r="R89" s="5267"/>
      <c r="S89" s="5266"/>
    </row>
    <row r="90" spans="1:21" ht="18" customHeight="1">
      <c r="A90" s="7985" t="s">
        <v>43</v>
      </c>
      <c r="B90" s="7999" t="s">
        <v>51</v>
      </c>
      <c r="C90" s="8560" t="s">
        <v>43</v>
      </c>
      <c r="D90" s="8843" t="s">
        <v>1824</v>
      </c>
      <c r="E90" s="8844"/>
      <c r="F90" s="8845"/>
      <c r="G90" s="8001" t="s">
        <v>1557</v>
      </c>
      <c r="H90" s="8835">
        <v>288724610</v>
      </c>
      <c r="I90" s="8840" t="s">
        <v>436</v>
      </c>
      <c r="J90" s="388" t="s">
        <v>41</v>
      </c>
      <c r="K90" s="5264">
        <f>K93</f>
        <v>30</v>
      </c>
      <c r="L90" s="5265">
        <f>L93</f>
        <v>30</v>
      </c>
      <c r="M90" s="5264">
        <f>M93</f>
        <v>30</v>
      </c>
      <c r="N90" s="5263" t="s">
        <v>1828</v>
      </c>
      <c r="O90" s="5262" t="s">
        <v>254</v>
      </c>
      <c r="P90" s="5261">
        <v>20</v>
      </c>
      <c r="Q90" s="5260">
        <v>33</v>
      </c>
      <c r="R90" s="8816" t="s">
        <v>1827</v>
      </c>
      <c r="S90" s="8817"/>
    </row>
    <row r="91" spans="1:21" ht="42" customHeight="1" thickBot="1">
      <c r="A91" s="8029"/>
      <c r="B91" s="7981"/>
      <c r="C91" s="8561"/>
      <c r="D91" s="8846"/>
      <c r="E91" s="8847"/>
      <c r="F91" s="8848"/>
      <c r="G91" s="7955"/>
      <c r="H91" s="8836"/>
      <c r="I91" s="8841"/>
      <c r="J91" s="5244"/>
      <c r="K91" s="456"/>
      <c r="L91" s="287"/>
      <c r="M91" s="5259"/>
      <c r="N91" s="5256"/>
      <c r="O91" s="5255"/>
      <c r="P91" s="244"/>
      <c r="Q91" s="5254"/>
      <c r="R91" s="8816" t="s">
        <v>1826</v>
      </c>
      <c r="S91" s="8817"/>
    </row>
    <row r="92" spans="1:21" ht="20.25" customHeight="1" thickBot="1">
      <c r="A92" s="7986"/>
      <c r="B92" s="8000"/>
      <c r="C92" s="8562"/>
      <c r="D92" s="8849"/>
      <c r="E92" s="8850"/>
      <c r="F92" s="8851"/>
      <c r="G92" s="7955"/>
      <c r="H92" s="8836"/>
      <c r="I92" s="8841"/>
      <c r="J92" s="368" t="s">
        <v>36</v>
      </c>
      <c r="K92" s="5258">
        <f>SUM(K90:K91)</f>
        <v>30</v>
      </c>
      <c r="L92" s="4421">
        <f>SUM(L90:L91)</f>
        <v>30</v>
      </c>
      <c r="M92" s="4422">
        <f>SUM(M90:M91)</f>
        <v>30</v>
      </c>
      <c r="N92" s="5256"/>
      <c r="O92" s="5255"/>
      <c r="P92" s="244"/>
      <c r="Q92" s="5254"/>
      <c r="R92" s="8816" t="s">
        <v>1825</v>
      </c>
      <c r="S92" s="8817"/>
    </row>
    <row r="93" spans="1:21" ht="16.5" customHeight="1" thickBot="1">
      <c r="A93" s="7985" t="s">
        <v>43</v>
      </c>
      <c r="B93" s="7999" t="s">
        <v>51</v>
      </c>
      <c r="C93" s="8560" t="s">
        <v>43</v>
      </c>
      <c r="D93" s="7970" t="s">
        <v>43</v>
      </c>
      <c r="E93" s="5257"/>
      <c r="F93" s="8015" t="s">
        <v>1824</v>
      </c>
      <c r="G93" s="7955"/>
      <c r="H93" s="8836"/>
      <c r="I93" s="8841"/>
      <c r="J93" s="5236" t="s">
        <v>41</v>
      </c>
      <c r="K93" s="5235">
        <v>30</v>
      </c>
      <c r="L93" s="4414">
        <v>30</v>
      </c>
      <c r="M93" s="4414">
        <v>30</v>
      </c>
      <c r="N93" s="5256"/>
      <c r="O93" s="5255"/>
      <c r="P93" s="244"/>
      <c r="Q93" s="5254"/>
      <c r="R93" s="5241"/>
      <c r="S93" s="5240"/>
    </row>
    <row r="94" spans="1:21" ht="17.25" customHeight="1" thickBot="1">
      <c r="A94" s="7986"/>
      <c r="B94" s="8000"/>
      <c r="C94" s="8562"/>
      <c r="D94" s="7971"/>
      <c r="E94" s="5232"/>
      <c r="F94" s="7962"/>
      <c r="G94" s="7956"/>
      <c r="H94" s="8837"/>
      <c r="I94" s="8842"/>
      <c r="J94" s="4207" t="s">
        <v>36</v>
      </c>
      <c r="K94" s="5231">
        <f>SUM(K93)</f>
        <v>30</v>
      </c>
      <c r="L94" s="4206">
        <f>SUM(L93)</f>
        <v>30</v>
      </c>
      <c r="M94" s="4351">
        <f>SUM(M93)</f>
        <v>30</v>
      </c>
      <c r="N94" s="5230"/>
      <c r="O94" s="5229"/>
      <c r="P94" s="5228"/>
      <c r="Q94" s="5227"/>
      <c r="R94" s="5241"/>
      <c r="S94" s="5240"/>
    </row>
    <row r="95" spans="1:21" ht="17.25" customHeight="1" thickBot="1">
      <c r="A95" s="5239" t="s">
        <v>43</v>
      </c>
      <c r="B95" s="5238" t="s">
        <v>51</v>
      </c>
      <c r="C95" s="5253" t="s">
        <v>38</v>
      </c>
      <c r="D95" s="7252" t="s">
        <v>1823</v>
      </c>
      <c r="E95" s="7253"/>
      <c r="F95" s="7254"/>
      <c r="G95" s="8001" t="s">
        <v>1555</v>
      </c>
      <c r="H95" s="8835" t="s">
        <v>48</v>
      </c>
      <c r="I95" s="8840">
        <v>0</v>
      </c>
      <c r="J95" s="388" t="s">
        <v>41</v>
      </c>
      <c r="K95" s="3401">
        <f>K98</f>
        <v>15</v>
      </c>
      <c r="L95" s="3444">
        <f>L98</f>
        <v>15</v>
      </c>
      <c r="M95" s="4450">
        <f>M98</f>
        <v>7.5</v>
      </c>
      <c r="N95" s="5252"/>
      <c r="O95" s="5251"/>
      <c r="P95" s="5250"/>
      <c r="Q95" s="5249"/>
      <c r="R95" s="5241"/>
      <c r="S95" s="5248"/>
    </row>
    <row r="96" spans="1:21" ht="17.25" customHeight="1" thickBot="1">
      <c r="A96" s="5247"/>
      <c r="B96" s="5246"/>
      <c r="C96" s="5245"/>
      <c r="D96" s="7255"/>
      <c r="E96" s="7256"/>
      <c r="F96" s="7257"/>
      <c r="G96" s="7955"/>
      <c r="H96" s="8836"/>
      <c r="I96" s="8841"/>
      <c r="J96" s="5244"/>
      <c r="K96" s="3401"/>
      <c r="L96" s="3444"/>
      <c r="M96" s="4450"/>
      <c r="N96" s="5230"/>
      <c r="O96" s="5229"/>
      <c r="P96" s="5228"/>
      <c r="Q96" s="5227"/>
      <c r="R96" s="5241"/>
      <c r="S96" s="5240"/>
    </row>
    <row r="97" spans="1:19" ht="17.25" customHeight="1" thickBot="1">
      <c r="A97" s="5243"/>
      <c r="B97" s="5242"/>
      <c r="C97" s="450"/>
      <c r="D97" s="7258"/>
      <c r="E97" s="7259"/>
      <c r="F97" s="7260"/>
      <c r="G97" s="7955"/>
      <c r="H97" s="8836"/>
      <c r="I97" s="8841"/>
      <c r="J97" s="368" t="s">
        <v>36</v>
      </c>
      <c r="K97" s="3401">
        <f>SUM(K95:K96)</f>
        <v>15</v>
      </c>
      <c r="L97" s="3444">
        <f>SUM(L95:L96)</f>
        <v>15</v>
      </c>
      <c r="M97" s="4450">
        <f>SUM(M95:M96)</f>
        <v>7.5</v>
      </c>
      <c r="N97" s="5230"/>
      <c r="O97" s="5229"/>
      <c r="P97" s="5228"/>
      <c r="Q97" s="5227"/>
      <c r="R97" s="5241"/>
      <c r="S97" s="5240"/>
    </row>
    <row r="98" spans="1:19" ht="30" customHeight="1" thickBot="1">
      <c r="A98" s="5239" t="s">
        <v>43</v>
      </c>
      <c r="B98" s="5238" t="s">
        <v>51</v>
      </c>
      <c r="C98" s="5237" t="s">
        <v>38</v>
      </c>
      <c r="D98" s="8030" t="s">
        <v>43</v>
      </c>
      <c r="E98" s="8838"/>
      <c r="F98" s="8852" t="s">
        <v>1823</v>
      </c>
      <c r="G98" s="7955"/>
      <c r="H98" s="8836"/>
      <c r="I98" s="8841"/>
      <c r="J98" s="5236" t="s">
        <v>41</v>
      </c>
      <c r="K98" s="5235">
        <v>15</v>
      </c>
      <c r="L98" s="496">
        <v>15</v>
      </c>
      <c r="M98" s="5234">
        <v>7.5</v>
      </c>
      <c r="N98" s="5233" t="s">
        <v>1822</v>
      </c>
      <c r="O98" s="5229" t="s">
        <v>391</v>
      </c>
      <c r="P98" s="5228">
        <v>9</v>
      </c>
      <c r="Q98" s="5227">
        <v>11</v>
      </c>
      <c r="R98" s="8875" t="s">
        <v>1821</v>
      </c>
      <c r="S98" s="8876"/>
    </row>
    <row r="99" spans="1:19" ht="32.25" customHeight="1" thickBot="1">
      <c r="A99" s="4275"/>
      <c r="B99" s="3276"/>
      <c r="C99" s="4209"/>
      <c r="D99" s="7971"/>
      <c r="E99" s="8839"/>
      <c r="F99" s="8853"/>
      <c r="G99" s="7956"/>
      <c r="H99" s="8837"/>
      <c r="I99" s="8842"/>
      <c r="J99" s="4207" t="s">
        <v>36</v>
      </c>
      <c r="K99" s="5231">
        <f>SUM(K98)</f>
        <v>15</v>
      </c>
      <c r="L99" s="4206">
        <f>SUM(L98)</f>
        <v>15</v>
      </c>
      <c r="M99" s="4351">
        <f>SUM(M98)</f>
        <v>7.5</v>
      </c>
      <c r="N99" s="5230"/>
      <c r="O99" s="5229"/>
      <c r="P99" s="5228"/>
      <c r="Q99" s="5227"/>
      <c r="R99" s="8797"/>
      <c r="S99" s="8798"/>
    </row>
    <row r="100" spans="1:19" ht="15.75" customHeight="1" thickBot="1">
      <c r="A100" s="3334" t="s">
        <v>43</v>
      </c>
      <c r="B100" s="4331" t="s">
        <v>51</v>
      </c>
      <c r="C100" s="7314" t="s">
        <v>40</v>
      </c>
      <c r="D100" s="7315"/>
      <c r="E100" s="7315"/>
      <c r="F100" s="7315"/>
      <c r="G100" s="7315"/>
      <c r="H100" s="7315"/>
      <c r="I100" s="7315"/>
      <c r="J100" s="4337" t="s">
        <v>36</v>
      </c>
      <c r="K100" s="426">
        <f>K92+K97</f>
        <v>45</v>
      </c>
      <c r="L100" s="426">
        <f>L92+L97</f>
        <v>45</v>
      </c>
      <c r="M100" s="426">
        <f>M92+M97</f>
        <v>37.5</v>
      </c>
      <c r="N100" s="5226"/>
      <c r="O100" s="5225"/>
      <c r="P100" s="5225"/>
      <c r="Q100" s="5225"/>
      <c r="R100" s="5224"/>
      <c r="S100" s="5223"/>
    </row>
    <row r="101" spans="1:19" ht="15.75" thickBot="1">
      <c r="A101" s="4490" t="s">
        <v>43</v>
      </c>
      <c r="B101" s="8622" t="s">
        <v>780</v>
      </c>
      <c r="C101" s="8623"/>
      <c r="D101" s="8623"/>
      <c r="E101" s="8623"/>
      <c r="F101" s="8623"/>
      <c r="G101" s="8623"/>
      <c r="H101" s="8623"/>
      <c r="I101" s="8623"/>
      <c r="J101" s="8624"/>
      <c r="K101" s="4489">
        <f>K47+K88+K100</f>
        <v>305.10000000000002</v>
      </c>
      <c r="L101" s="4489">
        <f>L47+L88+L100</f>
        <v>323.10000000000002</v>
      </c>
      <c r="M101" s="4489">
        <f>M47+M88+M100</f>
        <v>261.2</v>
      </c>
      <c r="N101" s="5222"/>
      <c r="O101" s="5222"/>
      <c r="P101" s="5222"/>
      <c r="Q101" s="5222"/>
      <c r="R101" s="5221"/>
      <c r="S101" s="5220"/>
    </row>
    <row r="102" spans="1:19" ht="15.75" thickBot="1">
      <c r="A102" s="7300" t="s">
        <v>35</v>
      </c>
      <c r="B102" s="7301"/>
      <c r="C102" s="7301"/>
      <c r="D102" s="7301"/>
      <c r="E102" s="7301"/>
      <c r="F102" s="7301"/>
      <c r="G102" s="7301"/>
      <c r="H102" s="7301"/>
      <c r="I102" s="7301"/>
      <c r="J102" s="7302"/>
      <c r="K102" s="3253">
        <f>K101*1</f>
        <v>305.10000000000002</v>
      </c>
      <c r="L102" s="3253">
        <f>L101*1</f>
        <v>323.10000000000002</v>
      </c>
      <c r="M102" s="3253">
        <f>M101*1</f>
        <v>261.2</v>
      </c>
      <c r="N102" s="4190"/>
      <c r="O102" s="4189"/>
      <c r="P102" s="4189"/>
      <c r="Q102" s="4189"/>
      <c r="R102" s="5219"/>
      <c r="S102" s="5218"/>
    </row>
    <row r="103" spans="1:19" ht="27.75" customHeight="1">
      <c r="A103" s="57" t="s">
        <v>34</v>
      </c>
      <c r="B103" s="57"/>
      <c r="C103" s="57"/>
      <c r="D103" s="57"/>
      <c r="E103" s="57"/>
      <c r="F103" s="57"/>
      <c r="G103" s="57"/>
      <c r="H103" s="4185"/>
      <c r="I103" s="57"/>
      <c r="J103" s="57"/>
      <c r="K103" s="57"/>
      <c r="L103" s="57"/>
      <c r="M103" s="57"/>
      <c r="N103" s="57"/>
      <c r="O103" s="11"/>
      <c r="P103" s="11"/>
      <c r="Q103" s="12"/>
      <c r="R103" s="5216"/>
    </row>
    <row r="104" spans="1:19" ht="22.5" customHeight="1">
      <c r="A104" s="7474" t="s">
        <v>33</v>
      </c>
      <c r="B104" s="7474"/>
      <c r="C104" s="7474"/>
      <c r="D104" s="7474"/>
      <c r="E104" s="7474"/>
      <c r="F104" s="7474"/>
      <c r="G104" s="7474"/>
      <c r="H104" s="7474"/>
      <c r="I104" s="7474"/>
      <c r="J104" s="7474"/>
      <c r="K104" s="7474"/>
      <c r="L104" s="7474"/>
      <c r="M104" s="2260"/>
      <c r="N104" s="5217"/>
      <c r="O104" s="5217"/>
      <c r="P104" s="5217"/>
      <c r="Q104" s="5217"/>
      <c r="R104" s="5216"/>
    </row>
    <row r="105" spans="1:19" ht="20.25" customHeight="1" thickBot="1">
      <c r="A105" s="55"/>
      <c r="B105" s="52"/>
      <c r="C105" s="52"/>
      <c r="D105" s="52"/>
      <c r="E105" s="52"/>
      <c r="F105" s="52"/>
      <c r="G105" s="53"/>
      <c r="H105" s="52"/>
      <c r="I105" s="52"/>
      <c r="J105" s="51"/>
      <c r="K105" s="51"/>
      <c r="L105" s="50" t="s">
        <v>32</v>
      </c>
      <c r="M105" s="49"/>
      <c r="N105" s="11"/>
      <c r="O105" s="11"/>
      <c r="P105" s="11"/>
      <c r="Q105" s="12"/>
      <c r="R105" s="5212"/>
    </row>
    <row r="106" spans="1:19" ht="74.25" customHeight="1" thickBot="1">
      <c r="A106" s="48"/>
      <c r="B106" s="47"/>
      <c r="C106" s="6651" t="s">
        <v>244</v>
      </c>
      <c r="D106" s="6651"/>
      <c r="E106" s="6651"/>
      <c r="F106" s="6651"/>
      <c r="G106" s="6651"/>
      <c r="H106" s="6651"/>
      <c r="I106" s="6651"/>
      <c r="J106" s="6651"/>
      <c r="K106" s="46" t="s">
        <v>30</v>
      </c>
      <c r="L106" s="45" t="s">
        <v>29</v>
      </c>
      <c r="M106" s="44" t="s">
        <v>28</v>
      </c>
      <c r="N106" s="11"/>
      <c r="O106" s="11"/>
      <c r="P106" s="11"/>
      <c r="Q106" s="12"/>
      <c r="R106" s="5212"/>
    </row>
    <row r="107" spans="1:19" ht="19.5" customHeight="1">
      <c r="A107" s="7201" t="s">
        <v>27</v>
      </c>
      <c r="B107" s="7202"/>
      <c r="C107" s="7202"/>
      <c r="D107" s="7202"/>
      <c r="E107" s="7202"/>
      <c r="F107" s="7202"/>
      <c r="G107" s="7202"/>
      <c r="H107" s="7202"/>
      <c r="I107" s="7202"/>
      <c r="J107" s="7203"/>
      <c r="K107" s="2259">
        <f>K108+K113</f>
        <v>305.09999999999997</v>
      </c>
      <c r="L107" s="2259">
        <f>L108+L113</f>
        <v>323.10000000000002</v>
      </c>
      <c r="M107" s="2259">
        <f>M108+M113</f>
        <v>261.20000000000005</v>
      </c>
      <c r="N107" s="11"/>
      <c r="O107" s="11"/>
      <c r="P107" s="11"/>
      <c r="Q107" s="12"/>
      <c r="R107" s="5212"/>
    </row>
    <row r="108" spans="1:19" ht="19.5" customHeight="1">
      <c r="A108" s="7158" t="s">
        <v>1820</v>
      </c>
      <c r="B108" s="7159"/>
      <c r="C108" s="7159"/>
      <c r="D108" s="7159"/>
      <c r="E108" s="7159"/>
      <c r="F108" s="7159"/>
      <c r="G108" s="7159"/>
      <c r="H108" s="7159"/>
      <c r="I108" s="7159"/>
      <c r="J108" s="7160"/>
      <c r="K108" s="36">
        <f>K109</f>
        <v>247.2</v>
      </c>
      <c r="L108" s="36">
        <f>L109</f>
        <v>251.2</v>
      </c>
      <c r="M108" s="36">
        <f>M109</f>
        <v>189.40000000000003</v>
      </c>
      <c r="N108" s="11"/>
      <c r="O108" s="11"/>
      <c r="P108" s="11"/>
      <c r="Q108" s="12"/>
      <c r="R108" s="5212"/>
    </row>
    <row r="109" spans="1:19" ht="19.5" customHeight="1">
      <c r="A109" s="7166" t="s">
        <v>775</v>
      </c>
      <c r="B109" s="7167"/>
      <c r="C109" s="7167"/>
      <c r="D109" s="7167"/>
      <c r="E109" s="7167"/>
      <c r="F109" s="7167"/>
      <c r="G109" s="7167"/>
      <c r="H109" s="7167"/>
      <c r="I109" s="7167"/>
      <c r="J109" s="7168"/>
      <c r="K109" s="36">
        <f>K15+K21+K27+K51+K71+K79+K90+K95</f>
        <v>247.2</v>
      </c>
      <c r="L109" s="36">
        <f>L15+L21+L27+L51+L71+L79+L90+L95</f>
        <v>251.2</v>
      </c>
      <c r="M109" s="36">
        <f>M15+M21+M27+M51+M71+M79+M90+M95</f>
        <v>189.40000000000003</v>
      </c>
      <c r="N109" s="11"/>
      <c r="O109" s="11"/>
      <c r="P109" s="11"/>
      <c r="Q109" s="12"/>
    </row>
    <row r="110" spans="1:19" ht="19.5" customHeight="1">
      <c r="A110" s="7158" t="s">
        <v>24</v>
      </c>
      <c r="B110" s="7159"/>
      <c r="C110" s="7159"/>
      <c r="D110" s="7159"/>
      <c r="E110" s="7164"/>
      <c r="F110" s="7164"/>
      <c r="G110" s="7164"/>
      <c r="H110" s="7164"/>
      <c r="I110" s="7164"/>
      <c r="J110" s="7165"/>
      <c r="K110" s="36"/>
      <c r="L110" s="36"/>
      <c r="M110" s="36"/>
      <c r="N110" s="11"/>
      <c r="O110" s="11"/>
      <c r="P110" s="11"/>
      <c r="Q110" s="12"/>
    </row>
    <row r="111" spans="1:19" ht="24.75" customHeight="1">
      <c r="A111" s="7158" t="s">
        <v>883</v>
      </c>
      <c r="B111" s="7159"/>
      <c r="C111" s="7159"/>
      <c r="D111" s="7159"/>
      <c r="E111" s="7159"/>
      <c r="F111" s="7159"/>
      <c r="G111" s="7159"/>
      <c r="H111" s="7159"/>
      <c r="I111" s="7159"/>
      <c r="J111" s="7160"/>
      <c r="K111" s="36"/>
      <c r="L111" s="36"/>
      <c r="M111" s="36"/>
      <c r="N111" s="11"/>
      <c r="O111" s="11"/>
      <c r="P111" s="11"/>
      <c r="Q111" s="12"/>
    </row>
    <row r="112" spans="1:19" ht="19.5" customHeight="1">
      <c r="A112" s="7166" t="s">
        <v>22</v>
      </c>
      <c r="B112" s="7167"/>
      <c r="C112" s="7167"/>
      <c r="D112" s="7167"/>
      <c r="E112" s="7167"/>
      <c r="F112" s="7167"/>
      <c r="G112" s="7167"/>
      <c r="H112" s="7167"/>
      <c r="I112" s="7167"/>
      <c r="J112" s="7168"/>
      <c r="K112" s="36"/>
      <c r="L112" s="36"/>
      <c r="M112" s="36"/>
      <c r="N112" s="11"/>
      <c r="O112" s="11"/>
      <c r="P112" s="11"/>
      <c r="Q112" s="12"/>
    </row>
    <row r="113" spans="1:22" ht="19.5" customHeight="1">
      <c r="A113" s="7158" t="s">
        <v>21</v>
      </c>
      <c r="B113" s="7159"/>
      <c r="C113" s="7159"/>
      <c r="D113" s="7159"/>
      <c r="E113" s="7164"/>
      <c r="F113" s="7164"/>
      <c r="G113" s="7164"/>
      <c r="H113" s="7164"/>
      <c r="I113" s="7164"/>
      <c r="J113" s="7165"/>
      <c r="K113" s="36">
        <f>K16+K22+K28+K52+K80</f>
        <v>57.9</v>
      </c>
      <c r="L113" s="36">
        <f>L16+L22+L28+L52+L80</f>
        <v>71.900000000000006</v>
      </c>
      <c r="M113" s="36">
        <f>M16+M22+M28+M52+M80</f>
        <v>71.8</v>
      </c>
      <c r="N113" s="11"/>
      <c r="O113" s="11"/>
      <c r="P113" s="11"/>
      <c r="Q113" s="12"/>
    </row>
    <row r="114" spans="1:22" ht="19.5" customHeight="1">
      <c r="A114" s="7158" t="s">
        <v>20</v>
      </c>
      <c r="B114" s="7159"/>
      <c r="C114" s="7159"/>
      <c r="D114" s="7159"/>
      <c r="E114" s="7164"/>
      <c r="F114" s="7164"/>
      <c r="G114" s="7164"/>
      <c r="H114" s="7164"/>
      <c r="I114" s="7164"/>
      <c r="J114" s="7165"/>
      <c r="K114" s="36"/>
      <c r="L114" s="36"/>
      <c r="M114" s="36"/>
      <c r="N114" s="11"/>
      <c r="O114" s="11"/>
      <c r="P114" s="11"/>
      <c r="Q114" s="12"/>
    </row>
    <row r="115" spans="1:22" ht="19.5" customHeight="1">
      <c r="A115" s="7158" t="s">
        <v>19</v>
      </c>
      <c r="B115" s="7159"/>
      <c r="C115" s="7159"/>
      <c r="D115" s="7159"/>
      <c r="E115" s="7164"/>
      <c r="F115" s="7164"/>
      <c r="G115" s="7164"/>
      <c r="H115" s="7164"/>
      <c r="I115" s="7164"/>
      <c r="J115" s="7165"/>
      <c r="K115" s="36"/>
      <c r="L115" s="36"/>
      <c r="M115" s="36"/>
      <c r="N115" s="11"/>
      <c r="O115" s="11"/>
      <c r="P115" s="11"/>
      <c r="Q115" s="12"/>
    </row>
    <row r="116" spans="1:22" ht="19.5" customHeight="1">
      <c r="A116" s="7158" t="s">
        <v>1819</v>
      </c>
      <c r="B116" s="7159"/>
      <c r="C116" s="7159"/>
      <c r="D116" s="7159"/>
      <c r="E116" s="7159"/>
      <c r="F116" s="7159"/>
      <c r="G116" s="7159"/>
      <c r="H116" s="7159"/>
      <c r="I116" s="7159"/>
      <c r="J116" s="7160"/>
      <c r="K116" s="36"/>
      <c r="L116" s="36"/>
      <c r="M116" s="36"/>
      <c r="N116" s="11"/>
      <c r="O116" s="11"/>
      <c r="P116" s="11"/>
      <c r="Q116" s="12"/>
    </row>
    <row r="117" spans="1:22" ht="19.5" customHeight="1">
      <c r="A117" s="7158" t="s">
        <v>17</v>
      </c>
      <c r="B117" s="7159"/>
      <c r="C117" s="7159"/>
      <c r="D117" s="7159"/>
      <c r="E117" s="7164"/>
      <c r="F117" s="7164"/>
      <c r="G117" s="7164"/>
      <c r="H117" s="7164"/>
      <c r="I117" s="7164"/>
      <c r="J117" s="7165"/>
      <c r="K117" s="36"/>
      <c r="L117" s="36"/>
      <c r="M117" s="36"/>
      <c r="N117" s="11"/>
      <c r="O117" s="11"/>
      <c r="P117" s="11"/>
      <c r="Q117" s="12"/>
    </row>
    <row r="118" spans="1:22" ht="19.5" customHeight="1">
      <c r="A118" s="7291" t="s">
        <v>16</v>
      </c>
      <c r="B118" s="7292"/>
      <c r="C118" s="7292"/>
      <c r="D118" s="7292"/>
      <c r="E118" s="7164"/>
      <c r="F118" s="7164"/>
      <c r="G118" s="7164"/>
      <c r="H118" s="7164"/>
      <c r="I118" s="7164"/>
      <c r="J118" s="7165"/>
      <c r="K118" s="36"/>
      <c r="L118" s="36"/>
      <c r="M118" s="36"/>
      <c r="N118" s="11"/>
      <c r="O118" s="11"/>
      <c r="P118" s="11"/>
      <c r="Q118" s="12"/>
    </row>
    <row r="119" spans="1:22" ht="19.5" customHeight="1">
      <c r="A119" s="7158" t="s">
        <v>15</v>
      </c>
      <c r="B119" s="7164"/>
      <c r="C119" s="7164"/>
      <c r="D119" s="7164"/>
      <c r="E119" s="7164"/>
      <c r="F119" s="7164"/>
      <c r="G119" s="7164"/>
      <c r="H119" s="7164"/>
      <c r="I119" s="7164"/>
      <c r="J119" s="7165"/>
      <c r="K119" s="36"/>
      <c r="L119" s="36"/>
      <c r="M119" s="36"/>
      <c r="N119" s="11"/>
      <c r="O119" s="11"/>
      <c r="P119" s="11"/>
      <c r="Q119" s="12"/>
    </row>
    <row r="120" spans="1:22" ht="19.5" customHeight="1">
      <c r="A120" s="7158" t="s">
        <v>14</v>
      </c>
      <c r="B120" s="7159"/>
      <c r="C120" s="7159"/>
      <c r="D120" s="7159"/>
      <c r="E120" s="7159"/>
      <c r="F120" s="7159"/>
      <c r="G120" s="7159"/>
      <c r="H120" s="7159"/>
      <c r="I120" s="7159"/>
      <c r="J120" s="7160"/>
      <c r="K120" s="36"/>
      <c r="L120" s="36"/>
      <c r="M120" s="36"/>
      <c r="N120" s="11"/>
      <c r="O120" s="11"/>
      <c r="P120" s="11"/>
      <c r="Q120" s="12"/>
    </row>
    <row r="121" spans="1:22" ht="19.5" customHeight="1">
      <c r="A121" s="7293" t="s">
        <v>13</v>
      </c>
      <c r="B121" s="7294"/>
      <c r="C121" s="7294"/>
      <c r="D121" s="7294"/>
      <c r="E121" s="7294"/>
      <c r="F121" s="7294"/>
      <c r="G121" s="7294"/>
      <c r="H121" s="7294"/>
      <c r="I121" s="7294"/>
      <c r="J121" s="7295"/>
      <c r="K121" s="36"/>
      <c r="L121" s="36"/>
      <c r="M121" s="36"/>
      <c r="N121" s="11"/>
      <c r="O121" s="11"/>
      <c r="P121" s="11"/>
      <c r="Q121" s="12"/>
      <c r="R121" s="5214"/>
      <c r="S121" s="5213"/>
      <c r="T121" s="3499"/>
      <c r="U121" s="3499"/>
      <c r="V121" s="3499"/>
    </row>
    <row r="122" spans="1:22" ht="19.5" customHeight="1">
      <c r="A122" s="7166" t="s">
        <v>12</v>
      </c>
      <c r="B122" s="7167"/>
      <c r="C122" s="7167"/>
      <c r="D122" s="7167"/>
      <c r="E122" s="7167"/>
      <c r="F122" s="7167"/>
      <c r="G122" s="7167"/>
      <c r="H122" s="7167"/>
      <c r="I122" s="7167"/>
      <c r="J122" s="7168"/>
      <c r="K122" s="36"/>
      <c r="L122" s="36"/>
      <c r="M122" s="36"/>
      <c r="N122" s="11"/>
      <c r="O122" s="11"/>
      <c r="P122" s="11"/>
      <c r="Q122" s="12"/>
      <c r="R122" s="5214"/>
      <c r="S122" s="5213"/>
      <c r="T122" s="3499"/>
      <c r="U122" s="3499"/>
      <c r="V122" s="3499"/>
    </row>
    <row r="123" spans="1:22" ht="19.5" customHeight="1">
      <c r="A123" s="7158" t="s">
        <v>11</v>
      </c>
      <c r="B123" s="7159"/>
      <c r="C123" s="7159"/>
      <c r="D123" s="7159"/>
      <c r="E123" s="7164"/>
      <c r="F123" s="7164"/>
      <c r="G123" s="7164"/>
      <c r="H123" s="7164"/>
      <c r="I123" s="7164"/>
      <c r="J123" s="7165"/>
      <c r="K123" s="36"/>
      <c r="L123" s="36"/>
      <c r="M123" s="36"/>
      <c r="N123" s="11"/>
      <c r="O123" s="11"/>
      <c r="P123" s="11"/>
      <c r="Q123" s="12"/>
      <c r="R123" s="5215"/>
      <c r="S123" s="5213"/>
      <c r="T123" s="3499"/>
      <c r="U123" s="3499"/>
      <c r="V123" s="3499"/>
    </row>
    <row r="124" spans="1:22" ht="19.5" customHeight="1">
      <c r="A124" s="7158" t="s">
        <v>1169</v>
      </c>
      <c r="B124" s="7159"/>
      <c r="C124" s="7159"/>
      <c r="D124" s="7159"/>
      <c r="E124" s="7164"/>
      <c r="F124" s="7164"/>
      <c r="G124" s="7164"/>
      <c r="H124" s="7164"/>
      <c r="I124" s="7164"/>
      <c r="J124" s="7165"/>
      <c r="K124" s="36"/>
      <c r="L124" s="36"/>
      <c r="M124" s="36"/>
      <c r="N124" s="11"/>
      <c r="O124" s="11"/>
      <c r="P124" s="11"/>
      <c r="Q124" s="12"/>
      <c r="R124" s="5215"/>
      <c r="S124" s="5213"/>
      <c r="T124" s="3499"/>
      <c r="U124" s="3499"/>
      <c r="V124" s="3499"/>
    </row>
    <row r="125" spans="1:22" ht="19.5" customHeight="1" thickBot="1">
      <c r="A125" s="7158" t="s">
        <v>773</v>
      </c>
      <c r="B125" s="7159"/>
      <c r="C125" s="7159"/>
      <c r="D125" s="7159"/>
      <c r="E125" s="7159"/>
      <c r="F125" s="7159"/>
      <c r="G125" s="7159"/>
      <c r="H125" s="7159"/>
      <c r="I125" s="7159"/>
      <c r="J125" s="7160"/>
      <c r="K125" s="36"/>
      <c r="L125" s="36"/>
      <c r="M125" s="36"/>
      <c r="N125" s="11"/>
      <c r="O125" s="11"/>
      <c r="P125" s="11"/>
      <c r="Q125" s="12"/>
      <c r="R125" s="5215"/>
      <c r="S125" s="5213"/>
      <c r="T125" s="3499"/>
      <c r="U125" s="3499"/>
      <c r="V125" s="3499"/>
    </row>
    <row r="126" spans="1:22" ht="19.5" customHeight="1" thickBot="1">
      <c r="A126" s="8820" t="s">
        <v>8</v>
      </c>
      <c r="B126" s="8821"/>
      <c r="C126" s="8821"/>
      <c r="D126" s="8821"/>
      <c r="E126" s="8821"/>
      <c r="F126" s="8821"/>
      <c r="G126" s="8821"/>
      <c r="H126" s="8821"/>
      <c r="I126" s="8821"/>
      <c r="J126" s="8822"/>
      <c r="K126" s="42">
        <f>K127</f>
        <v>0</v>
      </c>
      <c r="L126" s="42">
        <f>L127</f>
        <v>0</v>
      </c>
      <c r="M126" s="42">
        <f>M127</f>
        <v>0</v>
      </c>
      <c r="N126" s="11"/>
      <c r="O126" s="11"/>
      <c r="P126" s="11"/>
      <c r="Q126" s="12"/>
      <c r="R126" s="5215"/>
      <c r="S126" s="5213"/>
      <c r="T126" s="3499"/>
      <c r="U126" s="3499"/>
      <c r="V126" s="3499"/>
    </row>
    <row r="127" spans="1:22" ht="19.5" customHeight="1">
      <c r="A127" s="7296" t="s">
        <v>7</v>
      </c>
      <c r="B127" s="7297"/>
      <c r="C127" s="7297"/>
      <c r="D127" s="7297"/>
      <c r="E127" s="7298"/>
      <c r="F127" s="7298"/>
      <c r="G127" s="7298"/>
      <c r="H127" s="7298"/>
      <c r="I127" s="7298"/>
      <c r="J127" s="7299"/>
      <c r="K127" s="2555">
        <v>0</v>
      </c>
      <c r="L127" s="2555">
        <v>0</v>
      </c>
      <c r="M127" s="2555">
        <v>0</v>
      </c>
      <c r="N127" s="11"/>
      <c r="O127" s="11"/>
      <c r="P127" s="11"/>
      <c r="Q127" s="12"/>
      <c r="R127" s="5215"/>
      <c r="S127" s="5213"/>
      <c r="T127" s="3499"/>
      <c r="U127" s="3499"/>
      <c r="V127" s="3499"/>
    </row>
    <row r="128" spans="1:22" ht="19.5" customHeight="1">
      <c r="A128" s="7219" t="s">
        <v>6</v>
      </c>
      <c r="B128" s="7220"/>
      <c r="C128" s="7220"/>
      <c r="D128" s="7220"/>
      <c r="E128" s="7220"/>
      <c r="F128" s="7220"/>
      <c r="G128" s="7220"/>
      <c r="H128" s="7220"/>
      <c r="I128" s="7220"/>
      <c r="J128" s="7221"/>
      <c r="K128" s="36"/>
      <c r="L128" s="36"/>
      <c r="M128" s="36"/>
      <c r="N128" s="11"/>
      <c r="O128" s="11"/>
      <c r="P128" s="11"/>
      <c r="Q128" s="12"/>
      <c r="R128" s="5214"/>
      <c r="S128" s="5213"/>
      <c r="T128" s="3499"/>
      <c r="U128" s="3499"/>
      <c r="V128" s="3499"/>
    </row>
    <row r="129" spans="1:22" ht="19.5" customHeight="1">
      <c r="A129" s="7303" t="s">
        <v>5</v>
      </c>
      <c r="B129" s="7304"/>
      <c r="C129" s="7304"/>
      <c r="D129" s="7304"/>
      <c r="E129" s="7304"/>
      <c r="F129" s="7304"/>
      <c r="G129" s="7304"/>
      <c r="H129" s="7304"/>
      <c r="I129" s="7304"/>
      <c r="J129" s="7305"/>
      <c r="K129" s="36"/>
      <c r="L129" s="36"/>
      <c r="M129" s="36"/>
      <c r="N129" s="11"/>
      <c r="O129" s="11"/>
      <c r="P129" s="11"/>
      <c r="Q129" s="12"/>
      <c r="R129" s="5214"/>
      <c r="S129" s="5213"/>
      <c r="T129" s="3499"/>
      <c r="U129" s="3499"/>
      <c r="V129" s="3499"/>
    </row>
    <row r="130" spans="1:22" ht="19.5" customHeight="1">
      <c r="A130" s="7285" t="s">
        <v>4</v>
      </c>
      <c r="B130" s="7286"/>
      <c r="C130" s="7286"/>
      <c r="D130" s="7286"/>
      <c r="E130" s="7286"/>
      <c r="F130" s="7286"/>
      <c r="G130" s="7286"/>
      <c r="H130" s="7286"/>
      <c r="I130" s="7286"/>
      <c r="J130" s="7287"/>
      <c r="K130" s="36"/>
      <c r="L130" s="36"/>
      <c r="M130" s="36"/>
      <c r="N130" s="11"/>
      <c r="O130" s="11"/>
      <c r="P130" s="11"/>
      <c r="Q130" s="12"/>
      <c r="R130" s="5214"/>
      <c r="S130" s="5213"/>
      <c r="T130" s="3499"/>
      <c r="U130" s="3499"/>
      <c r="V130" s="3499"/>
    </row>
    <row r="131" spans="1:22" ht="19.5" customHeight="1" thickBot="1">
      <c r="A131" s="7288" t="s">
        <v>3</v>
      </c>
      <c r="B131" s="7289"/>
      <c r="C131" s="7289"/>
      <c r="D131" s="7289"/>
      <c r="E131" s="7289"/>
      <c r="F131" s="7289"/>
      <c r="G131" s="7289"/>
      <c r="H131" s="7289"/>
      <c r="I131" s="7289"/>
      <c r="J131" s="7290"/>
      <c r="K131" s="15"/>
      <c r="L131" s="15"/>
      <c r="M131" s="15"/>
      <c r="N131" s="11"/>
      <c r="O131" s="11"/>
      <c r="P131" s="11"/>
      <c r="Q131" s="12"/>
      <c r="R131" s="5212"/>
    </row>
    <row r="132" spans="1:22" ht="19.5" customHeight="1" thickBot="1">
      <c r="A132" s="8548" t="s">
        <v>1138</v>
      </c>
      <c r="B132" s="8549"/>
      <c r="C132" s="8549"/>
      <c r="D132" s="8549"/>
      <c r="E132" s="8549"/>
      <c r="F132" s="8549"/>
      <c r="G132" s="8549"/>
      <c r="H132" s="8549"/>
      <c r="I132" s="8549"/>
      <c r="J132" s="8550"/>
      <c r="K132" s="2250">
        <f>K107+K126</f>
        <v>305.09999999999997</v>
      </c>
      <c r="L132" s="2250">
        <f>L107+L126</f>
        <v>323.10000000000002</v>
      </c>
      <c r="M132" s="2250">
        <f>M107+M126</f>
        <v>261.20000000000005</v>
      </c>
      <c r="N132" s="11"/>
      <c r="O132" s="11"/>
      <c r="P132" s="11"/>
      <c r="Q132" s="12"/>
    </row>
    <row r="133" spans="1:22" ht="19.5" customHeight="1">
      <c r="A133" s="8537" t="s">
        <v>1</v>
      </c>
      <c r="B133" s="8538"/>
      <c r="C133" s="8538"/>
      <c r="D133" s="8538"/>
      <c r="E133" s="8538"/>
      <c r="F133" s="8538"/>
      <c r="G133" s="8538"/>
      <c r="H133" s="8538"/>
      <c r="I133" s="8538"/>
      <c r="J133" s="8539"/>
      <c r="K133" s="2555"/>
      <c r="L133" s="2555"/>
      <c r="M133" s="2555"/>
      <c r="N133" s="11"/>
      <c r="O133" s="11"/>
      <c r="P133" s="11"/>
      <c r="Q133" s="12"/>
    </row>
    <row r="134" spans="1:22" ht="19.5" customHeight="1" thickBot="1">
      <c r="A134" s="7198" t="s">
        <v>0</v>
      </c>
      <c r="B134" s="7199"/>
      <c r="C134" s="7199"/>
      <c r="D134" s="7199"/>
      <c r="E134" s="7199"/>
      <c r="F134" s="7199"/>
      <c r="G134" s="7199"/>
      <c r="H134" s="7199"/>
      <c r="I134" s="7199"/>
      <c r="J134" s="7200"/>
      <c r="K134" s="15">
        <v>120.6</v>
      </c>
      <c r="L134" s="15"/>
      <c r="M134" s="15"/>
      <c r="N134" s="11"/>
      <c r="O134" s="11"/>
      <c r="P134" s="11"/>
      <c r="Q134" s="12"/>
    </row>
    <row r="135" spans="1:22" ht="19.5" customHeight="1">
      <c r="A135" s="11"/>
      <c r="B135" s="11"/>
      <c r="C135" s="11"/>
      <c r="D135" s="11"/>
      <c r="E135" s="11"/>
      <c r="F135" s="11"/>
      <c r="G135" s="11"/>
      <c r="H135" s="5211"/>
      <c r="I135" s="11"/>
      <c r="J135" s="11"/>
      <c r="K135" s="11"/>
      <c r="L135" s="11"/>
      <c r="M135" s="11"/>
      <c r="N135" s="11"/>
      <c r="O135" s="11"/>
      <c r="P135" s="11"/>
      <c r="Q135" s="12"/>
    </row>
    <row r="136" spans="1:22" ht="19.5" customHeight="1">
      <c r="A136" s="11"/>
      <c r="B136" s="11"/>
      <c r="C136" s="11"/>
      <c r="D136" s="11"/>
      <c r="E136" s="11"/>
      <c r="F136" s="11"/>
      <c r="G136" s="11"/>
      <c r="H136" s="4487"/>
    </row>
    <row r="137" spans="1:22" ht="28.5" customHeight="1">
      <c r="A137" s="3"/>
      <c r="B137" s="4162"/>
      <c r="C137" s="4162"/>
      <c r="D137" s="4162"/>
      <c r="E137" s="4162"/>
      <c r="F137" s="7"/>
      <c r="G137" s="7"/>
      <c r="H137" s="5209"/>
    </row>
    <row r="138" spans="1:22" ht="40.5" customHeight="1">
      <c r="A138" s="3"/>
      <c r="B138" s="4162"/>
      <c r="C138" s="4162"/>
      <c r="D138" s="4162"/>
      <c r="E138" s="4162"/>
      <c r="F138" s="3"/>
      <c r="G138" s="3"/>
      <c r="H138" s="5209"/>
    </row>
    <row r="139" spans="1:22">
      <c r="A139" s="3"/>
      <c r="B139" s="4162"/>
      <c r="C139" s="4162"/>
      <c r="D139" s="4162"/>
      <c r="E139" s="4162"/>
      <c r="F139" s="4165"/>
      <c r="G139" s="3"/>
      <c r="H139" s="5209"/>
    </row>
    <row r="140" spans="1:22">
      <c r="A140" s="3"/>
      <c r="B140" s="4162"/>
      <c r="C140" s="4162"/>
      <c r="D140" s="4162"/>
      <c r="E140" s="4162"/>
      <c r="F140" s="3"/>
      <c r="G140" s="3"/>
      <c r="H140" s="5209"/>
    </row>
    <row r="141" spans="1:22">
      <c r="A141" s="3"/>
      <c r="B141" s="4162"/>
      <c r="C141" s="4162"/>
      <c r="D141" s="4162"/>
      <c r="E141" s="4162"/>
      <c r="F141" s="3"/>
      <c r="G141" s="3"/>
      <c r="H141" s="5209"/>
    </row>
    <row r="142" spans="1:22">
      <c r="A142" s="3"/>
      <c r="B142" s="4162"/>
      <c r="C142" s="4162"/>
      <c r="D142" s="4162"/>
      <c r="E142" s="4162"/>
      <c r="F142" s="3"/>
      <c r="G142" s="3"/>
      <c r="H142" s="5209"/>
    </row>
    <row r="143" spans="1:22">
      <c r="A143" s="3"/>
      <c r="B143" s="4162"/>
      <c r="C143" s="4162"/>
      <c r="D143" s="4162"/>
      <c r="E143" s="4162"/>
      <c r="F143" s="3"/>
      <c r="G143" s="3"/>
      <c r="H143" s="5209"/>
    </row>
    <row r="144" spans="1:22">
      <c r="A144" s="3"/>
      <c r="B144" s="4162"/>
      <c r="C144" s="4162"/>
      <c r="D144" s="4162"/>
      <c r="E144" s="4162"/>
      <c r="F144" s="3"/>
      <c r="G144" s="3"/>
      <c r="H144" s="5209"/>
    </row>
    <row r="145" spans="1:8">
      <c r="A145" s="3"/>
      <c r="B145" s="4162"/>
      <c r="C145" s="4162"/>
      <c r="D145" s="4162"/>
      <c r="E145" s="4162"/>
      <c r="F145" s="3"/>
      <c r="G145" s="3"/>
      <c r="H145" s="5209"/>
    </row>
    <row r="146" spans="1:8">
      <c r="A146" s="3"/>
      <c r="B146" s="4162"/>
      <c r="C146" s="4162"/>
      <c r="D146" s="4162"/>
      <c r="E146" s="4162"/>
      <c r="F146" s="3"/>
      <c r="G146" s="3"/>
      <c r="H146" s="5210"/>
    </row>
    <row r="147" spans="1:8">
      <c r="A147" s="3"/>
      <c r="B147" s="4162"/>
      <c r="C147" s="4162"/>
      <c r="D147" s="4162"/>
      <c r="E147" s="4162"/>
      <c r="F147" s="3"/>
      <c r="G147" s="3"/>
      <c r="H147" s="5209"/>
    </row>
    <row r="148" spans="1:8">
      <c r="A148" s="3"/>
      <c r="B148" s="4162"/>
      <c r="C148" s="4162"/>
      <c r="D148" s="4162"/>
      <c r="E148" s="4162"/>
      <c r="F148" s="3"/>
      <c r="G148" s="3"/>
      <c r="H148" s="5209"/>
    </row>
    <row r="149" spans="1:8">
      <c r="A149" s="3"/>
      <c r="B149" s="4162"/>
      <c r="C149" s="4162"/>
      <c r="D149" s="4162"/>
      <c r="E149" s="4162"/>
      <c r="F149" s="3"/>
      <c r="G149" s="3"/>
      <c r="H149" s="5209"/>
    </row>
    <row r="150" spans="1:8">
      <c r="F150" s="3"/>
      <c r="G150" s="3"/>
      <c r="H150"/>
    </row>
    <row r="151" spans="1:8">
      <c r="F151" s="3"/>
      <c r="G151" s="3"/>
      <c r="H151"/>
    </row>
    <row r="152" spans="1:8">
      <c r="H152"/>
    </row>
    <row r="153" spans="1:8">
      <c r="H153"/>
    </row>
    <row r="154" spans="1:8">
      <c r="H154"/>
    </row>
  </sheetData>
  <mergeCells count="225">
    <mergeCell ref="A4:S4"/>
    <mergeCell ref="R98:S99"/>
    <mergeCell ref="G31:G34"/>
    <mergeCell ref="H15:H20"/>
    <mergeCell ref="I15:I20"/>
    <mergeCell ref="A15:A18"/>
    <mergeCell ref="I95:I99"/>
    <mergeCell ref="D51:F54"/>
    <mergeCell ref="B45:B46"/>
    <mergeCell ref="B31:B32"/>
    <mergeCell ref="B27:B30"/>
    <mergeCell ref="F39:F40"/>
    <mergeCell ref="G35:G38"/>
    <mergeCell ref="B24:B26"/>
    <mergeCell ref="B33:B34"/>
    <mergeCell ref="G39:G42"/>
    <mergeCell ref="G43:G46"/>
    <mergeCell ref="F45:F46"/>
    <mergeCell ref="D65:D66"/>
    <mergeCell ref="A33:A34"/>
    <mergeCell ref="C47:I47"/>
    <mergeCell ref="G27:G30"/>
    <mergeCell ref="F37:F38"/>
    <mergeCell ref="D58:D60"/>
    <mergeCell ref="H27:H46"/>
    <mergeCell ref="D55:D57"/>
    <mergeCell ref="C55:C57"/>
    <mergeCell ref="H51:H70"/>
    <mergeCell ref="C58:C60"/>
    <mergeCell ref="C61:C62"/>
    <mergeCell ref="F41:F42"/>
    <mergeCell ref="F43:F44"/>
    <mergeCell ref="A43:A44"/>
    <mergeCell ref="C15:C18"/>
    <mergeCell ref="F15:F18"/>
    <mergeCell ref="A31:A32"/>
    <mergeCell ref="A27:A30"/>
    <mergeCell ref="D24:D26"/>
    <mergeCell ref="C19:C20"/>
    <mergeCell ref="A24:A26"/>
    <mergeCell ref="B15:B18"/>
    <mergeCell ref="A21:A23"/>
    <mergeCell ref="B21:B23"/>
    <mergeCell ref="F19:F20"/>
    <mergeCell ref="F24:F26"/>
    <mergeCell ref="A39:A40"/>
    <mergeCell ref="H21:H26"/>
    <mergeCell ref="C65:C66"/>
    <mergeCell ref="G69:G70"/>
    <mergeCell ref="F77:F78"/>
    <mergeCell ref="E77:E78"/>
    <mergeCell ref="A55:A57"/>
    <mergeCell ref="B58:B60"/>
    <mergeCell ref="G21:G26"/>
    <mergeCell ref="F61:F62"/>
    <mergeCell ref="B63:B64"/>
    <mergeCell ref="B65:B66"/>
    <mergeCell ref="H71:H78"/>
    <mergeCell ref="C77:C78"/>
    <mergeCell ref="D71:F76"/>
    <mergeCell ref="A41:A42"/>
    <mergeCell ref="A49:A50"/>
    <mergeCell ref="B49:B50"/>
    <mergeCell ref="B43:B44"/>
    <mergeCell ref="A45:A46"/>
    <mergeCell ref="A37:A38"/>
    <mergeCell ref="B37:B38"/>
    <mergeCell ref="A35:A36"/>
    <mergeCell ref="F35:F36"/>
    <mergeCell ref="O7:O8"/>
    <mergeCell ref="I6:I8"/>
    <mergeCell ref="N7:N8"/>
    <mergeCell ref="J6:J8"/>
    <mergeCell ref="F85:F87"/>
    <mergeCell ref="I27:I46"/>
    <mergeCell ref="F63:F64"/>
    <mergeCell ref="Q7:Q8"/>
    <mergeCell ref="F33:F34"/>
    <mergeCell ref="D27:F30"/>
    <mergeCell ref="D19:D20"/>
    <mergeCell ref="F21:F23"/>
    <mergeCell ref="D82:D84"/>
    <mergeCell ref="E85:E87"/>
    <mergeCell ref="G65:G66"/>
    <mergeCell ref="G67:G68"/>
    <mergeCell ref="C6:C8"/>
    <mergeCell ref="E6:E8"/>
    <mergeCell ref="F6:F8"/>
    <mergeCell ref="I21:I26"/>
    <mergeCell ref="N6:Q6"/>
    <mergeCell ref="N2:Q2"/>
    <mergeCell ref="F58:F60"/>
    <mergeCell ref="F67:F68"/>
    <mergeCell ref="G51:G54"/>
    <mergeCell ref="G55:G57"/>
    <mergeCell ref="G58:G60"/>
    <mergeCell ref="G61:G62"/>
    <mergeCell ref="C13:Q13"/>
    <mergeCell ref="D6:D8"/>
    <mergeCell ref="G6:G8"/>
    <mergeCell ref="I61:I70"/>
    <mergeCell ref="D61:D62"/>
    <mergeCell ref="D63:D64"/>
    <mergeCell ref="G63:G64"/>
    <mergeCell ref="A3:S3"/>
    <mergeCell ref="S6:S8"/>
    <mergeCell ref="R13:S13"/>
    <mergeCell ref="F65:F66"/>
    <mergeCell ref="B61:B62"/>
    <mergeCell ref="C90:C92"/>
    <mergeCell ref="A93:A94"/>
    <mergeCell ref="C100:I100"/>
    <mergeCell ref="I90:I94"/>
    <mergeCell ref="D90:F92"/>
    <mergeCell ref="D95:F97"/>
    <mergeCell ref="H90:H94"/>
    <mergeCell ref="F93:F94"/>
    <mergeCell ref="G90:G94"/>
    <mergeCell ref="F98:F99"/>
    <mergeCell ref="D93:D94"/>
    <mergeCell ref="B101:J101"/>
    <mergeCell ref="A111:J111"/>
    <mergeCell ref="A104:L104"/>
    <mergeCell ref="A102:J102"/>
    <mergeCell ref="C106:J106"/>
    <mergeCell ref="A90:A92"/>
    <mergeCell ref="B90:B92"/>
    <mergeCell ref="A120:J120"/>
    <mergeCell ref="A129:J129"/>
    <mergeCell ref="A107:J107"/>
    <mergeCell ref="A108:J108"/>
    <mergeCell ref="A109:J109"/>
    <mergeCell ref="A110:J110"/>
    <mergeCell ref="A112:J112"/>
    <mergeCell ref="A113:J113"/>
    <mergeCell ref="A114:J114"/>
    <mergeCell ref="A115:J115"/>
    <mergeCell ref="A125:J125"/>
    <mergeCell ref="B93:B94"/>
    <mergeCell ref="C93:C94"/>
    <mergeCell ref="G95:G99"/>
    <mergeCell ref="H95:H99"/>
    <mergeCell ref="D98:D99"/>
    <mergeCell ref="E98:E99"/>
    <mergeCell ref="A131:J131"/>
    <mergeCell ref="A126:J126"/>
    <mergeCell ref="A132:J132"/>
    <mergeCell ref="A133:J133"/>
    <mergeCell ref="A130:J130"/>
    <mergeCell ref="A127:J127"/>
    <mergeCell ref="A128:J128"/>
    <mergeCell ref="G71:G78"/>
    <mergeCell ref="A134:J134"/>
    <mergeCell ref="A116:J116"/>
    <mergeCell ref="A117:J117"/>
    <mergeCell ref="A118:J118"/>
    <mergeCell ref="A119:J119"/>
    <mergeCell ref="A121:J121"/>
    <mergeCell ref="A122:J122"/>
    <mergeCell ref="A123:J123"/>
    <mergeCell ref="A124:J124"/>
    <mergeCell ref="I71:I78"/>
    <mergeCell ref="I79:I87"/>
    <mergeCell ref="H79:H87"/>
    <mergeCell ref="D85:D87"/>
    <mergeCell ref="C85:C87"/>
    <mergeCell ref="G79:G87"/>
    <mergeCell ref="E82:E84"/>
    <mergeCell ref="R91:S91"/>
    <mergeCell ref="R92:S92"/>
    <mergeCell ref="P7:P8"/>
    <mergeCell ref="K7:K8"/>
    <mergeCell ref="L7:L8"/>
    <mergeCell ref="M7:M8"/>
    <mergeCell ref="R6:R8"/>
    <mergeCell ref="R90:S90"/>
    <mergeCell ref="A82:A84"/>
    <mergeCell ref="B82:B84"/>
    <mergeCell ref="C82:C84"/>
    <mergeCell ref="C79:C81"/>
    <mergeCell ref="B79:B81"/>
    <mergeCell ref="A79:A81"/>
    <mergeCell ref="A85:A87"/>
    <mergeCell ref="B85:B87"/>
    <mergeCell ref="R85:S85"/>
    <mergeCell ref="H6:H8"/>
    <mergeCell ref="A6:A8"/>
    <mergeCell ref="B6:B8"/>
    <mergeCell ref="G15:G20"/>
    <mergeCell ref="B39:B40"/>
    <mergeCell ref="B35:B36"/>
    <mergeCell ref="K6:M6"/>
    <mergeCell ref="B77:B78"/>
    <mergeCell ref="F69:F70"/>
    <mergeCell ref="D77:D78"/>
    <mergeCell ref="A58:A60"/>
    <mergeCell ref="A61:A62"/>
    <mergeCell ref="B41:B42"/>
    <mergeCell ref="B55:B57"/>
    <mergeCell ref="C71:C76"/>
    <mergeCell ref="A77:A78"/>
    <mergeCell ref="A71:A76"/>
    <mergeCell ref="B71:B76"/>
    <mergeCell ref="A65:A66"/>
    <mergeCell ref="A63:A64"/>
    <mergeCell ref="C63:C64"/>
    <mergeCell ref="C89:Q89"/>
    <mergeCell ref="D79:F81"/>
    <mergeCell ref="R88:S88"/>
    <mergeCell ref="R31:R32"/>
    <mergeCell ref="R58:R60"/>
    <mergeCell ref="R61:R62"/>
    <mergeCell ref="R67:R68"/>
    <mergeCell ref="R69:R70"/>
    <mergeCell ref="S69:S70"/>
    <mergeCell ref="R75:R76"/>
    <mergeCell ref="R87:S87"/>
    <mergeCell ref="R79:S79"/>
    <mergeCell ref="R80:S81"/>
    <mergeCell ref="R82:S82"/>
    <mergeCell ref="R86:S86"/>
    <mergeCell ref="R83:S84"/>
    <mergeCell ref="C88:I88"/>
    <mergeCell ref="F82:F84"/>
    <mergeCell ref="S34:S36"/>
  </mergeCells>
  <pageMargins left="0.70866141732283472" right="0.70866141732283472" top="0.74803149606299213" bottom="0.74803149606299213" header="0.31496062992125984" footer="0.31496062992125984"/>
  <pageSetup paperSize="9" scale="41" firstPageNumber="63" fitToHeight="0" orientation="landscape" useFirstPageNumber="1" r:id="rId1"/>
  <headerFooter>
    <oddHeader>&amp;C&amp;P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5337E-C812-4FC0-9CB9-3878D9E5DECC}">
  <sheetPr>
    <pageSetUpPr fitToPage="1"/>
  </sheetPr>
  <dimension ref="A1:AM199"/>
  <sheetViews>
    <sheetView view="pageBreakPreview" zoomScale="90" zoomScaleNormal="90" zoomScaleSheetLayoutView="90" workbookViewId="0">
      <selection activeCell="J5" sqref="J5:M7"/>
    </sheetView>
  </sheetViews>
  <sheetFormatPr defaultRowHeight="15"/>
  <cols>
    <col min="1" max="1" width="3.5703125" style="2542" customWidth="1"/>
    <col min="2" max="2" width="3.42578125" style="2539" customWidth="1"/>
    <col min="3" max="4" width="3.7109375" style="2539" customWidth="1"/>
    <col min="5" max="5" width="3.5703125" style="2539" customWidth="1"/>
    <col min="6" max="6" width="39.42578125" style="2539" customWidth="1"/>
    <col min="7" max="7" width="6.85546875" style="2539" customWidth="1"/>
    <col min="8" max="8" width="7.85546875" style="2539" customWidth="1"/>
    <col min="9" max="9" width="5.85546875" style="2539" customWidth="1"/>
    <col min="10" max="10" width="7.28515625" style="2539" customWidth="1"/>
    <col min="11" max="11" width="10.28515625" style="2542" customWidth="1"/>
    <col min="12" max="12" width="14" style="2542" customWidth="1"/>
    <col min="13" max="13" width="11.85546875" style="2542" customWidth="1"/>
    <col min="14" max="14" width="41.28515625" style="2539" customWidth="1"/>
    <col min="15" max="16" width="11" style="2539" customWidth="1"/>
    <col min="17" max="17" width="10.7109375" style="2539" customWidth="1"/>
    <col min="18" max="18" width="35.85546875" style="5557" customWidth="1"/>
    <col min="19" max="19" width="37" style="5557" customWidth="1"/>
    <col min="20" max="20" width="1.140625" style="2539" hidden="1" customWidth="1"/>
    <col min="21" max="21" width="19.5703125" style="2539" hidden="1" customWidth="1"/>
    <col min="22" max="22" width="35.5703125" style="2539" hidden="1" customWidth="1"/>
    <col min="23" max="23" width="21.42578125" style="2539" hidden="1" customWidth="1"/>
    <col min="24" max="24" width="12.5703125" style="2539" hidden="1" customWidth="1"/>
    <col min="25" max="25" width="12.28515625" style="2539" hidden="1" customWidth="1"/>
    <col min="26" max="26" width="25.28515625" style="2539" hidden="1" customWidth="1"/>
    <col min="27" max="16384" width="9.140625" style="2539"/>
  </cols>
  <sheetData>
    <row r="1" spans="1:30" ht="67.5" customHeight="1">
      <c r="O1" s="590"/>
      <c r="P1" s="5890"/>
      <c r="Q1" s="587"/>
      <c r="R1" s="2946" t="s">
        <v>2092</v>
      </c>
      <c r="S1" s="3228"/>
    </row>
    <row r="2" spans="1:30" ht="20.25" customHeight="1">
      <c r="A2" s="7705" t="s">
        <v>368</v>
      </c>
      <c r="B2" s="7705"/>
      <c r="C2" s="7705"/>
      <c r="D2" s="7705"/>
      <c r="E2" s="7705"/>
      <c r="F2" s="7705"/>
      <c r="G2" s="7705"/>
      <c r="H2" s="7705"/>
      <c r="I2" s="7705"/>
      <c r="J2" s="7705"/>
      <c r="K2" s="7705"/>
      <c r="L2" s="7705"/>
      <c r="M2" s="7705"/>
      <c r="N2" s="7705"/>
      <c r="O2" s="7705"/>
      <c r="P2" s="7705"/>
      <c r="Q2" s="7705"/>
      <c r="R2" s="7705"/>
      <c r="S2" s="7705"/>
    </row>
    <row r="3" spans="1:30" ht="13.9" customHeight="1">
      <c r="A3" s="9041" t="s">
        <v>2091</v>
      </c>
      <c r="B3" s="9041"/>
      <c r="C3" s="9041"/>
      <c r="D3" s="9041"/>
      <c r="E3" s="9041"/>
      <c r="F3" s="9041"/>
      <c r="G3" s="9041"/>
      <c r="H3" s="9041"/>
      <c r="I3" s="9041"/>
      <c r="J3" s="9041"/>
      <c r="K3" s="9041"/>
      <c r="L3" s="9041"/>
      <c r="M3" s="9041"/>
      <c r="N3" s="9041"/>
      <c r="O3" s="9041"/>
      <c r="P3" s="9041"/>
      <c r="Q3" s="9041"/>
      <c r="R3" s="9041"/>
      <c r="S3" s="9041"/>
    </row>
    <row r="4" spans="1:30" ht="16.5" thickBot="1">
      <c r="A4" s="5889"/>
      <c r="B4" s="5888"/>
      <c r="C4" s="5888"/>
      <c r="D4" s="5888"/>
      <c r="E4" s="5888"/>
      <c r="F4" s="5888"/>
      <c r="G4" s="5888"/>
      <c r="H4" s="5888"/>
      <c r="I4" s="5888"/>
      <c r="J4" s="5888"/>
      <c r="K4" s="5888"/>
      <c r="L4" s="5888"/>
      <c r="M4" s="5888"/>
      <c r="N4" s="5887"/>
      <c r="O4" s="9044"/>
      <c r="P4" s="9044"/>
      <c r="Q4" s="9044"/>
      <c r="S4" s="5886" t="s">
        <v>32</v>
      </c>
    </row>
    <row r="5" spans="1:30" ht="30.6" customHeight="1" thickBot="1">
      <c r="A5" s="7607" t="s">
        <v>195</v>
      </c>
      <c r="B5" s="7636" t="s">
        <v>194</v>
      </c>
      <c r="C5" s="7661" t="s">
        <v>190</v>
      </c>
      <c r="D5" s="7729" t="s">
        <v>193</v>
      </c>
      <c r="E5" s="7639" t="s">
        <v>192</v>
      </c>
      <c r="F5" s="7642" t="s">
        <v>191</v>
      </c>
      <c r="G5" s="7732" t="s">
        <v>190</v>
      </c>
      <c r="H5" s="7655" t="s">
        <v>189</v>
      </c>
      <c r="I5" s="7658" t="s">
        <v>188</v>
      </c>
      <c r="J5" s="7655" t="s">
        <v>187</v>
      </c>
      <c r="K5" s="9067" t="s">
        <v>186</v>
      </c>
      <c r="L5" s="9068"/>
      <c r="M5" s="9069"/>
      <c r="N5" s="6547" t="s">
        <v>185</v>
      </c>
      <c r="O5" s="6548"/>
      <c r="P5" s="6548"/>
      <c r="Q5" s="6549"/>
      <c r="R5" s="9042" t="s">
        <v>184</v>
      </c>
      <c r="S5" s="9056" t="s">
        <v>183</v>
      </c>
    </row>
    <row r="6" spans="1:30" ht="12.75">
      <c r="A6" s="7608"/>
      <c r="B6" s="7637"/>
      <c r="C6" s="7662"/>
      <c r="D6" s="7730"/>
      <c r="E6" s="7640"/>
      <c r="F6" s="7643"/>
      <c r="G6" s="7733"/>
      <c r="H6" s="7656"/>
      <c r="I6" s="7659"/>
      <c r="J6" s="7656"/>
      <c r="K6" s="7655" t="s">
        <v>182</v>
      </c>
      <c r="L6" s="7655" t="s">
        <v>181</v>
      </c>
      <c r="M6" s="9070" t="s">
        <v>28</v>
      </c>
      <c r="N6" s="8962" t="s">
        <v>180</v>
      </c>
      <c r="O6" s="9054" t="s">
        <v>179</v>
      </c>
      <c r="P6" s="9051" t="s">
        <v>178</v>
      </c>
      <c r="Q6" s="9062" t="s">
        <v>177</v>
      </c>
      <c r="R6" s="9043"/>
      <c r="S6" s="9057"/>
    </row>
    <row r="7" spans="1:30" ht="133.15" customHeight="1" thickBot="1">
      <c r="A7" s="7609"/>
      <c r="B7" s="7638"/>
      <c r="C7" s="7663"/>
      <c r="D7" s="7731"/>
      <c r="E7" s="7641"/>
      <c r="F7" s="7644"/>
      <c r="G7" s="7734"/>
      <c r="H7" s="7657"/>
      <c r="I7" s="7660"/>
      <c r="J7" s="7657"/>
      <c r="K7" s="7657"/>
      <c r="L7" s="7657"/>
      <c r="M7" s="9071"/>
      <c r="N7" s="8963"/>
      <c r="O7" s="9055"/>
      <c r="P7" s="9052"/>
      <c r="Q7" s="9063"/>
      <c r="R7" s="9043"/>
      <c r="S7" s="9057"/>
    </row>
    <row r="8" spans="1:30" ht="15.75" thickBot="1">
      <c r="A8" s="2868" t="s">
        <v>43</v>
      </c>
      <c r="B8" s="5885" t="s">
        <v>2090</v>
      </c>
      <c r="C8" s="2866"/>
      <c r="D8" s="2866"/>
      <c r="E8" s="2866"/>
      <c r="F8" s="2866"/>
      <c r="G8" s="2866"/>
      <c r="H8" s="2863"/>
      <c r="I8" s="2863"/>
      <c r="J8" s="2863"/>
      <c r="K8" s="2863"/>
      <c r="L8" s="2863"/>
      <c r="M8" s="2863"/>
      <c r="N8" s="5884"/>
      <c r="O8" s="5883"/>
      <c r="P8" s="5882"/>
      <c r="Q8" s="5881"/>
      <c r="R8" s="5880"/>
      <c r="S8" s="5879"/>
      <c r="T8" s="2542"/>
      <c r="U8" s="2542"/>
      <c r="V8" s="2542"/>
      <c r="W8" s="2542"/>
      <c r="X8" s="2542"/>
      <c r="Y8" s="2542"/>
      <c r="Z8" s="2542"/>
      <c r="AA8" s="2542"/>
    </row>
    <row r="9" spans="1:30" ht="24.75" customHeight="1" thickBot="1">
      <c r="A9" s="2857"/>
      <c r="B9" s="5653"/>
      <c r="C9" s="5877"/>
      <c r="D9" s="5877"/>
      <c r="E9" s="5877"/>
      <c r="F9" s="5878"/>
      <c r="G9" s="5878"/>
      <c r="H9" s="5877"/>
      <c r="I9" s="5877"/>
      <c r="J9" s="5877"/>
      <c r="K9" s="5877"/>
      <c r="L9" s="5877"/>
      <c r="M9" s="5877"/>
      <c r="N9" s="5876" t="s">
        <v>2089</v>
      </c>
      <c r="O9" s="5648" t="s">
        <v>279</v>
      </c>
      <c r="P9" s="5875">
        <v>97</v>
      </c>
      <c r="Q9" s="5874">
        <v>99</v>
      </c>
      <c r="R9" s="5873"/>
      <c r="S9" s="5586"/>
      <c r="T9" s="2542"/>
      <c r="U9" s="2542"/>
      <c r="V9" s="2542"/>
      <c r="W9" s="2542"/>
      <c r="X9" s="2542"/>
      <c r="Y9" s="2542"/>
      <c r="Z9" s="2542"/>
      <c r="AA9" s="2542"/>
    </row>
    <row r="10" spans="1:30" ht="22.5" customHeight="1" thickBot="1">
      <c r="A10" s="2883" t="s">
        <v>43</v>
      </c>
      <c r="B10" s="2644" t="s">
        <v>43</v>
      </c>
      <c r="C10" s="2638" t="s">
        <v>2088</v>
      </c>
      <c r="D10" s="5871"/>
      <c r="E10" s="5871"/>
      <c r="F10" s="5871"/>
      <c r="G10" s="5871"/>
      <c r="H10" s="5871"/>
      <c r="I10" s="5871"/>
      <c r="J10" s="5871"/>
      <c r="K10" s="5871"/>
      <c r="L10" s="5871"/>
      <c r="M10" s="5871"/>
      <c r="N10" s="5871"/>
      <c r="O10" s="5871"/>
      <c r="P10" s="5872"/>
      <c r="Q10" s="5871"/>
      <c r="R10" s="5581"/>
      <c r="S10" s="5580"/>
      <c r="T10" s="2542"/>
      <c r="U10" s="2542"/>
      <c r="V10" s="2542"/>
      <c r="W10" s="2542"/>
      <c r="X10" s="2542"/>
      <c r="Y10" s="2542"/>
      <c r="Z10" s="2542"/>
      <c r="AA10" s="2542"/>
    </row>
    <row r="11" spans="1:30" ht="62.25" customHeight="1" thickBot="1">
      <c r="A11" s="2584"/>
      <c r="B11" s="2837"/>
      <c r="C11" s="5870"/>
      <c r="D11" s="5869"/>
      <c r="E11" s="5869"/>
      <c r="F11" s="5869"/>
      <c r="G11" s="5869"/>
      <c r="H11" s="5869"/>
      <c r="I11" s="5869"/>
      <c r="J11" s="5869"/>
      <c r="K11" s="5869"/>
      <c r="L11" s="5869"/>
      <c r="M11" s="5869"/>
      <c r="N11" s="5868" t="s">
        <v>2087</v>
      </c>
      <c r="O11" s="5867" t="s">
        <v>279</v>
      </c>
      <c r="P11" s="5866">
        <v>80</v>
      </c>
      <c r="Q11" s="5865">
        <v>97</v>
      </c>
      <c r="R11" s="5647"/>
      <c r="S11" s="5864" t="s">
        <v>2086</v>
      </c>
      <c r="T11" s="2542"/>
      <c r="U11" s="2542"/>
      <c r="V11" s="2542"/>
      <c r="W11" s="2542"/>
      <c r="X11" s="2542"/>
      <c r="Y11" s="2542"/>
      <c r="Z11" s="2542"/>
      <c r="AA11" s="2542"/>
    </row>
    <row r="12" spans="1:30" ht="21" customHeight="1">
      <c r="A12" s="7620" t="s">
        <v>43</v>
      </c>
      <c r="B12" s="8926" t="s">
        <v>43</v>
      </c>
      <c r="C12" s="5634" t="s">
        <v>43</v>
      </c>
      <c r="D12" s="8937" t="s">
        <v>2085</v>
      </c>
      <c r="E12" s="8938"/>
      <c r="F12" s="8939"/>
      <c r="G12" s="7633" t="s">
        <v>166</v>
      </c>
      <c r="H12" s="8918" t="s">
        <v>48</v>
      </c>
      <c r="I12" s="8958" t="s">
        <v>2054</v>
      </c>
      <c r="J12" s="2627" t="s">
        <v>245</v>
      </c>
      <c r="K12" s="2626">
        <f>K16+K28+K30+K33</f>
        <v>3073.1</v>
      </c>
      <c r="L12" s="2626">
        <f>L16+L28+L30+L33</f>
        <v>3114.2999999999997</v>
      </c>
      <c r="M12" s="2626">
        <f>M16+M28+M30+M33</f>
        <v>3051.3999999999996</v>
      </c>
      <c r="N12" s="8960"/>
      <c r="O12" s="9023"/>
      <c r="P12" s="9053"/>
      <c r="Q12" s="9066"/>
      <c r="R12" s="5611"/>
      <c r="S12" s="5863"/>
      <c r="T12" s="5745"/>
      <c r="U12" s="2542"/>
      <c r="V12" s="2542"/>
      <c r="W12" s="2542"/>
      <c r="X12" s="2542"/>
      <c r="Y12" s="2542"/>
      <c r="Z12" s="2542"/>
      <c r="AA12" s="2542"/>
    </row>
    <row r="13" spans="1:30" ht="22.5" customHeight="1">
      <c r="A13" s="7621"/>
      <c r="B13" s="8927"/>
      <c r="C13" s="5634"/>
      <c r="D13" s="8940"/>
      <c r="E13" s="8941"/>
      <c r="F13" s="8942"/>
      <c r="G13" s="7634"/>
      <c r="H13" s="8919"/>
      <c r="I13" s="8959"/>
      <c r="J13" s="2695" t="s">
        <v>643</v>
      </c>
      <c r="K13" s="5740">
        <f>K18+K20+K22+K24+K35</f>
        <v>34003.599999999999</v>
      </c>
      <c r="L13" s="5740">
        <f>L18+L20+L22+L24+L35</f>
        <v>36712.799999999996</v>
      </c>
      <c r="M13" s="5740">
        <f>M18+M20+M22+M24+M35</f>
        <v>36664.6</v>
      </c>
      <c r="N13" s="8961"/>
      <c r="O13" s="8934"/>
      <c r="P13" s="9045"/>
      <c r="Q13" s="8895"/>
      <c r="R13" s="5611"/>
      <c r="S13" s="5635"/>
      <c r="T13" s="5745"/>
      <c r="U13" s="2542"/>
      <c r="V13" s="2542"/>
      <c r="W13" s="2542"/>
      <c r="X13" s="2542"/>
      <c r="Y13" s="2542"/>
      <c r="Z13" s="2542"/>
      <c r="AA13" s="2542"/>
      <c r="AC13" s="5862"/>
      <c r="AD13" s="2542"/>
    </row>
    <row r="14" spans="1:30" ht="21" customHeight="1" thickBot="1">
      <c r="A14" s="7621"/>
      <c r="B14" s="8927"/>
      <c r="C14" s="5634"/>
      <c r="D14" s="8940"/>
      <c r="E14" s="8941"/>
      <c r="F14" s="8942"/>
      <c r="G14" s="7634"/>
      <c r="H14" s="8919"/>
      <c r="I14" s="8959"/>
      <c r="J14" s="5792" t="s">
        <v>90</v>
      </c>
      <c r="K14" s="2797">
        <f>K26+K31+K36</f>
        <v>2.4000000000000004</v>
      </c>
      <c r="L14" s="2797">
        <f>L26+L31+L36</f>
        <v>10.299999999999999</v>
      </c>
      <c r="M14" s="2797">
        <f>M26+M31+M36</f>
        <v>10.299999999999999</v>
      </c>
      <c r="N14" s="8961"/>
      <c r="O14" s="8934"/>
      <c r="P14" s="9045"/>
      <c r="Q14" s="8895"/>
      <c r="R14" s="5611"/>
      <c r="S14" s="5635"/>
      <c r="T14" s="5745"/>
      <c r="U14" s="2542"/>
      <c r="V14" s="2542"/>
      <c r="W14" s="2542"/>
      <c r="X14" s="2542"/>
      <c r="Y14" s="2542"/>
      <c r="Z14" s="2542"/>
      <c r="AA14" s="5677"/>
    </row>
    <row r="15" spans="1:30" ht="25.5" customHeight="1" thickBot="1">
      <c r="A15" s="7622"/>
      <c r="B15" s="8928"/>
      <c r="C15" s="5861"/>
      <c r="D15" s="8943"/>
      <c r="E15" s="8944"/>
      <c r="F15" s="8945"/>
      <c r="G15" s="7635"/>
      <c r="H15" s="8920"/>
      <c r="I15" s="8959"/>
      <c r="J15" s="2793" t="s">
        <v>36</v>
      </c>
      <c r="K15" s="5860">
        <f>SUM(K12:K14)</f>
        <v>37079.1</v>
      </c>
      <c r="L15" s="5860">
        <f>SUM(L12:L14)</f>
        <v>39837.4</v>
      </c>
      <c r="M15" s="5860">
        <f>SUM(M12:M14)</f>
        <v>39726.300000000003</v>
      </c>
      <c r="N15" s="8961"/>
      <c r="O15" s="8934"/>
      <c r="P15" s="9045"/>
      <c r="Q15" s="8895"/>
      <c r="R15" s="5611"/>
      <c r="S15" s="5629"/>
      <c r="T15" s="5737"/>
      <c r="U15" s="2542"/>
      <c r="V15" s="2542"/>
      <c r="W15" s="2542"/>
      <c r="X15" s="2542"/>
      <c r="Y15" s="2542"/>
      <c r="Z15" s="2542"/>
      <c r="AA15" s="2542"/>
    </row>
    <row r="16" spans="1:30" ht="19.5" customHeight="1">
      <c r="A16" s="7620" t="s">
        <v>43</v>
      </c>
      <c r="B16" s="7675" t="s">
        <v>43</v>
      </c>
      <c r="C16" s="7678" t="s">
        <v>43</v>
      </c>
      <c r="D16" s="9064" t="s">
        <v>43</v>
      </c>
      <c r="E16" s="5627"/>
      <c r="F16" s="8912" t="s">
        <v>2084</v>
      </c>
      <c r="G16" s="7633" t="s">
        <v>166</v>
      </c>
      <c r="H16" s="8923" t="s">
        <v>48</v>
      </c>
      <c r="I16" s="5610" t="s">
        <v>1963</v>
      </c>
      <c r="J16" s="5859" t="s">
        <v>245</v>
      </c>
      <c r="K16" s="5859">
        <v>805.4</v>
      </c>
      <c r="L16" s="2681">
        <v>786.4</v>
      </c>
      <c r="M16" s="2680">
        <v>761.8</v>
      </c>
      <c r="N16" s="5850" t="s">
        <v>2083</v>
      </c>
      <c r="O16" s="5849" t="s">
        <v>391</v>
      </c>
      <c r="P16" s="5796" t="s">
        <v>2082</v>
      </c>
      <c r="Q16" s="5848" t="s">
        <v>2081</v>
      </c>
      <c r="R16" s="5611" t="s">
        <v>1978</v>
      </c>
      <c r="S16" s="5595"/>
      <c r="T16" s="5677"/>
      <c r="U16" s="2542"/>
      <c r="V16" s="2542"/>
      <c r="W16" s="2542"/>
      <c r="X16" s="2542"/>
      <c r="Y16" s="5845"/>
      <c r="Z16" s="5840"/>
      <c r="AA16" s="2542"/>
    </row>
    <row r="17" spans="1:32" ht="16.5" customHeight="1" thickBot="1">
      <c r="A17" s="7622"/>
      <c r="B17" s="7676"/>
      <c r="C17" s="7628"/>
      <c r="D17" s="9065"/>
      <c r="E17" s="5593"/>
      <c r="F17" s="8914"/>
      <c r="G17" s="7634"/>
      <c r="H17" s="8924"/>
      <c r="I17" s="5592"/>
      <c r="J17" s="5616" t="s">
        <v>36</v>
      </c>
      <c r="K17" s="5614">
        <f>SUM(K16)</f>
        <v>805.4</v>
      </c>
      <c r="L17" s="5614">
        <f>SUM(L16)</f>
        <v>786.4</v>
      </c>
      <c r="M17" s="5614">
        <f>SUM(M16)</f>
        <v>761.8</v>
      </c>
      <c r="N17" s="5858"/>
      <c r="O17" s="5857"/>
      <c r="P17" s="5799"/>
      <c r="Q17" s="5813"/>
      <c r="R17" s="5611"/>
      <c r="S17" s="5595"/>
      <c r="T17" s="2542"/>
      <c r="U17" s="2542"/>
      <c r="V17" s="2542"/>
      <c r="W17" s="2542"/>
      <c r="X17" s="2542"/>
      <c r="Y17" s="5845"/>
      <c r="Z17" s="2542"/>
      <c r="AA17" s="2542"/>
    </row>
    <row r="18" spans="1:32" ht="24" customHeight="1">
      <c r="A18" s="7620" t="s">
        <v>43</v>
      </c>
      <c r="B18" s="7675" t="s">
        <v>43</v>
      </c>
      <c r="C18" s="7678" t="s">
        <v>43</v>
      </c>
      <c r="D18" s="7679" t="s">
        <v>38</v>
      </c>
      <c r="E18" s="5837"/>
      <c r="F18" s="8909" t="s">
        <v>2080</v>
      </c>
      <c r="G18" s="7634"/>
      <c r="H18" s="8924"/>
      <c r="I18" s="5674"/>
      <c r="J18" s="5854" t="s">
        <v>643</v>
      </c>
      <c r="K18" s="5854">
        <v>9575.5</v>
      </c>
      <c r="L18" s="2784">
        <v>11492.8</v>
      </c>
      <c r="M18" s="5856">
        <v>11472.6</v>
      </c>
      <c r="N18" s="8929" t="s">
        <v>1979</v>
      </c>
      <c r="O18" s="9023" t="s">
        <v>391</v>
      </c>
      <c r="P18" s="8921" t="s">
        <v>2079</v>
      </c>
      <c r="Q18" s="8931" t="s">
        <v>2078</v>
      </c>
      <c r="R18" s="5611" t="s">
        <v>1978</v>
      </c>
      <c r="S18" s="5595"/>
      <c r="T18" s="2542"/>
      <c r="U18" s="2542"/>
      <c r="V18" s="2542"/>
      <c r="W18" s="2542"/>
      <c r="X18" s="2542"/>
      <c r="Y18" s="5845"/>
      <c r="Z18" s="2542"/>
      <c r="AA18" s="2542"/>
    </row>
    <row r="19" spans="1:32" ht="26.25" customHeight="1" thickBot="1">
      <c r="A19" s="7622"/>
      <c r="B19" s="7676"/>
      <c r="C19" s="7628"/>
      <c r="D19" s="7680"/>
      <c r="E19" s="5830"/>
      <c r="F19" s="9006"/>
      <c r="G19" s="7634"/>
      <c r="H19" s="8924"/>
      <c r="I19" s="5666" t="s">
        <v>1963</v>
      </c>
      <c r="J19" s="5616" t="s">
        <v>36</v>
      </c>
      <c r="K19" s="5614">
        <f>SUM(K18)</f>
        <v>9575.5</v>
      </c>
      <c r="L19" s="5614">
        <f>SUM(L18)</f>
        <v>11492.8</v>
      </c>
      <c r="M19" s="5614">
        <f>SUM(M18)</f>
        <v>11472.6</v>
      </c>
      <c r="N19" s="8930"/>
      <c r="O19" s="8935"/>
      <c r="P19" s="8922"/>
      <c r="Q19" s="8932"/>
      <c r="R19" s="5611"/>
      <c r="S19" s="5595"/>
      <c r="T19" s="2542"/>
      <c r="U19" s="2542"/>
      <c r="V19" s="2542"/>
      <c r="W19" s="2542"/>
      <c r="X19" s="2542"/>
      <c r="Y19" s="5845"/>
      <c r="Z19" s="2542"/>
      <c r="AA19" s="2542"/>
    </row>
    <row r="20" spans="1:32" ht="18.75" customHeight="1">
      <c r="A20" s="7620" t="s">
        <v>43</v>
      </c>
      <c r="B20" s="7675" t="s">
        <v>43</v>
      </c>
      <c r="C20" s="7678" t="s">
        <v>43</v>
      </c>
      <c r="D20" s="7679" t="s">
        <v>51</v>
      </c>
      <c r="E20" s="5627"/>
      <c r="F20" s="8950" t="s">
        <v>2077</v>
      </c>
      <c r="G20" s="7633" t="s">
        <v>166</v>
      </c>
      <c r="H20" s="8924"/>
      <c r="I20" s="5674" t="s">
        <v>645</v>
      </c>
      <c r="J20" s="5854" t="s">
        <v>643</v>
      </c>
      <c r="K20" s="5844">
        <v>0</v>
      </c>
      <c r="L20" s="2681">
        <v>81.900000000000006</v>
      </c>
      <c r="M20" s="5736">
        <v>81.900000000000006</v>
      </c>
      <c r="N20" s="5718" t="s">
        <v>2076</v>
      </c>
      <c r="O20" s="5717" t="s">
        <v>391</v>
      </c>
      <c r="P20" s="5716" t="s">
        <v>1492</v>
      </c>
      <c r="Q20" s="5715" t="s">
        <v>1492</v>
      </c>
      <c r="R20" s="5611"/>
      <c r="S20" s="5595"/>
      <c r="T20" s="2542"/>
      <c r="U20" s="2542"/>
      <c r="V20" s="2542"/>
      <c r="W20" s="2542"/>
      <c r="X20" s="2542"/>
      <c r="Y20" s="8981"/>
      <c r="Z20" s="2542"/>
      <c r="AA20" s="2542"/>
      <c r="AB20" s="2542"/>
    </row>
    <row r="21" spans="1:32" ht="15.75" customHeight="1" thickBot="1">
      <c r="A21" s="7622"/>
      <c r="B21" s="7676"/>
      <c r="C21" s="7628"/>
      <c r="D21" s="7680"/>
      <c r="E21" s="5593"/>
      <c r="F21" s="8952"/>
      <c r="G21" s="7634"/>
      <c r="H21" s="8924"/>
      <c r="I21" s="5666"/>
      <c r="J21" s="5616" t="s">
        <v>36</v>
      </c>
      <c r="K21" s="5614">
        <f>SUM(K20)</f>
        <v>0</v>
      </c>
      <c r="L21" s="5614">
        <f>SUM(L20)</f>
        <v>81.900000000000006</v>
      </c>
      <c r="M21" s="5614">
        <f>SUM(M20)</f>
        <v>81.900000000000006</v>
      </c>
      <c r="N21" s="5810"/>
      <c r="O21" s="5829"/>
      <c r="P21" s="5799"/>
      <c r="Q21" s="5813"/>
      <c r="R21" s="5611"/>
      <c r="S21" s="5595"/>
      <c r="T21" s="2542"/>
      <c r="U21" s="2542"/>
      <c r="V21" s="2542"/>
      <c r="W21" s="2542"/>
      <c r="X21" s="2542"/>
      <c r="Y21" s="8981"/>
      <c r="Z21" s="2542"/>
      <c r="AA21" s="2542"/>
    </row>
    <row r="22" spans="1:32" ht="21" customHeight="1">
      <c r="A22" s="7620" t="s">
        <v>43</v>
      </c>
      <c r="B22" s="7675" t="s">
        <v>43</v>
      </c>
      <c r="C22" s="7678" t="s">
        <v>43</v>
      </c>
      <c r="D22" s="7679" t="s">
        <v>44</v>
      </c>
      <c r="E22" s="5837"/>
      <c r="F22" s="8950" t="s">
        <v>2075</v>
      </c>
      <c r="G22" s="7634"/>
      <c r="H22" s="8924"/>
      <c r="I22" s="5674"/>
      <c r="J22" s="5854" t="s">
        <v>643</v>
      </c>
      <c r="K22" s="5844">
        <v>24428.1</v>
      </c>
      <c r="L22" s="2681">
        <v>25138.1</v>
      </c>
      <c r="M22" s="5855">
        <v>25110.1</v>
      </c>
      <c r="N22" s="8929" t="s">
        <v>1979</v>
      </c>
      <c r="O22" s="9023" t="s">
        <v>391</v>
      </c>
      <c r="P22" s="8921" t="s">
        <v>2074</v>
      </c>
      <c r="Q22" s="8931" t="s">
        <v>2073</v>
      </c>
      <c r="R22" s="5611" t="s">
        <v>459</v>
      </c>
      <c r="S22" s="5595"/>
      <c r="T22" s="2542"/>
      <c r="U22" s="2542"/>
      <c r="V22" s="2542"/>
      <c r="W22" s="2542"/>
      <c r="X22" s="2542"/>
      <c r="Y22" s="5845"/>
      <c r="Z22" s="2542"/>
      <c r="AA22" s="2542"/>
    </row>
    <row r="23" spans="1:32" ht="24" customHeight="1" thickBot="1">
      <c r="A23" s="7622"/>
      <c r="B23" s="7676"/>
      <c r="C23" s="7628"/>
      <c r="D23" s="7680"/>
      <c r="E23" s="5830"/>
      <c r="F23" s="8952"/>
      <c r="G23" s="7634"/>
      <c r="H23" s="8924"/>
      <c r="I23" s="5666" t="s">
        <v>1963</v>
      </c>
      <c r="J23" s="5616" t="s">
        <v>36</v>
      </c>
      <c r="K23" s="5614">
        <f>SUM(K22)</f>
        <v>24428.1</v>
      </c>
      <c r="L23" s="5614">
        <f>SUM(L22)</f>
        <v>25138.1</v>
      </c>
      <c r="M23" s="5614">
        <f>SUM(M22)</f>
        <v>25110.1</v>
      </c>
      <c r="N23" s="8930"/>
      <c r="O23" s="8935"/>
      <c r="P23" s="8922"/>
      <c r="Q23" s="8932"/>
      <c r="R23" s="5611"/>
      <c r="S23" s="5595"/>
      <c r="T23" s="2542"/>
      <c r="U23" s="2542"/>
      <c r="V23" s="2542"/>
      <c r="W23" s="2542"/>
      <c r="X23" s="2542"/>
      <c r="Y23" s="5845"/>
      <c r="Z23" s="2542"/>
      <c r="AA23" s="2542"/>
    </row>
    <row r="24" spans="1:32" ht="21.75" customHeight="1">
      <c r="A24" s="7620" t="s">
        <v>43</v>
      </c>
      <c r="B24" s="7675" t="s">
        <v>43</v>
      </c>
      <c r="C24" s="7678" t="s">
        <v>43</v>
      </c>
      <c r="D24" s="7679" t="s">
        <v>86</v>
      </c>
      <c r="E24" s="5837"/>
      <c r="F24" s="8909" t="s">
        <v>2072</v>
      </c>
      <c r="G24" s="7633" t="s">
        <v>166</v>
      </c>
      <c r="H24" s="8924"/>
      <c r="I24" s="5674" t="s">
        <v>1963</v>
      </c>
      <c r="J24" s="5854" t="s">
        <v>643</v>
      </c>
      <c r="K24" s="5844">
        <v>0</v>
      </c>
      <c r="L24" s="2681">
        <v>0</v>
      </c>
      <c r="M24" s="2681">
        <v>0</v>
      </c>
      <c r="N24" s="8929" t="s">
        <v>1979</v>
      </c>
      <c r="O24" s="9023" t="s">
        <v>391</v>
      </c>
      <c r="P24" s="8921" t="s">
        <v>247</v>
      </c>
      <c r="Q24" s="8931" t="s">
        <v>247</v>
      </c>
      <c r="R24" s="5611"/>
      <c r="S24" s="5595"/>
      <c r="T24" s="2542"/>
      <c r="U24" s="2542"/>
      <c r="V24" s="2542"/>
      <c r="W24" s="2542"/>
      <c r="X24" s="2542"/>
      <c r="Y24" s="5845"/>
      <c r="Z24" s="2542"/>
      <c r="AA24" s="2542"/>
    </row>
    <row r="25" spans="1:32" ht="16.5" customHeight="1" thickBot="1">
      <c r="A25" s="7622"/>
      <c r="B25" s="7676"/>
      <c r="C25" s="7628"/>
      <c r="D25" s="7680"/>
      <c r="E25" s="5830"/>
      <c r="F25" s="8910"/>
      <c r="G25" s="7634"/>
      <c r="H25" s="8924"/>
      <c r="I25" s="5666"/>
      <c r="J25" s="5616" t="s">
        <v>36</v>
      </c>
      <c r="K25" s="5614">
        <f>SUM(K24)</f>
        <v>0</v>
      </c>
      <c r="L25" s="5614">
        <f>SUM(L24)</f>
        <v>0</v>
      </c>
      <c r="M25" s="5614">
        <f>SUM(M24)</f>
        <v>0</v>
      </c>
      <c r="N25" s="8930"/>
      <c r="O25" s="8935"/>
      <c r="P25" s="8922"/>
      <c r="Q25" s="8932"/>
      <c r="R25" s="5611"/>
      <c r="S25" s="5595"/>
      <c r="T25" s="2542"/>
      <c r="U25" s="2542"/>
      <c r="V25" s="2542"/>
      <c r="W25" s="2542"/>
      <c r="X25" s="2542"/>
      <c r="Y25" s="5845"/>
      <c r="Z25" s="2542"/>
      <c r="AA25" s="2542"/>
    </row>
    <row r="26" spans="1:32" ht="25.5" customHeight="1" thickBot="1">
      <c r="A26" s="7620" t="s">
        <v>43</v>
      </c>
      <c r="B26" s="7675" t="s">
        <v>43</v>
      </c>
      <c r="C26" s="7678" t="s">
        <v>43</v>
      </c>
      <c r="D26" s="7679" t="s">
        <v>81</v>
      </c>
      <c r="E26" s="5627"/>
      <c r="F26" s="8909" t="s">
        <v>2071</v>
      </c>
      <c r="G26" s="7634"/>
      <c r="H26" s="8924"/>
      <c r="I26" s="5610" t="s">
        <v>1963</v>
      </c>
      <c r="J26" s="5853" t="s">
        <v>90</v>
      </c>
      <c r="K26" s="5601">
        <v>0.2</v>
      </c>
      <c r="L26" s="2681">
        <v>0.2</v>
      </c>
      <c r="M26" s="2681">
        <v>0.2</v>
      </c>
      <c r="N26" s="8929" t="s">
        <v>1979</v>
      </c>
      <c r="O26" s="9023" t="s">
        <v>391</v>
      </c>
      <c r="P26" s="8921" t="s">
        <v>645</v>
      </c>
      <c r="Q26" s="8931" t="s">
        <v>645</v>
      </c>
      <c r="R26" s="5611" t="s">
        <v>1978</v>
      </c>
      <c r="S26" s="5595"/>
      <c r="T26" s="2542"/>
      <c r="U26" s="2542"/>
      <c r="V26" s="2542"/>
      <c r="W26" s="2542"/>
      <c r="X26" s="2542"/>
      <c r="Y26" s="5845"/>
      <c r="Z26" s="2542"/>
      <c r="AA26" s="2542"/>
    </row>
    <row r="27" spans="1:32" ht="25.5" customHeight="1" thickBot="1">
      <c r="A27" s="7622"/>
      <c r="B27" s="7676"/>
      <c r="C27" s="7628"/>
      <c r="D27" s="7680"/>
      <c r="E27" s="5593"/>
      <c r="F27" s="9006"/>
      <c r="G27" s="7634"/>
      <c r="H27" s="8924"/>
      <c r="I27" s="5592"/>
      <c r="J27" s="5616" t="s">
        <v>36</v>
      </c>
      <c r="K27" s="5614">
        <f>SUM(K26)</f>
        <v>0.2</v>
      </c>
      <c r="L27" s="5614">
        <f>SUM(L26)</f>
        <v>0.2</v>
      </c>
      <c r="M27" s="5614">
        <f>SUM(M26)</f>
        <v>0.2</v>
      </c>
      <c r="N27" s="8930"/>
      <c r="O27" s="8935"/>
      <c r="P27" s="8922"/>
      <c r="Q27" s="8932"/>
      <c r="R27" s="5611"/>
      <c r="S27" s="5595"/>
      <c r="T27" s="2542"/>
      <c r="U27" s="2542"/>
      <c r="V27" s="2542"/>
      <c r="W27" s="2542"/>
      <c r="X27" s="2542"/>
      <c r="Y27" s="5845"/>
      <c r="Z27" s="2542"/>
      <c r="AA27" s="2542"/>
    </row>
    <row r="28" spans="1:32" ht="26.25" customHeight="1">
      <c r="A28" s="7620" t="s">
        <v>43</v>
      </c>
      <c r="B28" s="7675" t="s">
        <v>43</v>
      </c>
      <c r="C28" s="7678" t="s">
        <v>43</v>
      </c>
      <c r="D28" s="7679" t="s">
        <v>79</v>
      </c>
      <c r="E28" s="5627"/>
      <c r="F28" s="8909" t="s">
        <v>2070</v>
      </c>
      <c r="G28" s="7633" t="s">
        <v>166</v>
      </c>
      <c r="H28" s="8924"/>
      <c r="I28" s="5610" t="s">
        <v>1963</v>
      </c>
      <c r="J28" s="5844" t="s">
        <v>245</v>
      </c>
      <c r="K28" s="5844">
        <v>1.1000000000000001</v>
      </c>
      <c r="L28" s="2681">
        <v>0.5</v>
      </c>
      <c r="M28" s="5736">
        <v>0.4</v>
      </c>
      <c r="N28" s="8929" t="s">
        <v>1979</v>
      </c>
      <c r="O28" s="9023" t="s">
        <v>391</v>
      </c>
      <c r="P28" s="8921" t="s">
        <v>2069</v>
      </c>
      <c r="Q28" s="8931" t="s">
        <v>2069</v>
      </c>
      <c r="R28" s="5611" t="s">
        <v>1978</v>
      </c>
      <c r="S28" s="5595"/>
      <c r="T28" s="2542"/>
      <c r="U28" s="2542"/>
      <c r="V28" s="2542"/>
      <c r="W28" s="2542"/>
      <c r="X28" s="2542"/>
      <c r="Y28" s="5845"/>
      <c r="Z28" s="2542"/>
      <c r="AA28" s="2542"/>
      <c r="AF28" s="2542"/>
    </row>
    <row r="29" spans="1:32" ht="21.75" customHeight="1" thickBot="1">
      <c r="A29" s="7622"/>
      <c r="B29" s="7676"/>
      <c r="C29" s="7628"/>
      <c r="D29" s="7680"/>
      <c r="E29" s="5593"/>
      <c r="F29" s="8910"/>
      <c r="G29" s="7634"/>
      <c r="H29" s="8924"/>
      <c r="I29" s="5592"/>
      <c r="J29" s="5800" t="s">
        <v>36</v>
      </c>
      <c r="K29" s="5852">
        <f>SUM(K28)</f>
        <v>1.1000000000000001</v>
      </c>
      <c r="L29" s="5852">
        <f>SUM(L28)</f>
        <v>0.5</v>
      </c>
      <c r="M29" s="5852">
        <f>SUM(M28)</f>
        <v>0.4</v>
      </c>
      <c r="N29" s="8930"/>
      <c r="O29" s="8935"/>
      <c r="P29" s="8922"/>
      <c r="Q29" s="8932"/>
      <c r="R29" s="5611"/>
      <c r="S29" s="5595"/>
      <c r="T29" s="2542"/>
      <c r="U29" s="2542"/>
      <c r="V29" s="2542"/>
      <c r="W29" s="2542"/>
      <c r="X29" s="2542"/>
      <c r="Y29" s="5845"/>
      <c r="Z29" s="2542"/>
      <c r="AA29" s="2542"/>
    </row>
    <row r="30" spans="1:32" ht="38.25">
      <c r="A30" s="7620" t="s">
        <v>43</v>
      </c>
      <c r="B30" s="7675" t="s">
        <v>43</v>
      </c>
      <c r="C30" s="7678" t="s">
        <v>43</v>
      </c>
      <c r="D30" s="7679" t="s">
        <v>74</v>
      </c>
      <c r="E30" s="5836"/>
      <c r="F30" s="8909" t="s">
        <v>2068</v>
      </c>
      <c r="G30" s="7634"/>
      <c r="H30" s="8924"/>
      <c r="I30" s="5851" t="s">
        <v>1963</v>
      </c>
      <c r="J30" s="2682" t="s">
        <v>245</v>
      </c>
      <c r="K30" s="2682">
        <v>300.8</v>
      </c>
      <c r="L30" s="2897">
        <v>132.19999999999999</v>
      </c>
      <c r="M30" s="5736">
        <v>126.6</v>
      </c>
      <c r="N30" s="5850" t="s">
        <v>2067</v>
      </c>
      <c r="O30" s="5849" t="s">
        <v>391</v>
      </c>
      <c r="P30" s="5796" t="s">
        <v>2066</v>
      </c>
      <c r="Q30" s="5848" t="s">
        <v>2065</v>
      </c>
      <c r="R30" s="5761"/>
      <c r="S30" s="8878" t="s">
        <v>2064</v>
      </c>
      <c r="T30" s="5677"/>
      <c r="U30" s="2542"/>
      <c r="V30" s="2542"/>
      <c r="W30" s="2542"/>
      <c r="X30" s="2542"/>
      <c r="Y30" s="5845"/>
      <c r="Z30" s="5683"/>
      <c r="AA30" s="2542"/>
    </row>
    <row r="31" spans="1:32" ht="17.25" customHeight="1">
      <c r="A31" s="7621"/>
      <c r="B31" s="7677"/>
      <c r="C31" s="7627"/>
      <c r="D31" s="8911"/>
      <c r="E31" s="5836"/>
      <c r="F31" s="9006"/>
      <c r="G31" s="7634"/>
      <c r="H31" s="8924"/>
      <c r="I31" s="5835"/>
      <c r="J31" s="2829" t="s">
        <v>90</v>
      </c>
      <c r="K31" s="2829">
        <v>0</v>
      </c>
      <c r="L31" s="2784">
        <v>0</v>
      </c>
      <c r="M31" s="5621"/>
      <c r="N31" s="5732" t="s">
        <v>2063</v>
      </c>
      <c r="O31" s="2670" t="s">
        <v>391</v>
      </c>
      <c r="P31" s="5847"/>
      <c r="Q31" s="5846"/>
      <c r="R31" s="5761"/>
      <c r="S31" s="8879"/>
      <c r="T31" s="5677"/>
      <c r="U31" s="2542"/>
      <c r="V31" s="2542"/>
      <c r="W31" s="2542"/>
      <c r="X31" s="2542"/>
      <c r="Y31" s="5845"/>
      <c r="Z31" s="2542"/>
      <c r="AA31" s="2542"/>
    </row>
    <row r="32" spans="1:32" ht="18.75" customHeight="1" thickBot="1">
      <c r="A32" s="7622"/>
      <c r="B32" s="7676"/>
      <c r="C32" s="7628"/>
      <c r="D32" s="7680"/>
      <c r="E32" s="5836"/>
      <c r="F32" s="8910"/>
      <c r="G32" s="7634"/>
      <c r="H32" s="8924"/>
      <c r="I32" s="5592"/>
      <c r="J32" s="5665" t="s">
        <v>36</v>
      </c>
      <c r="K32" s="5723">
        <f>SUM(K30:K31)</f>
        <v>300.8</v>
      </c>
      <c r="L32" s="5723">
        <f>SUM(L30:L31)</f>
        <v>132.19999999999999</v>
      </c>
      <c r="M32" s="5723">
        <f>SUM(M30:M31)</f>
        <v>126.6</v>
      </c>
      <c r="N32" s="5721"/>
      <c r="O32" s="2748"/>
      <c r="P32" s="5802"/>
      <c r="Q32" s="5812"/>
      <c r="R32" s="5611"/>
      <c r="S32" s="8879"/>
      <c r="T32" s="2542"/>
      <c r="U32" s="2542"/>
      <c r="V32" s="2542"/>
      <c r="W32" s="2542"/>
      <c r="X32" s="2542"/>
      <c r="Y32" s="5845"/>
      <c r="Z32" s="2542"/>
      <c r="AA32" s="2542"/>
    </row>
    <row r="33" spans="1:39" ht="26.25" customHeight="1" thickBot="1">
      <c r="A33" s="7620" t="s">
        <v>43</v>
      </c>
      <c r="B33" s="7675" t="s">
        <v>43</v>
      </c>
      <c r="C33" s="7678" t="s">
        <v>43</v>
      </c>
      <c r="D33" s="7679" t="s">
        <v>284</v>
      </c>
      <c r="E33" s="5627"/>
      <c r="F33" s="8909" t="s">
        <v>2062</v>
      </c>
      <c r="G33" s="7633" t="s">
        <v>166</v>
      </c>
      <c r="H33" s="8924"/>
      <c r="I33" s="5610" t="s">
        <v>1963</v>
      </c>
      <c r="J33" s="5844" t="s">
        <v>245</v>
      </c>
      <c r="K33" s="5844">
        <v>1965.8</v>
      </c>
      <c r="L33" s="2681">
        <v>2195.1999999999998</v>
      </c>
      <c r="M33" s="5736">
        <v>2162.6</v>
      </c>
      <c r="N33" s="5843" t="s">
        <v>2061</v>
      </c>
      <c r="O33" s="2840" t="s">
        <v>391</v>
      </c>
      <c r="P33" s="5842" t="s">
        <v>2060</v>
      </c>
      <c r="Q33" s="5841" t="s">
        <v>2059</v>
      </c>
      <c r="R33" s="5611" t="s">
        <v>1978</v>
      </c>
      <c r="S33" s="8880"/>
      <c r="T33" s="5677"/>
      <c r="U33" s="2542"/>
      <c r="V33" s="2542"/>
      <c r="W33" s="2542"/>
      <c r="X33" s="2542"/>
      <c r="Y33" s="8981"/>
      <c r="Z33" s="5840"/>
      <c r="AA33" s="2542"/>
    </row>
    <row r="34" spans="1:39" ht="21.75" customHeight="1" thickBot="1">
      <c r="A34" s="7622"/>
      <c r="B34" s="7676"/>
      <c r="C34" s="7628"/>
      <c r="D34" s="7680"/>
      <c r="E34" s="5593"/>
      <c r="F34" s="8910"/>
      <c r="G34" s="7634"/>
      <c r="H34" s="8924"/>
      <c r="I34" s="5592"/>
      <c r="J34" s="5616" t="s">
        <v>36</v>
      </c>
      <c r="K34" s="5614">
        <f>SUM(K33)</f>
        <v>1965.8</v>
      </c>
      <c r="L34" s="5614">
        <f>SUM(L33)</f>
        <v>2195.1999999999998</v>
      </c>
      <c r="M34" s="5614">
        <f>SUM(M33)</f>
        <v>2162.6</v>
      </c>
      <c r="N34" s="5839"/>
      <c r="O34" s="5838"/>
      <c r="P34" s="5799"/>
      <c r="Q34" s="5813"/>
      <c r="R34" s="5611"/>
      <c r="S34" s="5760"/>
      <c r="T34" s="2542"/>
      <c r="U34" s="2542"/>
      <c r="V34" s="2542"/>
      <c r="W34" s="2542"/>
      <c r="X34" s="2542"/>
      <c r="Y34" s="8981"/>
      <c r="Z34" s="2542"/>
      <c r="AA34" s="2542"/>
    </row>
    <row r="35" spans="1:39">
      <c r="A35" s="7620" t="s">
        <v>43</v>
      </c>
      <c r="B35" s="7675" t="s">
        <v>43</v>
      </c>
      <c r="C35" s="7678" t="s">
        <v>43</v>
      </c>
      <c r="D35" s="7679" t="s">
        <v>273</v>
      </c>
      <c r="E35" s="5837"/>
      <c r="F35" s="8909" t="s">
        <v>2058</v>
      </c>
      <c r="G35" s="7633" t="s">
        <v>166</v>
      </c>
      <c r="H35" s="8924"/>
      <c r="I35" s="5835" t="s">
        <v>1963</v>
      </c>
      <c r="J35" s="2682" t="s">
        <v>643</v>
      </c>
      <c r="K35" s="2682">
        <v>0</v>
      </c>
      <c r="L35" s="2681">
        <v>0</v>
      </c>
      <c r="M35" s="2681">
        <v>0</v>
      </c>
      <c r="N35" s="9024" t="s">
        <v>1979</v>
      </c>
      <c r="O35" s="5717" t="s">
        <v>391</v>
      </c>
      <c r="P35" s="5716" t="s">
        <v>2057</v>
      </c>
      <c r="Q35" s="5715" t="s">
        <v>1208</v>
      </c>
      <c r="R35" s="5761"/>
      <c r="S35" s="8878" t="s">
        <v>2056</v>
      </c>
      <c r="T35" s="2542"/>
      <c r="U35" s="2542"/>
      <c r="V35" s="2542"/>
      <c r="W35" s="2542"/>
      <c r="X35" s="2542"/>
      <c r="Y35" s="2542"/>
      <c r="Z35" s="2542"/>
      <c r="AA35" s="2542"/>
    </row>
    <row r="36" spans="1:39" ht="13.5" customHeight="1">
      <c r="A36" s="7621"/>
      <c r="B36" s="7677"/>
      <c r="C36" s="7627"/>
      <c r="D36" s="8911"/>
      <c r="E36" s="5836"/>
      <c r="F36" s="9006"/>
      <c r="G36" s="7634"/>
      <c r="H36" s="8924"/>
      <c r="I36" s="5835"/>
      <c r="J36" s="2829" t="s">
        <v>90</v>
      </c>
      <c r="K36" s="5834">
        <v>2.2000000000000002</v>
      </c>
      <c r="L36" s="5773">
        <v>10.1</v>
      </c>
      <c r="M36" s="5773">
        <v>10.1</v>
      </c>
      <c r="N36" s="9025"/>
      <c r="O36" s="5833"/>
      <c r="P36" s="5832"/>
      <c r="Q36" s="5831"/>
      <c r="R36" s="5761"/>
      <c r="S36" s="8879"/>
      <c r="T36" s="2542"/>
      <c r="U36" s="2542"/>
      <c r="V36" s="2542"/>
      <c r="W36" s="2542"/>
      <c r="X36" s="2542"/>
      <c r="Y36" s="2542"/>
      <c r="Z36" s="2542"/>
      <c r="AA36" s="2542"/>
    </row>
    <row r="37" spans="1:39" ht="15" customHeight="1" thickBot="1">
      <c r="A37" s="7622"/>
      <c r="B37" s="7676"/>
      <c r="C37" s="7628"/>
      <c r="D37" s="7680"/>
      <c r="E37" s="5830"/>
      <c r="F37" s="8910"/>
      <c r="G37" s="7635"/>
      <c r="H37" s="8925"/>
      <c r="I37" s="5592"/>
      <c r="J37" s="5616" t="s">
        <v>36</v>
      </c>
      <c r="K37" s="5723">
        <f>SUM(K35:K36)</f>
        <v>2.2000000000000002</v>
      </c>
      <c r="L37" s="5723">
        <f>SUM(L35:L36)</f>
        <v>10.1</v>
      </c>
      <c r="M37" s="5723">
        <f>SUM(M35:M36)</f>
        <v>10.1</v>
      </c>
      <c r="N37" s="9026"/>
      <c r="O37" s="5829"/>
      <c r="P37" s="5828"/>
      <c r="Q37" s="5827"/>
      <c r="R37" s="5611"/>
      <c r="S37" s="8879"/>
      <c r="T37" s="2542"/>
      <c r="U37" s="2542"/>
      <c r="V37" s="2542"/>
      <c r="W37" s="2542"/>
      <c r="X37" s="2542"/>
      <c r="Y37" s="2542"/>
      <c r="Z37" s="2542"/>
      <c r="AA37" s="2542"/>
    </row>
    <row r="38" spans="1:39" ht="19.5" customHeight="1">
      <c r="A38" s="8956" t="s">
        <v>43</v>
      </c>
      <c r="B38" s="8957" t="s">
        <v>43</v>
      </c>
      <c r="C38" s="7650" t="s">
        <v>38</v>
      </c>
      <c r="D38" s="8938" t="s">
        <v>2055</v>
      </c>
      <c r="E38" s="8938"/>
      <c r="F38" s="8939"/>
      <c r="G38" s="7633" t="s">
        <v>152</v>
      </c>
      <c r="H38" s="8946" t="s">
        <v>48</v>
      </c>
      <c r="I38" s="8958" t="s">
        <v>2054</v>
      </c>
      <c r="J38" s="2627" t="s">
        <v>41</v>
      </c>
      <c r="K38" s="2626">
        <f>K43+K48+K52+K57+K60</f>
        <v>9993.7000000000007</v>
      </c>
      <c r="L38" s="2626">
        <f>L43+L48+L52+L57+L60</f>
        <v>9483.7000000000007</v>
      </c>
      <c r="M38" s="2626">
        <f>M43+M48+M52+M57+M60</f>
        <v>9428.2000000000007</v>
      </c>
      <c r="N38" s="8936"/>
      <c r="O38" s="8934"/>
      <c r="P38" s="9045"/>
      <c r="Q38" s="8895"/>
      <c r="R38" s="5611"/>
      <c r="S38" s="8880"/>
      <c r="T38" s="5628"/>
      <c r="U38" s="2542"/>
      <c r="V38" s="2542"/>
      <c r="W38" s="2542"/>
      <c r="X38" s="2542"/>
      <c r="Y38" s="2542"/>
      <c r="Z38" s="2542"/>
      <c r="AA38" s="2542"/>
    </row>
    <row r="39" spans="1:39" ht="15" customHeight="1">
      <c r="A39" s="7717"/>
      <c r="B39" s="7618"/>
      <c r="C39" s="7650"/>
      <c r="D39" s="8941"/>
      <c r="E39" s="8941"/>
      <c r="F39" s="8942"/>
      <c r="G39" s="7634"/>
      <c r="H39" s="8947"/>
      <c r="I39" s="8959"/>
      <c r="J39" s="2695" t="s">
        <v>90</v>
      </c>
      <c r="K39" s="5740">
        <f>SUM(K49,K44,K53)</f>
        <v>0</v>
      </c>
      <c r="L39" s="5740">
        <f>SUM(L49,L44,L53)</f>
        <v>126.60000000000001</v>
      </c>
      <c r="M39" s="5740">
        <f>SUM(M49,M44,M53)</f>
        <v>126.60000000000001</v>
      </c>
      <c r="N39" s="8936"/>
      <c r="O39" s="8934"/>
      <c r="P39" s="9045"/>
      <c r="Q39" s="8895"/>
      <c r="R39" s="5611"/>
      <c r="S39" s="5635"/>
      <c r="T39" s="5628"/>
      <c r="U39" s="2542"/>
      <c r="V39" s="2542"/>
      <c r="W39" s="2542"/>
      <c r="X39" s="2542"/>
      <c r="Y39" s="2542"/>
      <c r="Z39" s="2542"/>
      <c r="AA39" s="2542"/>
    </row>
    <row r="40" spans="1:39" ht="15" hidden="1" customHeight="1">
      <c r="A40" s="7717"/>
      <c r="B40" s="7618"/>
      <c r="C40" s="7650"/>
      <c r="D40" s="8941"/>
      <c r="E40" s="8941"/>
      <c r="F40" s="8942"/>
      <c r="G40" s="7634"/>
      <c r="H40" s="8947"/>
      <c r="I40" s="8959"/>
      <c r="J40" s="5826" t="s">
        <v>245</v>
      </c>
      <c r="K40" s="2701">
        <f>K45+K54</f>
        <v>0</v>
      </c>
      <c r="L40" s="2701">
        <f>L45+L54</f>
        <v>0</v>
      </c>
      <c r="M40" s="2701">
        <f>M45+M54</f>
        <v>0</v>
      </c>
      <c r="N40" s="8936"/>
      <c r="O40" s="8934"/>
      <c r="P40" s="9045"/>
      <c r="Q40" s="8895"/>
      <c r="R40" s="5611"/>
      <c r="S40" s="5635"/>
      <c r="T40" s="5628"/>
      <c r="U40" s="2542"/>
      <c r="V40" s="2542"/>
      <c r="W40" s="2542"/>
      <c r="X40" s="2542"/>
      <c r="Y40" s="2542"/>
      <c r="Z40" s="2542"/>
      <c r="AA40" s="2542"/>
    </row>
    <row r="41" spans="1:39" ht="17.25" customHeight="1" thickBot="1">
      <c r="A41" s="7717"/>
      <c r="B41" s="7618"/>
      <c r="C41" s="7650"/>
      <c r="D41" s="8941"/>
      <c r="E41" s="8941"/>
      <c r="F41" s="8942"/>
      <c r="G41" s="7634"/>
      <c r="H41" s="8947"/>
      <c r="I41" s="8959"/>
      <c r="J41" s="5792" t="s">
        <v>69</v>
      </c>
      <c r="K41" s="2797">
        <f>K46+K50+K55+K58+K61</f>
        <v>0</v>
      </c>
      <c r="L41" s="2797">
        <f>L46+L50+L55+L58+L61</f>
        <v>0</v>
      </c>
      <c r="M41" s="2797">
        <f>M46+M50+M55+M58+M61</f>
        <v>0</v>
      </c>
      <c r="N41" s="8936"/>
      <c r="O41" s="8934"/>
      <c r="P41" s="9045"/>
      <c r="Q41" s="8895"/>
      <c r="R41" s="5611"/>
      <c r="S41" s="5635"/>
      <c r="T41" s="5628"/>
      <c r="U41" s="2542"/>
      <c r="V41" s="2542"/>
      <c r="W41" s="2542"/>
      <c r="X41" s="2542"/>
      <c r="Y41" s="2542"/>
      <c r="Z41" s="2542"/>
      <c r="AA41" s="2542"/>
    </row>
    <row r="42" spans="1:39" ht="15" customHeight="1" thickBot="1">
      <c r="A42" s="7718"/>
      <c r="B42" s="7720"/>
      <c r="C42" s="8949"/>
      <c r="D42" s="8944"/>
      <c r="E42" s="8944"/>
      <c r="F42" s="8945"/>
      <c r="G42" s="7635"/>
      <c r="H42" s="8948"/>
      <c r="I42" s="8959"/>
      <c r="J42" s="5825" t="s">
        <v>36</v>
      </c>
      <c r="K42" s="2792">
        <f>SUM(K38:K41)</f>
        <v>9993.7000000000007</v>
      </c>
      <c r="L42" s="2792">
        <f>SUM(L38:L41)</f>
        <v>9610.3000000000011</v>
      </c>
      <c r="M42" s="2792">
        <f>SUM(M38:M41)</f>
        <v>9554.8000000000011</v>
      </c>
      <c r="N42" s="8930"/>
      <c r="O42" s="8935"/>
      <c r="P42" s="9046"/>
      <c r="Q42" s="8933"/>
      <c r="R42" s="5587"/>
      <c r="S42" s="5824"/>
      <c r="T42" s="5706"/>
      <c r="U42" s="2542"/>
      <c r="V42" s="2542"/>
      <c r="W42" s="2542"/>
      <c r="X42" s="2542"/>
      <c r="Y42" s="2542"/>
      <c r="Z42" s="2542"/>
      <c r="AA42" s="2542"/>
    </row>
    <row r="43" spans="1:39" ht="22.5" customHeight="1">
      <c r="A43" s="7620" t="s">
        <v>43</v>
      </c>
      <c r="B43" s="7675" t="s">
        <v>43</v>
      </c>
      <c r="C43" s="7650" t="s">
        <v>38</v>
      </c>
      <c r="D43" s="7679" t="s">
        <v>43</v>
      </c>
      <c r="E43" s="5627"/>
      <c r="F43" s="8912" t="s">
        <v>2053</v>
      </c>
      <c r="G43" s="7633" t="s">
        <v>152</v>
      </c>
      <c r="H43" s="8946" t="s">
        <v>48</v>
      </c>
      <c r="I43" s="5785">
        <v>9</v>
      </c>
      <c r="J43" s="5703" t="s">
        <v>41</v>
      </c>
      <c r="K43" s="5703">
        <v>4127.3</v>
      </c>
      <c r="L43" s="2681">
        <v>4100.3</v>
      </c>
      <c r="M43" s="2681">
        <v>4077.9</v>
      </c>
      <c r="N43" s="5718" t="s">
        <v>1979</v>
      </c>
      <c r="O43" s="5717" t="s">
        <v>391</v>
      </c>
      <c r="P43" s="5735" t="s">
        <v>2052</v>
      </c>
      <c r="Q43" s="5704" t="s">
        <v>2051</v>
      </c>
      <c r="R43" s="9033" t="s">
        <v>1978</v>
      </c>
      <c r="S43" s="8896"/>
      <c r="T43" s="8895"/>
      <c r="U43" s="8895"/>
      <c r="V43" s="8895"/>
      <c r="W43" s="8895"/>
      <c r="X43" s="8895"/>
      <c r="Y43" s="8895"/>
      <c r="Z43" s="5812"/>
      <c r="AA43" s="5818"/>
      <c r="AE43" s="5818"/>
      <c r="AF43" s="5818"/>
      <c r="AK43" s="5677"/>
      <c r="AM43" s="5677"/>
    </row>
    <row r="44" spans="1:39" ht="22.5" customHeight="1">
      <c r="A44" s="7621"/>
      <c r="B44" s="7677"/>
      <c r="C44" s="7650"/>
      <c r="D44" s="8911"/>
      <c r="E44" s="5603"/>
      <c r="F44" s="8913"/>
      <c r="G44" s="7634"/>
      <c r="H44" s="8947"/>
      <c r="I44" s="5809"/>
      <c r="J44" s="5734" t="s">
        <v>90</v>
      </c>
      <c r="K44" s="5703">
        <v>0</v>
      </c>
      <c r="L44" s="5808">
        <v>120.7</v>
      </c>
      <c r="M44" s="5808">
        <v>120.7</v>
      </c>
      <c r="N44" s="5721"/>
      <c r="O44" s="2748"/>
      <c r="P44" s="5822"/>
      <c r="Q44" s="5819"/>
      <c r="R44" s="9034"/>
      <c r="S44" s="8897"/>
      <c r="T44" s="8895"/>
      <c r="U44" s="8895"/>
      <c r="V44" s="8895"/>
      <c r="W44" s="8895"/>
      <c r="X44" s="8895"/>
      <c r="Y44" s="8895"/>
      <c r="Z44" s="5815"/>
      <c r="AA44" s="5818"/>
    </row>
    <row r="45" spans="1:39" ht="22.5" hidden="1" customHeight="1">
      <c r="A45" s="7621"/>
      <c r="B45" s="7677"/>
      <c r="C45" s="7650"/>
      <c r="D45" s="8911"/>
      <c r="E45" s="5603"/>
      <c r="F45" s="8913"/>
      <c r="G45" s="7634"/>
      <c r="H45" s="8947"/>
      <c r="I45" s="5809"/>
      <c r="J45" s="5823" t="s">
        <v>245</v>
      </c>
      <c r="K45" s="5682"/>
      <c r="L45" s="5808">
        <v>0</v>
      </c>
      <c r="M45" s="2874"/>
      <c r="N45" s="5721"/>
      <c r="O45" s="2748"/>
      <c r="P45" s="5822"/>
      <c r="Q45" s="5819"/>
      <c r="R45" s="9034"/>
      <c r="S45" s="8897"/>
      <c r="T45" s="8895"/>
      <c r="U45" s="8895"/>
      <c r="V45" s="8895"/>
      <c r="W45" s="8895"/>
      <c r="X45" s="8895"/>
      <c r="Y45" s="8895"/>
      <c r="Z45" s="5815"/>
      <c r="AA45" s="5818"/>
    </row>
    <row r="46" spans="1:39" ht="19.5" customHeight="1" thickBot="1">
      <c r="A46" s="7621"/>
      <c r="B46" s="7677"/>
      <c r="C46" s="7650"/>
      <c r="D46" s="8911"/>
      <c r="E46" s="5603"/>
      <c r="F46" s="8913"/>
      <c r="G46" s="7634"/>
      <c r="H46" s="8947"/>
      <c r="I46" s="5602"/>
      <c r="J46" s="5701" t="s">
        <v>69</v>
      </c>
      <c r="K46" s="5804">
        <v>0</v>
      </c>
      <c r="L46" s="5803">
        <v>0</v>
      </c>
      <c r="M46" s="2874"/>
      <c r="N46" s="5721"/>
      <c r="O46" s="2748"/>
      <c r="P46" s="5822"/>
      <c r="Q46" s="5819"/>
      <c r="R46" s="9034"/>
      <c r="S46" s="8897"/>
      <c r="T46" s="8895"/>
      <c r="U46" s="8895"/>
      <c r="V46" s="8895"/>
      <c r="W46" s="8895"/>
      <c r="X46" s="8895"/>
      <c r="Y46" s="8895"/>
      <c r="Z46" s="5812"/>
      <c r="AA46" s="5818"/>
    </row>
    <row r="47" spans="1:39" ht="20.25" customHeight="1" thickBot="1">
      <c r="A47" s="7622"/>
      <c r="B47" s="7676"/>
      <c r="C47" s="8949"/>
      <c r="D47" s="7680"/>
      <c r="E47" s="5593"/>
      <c r="F47" s="8914"/>
      <c r="G47" s="7635"/>
      <c r="H47" s="8948"/>
      <c r="I47" s="5592"/>
      <c r="J47" s="5616" t="s">
        <v>36</v>
      </c>
      <c r="K47" s="5590">
        <f>SUM(K43:K46)</f>
        <v>4127.3</v>
      </c>
      <c r="L47" s="5590">
        <f>SUM(L43:L46)</f>
        <v>4221</v>
      </c>
      <c r="M47" s="5590">
        <f>SUM(M43:M46)</f>
        <v>4198.6000000000004</v>
      </c>
      <c r="N47" s="5810"/>
      <c r="O47" s="2597"/>
      <c r="P47" s="5821"/>
      <c r="Q47" s="5820"/>
      <c r="R47" s="9034"/>
      <c r="S47" s="8897"/>
      <c r="T47" s="8895"/>
      <c r="U47" s="8895"/>
      <c r="V47" s="8895"/>
      <c r="W47" s="8895"/>
      <c r="X47" s="8895"/>
      <c r="Y47" s="8895"/>
      <c r="Z47" s="5812"/>
      <c r="AA47" s="5818"/>
    </row>
    <row r="48" spans="1:39" ht="20.25" customHeight="1">
      <c r="A48" s="7620" t="s">
        <v>43</v>
      </c>
      <c r="B48" s="7675" t="s">
        <v>43</v>
      </c>
      <c r="C48" s="7650" t="s">
        <v>38</v>
      </c>
      <c r="D48" s="7679" t="s">
        <v>38</v>
      </c>
      <c r="E48" s="5627"/>
      <c r="F48" s="8953" t="s">
        <v>2050</v>
      </c>
      <c r="G48" s="7633" t="s">
        <v>152</v>
      </c>
      <c r="H48" s="8946" t="s">
        <v>48</v>
      </c>
      <c r="I48" s="5785">
        <v>9</v>
      </c>
      <c r="J48" s="5703" t="s">
        <v>41</v>
      </c>
      <c r="K48" s="5703">
        <v>300</v>
      </c>
      <c r="L48" s="2681">
        <v>360</v>
      </c>
      <c r="M48" s="2681">
        <v>348</v>
      </c>
      <c r="N48" s="5718" t="s">
        <v>1979</v>
      </c>
      <c r="O48" s="5717" t="s">
        <v>391</v>
      </c>
      <c r="P48" s="5716" t="s">
        <v>2049</v>
      </c>
      <c r="Q48" s="5715" t="s">
        <v>1789</v>
      </c>
      <c r="R48" s="8892" t="s">
        <v>2048</v>
      </c>
      <c r="S48" s="8885"/>
      <c r="T48" s="8887"/>
      <c r="U48" s="8887"/>
      <c r="V48" s="8887"/>
      <c r="W48" s="8887"/>
      <c r="X48" s="8887"/>
      <c r="Y48" s="8887"/>
      <c r="Z48" s="8887"/>
      <c r="AA48" s="8887"/>
      <c r="AG48" s="8881"/>
    </row>
    <row r="49" spans="1:33" ht="20.25" customHeight="1">
      <c r="A49" s="7621"/>
      <c r="B49" s="7677"/>
      <c r="C49" s="7650"/>
      <c r="D49" s="8911"/>
      <c r="E49" s="5603"/>
      <c r="F49" s="8954"/>
      <c r="G49" s="7634"/>
      <c r="H49" s="8947"/>
      <c r="I49" s="5809"/>
      <c r="J49" s="5734" t="s">
        <v>90</v>
      </c>
      <c r="K49" s="5703">
        <v>0</v>
      </c>
      <c r="L49" s="5808">
        <v>0</v>
      </c>
      <c r="M49" s="5808">
        <v>0</v>
      </c>
      <c r="N49" s="5721"/>
      <c r="O49" s="2748"/>
      <c r="P49" s="5720"/>
      <c r="Q49" s="5719"/>
      <c r="R49" s="8893"/>
      <c r="S49" s="8885"/>
      <c r="T49" s="8887"/>
      <c r="U49" s="8887"/>
      <c r="V49" s="8887"/>
      <c r="W49" s="8887"/>
      <c r="X49" s="8887"/>
      <c r="Y49" s="8887"/>
      <c r="Z49" s="8887"/>
      <c r="AA49" s="8887"/>
      <c r="AG49" s="8881"/>
    </row>
    <row r="50" spans="1:33" ht="17.25" customHeight="1" thickBot="1">
      <c r="A50" s="7621"/>
      <c r="B50" s="7677"/>
      <c r="C50" s="7650"/>
      <c r="D50" s="8911"/>
      <c r="E50" s="5603"/>
      <c r="F50" s="8954"/>
      <c r="G50" s="7634"/>
      <c r="H50" s="8947"/>
      <c r="I50" s="5602"/>
      <c r="J50" s="5734" t="s">
        <v>69</v>
      </c>
      <c r="K50" s="5804">
        <v>0</v>
      </c>
      <c r="L50" s="5803">
        <v>0</v>
      </c>
      <c r="M50" s="5803">
        <v>0</v>
      </c>
      <c r="N50" s="5721"/>
      <c r="O50" s="2748"/>
      <c r="P50" s="5720"/>
      <c r="Q50" s="5719"/>
      <c r="R50" s="8893"/>
      <c r="S50" s="8885"/>
      <c r="T50" s="8887"/>
      <c r="U50" s="8887"/>
      <c r="V50" s="8887"/>
      <c r="W50" s="8887"/>
      <c r="X50" s="8887"/>
      <c r="Y50" s="8887"/>
      <c r="Z50" s="8887"/>
      <c r="AA50" s="8887"/>
      <c r="AG50" s="8881"/>
    </row>
    <row r="51" spans="1:33" ht="19.5" customHeight="1" thickBot="1">
      <c r="A51" s="7622"/>
      <c r="B51" s="7676"/>
      <c r="C51" s="8949"/>
      <c r="D51" s="7680"/>
      <c r="E51" s="5593"/>
      <c r="F51" s="8955"/>
      <c r="G51" s="7635"/>
      <c r="H51" s="8948"/>
      <c r="I51" s="5592"/>
      <c r="J51" s="5616" t="s">
        <v>36</v>
      </c>
      <c r="K51" s="5590">
        <f>SUM(K48:K50)</f>
        <v>300</v>
      </c>
      <c r="L51" s="5590">
        <f>SUM(L48:L50)</f>
        <v>360</v>
      </c>
      <c r="M51" s="5590">
        <f>SUM(M48:M50)</f>
        <v>348</v>
      </c>
      <c r="N51" s="5810"/>
      <c r="O51" s="2597"/>
      <c r="P51" s="5814"/>
      <c r="Q51" s="5798"/>
      <c r="R51" s="8894"/>
      <c r="S51" s="8885"/>
      <c r="T51" s="8887"/>
      <c r="U51" s="8887"/>
      <c r="V51" s="8887"/>
      <c r="W51" s="8887"/>
      <c r="X51" s="8887"/>
      <c r="Y51" s="8887"/>
      <c r="Z51" s="8887"/>
      <c r="AA51" s="8887"/>
      <c r="AG51" s="8881"/>
    </row>
    <row r="52" spans="1:33" ht="15.75" customHeight="1">
      <c r="A52" s="7620" t="s">
        <v>43</v>
      </c>
      <c r="B52" s="7675" t="s">
        <v>43</v>
      </c>
      <c r="C52" s="7650" t="s">
        <v>38</v>
      </c>
      <c r="D52" s="7679" t="s">
        <v>51</v>
      </c>
      <c r="E52" s="5627"/>
      <c r="F52" s="8953" t="s">
        <v>2047</v>
      </c>
      <c r="G52" s="7633" t="s">
        <v>152</v>
      </c>
      <c r="H52" s="8946" t="s">
        <v>48</v>
      </c>
      <c r="I52" s="5610" t="s">
        <v>1963</v>
      </c>
      <c r="J52" s="5703" t="s">
        <v>41</v>
      </c>
      <c r="K52" s="5703">
        <v>2984.8</v>
      </c>
      <c r="L52" s="5817">
        <v>2514.8000000000002</v>
      </c>
      <c r="M52" s="5817">
        <v>2493.8000000000002</v>
      </c>
      <c r="N52" s="5718" t="s">
        <v>1979</v>
      </c>
      <c r="O52" s="2748" t="s">
        <v>391</v>
      </c>
      <c r="P52" s="5716" t="s">
        <v>2046</v>
      </c>
      <c r="Q52" s="5715" t="s">
        <v>2045</v>
      </c>
      <c r="R52" s="8892" t="s">
        <v>2044</v>
      </c>
      <c r="S52" s="8885"/>
      <c r="T52" s="8887"/>
      <c r="U52" s="8887"/>
      <c r="V52" s="8887"/>
      <c r="W52" s="8887"/>
      <c r="X52" s="8887"/>
      <c r="Y52" s="8887"/>
      <c r="Z52" s="5719"/>
      <c r="AA52" s="5812"/>
      <c r="AG52" s="5811"/>
    </row>
    <row r="53" spans="1:33" ht="19.5" customHeight="1">
      <c r="A53" s="7621"/>
      <c r="B53" s="7677"/>
      <c r="C53" s="7650"/>
      <c r="D53" s="8911"/>
      <c r="E53" s="5603"/>
      <c r="F53" s="8954"/>
      <c r="G53" s="7634"/>
      <c r="H53" s="8947"/>
      <c r="I53" s="5602"/>
      <c r="J53" s="5734" t="s">
        <v>90</v>
      </c>
      <c r="K53" s="5734">
        <v>0</v>
      </c>
      <c r="L53" s="2784">
        <v>5.9</v>
      </c>
      <c r="M53" s="2784">
        <v>5.9</v>
      </c>
      <c r="N53" s="5721"/>
      <c r="O53" s="2748"/>
      <c r="P53" s="5720"/>
      <c r="Q53" s="5719"/>
      <c r="R53" s="8893"/>
      <c r="S53" s="8885"/>
      <c r="T53" s="8887"/>
      <c r="U53" s="8887"/>
      <c r="V53" s="8887"/>
      <c r="W53" s="8887"/>
      <c r="X53" s="8887"/>
      <c r="Y53" s="8887"/>
      <c r="Z53" s="5815"/>
      <c r="AA53" s="5812"/>
      <c r="AG53" s="5805"/>
    </row>
    <row r="54" spans="1:33" ht="19.5" hidden="1" customHeight="1">
      <c r="A54" s="7621"/>
      <c r="B54" s="7677"/>
      <c r="C54" s="7650"/>
      <c r="D54" s="8911"/>
      <c r="E54" s="5603"/>
      <c r="F54" s="8954"/>
      <c r="G54" s="7634"/>
      <c r="H54" s="8947"/>
      <c r="I54" s="5602"/>
      <c r="J54" s="5816" t="s">
        <v>245</v>
      </c>
      <c r="K54" s="5804"/>
      <c r="L54" s="2784">
        <v>0</v>
      </c>
      <c r="M54" s="2784">
        <v>0</v>
      </c>
      <c r="N54" s="5721"/>
      <c r="O54" s="2748"/>
      <c r="P54" s="5720"/>
      <c r="Q54" s="5719"/>
      <c r="R54" s="8893"/>
      <c r="S54" s="8885"/>
      <c r="T54" s="8887"/>
      <c r="U54" s="8887"/>
      <c r="V54" s="8887"/>
      <c r="W54" s="8887"/>
      <c r="X54" s="8887"/>
      <c r="Y54" s="8887"/>
      <c r="Z54" s="5815"/>
      <c r="AA54" s="5812"/>
      <c r="AG54" s="5805"/>
    </row>
    <row r="55" spans="1:33" ht="21.75" customHeight="1" thickBot="1">
      <c r="A55" s="7621"/>
      <c r="B55" s="7677"/>
      <c r="C55" s="7650"/>
      <c r="D55" s="8911"/>
      <c r="E55" s="5603"/>
      <c r="F55" s="8954"/>
      <c r="G55" s="7634"/>
      <c r="H55" s="8947"/>
      <c r="I55" s="5602"/>
      <c r="J55" s="5701" t="s">
        <v>69</v>
      </c>
      <c r="K55" s="5804">
        <v>0</v>
      </c>
      <c r="L55" s="5803">
        <v>0</v>
      </c>
      <c r="M55" s="5803">
        <v>0</v>
      </c>
      <c r="N55" s="5721"/>
      <c r="O55" s="2748"/>
      <c r="P55" s="5720"/>
      <c r="Q55" s="5719"/>
      <c r="R55" s="8893"/>
      <c r="S55" s="8885"/>
      <c r="T55" s="8887"/>
      <c r="U55" s="8887"/>
      <c r="V55" s="8887"/>
      <c r="W55" s="8887"/>
      <c r="X55" s="8887"/>
      <c r="Y55" s="8887"/>
      <c r="Z55" s="5719"/>
      <c r="AA55" s="5812"/>
      <c r="AG55" s="5805"/>
    </row>
    <row r="56" spans="1:33" ht="16.5" customHeight="1" thickBot="1">
      <c r="A56" s="7622"/>
      <c r="B56" s="7676"/>
      <c r="C56" s="8949"/>
      <c r="D56" s="7680"/>
      <c r="E56" s="5593"/>
      <c r="F56" s="8955"/>
      <c r="G56" s="7635"/>
      <c r="H56" s="8948"/>
      <c r="I56" s="5592"/>
      <c r="J56" s="5616" t="s">
        <v>36</v>
      </c>
      <c r="K56" s="5590">
        <f>SUM(K52:K55)</f>
        <v>2984.8</v>
      </c>
      <c r="L56" s="5590">
        <f>SUM(L52:L55)</f>
        <v>2520.7000000000003</v>
      </c>
      <c r="M56" s="5590">
        <f>SUM(M52:M55)</f>
        <v>2499.7000000000003</v>
      </c>
      <c r="N56" s="5810"/>
      <c r="O56" s="2597"/>
      <c r="P56" s="5814"/>
      <c r="Q56" s="5813"/>
      <c r="R56" s="8894"/>
      <c r="S56" s="8885"/>
      <c r="T56" s="8887"/>
      <c r="U56" s="8887"/>
      <c r="V56" s="8887"/>
      <c r="W56" s="8887"/>
      <c r="X56" s="8887"/>
      <c r="Y56" s="8887"/>
      <c r="Z56" s="5719"/>
      <c r="AA56" s="5812"/>
      <c r="AG56" s="5805"/>
    </row>
    <row r="57" spans="1:33" ht="15.75" customHeight="1">
      <c r="A57" s="7620" t="s">
        <v>43</v>
      </c>
      <c r="B57" s="7675" t="s">
        <v>43</v>
      </c>
      <c r="C57" s="7649" t="s">
        <v>38</v>
      </c>
      <c r="D57" s="7679" t="s">
        <v>44</v>
      </c>
      <c r="E57" s="5627"/>
      <c r="F57" s="8912" t="s">
        <v>2043</v>
      </c>
      <c r="G57" s="7633" t="s">
        <v>152</v>
      </c>
      <c r="H57" s="9032" t="s">
        <v>48</v>
      </c>
      <c r="I57" s="5785">
        <v>9</v>
      </c>
      <c r="J57" s="5609" t="s">
        <v>41</v>
      </c>
      <c r="K57" s="5609">
        <v>981.6</v>
      </c>
      <c r="L57" s="2681">
        <v>963.6</v>
      </c>
      <c r="M57" s="5736">
        <v>963.5</v>
      </c>
      <c r="N57" s="5718" t="s">
        <v>1979</v>
      </c>
      <c r="O57" s="5717" t="s">
        <v>391</v>
      </c>
      <c r="P57" s="5716" t="s">
        <v>2042</v>
      </c>
      <c r="Q57" s="5715" t="s">
        <v>2041</v>
      </c>
      <c r="R57" s="8883" t="s">
        <v>1978</v>
      </c>
      <c r="S57" s="8885"/>
      <c r="T57" s="8887"/>
      <c r="U57" s="8887"/>
      <c r="V57" s="8887"/>
      <c r="W57" s="8887"/>
      <c r="X57" s="8887"/>
      <c r="Y57" s="8887"/>
      <c r="Z57" s="8887"/>
      <c r="AA57" s="8887"/>
      <c r="AG57" s="5811"/>
    </row>
    <row r="58" spans="1:33" ht="17.25" customHeight="1" thickBot="1">
      <c r="A58" s="7621"/>
      <c r="B58" s="7677"/>
      <c r="C58" s="7650"/>
      <c r="D58" s="8911"/>
      <c r="E58" s="5603"/>
      <c r="F58" s="8913"/>
      <c r="G58" s="7634"/>
      <c r="H58" s="8947"/>
      <c r="I58" s="5602"/>
      <c r="J58" s="5734" t="s">
        <v>69</v>
      </c>
      <c r="K58" s="5804">
        <v>0</v>
      </c>
      <c r="L58" s="5803">
        <v>0</v>
      </c>
      <c r="M58" s="5803">
        <v>0</v>
      </c>
      <c r="N58" s="5721"/>
      <c r="O58" s="2748"/>
      <c r="P58" s="5802"/>
      <c r="Q58" s="5719"/>
      <c r="R58" s="8883"/>
      <c r="S58" s="8885"/>
      <c r="T58" s="8887"/>
      <c r="U58" s="8887"/>
      <c r="V58" s="8887"/>
      <c r="W58" s="8887"/>
      <c r="X58" s="8887"/>
      <c r="Y58" s="8887"/>
      <c r="Z58" s="8887"/>
      <c r="AA58" s="8887"/>
      <c r="AG58" s="5805"/>
    </row>
    <row r="59" spans="1:33" ht="21" customHeight="1" thickBot="1">
      <c r="A59" s="7622"/>
      <c r="B59" s="7676"/>
      <c r="C59" s="8949"/>
      <c r="D59" s="7680"/>
      <c r="E59" s="5593"/>
      <c r="F59" s="8914"/>
      <c r="G59" s="7635"/>
      <c r="H59" s="8948"/>
      <c r="I59" s="5592"/>
      <c r="J59" s="5616" t="s">
        <v>36</v>
      </c>
      <c r="K59" s="5590">
        <f>SUM(K57:K58)</f>
        <v>981.6</v>
      </c>
      <c r="L59" s="5590">
        <f>SUM(L57:L58)</f>
        <v>963.6</v>
      </c>
      <c r="M59" s="5590">
        <f>SUM(M57:M58)</f>
        <v>963.5</v>
      </c>
      <c r="N59" s="5810"/>
      <c r="O59" s="2597"/>
      <c r="P59" s="5799"/>
      <c r="Q59" s="5798"/>
      <c r="R59" s="8884"/>
      <c r="S59" s="8886"/>
      <c r="T59" s="8887"/>
      <c r="U59" s="8887"/>
      <c r="V59" s="8887"/>
      <c r="W59" s="8887"/>
      <c r="X59" s="8887"/>
      <c r="Y59" s="8887"/>
      <c r="Z59" s="8887"/>
      <c r="AA59" s="8887"/>
      <c r="AG59" s="5805"/>
    </row>
    <row r="60" spans="1:33" ht="20.25" customHeight="1">
      <c r="A60" s="7620" t="s">
        <v>43</v>
      </c>
      <c r="B60" s="7675" t="s">
        <v>43</v>
      </c>
      <c r="C60" s="7650" t="s">
        <v>38</v>
      </c>
      <c r="D60" s="7679" t="s">
        <v>86</v>
      </c>
      <c r="E60" s="5627"/>
      <c r="F60" s="8953" t="s">
        <v>2040</v>
      </c>
      <c r="G60" s="7633" t="s">
        <v>152</v>
      </c>
      <c r="H60" s="8946" t="s">
        <v>48</v>
      </c>
      <c r="I60" s="5809"/>
      <c r="J60" s="5703" t="s">
        <v>41</v>
      </c>
      <c r="K60" s="5703">
        <v>1600</v>
      </c>
      <c r="L60" s="5808">
        <v>1545</v>
      </c>
      <c r="M60" s="5808">
        <v>1545</v>
      </c>
      <c r="N60" s="5681" t="s">
        <v>2039</v>
      </c>
      <c r="O60" s="5680" t="s">
        <v>2038</v>
      </c>
      <c r="P60" s="5807">
        <v>1800</v>
      </c>
      <c r="Q60" s="5806">
        <v>3622.2</v>
      </c>
      <c r="R60" s="8888" t="s">
        <v>2037</v>
      </c>
      <c r="S60" s="9049"/>
      <c r="T60" s="2548"/>
      <c r="U60" s="8891"/>
      <c r="V60" s="2542"/>
      <c r="W60" s="2542"/>
      <c r="X60" s="2542"/>
      <c r="Y60" s="2542"/>
      <c r="Z60" s="2542"/>
      <c r="AA60" s="2542"/>
      <c r="AB60" s="5677"/>
      <c r="AG60" s="5805"/>
    </row>
    <row r="61" spans="1:33" ht="17.25" customHeight="1" thickBot="1">
      <c r="A61" s="7621"/>
      <c r="B61" s="7677"/>
      <c r="C61" s="7650"/>
      <c r="D61" s="8911"/>
      <c r="E61" s="5603"/>
      <c r="F61" s="8954"/>
      <c r="G61" s="7634"/>
      <c r="H61" s="8947"/>
      <c r="I61" s="5602" t="s">
        <v>790</v>
      </c>
      <c r="J61" s="5734" t="s">
        <v>69</v>
      </c>
      <c r="K61" s="5804">
        <v>0</v>
      </c>
      <c r="L61" s="5803">
        <v>0</v>
      </c>
      <c r="M61" s="2874"/>
      <c r="N61" s="5754"/>
      <c r="O61" s="5686"/>
      <c r="P61" s="5802"/>
      <c r="Q61" s="5719"/>
      <c r="R61" s="8889"/>
      <c r="S61" s="9050"/>
      <c r="T61" s="5797"/>
      <c r="U61" s="8891"/>
      <c r="V61" s="2542"/>
      <c r="W61" s="5801"/>
      <c r="X61" s="2542"/>
      <c r="Y61" s="2542"/>
      <c r="Z61" s="2542"/>
      <c r="AA61" s="2542"/>
      <c r="AG61" s="8882"/>
    </row>
    <row r="62" spans="1:33" ht="19.5" customHeight="1" thickBot="1">
      <c r="A62" s="7622"/>
      <c r="B62" s="7676"/>
      <c r="C62" s="8949"/>
      <c r="D62" s="7680"/>
      <c r="E62" s="5593"/>
      <c r="F62" s="8955"/>
      <c r="G62" s="7635"/>
      <c r="H62" s="8948"/>
      <c r="I62" s="5592"/>
      <c r="J62" s="5800" t="s">
        <v>36</v>
      </c>
      <c r="K62" s="5590">
        <f>SUM(K60:K61)</f>
        <v>1600</v>
      </c>
      <c r="L62" s="5590">
        <f>SUM(L60:L61)</f>
        <v>1545</v>
      </c>
      <c r="M62" s="5590">
        <f>SUM(M60:M61)</f>
        <v>1545</v>
      </c>
      <c r="N62" s="5663"/>
      <c r="O62" s="5631"/>
      <c r="P62" s="5799"/>
      <c r="Q62" s="5798"/>
      <c r="R62" s="8890"/>
      <c r="S62" s="9050"/>
      <c r="T62" s="5797"/>
      <c r="U62" s="8891"/>
      <c r="V62" s="2542"/>
      <c r="W62" s="2542"/>
      <c r="X62" s="2542"/>
      <c r="Y62" s="2542"/>
      <c r="Z62" s="2542"/>
      <c r="AA62" s="2542"/>
      <c r="AG62" s="8882"/>
    </row>
    <row r="63" spans="1:33" ht="26.45" customHeight="1">
      <c r="A63" s="7716" t="s">
        <v>43</v>
      </c>
      <c r="B63" s="7719" t="s">
        <v>43</v>
      </c>
      <c r="C63" s="7650" t="s">
        <v>79</v>
      </c>
      <c r="D63" s="8938" t="s">
        <v>2036</v>
      </c>
      <c r="E63" s="8938"/>
      <c r="F63" s="8939"/>
      <c r="G63" s="7633" t="s">
        <v>2020</v>
      </c>
      <c r="H63" s="9027" t="s">
        <v>48</v>
      </c>
      <c r="I63" s="8905" t="s">
        <v>674</v>
      </c>
      <c r="J63" s="2627" t="s">
        <v>41</v>
      </c>
      <c r="K63" s="2626">
        <f>K68+K71+K74+K78</f>
        <v>2654.6</v>
      </c>
      <c r="L63" s="2626">
        <f>L68+L71+L74+L78</f>
        <v>3331.6</v>
      </c>
      <c r="M63" s="2626">
        <f>M68+M71+M74+M78</f>
        <v>3309.7</v>
      </c>
      <c r="N63" s="2710"/>
      <c r="O63" s="5644"/>
      <c r="P63" s="5796"/>
      <c r="Q63" s="5795"/>
      <c r="R63" s="5751"/>
      <c r="S63" s="5635"/>
      <c r="T63" s="5628"/>
      <c r="U63" s="2542"/>
      <c r="V63" s="2542"/>
      <c r="W63" s="2542"/>
      <c r="X63" s="2542"/>
      <c r="Y63" s="2542"/>
      <c r="Z63" s="2542"/>
      <c r="AA63" s="2542"/>
      <c r="AG63" s="8882"/>
    </row>
    <row r="64" spans="1:33" ht="38.25">
      <c r="A64" s="7717"/>
      <c r="B64" s="7618"/>
      <c r="C64" s="7650"/>
      <c r="D64" s="8941"/>
      <c r="E64" s="8941"/>
      <c r="F64" s="8942"/>
      <c r="G64" s="7634"/>
      <c r="H64" s="8919"/>
      <c r="I64" s="8906"/>
      <c r="J64" s="2695" t="s">
        <v>90</v>
      </c>
      <c r="K64" s="5740">
        <f>K72+K79</f>
        <v>422.6</v>
      </c>
      <c r="L64" s="5740">
        <f>L72+L79</f>
        <v>363.6</v>
      </c>
      <c r="M64" s="5740">
        <f>M72+M79</f>
        <v>335.5</v>
      </c>
      <c r="N64" s="5730" t="s">
        <v>2035</v>
      </c>
      <c r="O64" s="5607" t="s">
        <v>279</v>
      </c>
      <c r="P64" s="5613" t="s">
        <v>2034</v>
      </c>
      <c r="Q64" s="2698">
        <v>77</v>
      </c>
      <c r="R64" s="5596" t="s">
        <v>2033</v>
      </c>
      <c r="S64" s="5790"/>
      <c r="T64" s="5745"/>
      <c r="U64" s="2542"/>
      <c r="V64" s="2542"/>
      <c r="W64" s="2542"/>
      <c r="X64" s="2542"/>
      <c r="Y64" s="2542"/>
      <c r="Z64" s="2542"/>
      <c r="AA64" s="2542"/>
    </row>
    <row r="65" spans="1:27">
      <c r="A65" s="7717"/>
      <c r="B65" s="7618"/>
      <c r="C65" s="7650"/>
      <c r="D65" s="8941"/>
      <c r="E65" s="8941"/>
      <c r="F65" s="8942"/>
      <c r="G65" s="7634"/>
      <c r="H65" s="8919"/>
      <c r="I65" s="8906"/>
      <c r="J65" s="2702" t="s">
        <v>245</v>
      </c>
      <c r="K65" s="5794">
        <f>K75</f>
        <v>0</v>
      </c>
      <c r="L65" s="5794">
        <f>L75</f>
        <v>0</v>
      </c>
      <c r="M65" s="5794">
        <f>M75</f>
        <v>0</v>
      </c>
      <c r="N65" s="5747"/>
      <c r="O65" s="5640"/>
      <c r="P65" s="5791"/>
      <c r="Q65" s="5793"/>
      <c r="R65" s="5611"/>
      <c r="S65" s="5790"/>
      <c r="T65" s="5745"/>
      <c r="U65" s="2542"/>
      <c r="V65" s="2542"/>
      <c r="W65" s="2542"/>
      <c r="X65" s="2542"/>
      <c r="Y65" s="2542"/>
      <c r="Z65" s="2542"/>
      <c r="AA65" s="2542"/>
    </row>
    <row r="66" spans="1:27" ht="39" customHeight="1" thickBot="1">
      <c r="A66" s="7717"/>
      <c r="B66" s="7618"/>
      <c r="C66" s="7650"/>
      <c r="D66" s="8941"/>
      <c r="E66" s="8941"/>
      <c r="F66" s="8942"/>
      <c r="G66" s="7634"/>
      <c r="H66" s="8919"/>
      <c r="I66" s="8906"/>
      <c r="J66" s="5792" t="s">
        <v>69</v>
      </c>
      <c r="K66" s="2797">
        <f>K69+K76</f>
        <v>0</v>
      </c>
      <c r="L66" s="2797">
        <f>L69+L76</f>
        <v>0</v>
      </c>
      <c r="M66" s="2797">
        <f>M69+M76</f>
        <v>0</v>
      </c>
      <c r="N66" s="9031" t="s">
        <v>2032</v>
      </c>
      <c r="O66" s="8997" t="s">
        <v>254</v>
      </c>
      <c r="P66" s="9058" t="s">
        <v>278</v>
      </c>
      <c r="Q66" s="8979">
        <v>26</v>
      </c>
      <c r="R66" s="9048" t="s">
        <v>2031</v>
      </c>
      <c r="S66" s="5790"/>
      <c r="T66" s="5628"/>
      <c r="U66" s="2542"/>
      <c r="V66" s="2542"/>
      <c r="W66" s="2542"/>
      <c r="X66" s="2542"/>
      <c r="Y66" s="2542"/>
      <c r="Z66" s="2542"/>
      <c r="AA66" s="2542"/>
    </row>
    <row r="67" spans="1:27" thickBot="1">
      <c r="A67" s="7718"/>
      <c r="B67" s="7720"/>
      <c r="C67" s="8949"/>
      <c r="D67" s="8944"/>
      <c r="E67" s="8944"/>
      <c r="F67" s="8945"/>
      <c r="G67" s="7635"/>
      <c r="H67" s="8920"/>
      <c r="I67" s="8906"/>
      <c r="J67" s="2688" t="s">
        <v>36</v>
      </c>
      <c r="K67" s="2792">
        <f>SUM(K63:K66)</f>
        <v>3077.2</v>
      </c>
      <c r="L67" s="2792">
        <f>SUM(L63:L66)</f>
        <v>3695.2</v>
      </c>
      <c r="M67" s="2792">
        <f>SUM(M63:M66)</f>
        <v>3645.2</v>
      </c>
      <c r="N67" s="9001"/>
      <c r="O67" s="8976"/>
      <c r="P67" s="9059"/>
      <c r="Q67" s="8980"/>
      <c r="R67" s="8890"/>
      <c r="S67" s="5789"/>
      <c r="T67" s="5737"/>
      <c r="U67" s="2542"/>
      <c r="V67" s="2542"/>
      <c r="W67" s="2542"/>
      <c r="X67" s="2542"/>
      <c r="Y67" s="2542"/>
      <c r="Z67" s="2542"/>
      <c r="AA67" s="2542"/>
    </row>
    <row r="68" spans="1:27" ht="30">
      <c r="A68" s="7620" t="s">
        <v>43</v>
      </c>
      <c r="B68" s="7675" t="s">
        <v>43</v>
      </c>
      <c r="C68" s="7650" t="s">
        <v>79</v>
      </c>
      <c r="D68" s="7679" t="s">
        <v>43</v>
      </c>
      <c r="E68" s="5627"/>
      <c r="F68" s="8953" t="s">
        <v>2030</v>
      </c>
      <c r="G68" s="7633" t="s">
        <v>2020</v>
      </c>
      <c r="H68" s="8918" t="s">
        <v>48</v>
      </c>
      <c r="I68" s="5785">
        <v>9</v>
      </c>
      <c r="J68" s="5703" t="s">
        <v>41</v>
      </c>
      <c r="K68" s="5703">
        <v>6.7</v>
      </c>
      <c r="L68" s="2681">
        <v>6.7</v>
      </c>
      <c r="M68" s="2681">
        <v>6.7</v>
      </c>
      <c r="N68" s="5788" t="s">
        <v>2029</v>
      </c>
      <c r="O68" s="2748" t="s">
        <v>254</v>
      </c>
      <c r="P68" s="5720" t="s">
        <v>1492</v>
      </c>
      <c r="Q68" s="2848">
        <v>5</v>
      </c>
      <c r="R68" s="5605" t="s">
        <v>2028</v>
      </c>
      <c r="S68" s="5760"/>
      <c r="T68" s="2542"/>
      <c r="U68" s="2542"/>
      <c r="V68" s="2542"/>
      <c r="W68" s="2542"/>
      <c r="X68" s="2542"/>
      <c r="Y68" s="2542"/>
      <c r="Z68" s="2542"/>
      <c r="AA68" s="2542"/>
    </row>
    <row r="69" spans="1:27" ht="20.25" customHeight="1">
      <c r="A69" s="7621"/>
      <c r="B69" s="7677"/>
      <c r="C69" s="7650"/>
      <c r="D69" s="8911"/>
      <c r="E69" s="5603"/>
      <c r="F69" s="8954"/>
      <c r="G69" s="7634"/>
      <c r="H69" s="8919"/>
      <c r="I69" s="5602"/>
      <c r="J69" s="5734" t="s">
        <v>69</v>
      </c>
      <c r="K69" s="5734">
        <v>0</v>
      </c>
      <c r="L69" s="2784">
        <v>0</v>
      </c>
      <c r="M69" s="2784">
        <v>0</v>
      </c>
      <c r="N69" s="5732"/>
      <c r="O69" s="2670"/>
      <c r="P69" s="5731"/>
      <c r="Q69" s="5787"/>
      <c r="R69" s="5611"/>
      <c r="S69" s="5760"/>
      <c r="T69" s="2542"/>
      <c r="U69" s="2542"/>
      <c r="V69" s="2542"/>
      <c r="W69" s="2542"/>
      <c r="X69" s="2542"/>
      <c r="Y69" s="2542"/>
      <c r="Z69" s="2542"/>
      <c r="AA69" s="2542"/>
    </row>
    <row r="70" spans="1:27" ht="15.75" thickBot="1">
      <c r="A70" s="7622"/>
      <c r="B70" s="7676"/>
      <c r="C70" s="8949"/>
      <c r="D70" s="7680"/>
      <c r="E70" s="5593"/>
      <c r="F70" s="8955"/>
      <c r="G70" s="7635"/>
      <c r="H70" s="8920"/>
      <c r="I70" s="5592"/>
      <c r="J70" s="5616" t="s">
        <v>36</v>
      </c>
      <c r="K70" s="5614">
        <f>SUM(K68:K69)</f>
        <v>6.7</v>
      </c>
      <c r="L70" s="5614">
        <f>SUM(L68:L69)</f>
        <v>6.7</v>
      </c>
      <c r="M70" s="5614">
        <f>SUM(M68:M69)</f>
        <v>6.7</v>
      </c>
      <c r="N70" s="5713"/>
      <c r="O70" s="2670"/>
      <c r="P70" s="5731"/>
      <c r="Q70" s="5786"/>
      <c r="R70" s="5611"/>
      <c r="S70" s="5760"/>
      <c r="T70" s="2542"/>
      <c r="U70" s="2542"/>
      <c r="V70" s="2542"/>
      <c r="W70" s="2542"/>
      <c r="X70" s="2542"/>
      <c r="Y70" s="2542"/>
      <c r="Z70" s="2542"/>
      <c r="AA70" s="2542"/>
    </row>
    <row r="71" spans="1:27" ht="30">
      <c r="A71" s="7620" t="s">
        <v>43</v>
      </c>
      <c r="B71" s="7675" t="s">
        <v>43</v>
      </c>
      <c r="C71" s="7650" t="s">
        <v>79</v>
      </c>
      <c r="D71" s="7679" t="s">
        <v>38</v>
      </c>
      <c r="E71" s="5627"/>
      <c r="F71" s="8915" t="s">
        <v>2027</v>
      </c>
      <c r="G71" s="7633" t="s">
        <v>2020</v>
      </c>
      <c r="H71" s="8918" t="s">
        <v>48</v>
      </c>
      <c r="I71" s="5785">
        <v>9</v>
      </c>
      <c r="J71" s="5703" t="s">
        <v>41</v>
      </c>
      <c r="K71" s="2681">
        <v>195.5</v>
      </c>
      <c r="L71" s="2681">
        <v>195.5</v>
      </c>
      <c r="M71" s="2680">
        <v>186.5</v>
      </c>
      <c r="N71" s="5784" t="s">
        <v>1979</v>
      </c>
      <c r="O71" s="5783" t="s">
        <v>391</v>
      </c>
      <c r="P71" s="5735" t="s">
        <v>2026</v>
      </c>
      <c r="Q71" s="5782" t="s">
        <v>2025</v>
      </c>
      <c r="R71" s="5605" t="s">
        <v>2018</v>
      </c>
      <c r="S71" s="5760"/>
      <c r="T71" s="2542"/>
      <c r="U71" s="2542"/>
      <c r="V71" s="2542"/>
      <c r="W71" s="2542"/>
      <c r="X71" s="2542"/>
      <c r="Y71" s="2542"/>
      <c r="Z71" s="2542"/>
      <c r="AA71" s="2542"/>
    </row>
    <row r="72" spans="1:27" ht="17.25" customHeight="1">
      <c r="A72" s="7621"/>
      <c r="B72" s="7677"/>
      <c r="C72" s="7650"/>
      <c r="D72" s="8911"/>
      <c r="E72" s="5603"/>
      <c r="F72" s="8916"/>
      <c r="G72" s="7634"/>
      <c r="H72" s="8919"/>
      <c r="I72" s="5602"/>
      <c r="J72" s="5734" t="s">
        <v>90</v>
      </c>
      <c r="K72" s="5734">
        <v>328.6</v>
      </c>
      <c r="L72" s="2784">
        <v>309.60000000000002</v>
      </c>
      <c r="M72" s="5621">
        <v>301.8</v>
      </c>
      <c r="N72" s="5732"/>
      <c r="O72" s="2878"/>
      <c r="P72" s="5731"/>
      <c r="Q72" s="5781"/>
      <c r="R72" s="5611"/>
      <c r="S72" s="5760"/>
      <c r="T72" s="2542"/>
      <c r="U72" s="2542"/>
      <c r="V72" s="2542"/>
      <c r="W72" s="2542"/>
      <c r="X72" s="2542"/>
      <c r="Y72" s="2542"/>
      <c r="Z72" s="2542"/>
      <c r="AA72" s="2542"/>
    </row>
    <row r="73" spans="1:27" ht="15.75" thickBot="1">
      <c r="A73" s="7622"/>
      <c r="B73" s="7676"/>
      <c r="C73" s="8949"/>
      <c r="D73" s="7680"/>
      <c r="E73" s="5593"/>
      <c r="F73" s="8917"/>
      <c r="G73" s="7635"/>
      <c r="H73" s="8920"/>
      <c r="I73" s="5592"/>
      <c r="J73" s="5616" t="s">
        <v>36</v>
      </c>
      <c r="K73" s="5614">
        <f>SUM(K71:K72)</f>
        <v>524.1</v>
      </c>
      <c r="L73" s="5614">
        <f>SUM(L71:L72)</f>
        <v>505.1</v>
      </c>
      <c r="M73" s="5614">
        <f>SUM(M71:M72)</f>
        <v>488.3</v>
      </c>
      <c r="N73" s="5780"/>
      <c r="O73" s="5779"/>
      <c r="P73" s="5778"/>
      <c r="Q73" s="5777"/>
      <c r="R73" s="5611"/>
      <c r="S73" s="5760"/>
      <c r="T73" s="2542"/>
      <c r="U73" s="2542"/>
      <c r="V73" s="2542"/>
      <c r="W73" s="2542"/>
      <c r="X73" s="2542"/>
      <c r="Y73" s="2542"/>
      <c r="Z73" s="2542"/>
      <c r="AA73" s="2542"/>
    </row>
    <row r="74" spans="1:27" ht="30">
      <c r="A74" s="7620" t="s">
        <v>43</v>
      </c>
      <c r="B74" s="7675" t="s">
        <v>43</v>
      </c>
      <c r="C74" s="7650" t="s">
        <v>79</v>
      </c>
      <c r="D74" s="7679" t="s">
        <v>51</v>
      </c>
      <c r="E74" s="5627"/>
      <c r="F74" s="8912" t="s">
        <v>2024</v>
      </c>
      <c r="G74" s="7633" t="s">
        <v>2020</v>
      </c>
      <c r="H74" s="8918" t="s">
        <v>48</v>
      </c>
      <c r="I74" s="5602" t="s">
        <v>1963</v>
      </c>
      <c r="J74" s="5609" t="s">
        <v>41</v>
      </c>
      <c r="K74" s="5776">
        <v>2387.1</v>
      </c>
      <c r="L74" s="5775">
        <v>2959.1</v>
      </c>
      <c r="M74" s="5775">
        <v>2950.9</v>
      </c>
      <c r="N74" s="8999" t="s">
        <v>2023</v>
      </c>
      <c r="O74" s="8974" t="s">
        <v>254</v>
      </c>
      <c r="P74" s="8921" t="s">
        <v>1999</v>
      </c>
      <c r="Q74" s="8971">
        <v>31</v>
      </c>
      <c r="R74" s="5605" t="s">
        <v>2022</v>
      </c>
      <c r="S74" s="5760"/>
      <c r="T74" s="5772"/>
      <c r="U74" s="2542"/>
      <c r="V74" s="2542"/>
      <c r="W74" s="2542"/>
      <c r="X74" s="2542"/>
      <c r="Y74" s="2542"/>
      <c r="Z74" s="2542"/>
      <c r="AA74" s="2542"/>
    </row>
    <row r="75" spans="1:27" ht="21" customHeight="1">
      <c r="A75" s="7621"/>
      <c r="B75" s="7677"/>
      <c r="C75" s="7650"/>
      <c r="D75" s="8911"/>
      <c r="E75" s="5603"/>
      <c r="F75" s="8913"/>
      <c r="G75" s="7634"/>
      <c r="H75" s="8919"/>
      <c r="I75" s="5602"/>
      <c r="J75" s="5703" t="s">
        <v>245</v>
      </c>
      <c r="K75" s="5774">
        <v>0</v>
      </c>
      <c r="L75" s="5773">
        <v>0</v>
      </c>
      <c r="M75" s="5773">
        <v>0</v>
      </c>
      <c r="N75" s="9000"/>
      <c r="O75" s="8975"/>
      <c r="P75" s="9060"/>
      <c r="Q75" s="8972"/>
      <c r="R75" s="5617"/>
      <c r="S75" s="5760"/>
      <c r="T75" s="5772"/>
      <c r="U75" s="2542"/>
      <c r="V75" s="2542"/>
      <c r="W75" s="2542"/>
      <c r="X75" s="2542"/>
      <c r="Y75" s="2542"/>
      <c r="Z75" s="2542"/>
      <c r="AA75" s="2542"/>
    </row>
    <row r="76" spans="1:27" ht="21" customHeight="1">
      <c r="A76" s="7621"/>
      <c r="B76" s="7677"/>
      <c r="C76" s="7650"/>
      <c r="D76" s="8911"/>
      <c r="E76" s="5603"/>
      <c r="F76" s="8913"/>
      <c r="G76" s="7634"/>
      <c r="H76" s="8919"/>
      <c r="I76" s="5602"/>
      <c r="J76" s="5734" t="s">
        <v>69</v>
      </c>
      <c r="K76" s="5771">
        <v>0</v>
      </c>
      <c r="L76" s="5770">
        <v>0</v>
      </c>
      <c r="M76" s="5770">
        <v>0</v>
      </c>
      <c r="N76" s="9000"/>
      <c r="O76" s="8975"/>
      <c r="P76" s="9060"/>
      <c r="Q76" s="8972"/>
      <c r="R76" s="5761"/>
      <c r="S76" s="5760"/>
      <c r="T76" s="2542"/>
      <c r="U76" s="2542"/>
      <c r="V76" s="2542"/>
      <c r="W76" s="2542"/>
      <c r="X76" s="2542"/>
      <c r="Y76" s="2542"/>
      <c r="Z76" s="2542"/>
      <c r="AA76" s="2542"/>
    </row>
    <row r="77" spans="1:27" ht="21" customHeight="1" thickBot="1">
      <c r="A77" s="7622"/>
      <c r="B77" s="7676"/>
      <c r="C77" s="8949"/>
      <c r="D77" s="7680"/>
      <c r="E77" s="5593"/>
      <c r="F77" s="8914"/>
      <c r="G77" s="7635"/>
      <c r="H77" s="8920"/>
      <c r="I77" s="5592"/>
      <c r="J77" s="5764" t="s">
        <v>36</v>
      </c>
      <c r="K77" s="5769">
        <f>SUM(K74:K76)</f>
        <v>2387.1</v>
      </c>
      <c r="L77" s="5769">
        <f>SUM(L74:L76)</f>
        <v>2959.1</v>
      </c>
      <c r="M77" s="5769">
        <f>SUM(M74:M76)</f>
        <v>2950.9</v>
      </c>
      <c r="N77" s="9001"/>
      <c r="O77" s="8976"/>
      <c r="P77" s="9059"/>
      <c r="Q77" s="8973"/>
      <c r="R77" s="5761"/>
      <c r="S77" s="5760"/>
      <c r="T77" s="2542"/>
      <c r="U77" s="2542"/>
      <c r="V77" s="2542"/>
      <c r="W77" s="2542"/>
      <c r="X77" s="2542"/>
      <c r="Y77" s="2542"/>
      <c r="Z77" s="2542"/>
      <c r="AA77" s="2542"/>
    </row>
    <row r="78" spans="1:27" ht="30">
      <c r="A78" s="7620" t="s">
        <v>43</v>
      </c>
      <c r="B78" s="7675" t="s">
        <v>43</v>
      </c>
      <c r="C78" s="7650" t="s">
        <v>79</v>
      </c>
      <c r="D78" s="7679" t="s">
        <v>44</v>
      </c>
      <c r="E78" s="5765"/>
      <c r="F78" s="8950" t="s">
        <v>2021</v>
      </c>
      <c r="G78" s="7633" t="s">
        <v>2020</v>
      </c>
      <c r="H78" s="8918" t="s">
        <v>48</v>
      </c>
      <c r="I78" s="5602" t="s">
        <v>1963</v>
      </c>
      <c r="J78" s="5609" t="s">
        <v>41</v>
      </c>
      <c r="K78" s="5609">
        <v>65.3</v>
      </c>
      <c r="L78" s="2681">
        <v>170.3</v>
      </c>
      <c r="M78" s="2681">
        <v>165.6</v>
      </c>
      <c r="N78" s="5768" t="s">
        <v>1979</v>
      </c>
      <c r="O78" s="5607" t="s">
        <v>391</v>
      </c>
      <c r="P78" s="5613" t="s">
        <v>278</v>
      </c>
      <c r="Q78" s="5767" t="s">
        <v>2019</v>
      </c>
      <c r="R78" s="5605" t="s">
        <v>2018</v>
      </c>
      <c r="S78" s="5760"/>
      <c r="T78" s="2542"/>
      <c r="U78" s="2542"/>
      <c r="V78" s="2542"/>
      <c r="W78" s="2542"/>
      <c r="X78" s="2542"/>
      <c r="Y78" s="2542"/>
      <c r="Z78" s="2542"/>
      <c r="AA78" s="2542"/>
    </row>
    <row r="79" spans="1:27" ht="21" customHeight="1">
      <c r="A79" s="7621"/>
      <c r="B79" s="7677"/>
      <c r="C79" s="7650"/>
      <c r="D79" s="8911"/>
      <c r="E79" s="5765"/>
      <c r="F79" s="8951"/>
      <c r="G79" s="7634"/>
      <c r="H79" s="8919"/>
      <c r="I79" s="5602"/>
      <c r="J79" s="5703" t="s">
        <v>90</v>
      </c>
      <c r="K79" s="5703">
        <v>94</v>
      </c>
      <c r="L79" s="2784">
        <v>54</v>
      </c>
      <c r="M79" s="2784">
        <v>33.700000000000003</v>
      </c>
      <c r="N79" s="5747"/>
      <c r="O79" s="5686"/>
      <c r="P79" s="5720"/>
      <c r="Q79" s="5766"/>
      <c r="R79" s="5761"/>
      <c r="S79" s="5760"/>
      <c r="T79" s="2542"/>
      <c r="U79" s="2542"/>
      <c r="V79" s="2542"/>
      <c r="W79" s="2542"/>
      <c r="X79" s="2542"/>
      <c r="Y79" s="2542"/>
      <c r="Z79" s="2542"/>
      <c r="AA79" s="2542"/>
    </row>
    <row r="80" spans="1:27" ht="21" customHeight="1">
      <c r="A80" s="7621"/>
      <c r="B80" s="7677"/>
      <c r="C80" s="7650"/>
      <c r="D80" s="8911"/>
      <c r="E80" s="5765"/>
      <c r="F80" s="8951"/>
      <c r="G80" s="7634"/>
      <c r="H80" s="8919"/>
      <c r="I80" s="5602"/>
      <c r="J80" s="5734" t="s">
        <v>69</v>
      </c>
      <c r="K80" s="5734">
        <v>0</v>
      </c>
      <c r="L80" s="2784">
        <v>0</v>
      </c>
      <c r="M80" s="2784">
        <v>0</v>
      </c>
      <c r="N80" s="5747"/>
      <c r="O80" s="5686"/>
      <c r="P80" s="5720"/>
      <c r="Q80" s="5766"/>
      <c r="R80" s="5761"/>
      <c r="S80" s="5760"/>
      <c r="T80" s="2542"/>
      <c r="U80" s="2542"/>
      <c r="V80" s="2542"/>
      <c r="W80" s="2542"/>
      <c r="X80" s="2542"/>
      <c r="Y80" s="2542"/>
      <c r="Z80" s="2542"/>
      <c r="AA80" s="2542"/>
    </row>
    <row r="81" spans="1:27" ht="21" customHeight="1" thickBot="1">
      <c r="A81" s="7622"/>
      <c r="B81" s="7676"/>
      <c r="C81" s="8949"/>
      <c r="D81" s="7680"/>
      <c r="E81" s="5765"/>
      <c r="F81" s="8952"/>
      <c r="G81" s="7635"/>
      <c r="H81" s="8920"/>
      <c r="I81" s="5602"/>
      <c r="J81" s="5764" t="s">
        <v>36</v>
      </c>
      <c r="K81" s="5763">
        <f>SUM(K78:K80)</f>
        <v>159.30000000000001</v>
      </c>
      <c r="L81" s="5763">
        <f>SUM(L78:L80)</f>
        <v>224.3</v>
      </c>
      <c r="M81" s="5763">
        <f>SUM(M78:M80)</f>
        <v>199.3</v>
      </c>
      <c r="N81" s="5730"/>
      <c r="O81" s="5729"/>
      <c r="P81" s="5728"/>
      <c r="Q81" s="5762"/>
      <c r="R81" s="5761"/>
      <c r="S81" s="5760"/>
      <c r="T81" s="2542"/>
      <c r="U81" s="2542"/>
      <c r="V81" s="2542"/>
      <c r="W81" s="2542"/>
      <c r="X81" s="2542"/>
      <c r="Y81" s="2542"/>
      <c r="Z81" s="2542"/>
      <c r="AA81" s="2542"/>
    </row>
    <row r="82" spans="1:27" ht="45">
      <c r="A82" s="7716" t="s">
        <v>43</v>
      </c>
      <c r="B82" s="7719" t="s">
        <v>43</v>
      </c>
      <c r="C82" s="7649" t="s">
        <v>74</v>
      </c>
      <c r="D82" s="8937" t="s">
        <v>2013</v>
      </c>
      <c r="E82" s="8938"/>
      <c r="F82" s="8939"/>
      <c r="G82" s="7633" t="s">
        <v>2017</v>
      </c>
      <c r="H82" s="8923" t="s">
        <v>48</v>
      </c>
      <c r="I82" s="8905" t="s">
        <v>247</v>
      </c>
      <c r="J82" s="2627" t="s">
        <v>41</v>
      </c>
      <c r="K82" s="2626">
        <f t="shared" ref="K82:M85" si="0">K87</f>
        <v>0</v>
      </c>
      <c r="L82" s="2626">
        <f t="shared" si="0"/>
        <v>0</v>
      </c>
      <c r="M82" s="2626">
        <f t="shared" si="0"/>
        <v>0</v>
      </c>
      <c r="N82" s="5730" t="s">
        <v>2016</v>
      </c>
      <c r="O82" s="5729" t="s">
        <v>391</v>
      </c>
      <c r="P82" s="2752">
        <v>280</v>
      </c>
      <c r="Q82" s="5759">
        <v>581</v>
      </c>
      <c r="R82" s="5605" t="s">
        <v>2015</v>
      </c>
      <c r="S82" s="5758"/>
      <c r="T82" s="2542"/>
      <c r="U82" s="2542"/>
      <c r="V82" s="2542"/>
      <c r="W82" s="2542"/>
      <c r="X82" s="2542"/>
      <c r="Y82" s="2542"/>
      <c r="Z82" s="2542"/>
      <c r="AA82" s="2542"/>
    </row>
    <row r="83" spans="1:27" ht="19.5" customHeight="1">
      <c r="A83" s="7717"/>
      <c r="B83" s="7618"/>
      <c r="C83" s="7650"/>
      <c r="D83" s="8940"/>
      <c r="E83" s="8941"/>
      <c r="F83" s="8942"/>
      <c r="G83" s="7634"/>
      <c r="H83" s="8924"/>
      <c r="I83" s="8906"/>
      <c r="J83" s="2702" t="s">
        <v>245</v>
      </c>
      <c r="K83" s="2701">
        <f t="shared" si="0"/>
        <v>0</v>
      </c>
      <c r="L83" s="2701">
        <f t="shared" si="0"/>
        <v>0</v>
      </c>
      <c r="M83" s="2701">
        <f t="shared" si="0"/>
        <v>0</v>
      </c>
      <c r="N83" s="8994" t="s">
        <v>2014</v>
      </c>
      <c r="O83" s="8997" t="s">
        <v>254</v>
      </c>
      <c r="P83" s="9017">
        <v>1</v>
      </c>
      <c r="Q83" s="9047">
        <v>1</v>
      </c>
      <c r="R83" s="5751"/>
      <c r="S83" s="5595"/>
      <c r="T83" s="2542"/>
      <c r="U83" s="2542"/>
      <c r="V83" s="2542"/>
      <c r="W83" s="2542"/>
      <c r="X83" s="2542"/>
      <c r="Y83" s="2542"/>
      <c r="Z83" s="2542"/>
      <c r="AA83" s="2542"/>
    </row>
    <row r="84" spans="1:27" ht="19.5" customHeight="1">
      <c r="A84" s="7717"/>
      <c r="B84" s="7618"/>
      <c r="C84" s="7650"/>
      <c r="D84" s="8940"/>
      <c r="E84" s="8941"/>
      <c r="F84" s="8942"/>
      <c r="G84" s="7634"/>
      <c r="H84" s="8924"/>
      <c r="I84" s="8906"/>
      <c r="J84" s="2702" t="s">
        <v>90</v>
      </c>
      <c r="K84" s="2701">
        <f t="shared" si="0"/>
        <v>31.2</v>
      </c>
      <c r="L84" s="2701">
        <f t="shared" si="0"/>
        <v>41.6</v>
      </c>
      <c r="M84" s="2701">
        <f t="shared" si="0"/>
        <v>41.6</v>
      </c>
      <c r="N84" s="8995"/>
      <c r="O84" s="8975"/>
      <c r="P84" s="9018"/>
      <c r="Q84" s="8972"/>
      <c r="R84" s="5751"/>
      <c r="S84" s="5595"/>
      <c r="T84" s="2542"/>
      <c r="U84" s="2542"/>
      <c r="V84" s="2542"/>
      <c r="W84" s="2542"/>
      <c r="X84" s="2542"/>
      <c r="Y84" s="2542"/>
      <c r="Z84" s="2542"/>
      <c r="AA84" s="2542"/>
    </row>
    <row r="85" spans="1:27" ht="16.5" customHeight="1">
      <c r="A85" s="7717"/>
      <c r="B85" s="7618"/>
      <c r="C85" s="7650"/>
      <c r="D85" s="8940"/>
      <c r="E85" s="8941"/>
      <c r="F85" s="8942"/>
      <c r="G85" s="7634"/>
      <c r="H85" s="8924"/>
      <c r="I85" s="8906"/>
      <c r="J85" s="2695" t="s">
        <v>69</v>
      </c>
      <c r="K85" s="2701">
        <f t="shared" si="0"/>
        <v>0</v>
      </c>
      <c r="L85" s="2701">
        <f t="shared" si="0"/>
        <v>0</v>
      </c>
      <c r="M85" s="2701">
        <f t="shared" si="0"/>
        <v>0</v>
      </c>
      <c r="N85" s="8995"/>
      <c r="O85" s="8975"/>
      <c r="P85" s="9018"/>
      <c r="Q85" s="8972"/>
      <c r="R85" s="5751"/>
      <c r="S85" s="5595"/>
      <c r="T85" s="2542"/>
      <c r="U85" s="2542"/>
      <c r="V85" s="2542"/>
      <c r="W85" s="2542"/>
      <c r="X85" s="2542"/>
      <c r="Y85" s="2542"/>
      <c r="Z85" s="2542"/>
      <c r="AA85" s="2542"/>
    </row>
    <row r="86" spans="1:27" ht="24" customHeight="1" thickBot="1">
      <c r="A86" s="7718"/>
      <c r="B86" s="7720"/>
      <c r="C86" s="8949"/>
      <c r="D86" s="8943"/>
      <c r="E86" s="8944"/>
      <c r="F86" s="8945"/>
      <c r="G86" s="7634"/>
      <c r="H86" s="8924"/>
      <c r="I86" s="8906"/>
      <c r="J86" s="2621" t="s">
        <v>36</v>
      </c>
      <c r="K86" s="2620">
        <f>SUM(K82:K85)</f>
        <v>31.2</v>
      </c>
      <c r="L86" s="2620">
        <f>SUM(L82:L85)</f>
        <v>41.6</v>
      </c>
      <c r="M86" s="2620">
        <f>SUM(M82:M85)</f>
        <v>41.6</v>
      </c>
      <c r="N86" s="8996"/>
      <c r="O86" s="8998"/>
      <c r="P86" s="9061"/>
      <c r="Q86" s="8973"/>
      <c r="R86" s="5751"/>
      <c r="T86" s="2542"/>
      <c r="U86" s="2542"/>
      <c r="V86" s="2542"/>
      <c r="W86" s="2542"/>
      <c r="X86" s="2542"/>
      <c r="Y86" s="2542"/>
      <c r="Z86" s="2542"/>
      <c r="AA86" s="2542"/>
    </row>
    <row r="87" spans="1:27" ht="17.25" customHeight="1">
      <c r="A87" s="7716" t="s">
        <v>43</v>
      </c>
      <c r="B87" s="7719" t="s">
        <v>43</v>
      </c>
      <c r="C87" s="7649" t="s">
        <v>74</v>
      </c>
      <c r="D87" s="7679" t="s">
        <v>43</v>
      </c>
      <c r="E87" s="5627"/>
      <c r="F87" s="9038" t="s">
        <v>2013</v>
      </c>
      <c r="G87" s="7634"/>
      <c r="H87" s="8924"/>
      <c r="I87" s="8906"/>
      <c r="J87" s="5609" t="s">
        <v>41</v>
      </c>
      <c r="K87" s="2681">
        <v>0</v>
      </c>
      <c r="L87" s="2681">
        <v>0</v>
      </c>
      <c r="M87" s="2681">
        <v>0</v>
      </c>
      <c r="N87" s="5754"/>
      <c r="O87" s="5686"/>
      <c r="P87" s="5753"/>
      <c r="Q87" s="5752"/>
      <c r="R87" s="5757"/>
      <c r="S87" s="5595"/>
      <c r="T87" s="2542"/>
      <c r="U87" s="2542"/>
      <c r="V87" s="2542"/>
      <c r="W87" s="2542"/>
      <c r="X87" s="2542"/>
      <c r="Y87" s="2542"/>
      <c r="Z87" s="2542"/>
      <c r="AA87" s="2542"/>
    </row>
    <row r="88" spans="1:27" ht="18.75" customHeight="1">
      <c r="A88" s="7717"/>
      <c r="B88" s="7618"/>
      <c r="C88" s="7650"/>
      <c r="D88" s="8911"/>
      <c r="E88" s="5603"/>
      <c r="F88" s="9039"/>
      <c r="G88" s="7634"/>
      <c r="H88" s="8924"/>
      <c r="I88" s="8906"/>
      <c r="J88" s="5703" t="s">
        <v>245</v>
      </c>
      <c r="K88" s="2784">
        <v>0</v>
      </c>
      <c r="L88" s="2784">
        <v>0</v>
      </c>
      <c r="M88" s="2784">
        <v>0</v>
      </c>
      <c r="N88" s="5754"/>
      <c r="O88" s="5686"/>
      <c r="P88" s="5753"/>
      <c r="Q88" s="5752"/>
      <c r="R88" s="5751"/>
      <c r="S88" s="5595"/>
      <c r="T88" s="2542"/>
      <c r="U88" s="2542"/>
      <c r="V88" s="2542"/>
      <c r="W88" s="2542"/>
      <c r="X88" s="2542"/>
      <c r="Y88" s="2542"/>
      <c r="Z88" s="2542"/>
      <c r="AA88" s="2542"/>
    </row>
    <row r="89" spans="1:27" ht="21" customHeight="1">
      <c r="A89" s="7717"/>
      <c r="B89" s="7618"/>
      <c r="C89" s="7650"/>
      <c r="D89" s="8911"/>
      <c r="E89" s="5603"/>
      <c r="F89" s="9039"/>
      <c r="G89" s="7634"/>
      <c r="H89" s="8924"/>
      <c r="I89" s="8906"/>
      <c r="J89" s="5703" t="s">
        <v>90</v>
      </c>
      <c r="K89" s="5703">
        <v>31.2</v>
      </c>
      <c r="L89" s="2784">
        <v>41.6</v>
      </c>
      <c r="M89" s="2784">
        <v>41.6</v>
      </c>
      <c r="N89" s="5754"/>
      <c r="O89" s="5686"/>
      <c r="P89" s="5753"/>
      <c r="Q89" s="5752"/>
      <c r="R89" s="5751"/>
      <c r="S89" s="5595"/>
      <c r="T89" s="2542"/>
      <c r="U89" s="2542"/>
      <c r="V89" s="2542"/>
      <c r="W89" s="2542"/>
      <c r="X89" s="2542"/>
      <c r="Y89" s="2542"/>
      <c r="Z89" s="2542"/>
      <c r="AA89" s="2542"/>
    </row>
    <row r="90" spans="1:27" ht="15" customHeight="1">
      <c r="A90" s="7717"/>
      <c r="B90" s="7618"/>
      <c r="C90" s="7650"/>
      <c r="D90" s="8911"/>
      <c r="E90" s="5603"/>
      <c r="F90" s="9039"/>
      <c r="G90" s="7634"/>
      <c r="H90" s="8924"/>
      <c r="I90" s="8906"/>
      <c r="J90" s="5734" t="s">
        <v>69</v>
      </c>
      <c r="K90" s="2784">
        <v>0</v>
      </c>
      <c r="L90" s="2784">
        <v>0</v>
      </c>
      <c r="M90" s="2784">
        <v>0</v>
      </c>
      <c r="N90" s="5754"/>
      <c r="O90" s="5686"/>
      <c r="P90" s="5753"/>
      <c r="Q90" s="5752"/>
      <c r="R90" s="5751"/>
      <c r="S90" s="5595"/>
      <c r="T90" s="2542"/>
      <c r="U90" s="2542"/>
      <c r="V90" s="2542"/>
      <c r="W90" s="2542"/>
      <c r="X90" s="2542"/>
      <c r="Y90" s="2542"/>
      <c r="Z90" s="2542"/>
      <c r="AA90" s="2542"/>
    </row>
    <row r="91" spans="1:27" ht="15" customHeight="1" thickBot="1">
      <c r="A91" s="7718"/>
      <c r="B91" s="7720"/>
      <c r="C91" s="8949"/>
      <c r="D91" s="7680"/>
      <c r="E91" s="5593"/>
      <c r="F91" s="9040"/>
      <c r="G91" s="7635"/>
      <c r="H91" s="8925"/>
      <c r="I91" s="8907"/>
      <c r="J91" s="5756" t="s">
        <v>36</v>
      </c>
      <c r="K91" s="5755">
        <f>SUM(K87:K90)</f>
        <v>31.2</v>
      </c>
      <c r="L91" s="5755">
        <f>SUM(L87:L90)</f>
        <v>41.6</v>
      </c>
      <c r="M91" s="5755">
        <f>SUM(M87:M90)</f>
        <v>41.6</v>
      </c>
      <c r="N91" s="5754"/>
      <c r="O91" s="5686"/>
      <c r="P91" s="5753"/>
      <c r="Q91" s="5752"/>
      <c r="R91" s="5751"/>
      <c r="S91" s="5595"/>
      <c r="T91" s="2542"/>
      <c r="U91" s="2542"/>
      <c r="V91" s="2542"/>
      <c r="W91" s="2542"/>
      <c r="X91" s="2542"/>
      <c r="Y91" s="2542"/>
      <c r="Z91" s="2542"/>
      <c r="AA91" s="2542"/>
    </row>
    <row r="92" spans="1:27" ht="45.75" customHeight="1" thickBot="1">
      <c r="A92" s="8964" t="s">
        <v>43</v>
      </c>
      <c r="B92" s="8967" t="s">
        <v>43</v>
      </c>
      <c r="C92" s="5750" t="s">
        <v>284</v>
      </c>
      <c r="D92" s="8938" t="s">
        <v>2012</v>
      </c>
      <c r="E92" s="8938"/>
      <c r="F92" s="8939"/>
      <c r="G92" s="7633" t="s">
        <v>1991</v>
      </c>
      <c r="H92" s="8982" t="s">
        <v>48</v>
      </c>
      <c r="I92" s="5610" t="s">
        <v>790</v>
      </c>
      <c r="J92" s="2800" t="s">
        <v>41</v>
      </c>
      <c r="K92" s="5749">
        <f>K97+K104+K101+K113+K110</f>
        <v>315</v>
      </c>
      <c r="L92" s="5749">
        <f>L97+L104+L101+L113+L110</f>
        <v>230</v>
      </c>
      <c r="M92" s="5749">
        <f>M97+M104+M101+M113+M110</f>
        <v>155.5</v>
      </c>
      <c r="N92" s="5649" t="s">
        <v>2011</v>
      </c>
      <c r="O92" s="5648" t="s">
        <v>279</v>
      </c>
      <c r="P92" s="2631">
        <v>94</v>
      </c>
      <c r="Q92" s="2941">
        <v>97</v>
      </c>
      <c r="R92" s="5748" t="s">
        <v>2010</v>
      </c>
      <c r="S92" s="5635"/>
      <c r="T92" s="5628"/>
      <c r="U92" s="2542"/>
      <c r="V92" s="2542"/>
      <c r="W92" s="2542"/>
      <c r="X92" s="2542"/>
      <c r="Y92" s="2542"/>
      <c r="Z92" s="2542"/>
      <c r="AA92" s="2542"/>
    </row>
    <row r="93" spans="1:27" ht="60.75" thickBot="1">
      <c r="A93" s="8965"/>
      <c r="B93" s="8968"/>
      <c r="C93" s="5741"/>
      <c r="D93" s="8941"/>
      <c r="E93" s="8941"/>
      <c r="F93" s="8942"/>
      <c r="G93" s="7634"/>
      <c r="H93" s="8919"/>
      <c r="I93" s="5602" t="s">
        <v>1963</v>
      </c>
      <c r="J93" s="2657" t="s">
        <v>90</v>
      </c>
      <c r="K93" s="2656">
        <f>K98+K102</f>
        <v>391.9</v>
      </c>
      <c r="L93" s="2656">
        <f>L98+L102</f>
        <v>508.9</v>
      </c>
      <c r="M93" s="2656">
        <f>M98+M102</f>
        <v>506.6</v>
      </c>
      <c r="N93" s="5747" t="s">
        <v>2009</v>
      </c>
      <c r="O93" s="5686" t="s">
        <v>279</v>
      </c>
      <c r="P93" s="5685">
        <v>74</v>
      </c>
      <c r="Q93" s="5746">
        <v>89</v>
      </c>
      <c r="R93" s="5709" t="s">
        <v>2008</v>
      </c>
      <c r="S93" s="5635"/>
      <c r="T93" s="5745"/>
      <c r="U93" s="2542"/>
      <c r="V93" s="2542"/>
      <c r="W93" s="2542"/>
      <c r="X93" s="2542"/>
      <c r="Y93" s="2542"/>
      <c r="Z93" s="2542"/>
      <c r="AA93" s="2542"/>
    </row>
    <row r="94" spans="1:27" ht="60">
      <c r="A94" s="8965"/>
      <c r="B94" s="8968"/>
      <c r="C94" s="5741"/>
      <c r="D94" s="8941"/>
      <c r="E94" s="8941"/>
      <c r="F94" s="8942"/>
      <c r="G94" s="7634"/>
      <c r="H94" s="8919"/>
      <c r="I94" s="5610" t="s">
        <v>645</v>
      </c>
      <c r="J94" s="8984" t="s">
        <v>69</v>
      </c>
      <c r="K94" s="8986">
        <f>K99</f>
        <v>0</v>
      </c>
      <c r="L94" s="8986">
        <f>L99</f>
        <v>0</v>
      </c>
      <c r="M94" s="8986">
        <f>M99</f>
        <v>0</v>
      </c>
      <c r="N94" s="5744" t="s">
        <v>2007</v>
      </c>
      <c r="O94" s="5705" t="s">
        <v>1983</v>
      </c>
      <c r="P94" s="2624"/>
      <c r="Q94" s="5743">
        <v>0</v>
      </c>
      <c r="R94" s="5709" t="s">
        <v>2006</v>
      </c>
      <c r="S94" s="5742"/>
      <c r="T94" s="8970"/>
      <c r="U94" s="2542"/>
      <c r="V94" s="2542"/>
      <c r="W94" s="2542"/>
      <c r="X94" s="2542"/>
      <c r="Y94" s="2542"/>
      <c r="Z94" s="2542"/>
      <c r="AA94" s="2542"/>
    </row>
    <row r="95" spans="1:27" ht="13.15" customHeight="1">
      <c r="A95" s="8965"/>
      <c r="B95" s="8968"/>
      <c r="C95" s="5741"/>
      <c r="D95" s="8941"/>
      <c r="E95" s="8941"/>
      <c r="F95" s="8942"/>
      <c r="G95" s="7634"/>
      <c r="H95" s="8919"/>
      <c r="I95" s="5602"/>
      <c r="J95" s="8985"/>
      <c r="K95" s="8987"/>
      <c r="L95" s="8987"/>
      <c r="M95" s="8987"/>
      <c r="N95" s="8988" t="s">
        <v>2005</v>
      </c>
      <c r="O95" s="8990" t="s">
        <v>1983</v>
      </c>
      <c r="P95" s="9030">
        <v>1</v>
      </c>
      <c r="Q95" s="8992">
        <v>1</v>
      </c>
      <c r="R95" s="9028"/>
      <c r="S95" s="8977"/>
      <c r="T95" s="8970"/>
      <c r="U95" s="2542"/>
      <c r="V95" s="2542"/>
      <c r="W95" s="2542"/>
      <c r="X95" s="2542"/>
      <c r="Y95" s="2542"/>
      <c r="Z95" s="2542"/>
      <c r="AA95" s="2542"/>
    </row>
    <row r="96" spans="1:27" ht="32.25" customHeight="1" thickBot="1">
      <c r="A96" s="8966"/>
      <c r="B96" s="8969"/>
      <c r="C96" s="5739"/>
      <c r="D96" s="8944"/>
      <c r="E96" s="8944"/>
      <c r="F96" s="8945"/>
      <c r="G96" s="7635"/>
      <c r="H96" s="8983"/>
      <c r="I96" s="5592"/>
      <c r="J96" s="5632" t="s">
        <v>36</v>
      </c>
      <c r="K96" s="2620">
        <f>SUM(K92:K95)</f>
        <v>706.9</v>
      </c>
      <c r="L96" s="2620">
        <f>SUM(L92:L95)</f>
        <v>738.9</v>
      </c>
      <c r="M96" s="2620">
        <f>SUM(M92:M95)</f>
        <v>662.1</v>
      </c>
      <c r="N96" s="8989"/>
      <c r="O96" s="8991"/>
      <c r="P96" s="8935"/>
      <c r="Q96" s="8993"/>
      <c r="R96" s="9029"/>
      <c r="S96" s="8978"/>
      <c r="T96" s="5737"/>
      <c r="U96" s="2542"/>
      <c r="V96" s="2542"/>
      <c r="W96" s="2542"/>
      <c r="X96" s="2542"/>
      <c r="Y96" s="2542"/>
      <c r="Z96" s="2542"/>
      <c r="AA96" s="2542"/>
    </row>
    <row r="97" spans="1:33" ht="75">
      <c r="A97" s="7620" t="s">
        <v>43</v>
      </c>
      <c r="B97" s="7675" t="s">
        <v>43</v>
      </c>
      <c r="C97" s="7650" t="s">
        <v>284</v>
      </c>
      <c r="D97" s="7679" t="s">
        <v>43</v>
      </c>
      <c r="E97" s="5627"/>
      <c r="F97" s="9035" t="s">
        <v>2004</v>
      </c>
      <c r="G97" s="7633" t="s">
        <v>1991</v>
      </c>
      <c r="H97" s="8982" t="s">
        <v>48</v>
      </c>
      <c r="I97" s="5610" t="s">
        <v>1009</v>
      </c>
      <c r="J97" s="5703" t="s">
        <v>41</v>
      </c>
      <c r="K97" s="2680">
        <v>200</v>
      </c>
      <c r="L97" s="2680">
        <v>200</v>
      </c>
      <c r="M97" s="5736">
        <v>125.5</v>
      </c>
      <c r="N97" s="5718" t="s">
        <v>1979</v>
      </c>
      <c r="O97" s="5717" t="s">
        <v>391</v>
      </c>
      <c r="P97" s="5735" t="s">
        <v>2003</v>
      </c>
      <c r="Q97" s="5704" t="s">
        <v>1999</v>
      </c>
      <c r="R97" s="5605" t="s">
        <v>2002</v>
      </c>
      <c r="S97" s="5595"/>
      <c r="T97" s="2542"/>
      <c r="U97" s="2542"/>
      <c r="V97" s="2542"/>
      <c r="W97" s="2542"/>
      <c r="X97" s="2542"/>
      <c r="Y97" s="2542"/>
      <c r="Z97" s="2542"/>
      <c r="AA97" s="2542"/>
    </row>
    <row r="98" spans="1:33" ht="14.25" customHeight="1">
      <c r="A98" s="7621"/>
      <c r="B98" s="7677"/>
      <c r="C98" s="7650"/>
      <c r="D98" s="8911"/>
      <c r="E98" s="5603"/>
      <c r="F98" s="9036"/>
      <c r="G98" s="7634"/>
      <c r="H98" s="8919"/>
      <c r="I98" s="5602" t="s">
        <v>1963</v>
      </c>
      <c r="J98" s="5734" t="s">
        <v>90</v>
      </c>
      <c r="K98" s="5688">
        <v>162.6</v>
      </c>
      <c r="L98" s="5621">
        <v>139</v>
      </c>
      <c r="M98" s="5621">
        <v>138.9</v>
      </c>
      <c r="N98" s="5732"/>
      <c r="O98" s="2670"/>
      <c r="P98" s="5731"/>
      <c r="Q98" s="5588"/>
      <c r="R98" s="5611"/>
      <c r="S98" s="5595"/>
      <c r="T98" s="2542"/>
      <c r="U98" s="2542"/>
      <c r="V98" s="2542"/>
      <c r="W98" s="2542"/>
      <c r="X98" s="2542"/>
      <c r="Y98" s="2542"/>
      <c r="Z98" s="2542"/>
      <c r="AA98" s="2542"/>
      <c r="AD98" s="5677"/>
      <c r="AG98" s="5677"/>
    </row>
    <row r="99" spans="1:33" ht="14.25" customHeight="1" thickBot="1">
      <c r="A99" s="7621"/>
      <c r="B99" s="7677"/>
      <c r="C99" s="7650"/>
      <c r="D99" s="8911"/>
      <c r="E99" s="5603"/>
      <c r="F99" s="9036"/>
      <c r="G99" s="7634"/>
      <c r="H99" s="8919"/>
      <c r="I99" s="5602"/>
      <c r="J99" s="5701" t="s">
        <v>69</v>
      </c>
      <c r="K99" s="5733">
        <v>0</v>
      </c>
      <c r="L99" s="5621">
        <v>0</v>
      </c>
      <c r="M99" s="5621"/>
      <c r="N99" s="5732"/>
      <c r="O99" s="2670"/>
      <c r="P99" s="5731"/>
      <c r="Q99" s="5588"/>
      <c r="R99" s="5611"/>
      <c r="S99" s="5595"/>
      <c r="T99" s="2542"/>
      <c r="U99" s="2542"/>
      <c r="V99" s="2542"/>
      <c r="W99" s="2542"/>
      <c r="X99" s="2542"/>
      <c r="Y99" s="2542"/>
      <c r="Z99" s="2542"/>
      <c r="AA99" s="2542"/>
    </row>
    <row r="100" spans="1:33" ht="20.25" customHeight="1" thickBot="1">
      <c r="A100" s="7622"/>
      <c r="B100" s="7676"/>
      <c r="C100" s="8949"/>
      <c r="D100" s="7680"/>
      <c r="E100" s="5593"/>
      <c r="F100" s="9037"/>
      <c r="G100" s="7635"/>
      <c r="H100" s="8919"/>
      <c r="I100" s="5592"/>
      <c r="J100" s="5616" t="s">
        <v>36</v>
      </c>
      <c r="K100" s="5615">
        <f>SUM(K97:K99)</f>
        <v>362.6</v>
      </c>
      <c r="L100" s="5615">
        <f>SUM(L97:L99)</f>
        <v>339</v>
      </c>
      <c r="M100" s="5615">
        <f>SUM(M97:M99)</f>
        <v>264.39999999999998</v>
      </c>
      <c r="N100" s="5732"/>
      <c r="O100" s="2670"/>
      <c r="P100" s="5731"/>
      <c r="Q100" s="5588"/>
      <c r="R100" s="5611"/>
      <c r="S100" s="5595"/>
      <c r="T100" s="2542"/>
      <c r="U100" s="2542"/>
      <c r="V100" s="2542"/>
      <c r="W100" s="2542"/>
      <c r="X100" s="2542"/>
      <c r="Y100" s="2542"/>
      <c r="Z100" s="2542"/>
      <c r="AA100" s="2542"/>
    </row>
    <row r="101" spans="1:33" ht="18" customHeight="1">
      <c r="A101" s="7620" t="s">
        <v>43</v>
      </c>
      <c r="B101" s="7675" t="s">
        <v>43</v>
      </c>
      <c r="C101" s="7650" t="s">
        <v>284</v>
      </c>
      <c r="D101" s="7679" t="s">
        <v>38</v>
      </c>
      <c r="E101" s="5627"/>
      <c r="F101" s="8912" t="s">
        <v>2001</v>
      </c>
      <c r="G101" s="7633" t="s">
        <v>1991</v>
      </c>
      <c r="H101" s="8919"/>
      <c r="I101" s="5610" t="s">
        <v>1963</v>
      </c>
      <c r="J101" s="5703" t="s">
        <v>41</v>
      </c>
      <c r="K101" s="5622">
        <v>65</v>
      </c>
      <c r="L101" s="2680">
        <v>0</v>
      </c>
      <c r="M101" s="2680">
        <v>0</v>
      </c>
      <c r="N101" s="5718" t="s">
        <v>1979</v>
      </c>
      <c r="O101" s="5717" t="s">
        <v>391</v>
      </c>
      <c r="P101" s="5716" t="s">
        <v>2000</v>
      </c>
      <c r="Q101" s="5715" t="s">
        <v>1999</v>
      </c>
      <c r="R101" s="5611" t="s">
        <v>1978</v>
      </c>
      <c r="S101" s="5595"/>
      <c r="T101" s="2542"/>
      <c r="U101" s="2542"/>
      <c r="V101" s="2542"/>
      <c r="W101" s="2542"/>
      <c r="X101" s="2542"/>
      <c r="Y101" s="2542"/>
      <c r="Z101" s="2542"/>
      <c r="AA101" s="2542"/>
    </row>
    <row r="102" spans="1:33">
      <c r="A102" s="7621"/>
      <c r="B102" s="7677"/>
      <c r="C102" s="7650"/>
      <c r="D102" s="8911"/>
      <c r="E102" s="5603"/>
      <c r="F102" s="8913"/>
      <c r="G102" s="7634"/>
      <c r="H102" s="8919"/>
      <c r="I102" s="5602"/>
      <c r="J102" s="5703" t="s">
        <v>90</v>
      </c>
      <c r="K102" s="5601">
        <v>229.3</v>
      </c>
      <c r="L102" s="2874">
        <v>369.9</v>
      </c>
      <c r="M102" s="2874">
        <v>367.7</v>
      </c>
      <c r="N102" s="5721"/>
      <c r="O102" s="2748"/>
      <c r="P102" s="5720"/>
      <c r="Q102" s="5719"/>
      <c r="R102" s="5611"/>
      <c r="S102" s="5595"/>
      <c r="T102" s="2542"/>
      <c r="U102" s="2542"/>
      <c r="V102" s="2542"/>
      <c r="W102" s="2542"/>
      <c r="X102" s="2542"/>
      <c r="Y102" s="2542"/>
      <c r="Z102" s="2542"/>
      <c r="AA102" s="2542"/>
    </row>
    <row r="103" spans="1:33" ht="14.25" customHeight="1" thickBot="1">
      <c r="A103" s="7622"/>
      <c r="B103" s="7676"/>
      <c r="C103" s="8949"/>
      <c r="D103" s="7680"/>
      <c r="E103" s="5593"/>
      <c r="F103" s="8914"/>
      <c r="G103" s="7635"/>
      <c r="H103" s="8919"/>
      <c r="I103" s="5592"/>
      <c r="J103" s="5616" t="s">
        <v>36</v>
      </c>
      <c r="K103" s="5615">
        <f>SUM(K101:K102)</f>
        <v>294.3</v>
      </c>
      <c r="L103" s="5615">
        <f>SUM(L101:L102)</f>
        <v>369.9</v>
      </c>
      <c r="M103" s="5615">
        <f>SUM(M101:M102)</f>
        <v>367.7</v>
      </c>
      <c r="N103" s="5713"/>
      <c r="O103" s="2618"/>
      <c r="P103" s="5712"/>
      <c r="Q103" s="5711"/>
      <c r="R103" s="5611"/>
      <c r="S103" s="5595"/>
      <c r="T103" s="2542"/>
      <c r="U103" s="2542"/>
      <c r="V103" s="2542"/>
      <c r="W103" s="2542"/>
      <c r="X103" s="2542"/>
      <c r="Y103" s="2542"/>
      <c r="Z103" s="2542"/>
      <c r="AA103" s="2542"/>
    </row>
    <row r="104" spans="1:33" ht="27" customHeight="1" thickBot="1">
      <c r="A104" s="7620" t="s">
        <v>43</v>
      </c>
      <c r="B104" s="7675" t="s">
        <v>43</v>
      </c>
      <c r="C104" s="7650" t="s">
        <v>284</v>
      </c>
      <c r="D104" s="7679" t="s">
        <v>51</v>
      </c>
      <c r="E104" s="5603"/>
      <c r="F104" s="8909" t="s">
        <v>1998</v>
      </c>
      <c r="G104" s="7633" t="s">
        <v>1991</v>
      </c>
      <c r="H104" s="8919"/>
      <c r="I104" s="5610" t="s">
        <v>1963</v>
      </c>
      <c r="J104" s="5703" t="s">
        <v>41</v>
      </c>
      <c r="K104" s="5682">
        <v>0</v>
      </c>
      <c r="L104" s="2897">
        <v>0</v>
      </c>
      <c r="M104" s="2897">
        <v>0</v>
      </c>
      <c r="N104" s="8999" t="s">
        <v>1997</v>
      </c>
      <c r="O104" s="9015" t="s">
        <v>1983</v>
      </c>
      <c r="P104" s="8974">
        <v>1</v>
      </c>
      <c r="Q104" s="9019" t="s">
        <v>645</v>
      </c>
      <c r="R104" s="5617"/>
      <c r="S104" s="5595"/>
      <c r="T104" s="2542"/>
      <c r="U104" s="2542"/>
      <c r="V104" s="2542"/>
      <c r="W104" s="2542"/>
      <c r="X104" s="2542"/>
      <c r="Y104" s="2542"/>
      <c r="Z104" s="2542"/>
      <c r="AA104" s="2542"/>
    </row>
    <row r="105" spans="1:33" ht="21.75" customHeight="1" thickBot="1">
      <c r="A105" s="7622"/>
      <c r="B105" s="7676"/>
      <c r="C105" s="8949"/>
      <c r="D105" s="7680"/>
      <c r="E105" s="5603"/>
      <c r="F105" s="9006"/>
      <c r="G105" s="7635"/>
      <c r="H105" s="8919"/>
      <c r="I105" s="5592"/>
      <c r="J105" s="5616" t="s">
        <v>36</v>
      </c>
      <c r="K105" s="5590">
        <f>SUM(K104)</f>
        <v>0</v>
      </c>
      <c r="L105" s="5590">
        <f>SUM(L104)</f>
        <v>0</v>
      </c>
      <c r="M105" s="5590">
        <f>SUM(M104)</f>
        <v>0</v>
      </c>
      <c r="N105" s="9001"/>
      <c r="O105" s="9016"/>
      <c r="P105" s="8976"/>
      <c r="Q105" s="9020"/>
      <c r="R105" s="5611"/>
      <c r="S105" s="5595"/>
      <c r="T105" s="2542"/>
      <c r="U105" s="2542"/>
      <c r="V105" s="2542"/>
      <c r="W105" s="2542"/>
      <c r="X105" s="2542"/>
      <c r="Y105" s="2542"/>
      <c r="Z105" s="2542"/>
      <c r="AA105" s="2542"/>
    </row>
    <row r="106" spans="1:33" ht="15.75" hidden="1" customHeight="1" thickBot="1">
      <c r="A106" s="7620" t="s">
        <v>43</v>
      </c>
      <c r="B106" s="7675" t="s">
        <v>43</v>
      </c>
      <c r="C106" s="7650" t="s">
        <v>284</v>
      </c>
      <c r="D106" s="7679" t="s">
        <v>44</v>
      </c>
      <c r="E106" s="5603"/>
      <c r="F106" s="8950" t="s">
        <v>1996</v>
      </c>
      <c r="G106" s="7633" t="s">
        <v>1991</v>
      </c>
      <c r="H106" s="8923" t="s">
        <v>48</v>
      </c>
      <c r="I106" s="5610" t="s">
        <v>645</v>
      </c>
      <c r="J106" s="5703" t="s">
        <v>354</v>
      </c>
      <c r="K106" s="5703"/>
      <c r="L106" s="2681">
        <v>0</v>
      </c>
      <c r="M106" s="5725"/>
      <c r="N106" s="5724" t="s">
        <v>1994</v>
      </c>
      <c r="O106" s="2731" t="s">
        <v>960</v>
      </c>
      <c r="P106" s="5728"/>
      <c r="Q106" s="5727"/>
      <c r="R106" s="5611"/>
      <c r="S106" s="5595"/>
      <c r="T106" s="2542"/>
      <c r="U106" s="2542"/>
      <c r="V106" s="2542"/>
      <c r="W106" s="2542"/>
      <c r="X106" s="2542"/>
      <c r="Y106" s="2542"/>
      <c r="Z106" s="2542"/>
      <c r="AA106" s="2542"/>
    </row>
    <row r="107" spans="1:33" ht="15.75" hidden="1" customHeight="1">
      <c r="A107" s="7622"/>
      <c r="B107" s="7676"/>
      <c r="C107" s="8949"/>
      <c r="D107" s="7680"/>
      <c r="E107" s="5603"/>
      <c r="F107" s="8952"/>
      <c r="G107" s="7635"/>
      <c r="H107" s="8924"/>
      <c r="I107" s="5592"/>
      <c r="J107" s="5616" t="s">
        <v>36</v>
      </c>
      <c r="K107" s="5616"/>
      <c r="L107" s="5723">
        <f>SUM(L106)</f>
        <v>0</v>
      </c>
      <c r="M107" s="5726"/>
      <c r="N107" s="5713"/>
      <c r="O107" s="2618"/>
      <c r="P107" s="5712"/>
      <c r="Q107" s="5711"/>
      <c r="R107" s="5611"/>
      <c r="S107" s="5595"/>
      <c r="T107" s="2542"/>
      <c r="U107" s="2542"/>
      <c r="V107" s="2542"/>
      <c r="W107" s="2542"/>
      <c r="X107" s="2542"/>
      <c r="Y107" s="2542"/>
      <c r="Z107" s="2542"/>
      <c r="AA107" s="2542"/>
    </row>
    <row r="108" spans="1:33" ht="19.5" hidden="1" customHeight="1">
      <c r="A108" s="7620" t="s">
        <v>43</v>
      </c>
      <c r="B108" s="7675" t="s">
        <v>43</v>
      </c>
      <c r="C108" s="7650" t="s">
        <v>284</v>
      </c>
      <c r="D108" s="7679" t="s">
        <v>86</v>
      </c>
      <c r="E108" s="5627"/>
      <c r="F108" s="8912" t="s">
        <v>1995</v>
      </c>
      <c r="G108" s="7633" t="s">
        <v>1991</v>
      </c>
      <c r="H108" s="8924"/>
      <c r="I108" s="5602" t="s">
        <v>645</v>
      </c>
      <c r="J108" s="5703" t="s">
        <v>354</v>
      </c>
      <c r="K108" s="5703"/>
      <c r="L108" s="2681">
        <v>0</v>
      </c>
      <c r="M108" s="5725"/>
      <c r="N108" s="5724" t="s">
        <v>1994</v>
      </c>
      <c r="O108" s="2748" t="s">
        <v>960</v>
      </c>
      <c r="P108" s="5720"/>
      <c r="Q108" s="5719"/>
      <c r="R108" s="5611"/>
      <c r="S108" s="5595"/>
      <c r="T108" s="2542"/>
      <c r="U108" s="2542"/>
      <c r="V108" s="2542"/>
      <c r="W108" s="2542"/>
      <c r="X108" s="2542"/>
      <c r="Y108" s="2542"/>
      <c r="Z108" s="2542"/>
      <c r="AA108" s="2542"/>
    </row>
    <row r="109" spans="1:33" ht="15.75" hidden="1" customHeight="1">
      <c r="A109" s="7622"/>
      <c r="B109" s="7676"/>
      <c r="C109" s="8949"/>
      <c r="D109" s="7680"/>
      <c r="E109" s="5593"/>
      <c r="F109" s="8914"/>
      <c r="G109" s="7635"/>
      <c r="H109" s="8924"/>
      <c r="I109" s="5602"/>
      <c r="J109" s="5616" t="s">
        <v>36</v>
      </c>
      <c r="K109" s="5616"/>
      <c r="L109" s="5723">
        <f>SUM(L108)</f>
        <v>0</v>
      </c>
      <c r="M109" s="5722"/>
      <c r="N109" s="5721"/>
      <c r="O109" s="2748"/>
      <c r="P109" s="5720"/>
      <c r="Q109" s="5719"/>
      <c r="R109" s="5611"/>
      <c r="S109" s="5595"/>
      <c r="T109" s="2542"/>
      <c r="U109" s="2542"/>
      <c r="V109" s="2542"/>
      <c r="W109" s="2542"/>
      <c r="X109" s="2542"/>
      <c r="Y109" s="2542"/>
      <c r="Z109" s="2542"/>
      <c r="AA109" s="2542"/>
    </row>
    <row r="110" spans="1:33" ht="15.75" customHeight="1" thickBot="1">
      <c r="A110" s="7620" t="s">
        <v>43</v>
      </c>
      <c r="B110" s="7675" t="s">
        <v>43</v>
      </c>
      <c r="C110" s="7650" t="s">
        <v>284</v>
      </c>
      <c r="D110" s="7679" t="s">
        <v>81</v>
      </c>
      <c r="E110" s="5627"/>
      <c r="F110" s="8912" t="s">
        <v>1993</v>
      </c>
      <c r="G110" s="7633" t="s">
        <v>1991</v>
      </c>
      <c r="H110" s="8924"/>
      <c r="I110" s="5610" t="s">
        <v>645</v>
      </c>
      <c r="J110" s="5703" t="s">
        <v>41</v>
      </c>
      <c r="K110" s="5601">
        <v>30</v>
      </c>
      <c r="L110" s="2874">
        <v>30</v>
      </c>
      <c r="M110" s="2874">
        <v>30</v>
      </c>
      <c r="N110" s="5718"/>
      <c r="O110" s="5717"/>
      <c r="P110" s="5716"/>
      <c r="Q110" s="5715"/>
      <c r="R110" s="5611"/>
      <c r="S110" s="5595"/>
      <c r="T110" s="2542"/>
      <c r="U110" s="2542"/>
      <c r="V110" s="2542"/>
      <c r="W110" s="2542"/>
      <c r="X110" s="2542"/>
      <c r="Y110" s="2542"/>
      <c r="Z110" s="2542"/>
      <c r="AA110" s="2542"/>
    </row>
    <row r="111" spans="1:33" ht="18" customHeight="1" thickBot="1">
      <c r="A111" s="7622"/>
      <c r="B111" s="7676"/>
      <c r="C111" s="8949"/>
      <c r="D111" s="7680"/>
      <c r="E111" s="5593"/>
      <c r="F111" s="8914"/>
      <c r="G111" s="7635"/>
      <c r="H111" s="8924"/>
      <c r="I111" s="5592"/>
      <c r="J111" s="5616" t="s">
        <v>36</v>
      </c>
      <c r="K111" s="5714">
        <f>SUM(K110)</f>
        <v>30</v>
      </c>
      <c r="L111" s="5714">
        <f>SUM(L110)</f>
        <v>30</v>
      </c>
      <c r="M111" s="5590">
        <f>SUM(M110)</f>
        <v>30</v>
      </c>
      <c r="N111" s="5713"/>
      <c r="O111" s="2618"/>
      <c r="P111" s="5712"/>
      <c r="Q111" s="5711"/>
      <c r="R111" s="5611"/>
      <c r="S111" s="5595"/>
      <c r="T111" s="2542"/>
      <c r="U111" s="2542"/>
      <c r="V111" s="2542"/>
      <c r="W111" s="2542"/>
      <c r="X111" s="2542"/>
      <c r="Y111" s="2542"/>
      <c r="Z111" s="2542"/>
      <c r="AA111" s="2542"/>
    </row>
    <row r="112" spans="1:33" ht="18.75" customHeight="1" thickBot="1">
      <c r="A112" s="7620" t="s">
        <v>43</v>
      </c>
      <c r="B112" s="7675" t="s">
        <v>43</v>
      </c>
      <c r="C112" s="7650" t="s">
        <v>284</v>
      </c>
      <c r="D112" s="7679" t="s">
        <v>79</v>
      </c>
      <c r="E112" s="5627"/>
      <c r="F112" s="8912" t="s">
        <v>1992</v>
      </c>
      <c r="G112" s="7633" t="s">
        <v>1991</v>
      </c>
      <c r="H112" s="8924"/>
      <c r="I112" s="5610" t="s">
        <v>1963</v>
      </c>
      <c r="J112" s="5703" t="s">
        <v>41</v>
      </c>
      <c r="K112" s="5682">
        <v>20</v>
      </c>
      <c r="L112" s="2672">
        <v>0</v>
      </c>
      <c r="M112" s="2672">
        <v>0</v>
      </c>
      <c r="N112" s="5718"/>
      <c r="O112" s="5717"/>
      <c r="P112" s="5716"/>
      <c r="Q112" s="5715"/>
      <c r="R112" s="5617"/>
      <c r="S112" s="5595"/>
      <c r="T112" s="2542"/>
      <c r="U112" s="2542"/>
      <c r="V112" s="2542"/>
      <c r="W112" s="2542"/>
      <c r="X112" s="2542"/>
      <c r="Y112" s="2542"/>
      <c r="Z112" s="2542"/>
      <c r="AA112" s="2542"/>
    </row>
    <row r="113" spans="1:31" ht="18" customHeight="1" thickBot="1">
      <c r="A113" s="7622"/>
      <c r="B113" s="7676"/>
      <c r="C113" s="8949"/>
      <c r="D113" s="7680"/>
      <c r="E113" s="5593"/>
      <c r="F113" s="8914"/>
      <c r="G113" s="7635"/>
      <c r="H113" s="8925"/>
      <c r="I113" s="5592"/>
      <c r="J113" s="5616" t="s">
        <v>36</v>
      </c>
      <c r="K113" s="5714">
        <f>SUM(K112)</f>
        <v>20</v>
      </c>
      <c r="L113" s="5714">
        <f>SUM(L112)</f>
        <v>0</v>
      </c>
      <c r="M113" s="5590">
        <f>SUM(M112)</f>
        <v>0</v>
      </c>
      <c r="N113" s="5713"/>
      <c r="O113" s="2618"/>
      <c r="P113" s="5712"/>
      <c r="Q113" s="5711"/>
      <c r="R113" s="5611"/>
      <c r="S113" s="5595"/>
      <c r="T113" s="2542"/>
      <c r="U113" s="2542"/>
      <c r="V113" s="2542"/>
      <c r="W113" s="2542"/>
      <c r="X113" s="2542"/>
      <c r="Y113" s="2542"/>
      <c r="Z113" s="2542"/>
      <c r="AA113" s="2542"/>
    </row>
    <row r="114" spans="1:31" ht="19.5" customHeight="1">
      <c r="A114" s="8964" t="s">
        <v>43</v>
      </c>
      <c r="B114" s="8967" t="s">
        <v>43</v>
      </c>
      <c r="C114" s="5645" t="s">
        <v>273</v>
      </c>
      <c r="D114" s="8938" t="s">
        <v>1990</v>
      </c>
      <c r="E114" s="8938"/>
      <c r="F114" s="8939"/>
      <c r="G114" s="7633" t="s">
        <v>1973</v>
      </c>
      <c r="H114" s="5710" t="s">
        <v>48</v>
      </c>
      <c r="I114" s="5639" t="s">
        <v>1989</v>
      </c>
      <c r="J114" s="2627" t="s">
        <v>41</v>
      </c>
      <c r="K114" s="2626">
        <f>K119+K123+K127+K129</f>
        <v>1350.8</v>
      </c>
      <c r="L114" s="2626">
        <f>L119+L123+L127+L129</f>
        <v>1454.8</v>
      </c>
      <c r="M114" s="2626">
        <f>M119+M123+M127+M129</f>
        <v>1451.6000000000001</v>
      </c>
      <c r="N114" s="7653" t="s">
        <v>1988</v>
      </c>
      <c r="O114" s="5644" t="s">
        <v>279</v>
      </c>
      <c r="P114" s="2759">
        <v>99</v>
      </c>
      <c r="Q114" s="5704" t="s">
        <v>1987</v>
      </c>
      <c r="R114" s="5611"/>
      <c r="S114" s="5635"/>
      <c r="T114" s="5628"/>
      <c r="U114" s="2542"/>
      <c r="V114" s="2542"/>
      <c r="W114" s="2542"/>
      <c r="X114" s="2542"/>
      <c r="Y114" s="2542"/>
      <c r="Z114" s="2542"/>
      <c r="AA114" s="2542"/>
    </row>
    <row r="115" spans="1:31" ht="20.25" customHeight="1">
      <c r="A115" s="8965"/>
      <c r="B115" s="8968"/>
      <c r="C115" s="5634"/>
      <c r="D115" s="8941"/>
      <c r="E115" s="8941"/>
      <c r="F115" s="8942"/>
      <c r="G115" s="7634"/>
      <c r="H115" s="5667"/>
      <c r="I115" s="5708"/>
      <c r="J115" s="2695" t="s">
        <v>90</v>
      </c>
      <c r="K115" s="2701">
        <f>K125</f>
        <v>125.2</v>
      </c>
      <c r="L115" s="2701">
        <f>L125</f>
        <v>132.6</v>
      </c>
      <c r="M115" s="2701">
        <f>M125</f>
        <v>132.6</v>
      </c>
      <c r="N115" s="9021"/>
      <c r="O115" s="8990"/>
      <c r="P115" s="9017"/>
      <c r="Q115" s="9013"/>
      <c r="R115" s="5611"/>
      <c r="S115" s="5635"/>
      <c r="T115" s="5628"/>
      <c r="U115" s="2542"/>
      <c r="V115" s="2542"/>
      <c r="W115" s="2542"/>
      <c r="X115" s="2542"/>
      <c r="Y115" s="2542"/>
      <c r="Z115" s="2542"/>
      <c r="AA115" s="2542"/>
    </row>
    <row r="116" spans="1:31" ht="45">
      <c r="A116" s="8965"/>
      <c r="B116" s="8968"/>
      <c r="C116" s="5634"/>
      <c r="D116" s="8941"/>
      <c r="E116" s="8941"/>
      <c r="F116" s="8942"/>
      <c r="G116" s="7634"/>
      <c r="H116" s="5667"/>
      <c r="I116" s="5708"/>
      <c r="J116" s="2702" t="s">
        <v>245</v>
      </c>
      <c r="K116" s="2701">
        <f>K120</f>
        <v>3451.1</v>
      </c>
      <c r="L116" s="2701">
        <f>L120</f>
        <v>4835.3999999999996</v>
      </c>
      <c r="M116" s="2701">
        <f>M120</f>
        <v>4835.3999999999996</v>
      </c>
      <c r="N116" s="9021"/>
      <c r="O116" s="9022"/>
      <c r="P116" s="9018"/>
      <c r="Q116" s="9014"/>
      <c r="R116" s="5596" t="s">
        <v>1986</v>
      </c>
      <c r="S116" s="5709"/>
      <c r="T116" s="5628"/>
      <c r="U116" s="2542"/>
      <c r="V116" s="2542"/>
      <c r="W116" s="2542"/>
      <c r="X116" s="2542"/>
      <c r="Y116" s="2542"/>
      <c r="Z116" s="2542"/>
      <c r="AA116" s="2542"/>
    </row>
    <row r="117" spans="1:31" ht="14.45" customHeight="1">
      <c r="A117" s="8965"/>
      <c r="B117" s="8968"/>
      <c r="C117" s="5634"/>
      <c r="D117" s="8941"/>
      <c r="E117" s="8941"/>
      <c r="F117" s="8942"/>
      <c r="G117" s="7634"/>
      <c r="H117" s="5667"/>
      <c r="I117" s="5708"/>
      <c r="J117" s="2695" t="s">
        <v>69</v>
      </c>
      <c r="K117" s="2701">
        <f>K121+K124</f>
        <v>0</v>
      </c>
      <c r="L117" s="2701">
        <f>L121+L124</f>
        <v>0</v>
      </c>
      <c r="M117" s="2701">
        <f>M121+M124</f>
        <v>0</v>
      </c>
      <c r="N117" s="9021"/>
      <c r="O117" s="9022"/>
      <c r="P117" s="9018"/>
      <c r="Q117" s="9014"/>
      <c r="R117" s="5611"/>
      <c r="S117" s="5635"/>
      <c r="T117" s="5628"/>
      <c r="U117" s="2542"/>
      <c r="V117" s="2542"/>
      <c r="W117" s="2542"/>
      <c r="X117" s="2542"/>
      <c r="Y117" s="2542"/>
      <c r="Z117" s="2542"/>
      <c r="AA117" s="2542"/>
    </row>
    <row r="118" spans="1:31" ht="13.5" customHeight="1" thickBot="1">
      <c r="A118" s="8966"/>
      <c r="B118" s="8969"/>
      <c r="C118" s="5668"/>
      <c r="D118" s="8944"/>
      <c r="E118" s="8944"/>
      <c r="F118" s="8945"/>
      <c r="G118" s="7635"/>
      <c r="H118" s="5667"/>
      <c r="I118" s="5633"/>
      <c r="J118" s="2621" t="s">
        <v>36</v>
      </c>
      <c r="K118" s="2620">
        <f>SUM(K114:K117)</f>
        <v>4927.1000000000004</v>
      </c>
      <c r="L118" s="2620">
        <f>SUM(L114:L117)</f>
        <v>6422.7999999999993</v>
      </c>
      <c r="M118" s="2620">
        <f>SUM(M114:M117)</f>
        <v>6419.5999999999995</v>
      </c>
      <c r="N118" s="8989"/>
      <c r="O118" s="9022"/>
      <c r="P118" s="9018"/>
      <c r="Q118" s="9014"/>
      <c r="R118" s="5611"/>
      <c r="S118" s="5629"/>
      <c r="T118" s="5706"/>
      <c r="U118" s="2542"/>
      <c r="V118" s="2542"/>
      <c r="W118" s="2542"/>
      <c r="X118" s="2542"/>
      <c r="Y118" s="2542"/>
      <c r="Z118" s="2542"/>
      <c r="AA118" s="2542"/>
    </row>
    <row r="119" spans="1:31" ht="23.25" customHeight="1">
      <c r="A119" s="8964" t="s">
        <v>43</v>
      </c>
      <c r="B119" s="8967" t="s">
        <v>43</v>
      </c>
      <c r="C119" s="5645" t="s">
        <v>273</v>
      </c>
      <c r="D119" s="7679" t="s">
        <v>43</v>
      </c>
      <c r="E119" s="5676"/>
      <c r="F119" s="8909" t="s">
        <v>1985</v>
      </c>
      <c r="G119" s="7633" t="s">
        <v>1973</v>
      </c>
      <c r="H119" s="5667"/>
      <c r="I119" s="8905" t="s">
        <v>1963</v>
      </c>
      <c r="J119" s="5609" t="s">
        <v>41</v>
      </c>
      <c r="K119" s="2680">
        <v>1190</v>
      </c>
      <c r="L119" s="2680">
        <v>1240</v>
      </c>
      <c r="M119" s="2680">
        <v>1239.8</v>
      </c>
      <c r="N119" s="2625" t="s">
        <v>1984</v>
      </c>
      <c r="O119" s="5705" t="s">
        <v>1983</v>
      </c>
      <c r="P119" s="2759">
        <v>31</v>
      </c>
      <c r="Q119" s="5704" t="s">
        <v>1982</v>
      </c>
      <c r="R119" s="5617"/>
      <c r="S119" s="5595"/>
      <c r="T119" s="5594"/>
      <c r="U119" s="2542"/>
      <c r="V119" s="2542"/>
      <c r="W119" s="2542"/>
      <c r="X119" s="2542"/>
      <c r="Y119" s="2542"/>
      <c r="Z119" s="2542"/>
      <c r="AA119" s="2542"/>
    </row>
    <row r="120" spans="1:31" ht="22.5" customHeight="1">
      <c r="A120" s="8965"/>
      <c r="B120" s="8968"/>
      <c r="C120" s="5634"/>
      <c r="D120" s="8911"/>
      <c r="E120" s="5676"/>
      <c r="F120" s="9006"/>
      <c r="G120" s="7634"/>
      <c r="H120" s="5667"/>
      <c r="I120" s="8906"/>
      <c r="J120" s="5703" t="s">
        <v>245</v>
      </c>
      <c r="K120" s="5622">
        <v>3451.1</v>
      </c>
      <c r="L120" s="5621">
        <v>4835.3999999999996</v>
      </c>
      <c r="M120" s="5621">
        <v>4835.3999999999996</v>
      </c>
      <c r="N120" s="2705" t="s">
        <v>1981</v>
      </c>
      <c r="O120" s="5697" t="s">
        <v>391</v>
      </c>
      <c r="P120" s="2654">
        <v>550</v>
      </c>
      <c r="Q120" s="5696">
        <v>468</v>
      </c>
      <c r="R120" s="5702" t="s">
        <v>1978</v>
      </c>
      <c r="S120" s="5595"/>
      <c r="T120" s="5677"/>
      <c r="U120" s="2542"/>
      <c r="V120" s="2542"/>
      <c r="W120" s="2542"/>
      <c r="X120" s="2542"/>
      <c r="Y120" s="2542"/>
      <c r="Z120" s="2542"/>
      <c r="AA120" s="2542"/>
      <c r="AE120" s="5677"/>
    </row>
    <row r="121" spans="1:31" ht="15.75" customHeight="1" thickBot="1">
      <c r="A121" s="8965"/>
      <c r="B121" s="8968"/>
      <c r="C121" s="5634"/>
      <c r="D121" s="8911"/>
      <c r="E121" s="5676"/>
      <c r="F121" s="9006"/>
      <c r="G121" s="7634"/>
      <c r="H121" s="5667"/>
      <c r="I121" s="8906"/>
      <c r="J121" s="5701" t="s">
        <v>69</v>
      </c>
      <c r="K121" s="5700">
        <v>0</v>
      </c>
      <c r="L121" s="5699">
        <v>0</v>
      </c>
      <c r="M121" s="5699">
        <v>0</v>
      </c>
      <c r="N121" s="5698"/>
      <c r="O121" s="5697"/>
      <c r="P121" s="2654"/>
      <c r="Q121" s="5696"/>
      <c r="R121" s="5695"/>
      <c r="S121" s="5595"/>
      <c r="T121" s="2542"/>
      <c r="U121" s="2542"/>
      <c r="V121" s="2542"/>
      <c r="W121" s="2542"/>
      <c r="X121" s="2542"/>
      <c r="Y121" s="2542"/>
      <c r="Z121" s="2542"/>
      <c r="AA121" s="2542"/>
    </row>
    <row r="122" spans="1:31" ht="16.5" customHeight="1" thickBot="1">
      <c r="A122" s="8966"/>
      <c r="B122" s="8969"/>
      <c r="C122" s="5668"/>
      <c r="D122" s="7680"/>
      <c r="E122" s="5676"/>
      <c r="F122" s="8910"/>
      <c r="G122" s="7635"/>
      <c r="H122" s="5667"/>
      <c r="I122" s="8907"/>
      <c r="J122" s="5694" t="s">
        <v>36</v>
      </c>
      <c r="K122" s="5664">
        <f>SUM(K119:K121)</f>
        <v>4641.1000000000004</v>
      </c>
      <c r="L122" s="5664">
        <f>SUM(L119:L121)</f>
        <v>6075.4</v>
      </c>
      <c r="M122" s="5664">
        <f>SUM(M119:M121)</f>
        <v>6075.2</v>
      </c>
      <c r="N122" s="5693"/>
      <c r="O122" s="5692"/>
      <c r="P122" s="5691"/>
      <c r="Q122" s="5690"/>
      <c r="R122" s="5611"/>
      <c r="S122" s="5595"/>
      <c r="T122" s="2542"/>
      <c r="U122" s="2542"/>
      <c r="V122" s="2542"/>
      <c r="W122" s="2542"/>
      <c r="X122" s="2542"/>
      <c r="Y122" s="2542"/>
      <c r="Z122" s="2542"/>
      <c r="AA122" s="2542"/>
    </row>
    <row r="123" spans="1:31" ht="21" customHeight="1">
      <c r="A123" s="8964" t="s">
        <v>43</v>
      </c>
      <c r="B123" s="8967" t="s">
        <v>43</v>
      </c>
      <c r="C123" s="5645" t="s">
        <v>273</v>
      </c>
      <c r="D123" s="7679" t="s">
        <v>38</v>
      </c>
      <c r="E123" s="5676"/>
      <c r="F123" s="8909" t="s">
        <v>1980</v>
      </c>
      <c r="G123" s="7633" t="s">
        <v>1973</v>
      </c>
      <c r="H123" s="5667"/>
      <c r="I123" s="5674" t="s">
        <v>1963</v>
      </c>
      <c r="J123" s="5626" t="s">
        <v>41</v>
      </c>
      <c r="K123" s="5626">
        <v>149.80000000000001</v>
      </c>
      <c r="L123" s="2681">
        <v>202.8</v>
      </c>
      <c r="M123" s="2681">
        <v>200.9</v>
      </c>
      <c r="N123" s="5638" t="s">
        <v>1979</v>
      </c>
      <c r="O123" s="5680" t="s">
        <v>391</v>
      </c>
      <c r="P123" s="5679">
        <v>200</v>
      </c>
      <c r="Q123" s="5678">
        <v>205</v>
      </c>
      <c r="R123" s="5611" t="s">
        <v>1978</v>
      </c>
      <c r="S123" s="5595"/>
      <c r="T123" s="2542"/>
      <c r="U123" s="2542"/>
      <c r="V123" s="2542"/>
      <c r="W123" s="2542"/>
      <c r="X123" s="2542"/>
      <c r="Y123" s="2542"/>
      <c r="Z123" s="2542"/>
      <c r="AA123" s="2542"/>
    </row>
    <row r="124" spans="1:31" ht="21" customHeight="1">
      <c r="A124" s="8965"/>
      <c r="B124" s="8968"/>
      <c r="C124" s="5634"/>
      <c r="D124" s="8911"/>
      <c r="E124" s="5676"/>
      <c r="F124" s="9006"/>
      <c r="G124" s="7634"/>
      <c r="H124" s="5667"/>
      <c r="I124" s="5689"/>
      <c r="J124" s="5622" t="s">
        <v>69</v>
      </c>
      <c r="K124" s="5622">
        <v>0</v>
      </c>
      <c r="L124" s="2784">
        <v>0</v>
      </c>
      <c r="M124" s="2784">
        <v>0</v>
      </c>
      <c r="N124" s="5687"/>
      <c r="O124" s="5686"/>
      <c r="P124" s="5685"/>
      <c r="Q124" s="5684"/>
      <c r="R124" s="5611"/>
      <c r="S124" s="5595"/>
      <c r="T124" s="2542"/>
      <c r="U124" s="2542"/>
      <c r="V124" s="2542"/>
      <c r="W124" s="2542"/>
      <c r="X124" s="2542"/>
      <c r="Y124" s="2542"/>
      <c r="Z124" s="2542"/>
      <c r="AA124" s="2542"/>
    </row>
    <row r="125" spans="1:31" ht="21.75" customHeight="1" thickBot="1">
      <c r="A125" s="8965"/>
      <c r="B125" s="8968"/>
      <c r="C125" s="5634"/>
      <c r="D125" s="8911"/>
      <c r="E125" s="5676"/>
      <c r="F125" s="9006"/>
      <c r="G125" s="7634"/>
      <c r="H125" s="5667"/>
      <c r="I125" s="5689"/>
      <c r="J125" s="5688" t="s">
        <v>90</v>
      </c>
      <c r="K125" s="5601">
        <v>125.2</v>
      </c>
      <c r="L125" s="2649">
        <v>132.6</v>
      </c>
      <c r="M125" s="2649">
        <v>132.6</v>
      </c>
      <c r="N125" s="5687"/>
      <c r="O125" s="5686"/>
      <c r="P125" s="5685"/>
      <c r="Q125" s="5684"/>
      <c r="R125" s="5611"/>
      <c r="S125" s="5595"/>
      <c r="T125" s="2542"/>
      <c r="U125" s="2542"/>
      <c r="V125" s="2542"/>
      <c r="W125" s="2542"/>
      <c r="X125" s="2542"/>
      <c r="Y125" s="2542"/>
      <c r="Z125" s="5683"/>
      <c r="AA125" s="2542"/>
    </row>
    <row r="126" spans="1:31" ht="14.25" customHeight="1" thickBot="1">
      <c r="A126" s="8966"/>
      <c r="B126" s="8969"/>
      <c r="C126" s="5668"/>
      <c r="D126" s="7680"/>
      <c r="E126" s="5676"/>
      <c r="F126" s="8910"/>
      <c r="G126" s="7635"/>
      <c r="H126" s="5667"/>
      <c r="I126" s="5666"/>
      <c r="J126" s="5675" t="s">
        <v>36</v>
      </c>
      <c r="K126" s="5664">
        <f>SUM(K123:K125)</f>
        <v>275</v>
      </c>
      <c r="L126" s="5664">
        <f>SUM(L123:L125)</f>
        <v>335.4</v>
      </c>
      <c r="M126" s="5664">
        <f>SUM(M123:M125)</f>
        <v>333.5</v>
      </c>
      <c r="N126" s="5663"/>
      <c r="O126" s="2806"/>
      <c r="P126" s="2835"/>
      <c r="Q126" s="5606"/>
      <c r="R126" s="5611"/>
      <c r="S126" s="5595"/>
      <c r="T126" s="2542"/>
      <c r="U126" s="2542"/>
      <c r="V126" s="2542"/>
      <c r="W126" s="2542"/>
      <c r="X126" s="2542"/>
      <c r="Y126" s="2542"/>
      <c r="Z126" s="2542"/>
      <c r="AA126" s="2542"/>
    </row>
    <row r="127" spans="1:31" ht="20.25" customHeight="1" thickBot="1">
      <c r="A127" s="8964" t="s">
        <v>43</v>
      </c>
      <c r="B127" s="8967" t="s">
        <v>43</v>
      </c>
      <c r="C127" s="5645" t="s">
        <v>273</v>
      </c>
      <c r="D127" s="7679" t="s">
        <v>51</v>
      </c>
      <c r="E127" s="5676"/>
      <c r="F127" s="8909" t="s">
        <v>1977</v>
      </c>
      <c r="G127" s="7633" t="s">
        <v>1973</v>
      </c>
      <c r="H127" s="5667"/>
      <c r="I127" s="8905" t="s">
        <v>1976</v>
      </c>
      <c r="J127" s="5609" t="s">
        <v>41</v>
      </c>
      <c r="K127" s="5682">
        <v>10</v>
      </c>
      <c r="L127" s="2672">
        <v>11</v>
      </c>
      <c r="M127" s="2672">
        <v>10.9</v>
      </c>
      <c r="N127" s="5681" t="s">
        <v>1975</v>
      </c>
      <c r="O127" s="5680" t="s">
        <v>254</v>
      </c>
      <c r="P127" s="5679">
        <v>3</v>
      </c>
      <c r="Q127" s="5678">
        <v>3</v>
      </c>
      <c r="R127" s="5617"/>
      <c r="S127" s="5595"/>
      <c r="T127" s="2542"/>
      <c r="U127" s="2542"/>
      <c r="V127" s="2542"/>
      <c r="W127" s="2542"/>
      <c r="X127" s="2542"/>
      <c r="Y127" s="2542"/>
      <c r="Z127" s="2542"/>
      <c r="AA127" s="2542"/>
      <c r="AE127" s="5677"/>
    </row>
    <row r="128" spans="1:31" ht="21" customHeight="1" thickBot="1">
      <c r="A128" s="8966"/>
      <c r="B128" s="8969"/>
      <c r="C128" s="5668"/>
      <c r="D128" s="7680"/>
      <c r="E128" s="5676"/>
      <c r="F128" s="8910"/>
      <c r="G128" s="7635"/>
      <c r="H128" s="5667"/>
      <c r="I128" s="8907"/>
      <c r="J128" s="5675" t="s">
        <v>36</v>
      </c>
      <c r="K128" s="5664">
        <f>SUM(K127)</f>
        <v>10</v>
      </c>
      <c r="L128" s="5664">
        <f>SUM(L127)</f>
        <v>11</v>
      </c>
      <c r="M128" s="5664">
        <f>SUM(M127)</f>
        <v>10.9</v>
      </c>
      <c r="N128" s="5663"/>
      <c r="O128" s="2806"/>
      <c r="P128" s="2835"/>
      <c r="Q128" s="5606"/>
      <c r="R128" s="5611"/>
      <c r="S128" s="5595"/>
      <c r="T128" s="2542"/>
      <c r="U128" s="2542"/>
      <c r="V128" s="2542"/>
      <c r="W128" s="2542"/>
      <c r="X128" s="2542"/>
      <c r="Y128" s="2542"/>
      <c r="Z128" s="2542"/>
      <c r="AA128" s="2542"/>
    </row>
    <row r="129" spans="1:27" ht="55.5" customHeight="1" thickBot="1">
      <c r="A129" s="8964" t="s">
        <v>43</v>
      </c>
      <c r="B129" s="8967" t="s">
        <v>43</v>
      </c>
      <c r="C129" s="5645" t="s">
        <v>273</v>
      </c>
      <c r="D129" s="7679" t="s">
        <v>44</v>
      </c>
      <c r="E129" s="2659"/>
      <c r="F129" s="7648" t="s">
        <v>1974</v>
      </c>
      <c r="G129" s="7633" t="s">
        <v>1973</v>
      </c>
      <c r="H129" s="5667"/>
      <c r="I129" s="5674" t="s">
        <v>247</v>
      </c>
      <c r="J129" s="5673" t="s">
        <v>41</v>
      </c>
      <c r="K129" s="5672">
        <v>1</v>
      </c>
      <c r="L129" s="5672">
        <v>1</v>
      </c>
      <c r="M129" s="5672">
        <v>0</v>
      </c>
      <c r="N129" s="5671" t="s">
        <v>1972</v>
      </c>
      <c r="O129" s="5670" t="s">
        <v>391</v>
      </c>
      <c r="P129" s="5669">
        <v>10</v>
      </c>
      <c r="Q129" s="2845">
        <v>0</v>
      </c>
      <c r="R129" s="8898" t="s">
        <v>1971</v>
      </c>
      <c r="S129" s="8899"/>
      <c r="T129" s="2542"/>
      <c r="U129" s="2542"/>
      <c r="V129" s="2542"/>
      <c r="W129" s="2542"/>
      <c r="X129" s="2542"/>
      <c r="Y129" s="2542"/>
      <c r="Z129" s="2542"/>
      <c r="AA129" s="2542"/>
    </row>
    <row r="130" spans="1:27" ht="20.25" customHeight="1" thickBot="1">
      <c r="A130" s="8966"/>
      <c r="B130" s="8969"/>
      <c r="C130" s="5668"/>
      <c r="D130" s="7680"/>
      <c r="E130" s="2659"/>
      <c r="F130" s="7632"/>
      <c r="G130" s="7635"/>
      <c r="H130" s="5667"/>
      <c r="I130" s="5666"/>
      <c r="J130" s="5665" t="s">
        <v>36</v>
      </c>
      <c r="K130" s="5664">
        <f>K129</f>
        <v>1</v>
      </c>
      <c r="L130" s="5664">
        <f>L129</f>
        <v>1</v>
      </c>
      <c r="M130" s="5664">
        <f>M129</f>
        <v>0</v>
      </c>
      <c r="N130" s="5663"/>
      <c r="O130" s="2806"/>
      <c r="P130" s="2631"/>
      <c r="Q130" s="5606"/>
      <c r="R130" s="8900"/>
      <c r="S130" s="8901"/>
      <c r="T130" s="2542"/>
      <c r="U130" s="2542"/>
      <c r="V130" s="2542"/>
      <c r="W130" s="2542"/>
      <c r="X130" s="2542"/>
      <c r="Y130" s="2542"/>
      <c r="Z130" s="2542"/>
      <c r="AA130" s="2542"/>
    </row>
    <row r="131" spans="1:27" ht="24" customHeight="1" thickBot="1">
      <c r="A131" s="2883" t="s">
        <v>43</v>
      </c>
      <c r="B131" s="5585" t="s">
        <v>43</v>
      </c>
      <c r="C131" s="7625" t="s">
        <v>40</v>
      </c>
      <c r="D131" s="7626"/>
      <c r="E131" s="7626"/>
      <c r="F131" s="7626"/>
      <c r="G131" s="7626"/>
      <c r="H131" s="7626"/>
      <c r="I131" s="8908"/>
      <c r="J131" s="2590" t="s">
        <v>36</v>
      </c>
      <c r="K131" s="5584">
        <f>SUM(K15,K42,K67,K86,K96,K118)</f>
        <v>55815.199999999997</v>
      </c>
      <c r="L131" s="5584">
        <f>SUM(L15,L42,L67,L86,L96,L118)</f>
        <v>60346.2</v>
      </c>
      <c r="M131" s="5584">
        <f>SUM(M15,M42,M67,M86,M96,M118)</f>
        <v>60049.599999999999</v>
      </c>
      <c r="N131" s="5662"/>
      <c r="O131" s="5661"/>
      <c r="P131" s="5661"/>
      <c r="Q131" s="5660"/>
      <c r="R131" s="5659"/>
      <c r="S131" s="5658"/>
      <c r="T131" s="2542"/>
      <c r="U131" s="2542"/>
      <c r="V131" s="2542"/>
      <c r="W131" s="2542"/>
      <c r="X131" s="2542"/>
      <c r="Y131" s="2542"/>
      <c r="Z131" s="2542"/>
      <c r="AA131" s="2542"/>
    </row>
    <row r="132" spans="1:27" ht="21" customHeight="1" thickBot="1">
      <c r="A132" s="2883" t="s">
        <v>43</v>
      </c>
      <c r="B132" s="5585" t="s">
        <v>38</v>
      </c>
      <c r="C132" s="2638" t="s">
        <v>1970</v>
      </c>
      <c r="D132" s="2636"/>
      <c r="E132" s="5657"/>
      <c r="F132" s="5656"/>
      <c r="G132" s="5656"/>
      <c r="H132" s="5656"/>
      <c r="I132" s="5656"/>
      <c r="J132" s="5656"/>
      <c r="K132" s="5656"/>
      <c r="L132" s="5656"/>
      <c r="M132" s="5656"/>
      <c r="N132" s="5656"/>
      <c r="O132" s="5656"/>
      <c r="P132" s="5656"/>
      <c r="Q132" s="5656"/>
      <c r="R132" s="5655"/>
      <c r="S132" s="5654"/>
      <c r="T132" s="2542"/>
      <c r="U132" s="2542"/>
      <c r="V132" s="2542"/>
      <c r="W132" s="2542"/>
      <c r="X132" s="2542"/>
      <c r="Y132" s="2542"/>
      <c r="Z132" s="2542"/>
      <c r="AA132" s="2542"/>
    </row>
    <row r="133" spans="1:27" ht="39" thickBot="1">
      <c r="A133" s="2886"/>
      <c r="B133" s="2613"/>
      <c r="C133" s="5653"/>
      <c r="D133" s="5652"/>
      <c r="E133" s="5651"/>
      <c r="F133" s="5650"/>
      <c r="G133" s="5650"/>
      <c r="H133" s="5650"/>
      <c r="I133" s="5650"/>
      <c r="J133" s="5650"/>
      <c r="K133" s="5650"/>
      <c r="L133" s="5650"/>
      <c r="M133" s="5650"/>
      <c r="N133" s="5649" t="s">
        <v>1969</v>
      </c>
      <c r="O133" s="5648" t="s">
        <v>391</v>
      </c>
      <c r="P133" s="2631">
        <v>330</v>
      </c>
      <c r="Q133" s="5606">
        <v>340</v>
      </c>
      <c r="R133" s="5647"/>
      <c r="S133" s="5646"/>
      <c r="T133" s="2542"/>
      <c r="U133" s="2542"/>
      <c r="V133" s="2542"/>
      <c r="W133" s="2542"/>
      <c r="X133" s="2542"/>
      <c r="Y133" s="2542"/>
      <c r="Z133" s="2542"/>
      <c r="AA133" s="2542"/>
    </row>
    <row r="134" spans="1:27" ht="26.45" customHeight="1">
      <c r="A134" s="7620" t="s">
        <v>43</v>
      </c>
      <c r="B134" s="7617" t="s">
        <v>38</v>
      </c>
      <c r="C134" s="5645" t="s">
        <v>43</v>
      </c>
      <c r="D134" s="9007" t="s">
        <v>1968</v>
      </c>
      <c r="E134" s="9007"/>
      <c r="F134" s="9008"/>
      <c r="G134" s="7633" t="s">
        <v>315</v>
      </c>
      <c r="H134" s="8923" t="s">
        <v>48</v>
      </c>
      <c r="I134" s="5639"/>
      <c r="J134" s="2627" t="s">
        <v>41</v>
      </c>
      <c r="K134" s="2626">
        <f>K138</f>
        <v>200</v>
      </c>
      <c r="L134" s="2626">
        <f>L138</f>
        <v>157</v>
      </c>
      <c r="M134" s="2626">
        <f>M138</f>
        <v>155.1</v>
      </c>
      <c r="N134" s="2854"/>
      <c r="O134" s="5644"/>
      <c r="P134" s="5644"/>
      <c r="Q134" s="2604"/>
      <c r="R134" s="5611"/>
      <c r="S134" s="5635"/>
      <c r="T134" s="5628"/>
      <c r="U134" s="2542"/>
      <c r="V134" s="2542"/>
      <c r="W134" s="2542"/>
      <c r="X134" s="2542"/>
      <c r="Y134" s="2542"/>
      <c r="Z134" s="2542"/>
      <c r="AA134" s="2542"/>
    </row>
    <row r="135" spans="1:27" ht="23.25" customHeight="1" thickBot="1">
      <c r="A135" s="7621"/>
      <c r="B135" s="7618"/>
      <c r="C135" s="5634"/>
      <c r="D135" s="9009"/>
      <c r="E135" s="9009"/>
      <c r="F135" s="9010"/>
      <c r="G135" s="7634"/>
      <c r="H135" s="8924"/>
      <c r="I135" s="5602" t="s">
        <v>1963</v>
      </c>
      <c r="J135" s="5643" t="s">
        <v>245</v>
      </c>
      <c r="K135" s="2656">
        <f>K139+K142</f>
        <v>157.69999999999999</v>
      </c>
      <c r="L135" s="2656">
        <f>L139+L142</f>
        <v>157.69999999999999</v>
      </c>
      <c r="M135" s="2656">
        <f>M139+M142</f>
        <v>152.60000000000002</v>
      </c>
      <c r="N135" s="5642"/>
      <c r="O135" s="5641"/>
      <c r="P135" s="5640"/>
      <c r="Q135" s="2902"/>
      <c r="R135" s="5611"/>
      <c r="S135" s="5635"/>
      <c r="T135" s="5628"/>
      <c r="U135" s="2542"/>
      <c r="V135" s="2542"/>
      <c r="W135" s="2542"/>
      <c r="X135" s="2542"/>
      <c r="Y135" s="2542"/>
      <c r="Z135" s="2542"/>
      <c r="AA135" s="2542"/>
    </row>
    <row r="136" spans="1:27" ht="20.25" customHeight="1">
      <c r="A136" s="7621"/>
      <c r="B136" s="7618"/>
      <c r="C136" s="5634"/>
      <c r="D136" s="9009"/>
      <c r="E136" s="9009"/>
      <c r="F136" s="9010"/>
      <c r="G136" s="7634"/>
      <c r="H136" s="8924"/>
      <c r="I136" s="5639"/>
      <c r="J136" s="2627" t="s">
        <v>354</v>
      </c>
      <c r="K136" s="2626">
        <f>K141</f>
        <v>0</v>
      </c>
      <c r="L136" s="2626">
        <f>L141</f>
        <v>0</v>
      </c>
      <c r="M136" s="2626">
        <f>M141</f>
        <v>0</v>
      </c>
      <c r="N136" s="5638"/>
      <c r="O136" s="5637"/>
      <c r="P136" s="5637"/>
      <c r="Q136" s="5636"/>
      <c r="R136" s="5611"/>
      <c r="S136" s="5635"/>
      <c r="T136" s="5628"/>
      <c r="U136" s="2542"/>
      <c r="V136" s="2542"/>
      <c r="W136" s="2542"/>
      <c r="X136" s="2542"/>
      <c r="Y136" s="2542"/>
      <c r="Z136" s="2542"/>
      <c r="AA136" s="2542"/>
    </row>
    <row r="137" spans="1:27" ht="24" customHeight="1" thickBot="1">
      <c r="A137" s="7622"/>
      <c r="B137" s="7619"/>
      <c r="C137" s="5634"/>
      <c r="D137" s="9011"/>
      <c r="E137" s="9011"/>
      <c r="F137" s="9012"/>
      <c r="G137" s="7634"/>
      <c r="H137" s="8924"/>
      <c r="I137" s="5633"/>
      <c r="J137" s="5632" t="s">
        <v>36</v>
      </c>
      <c r="K137" s="2792">
        <f>SUM(K134:K136)</f>
        <v>357.7</v>
      </c>
      <c r="L137" s="2792">
        <f>SUM(L134:L136)</f>
        <v>314.7</v>
      </c>
      <c r="M137" s="2792">
        <f>SUM(M134:M136)</f>
        <v>307.70000000000005</v>
      </c>
      <c r="N137" s="2853"/>
      <c r="O137" s="5631"/>
      <c r="P137" s="5631"/>
      <c r="Q137" s="5630"/>
      <c r="R137" s="5611"/>
      <c r="S137" s="5629"/>
      <c r="T137" s="5628"/>
      <c r="U137" s="2542"/>
      <c r="V137" s="2542"/>
      <c r="W137" s="2542"/>
      <c r="X137" s="2542"/>
      <c r="Y137" s="2542"/>
      <c r="Z137" s="2542"/>
      <c r="AA137" s="2542"/>
    </row>
    <row r="138" spans="1:27" ht="21" customHeight="1">
      <c r="A138" s="7620" t="s">
        <v>43</v>
      </c>
      <c r="B138" s="7675" t="s">
        <v>38</v>
      </c>
      <c r="C138" s="7678" t="s">
        <v>43</v>
      </c>
      <c r="D138" s="7679" t="s">
        <v>43</v>
      </c>
      <c r="E138" s="9002"/>
      <c r="F138" s="8953" t="s">
        <v>1967</v>
      </c>
      <c r="G138" s="7634"/>
      <c r="H138" s="8924"/>
      <c r="I138" s="5610" t="s">
        <v>1963</v>
      </c>
      <c r="J138" s="5609" t="s">
        <v>41</v>
      </c>
      <c r="K138" s="5626">
        <v>200</v>
      </c>
      <c r="L138" s="2680">
        <v>157</v>
      </c>
      <c r="M138" s="2681">
        <v>155.1</v>
      </c>
      <c r="N138" s="5625"/>
      <c r="O138" s="2606"/>
      <c r="P138" s="5624"/>
      <c r="Q138" s="5623"/>
      <c r="R138" s="5617"/>
      <c r="S138" s="5595"/>
      <c r="T138" s="2542"/>
      <c r="U138" s="2542"/>
      <c r="V138" s="2542"/>
      <c r="W138" s="2542"/>
      <c r="X138" s="2542"/>
      <c r="Y138" s="2542"/>
      <c r="Z138" s="2542"/>
      <c r="AA138" s="2542"/>
    </row>
    <row r="139" spans="1:27" ht="20.25" customHeight="1">
      <c r="A139" s="7621"/>
      <c r="B139" s="7677"/>
      <c r="C139" s="7627"/>
      <c r="D139" s="8911"/>
      <c r="E139" s="9003"/>
      <c r="F139" s="8954"/>
      <c r="G139" s="7634"/>
      <c r="H139" s="8924"/>
      <c r="I139" s="5602"/>
      <c r="J139" s="5622" t="s">
        <v>245</v>
      </c>
      <c r="K139" s="5622">
        <v>110.4</v>
      </c>
      <c r="L139" s="5621">
        <v>109.4</v>
      </c>
      <c r="M139" s="2784">
        <v>109.4</v>
      </c>
      <c r="N139" s="5620" t="s">
        <v>1966</v>
      </c>
      <c r="O139" s="5619" t="s">
        <v>391</v>
      </c>
      <c r="P139" s="5619">
        <v>34</v>
      </c>
      <c r="Q139" s="5618">
        <v>30</v>
      </c>
      <c r="R139" s="5617"/>
      <c r="S139" s="5595"/>
      <c r="T139" s="2542"/>
      <c r="U139" s="2542"/>
      <c r="V139" s="2542"/>
      <c r="W139" s="2542"/>
      <c r="X139" s="2542"/>
      <c r="Y139" s="2542"/>
      <c r="Z139" s="2542"/>
      <c r="AA139" s="2542"/>
    </row>
    <row r="140" spans="1:27" ht="20.25" customHeight="1" thickBot="1">
      <c r="A140" s="7622"/>
      <c r="B140" s="7676"/>
      <c r="C140" s="9005"/>
      <c r="D140" s="7680"/>
      <c r="E140" s="9003"/>
      <c r="F140" s="8955"/>
      <c r="G140" s="7634"/>
      <c r="H140" s="8924"/>
      <c r="I140" s="5592"/>
      <c r="J140" s="5616" t="s">
        <v>36</v>
      </c>
      <c r="K140" s="5615">
        <f>SUM(K138:K139)</f>
        <v>310.39999999999998</v>
      </c>
      <c r="L140" s="5615">
        <f>SUM(L138:L139)</f>
        <v>266.39999999999998</v>
      </c>
      <c r="M140" s="5614">
        <f>SUM(M138:M139)</f>
        <v>264.5</v>
      </c>
      <c r="N140" s="5589"/>
      <c r="O140" s="2670"/>
      <c r="P140" s="5613"/>
      <c r="Q140" s="5612"/>
      <c r="R140" s="5611"/>
      <c r="S140" s="5595"/>
      <c r="T140" s="2542"/>
      <c r="U140" s="2542"/>
      <c r="V140" s="2542"/>
      <c r="W140" s="2542"/>
      <c r="X140" s="2542"/>
      <c r="Y140" s="2542"/>
      <c r="Z140" s="2542"/>
      <c r="AA140" s="2542"/>
    </row>
    <row r="141" spans="1:27" ht="26.25" thickBot="1">
      <c r="A141" s="7620" t="s">
        <v>43</v>
      </c>
      <c r="B141" s="7675" t="s">
        <v>38</v>
      </c>
      <c r="C141" s="7650" t="s">
        <v>43</v>
      </c>
      <c r="D141" s="7679" t="s">
        <v>38</v>
      </c>
      <c r="E141" s="9003"/>
      <c r="F141" s="8953" t="s">
        <v>1965</v>
      </c>
      <c r="G141" s="7634"/>
      <c r="H141" s="8924"/>
      <c r="I141" s="5610"/>
      <c r="J141" s="5609" t="s">
        <v>354</v>
      </c>
      <c r="K141" s="2681">
        <v>0</v>
      </c>
      <c r="L141" s="2681">
        <v>0</v>
      </c>
      <c r="M141" s="2681">
        <v>0</v>
      </c>
      <c r="N141" s="5608" t="s">
        <v>1964</v>
      </c>
      <c r="O141" s="5607" t="s">
        <v>391</v>
      </c>
      <c r="P141" s="5607">
        <v>672</v>
      </c>
      <c r="Q141" s="5606">
        <v>694</v>
      </c>
      <c r="R141" s="5605"/>
      <c r="S141" s="5604"/>
      <c r="T141" s="2542"/>
      <c r="U141" s="2542"/>
      <c r="V141" s="2542"/>
      <c r="W141" s="2542"/>
      <c r="X141" s="2542"/>
      <c r="Y141" s="2542"/>
      <c r="Z141" s="2542"/>
      <c r="AA141" s="2542"/>
    </row>
    <row r="142" spans="1:27" ht="57" customHeight="1" thickBot="1">
      <c r="A142" s="7621"/>
      <c r="B142" s="7677"/>
      <c r="C142" s="7650"/>
      <c r="D142" s="8911"/>
      <c r="E142" s="9003"/>
      <c r="F142" s="8954"/>
      <c r="G142" s="7634"/>
      <c r="H142" s="8924"/>
      <c r="I142" s="5602" t="s">
        <v>1963</v>
      </c>
      <c r="J142" s="5601" t="s">
        <v>245</v>
      </c>
      <c r="K142" s="5601">
        <v>47.3</v>
      </c>
      <c r="L142" s="2672">
        <v>48.3</v>
      </c>
      <c r="M142" s="2672">
        <v>43.2</v>
      </c>
      <c r="N142" s="5600" t="s">
        <v>1962</v>
      </c>
      <c r="O142" s="5599" t="s">
        <v>1023</v>
      </c>
      <c r="P142" s="5598" t="s">
        <v>1961</v>
      </c>
      <c r="Q142" s="5597">
        <v>24.3</v>
      </c>
      <c r="R142" s="5596" t="s">
        <v>1960</v>
      </c>
      <c r="S142" s="5595"/>
      <c r="T142" s="2542"/>
      <c r="U142" s="2542"/>
      <c r="V142" s="2542"/>
      <c r="W142" s="2542"/>
      <c r="X142" s="2542"/>
      <c r="Y142" s="2542"/>
      <c r="Z142" s="5594"/>
      <c r="AA142" s="2542"/>
    </row>
    <row r="143" spans="1:27" ht="23.25" customHeight="1" thickBot="1">
      <c r="A143" s="7622"/>
      <c r="B143" s="7676"/>
      <c r="C143" s="8949"/>
      <c r="D143" s="7680"/>
      <c r="E143" s="9004"/>
      <c r="F143" s="8955"/>
      <c r="G143" s="7635"/>
      <c r="H143" s="8924"/>
      <c r="I143" s="5592"/>
      <c r="J143" s="5591" t="s">
        <v>36</v>
      </c>
      <c r="K143" s="5590">
        <f>SUM(K141+K142)</f>
        <v>47.3</v>
      </c>
      <c r="L143" s="5590">
        <f>SUM(L141+L142)</f>
        <v>48.3</v>
      </c>
      <c r="M143" s="5590">
        <f>SUM(M141+M142)</f>
        <v>43.2</v>
      </c>
      <c r="N143" s="5589"/>
      <c r="O143" s="2670"/>
      <c r="P143" s="2618"/>
      <c r="Q143" s="5588"/>
      <c r="R143" s="5587"/>
      <c r="S143" s="5586"/>
      <c r="T143" s="2542"/>
      <c r="U143" s="2542"/>
      <c r="V143" s="2542"/>
      <c r="W143" s="2542"/>
      <c r="X143" s="2542"/>
      <c r="Y143" s="2542"/>
      <c r="Z143" s="2542"/>
      <c r="AA143" s="2542"/>
    </row>
    <row r="144" spans="1:27" ht="23.25" customHeight="1" thickBot="1">
      <c r="A144" s="2883" t="s">
        <v>43</v>
      </c>
      <c r="B144" s="5585" t="s">
        <v>38</v>
      </c>
      <c r="C144" s="7625" t="s">
        <v>40</v>
      </c>
      <c r="D144" s="7626"/>
      <c r="E144" s="7626"/>
      <c r="F144" s="7626"/>
      <c r="G144" s="7626"/>
      <c r="H144" s="7626"/>
      <c r="I144" s="8908"/>
      <c r="J144" s="2590" t="s">
        <v>36</v>
      </c>
      <c r="K144" s="5584">
        <f>K137</f>
        <v>357.7</v>
      </c>
      <c r="L144" s="5584">
        <f>L137</f>
        <v>314.7</v>
      </c>
      <c r="M144" s="5584">
        <f>M137</f>
        <v>307.70000000000005</v>
      </c>
      <c r="N144" s="5583"/>
      <c r="O144" s="5582"/>
      <c r="P144" s="5582"/>
      <c r="Q144" s="5582"/>
      <c r="R144" s="5581"/>
      <c r="S144" s="5580"/>
      <c r="T144" s="2542"/>
      <c r="U144" s="2542"/>
      <c r="V144" s="2542"/>
      <c r="W144" s="2542"/>
      <c r="X144" s="2542"/>
      <c r="Y144" s="2542"/>
      <c r="Z144" s="2542"/>
      <c r="AA144" s="2542"/>
    </row>
    <row r="145" spans="1:27" ht="21" customHeight="1" thickBot="1">
      <c r="A145" s="5579" t="s">
        <v>43</v>
      </c>
      <c r="B145" s="8622" t="s">
        <v>780</v>
      </c>
      <c r="C145" s="8623"/>
      <c r="D145" s="8623"/>
      <c r="E145" s="8623"/>
      <c r="F145" s="8623"/>
      <c r="G145" s="8623"/>
      <c r="H145" s="8623"/>
      <c r="I145" s="8623"/>
      <c r="J145" s="8624"/>
      <c r="K145" s="4489">
        <f>SUM(K131,K144)</f>
        <v>56172.899999999994</v>
      </c>
      <c r="L145" s="4489">
        <f>SUM(L131,L144)</f>
        <v>60660.899999999994</v>
      </c>
      <c r="M145" s="4489">
        <f>SUM(M131,M144)</f>
        <v>60357.299999999996</v>
      </c>
      <c r="N145" s="5578"/>
      <c r="O145" s="4488"/>
      <c r="P145" s="4488"/>
      <c r="Q145" s="4488"/>
      <c r="R145" s="5577"/>
      <c r="S145" s="5576"/>
      <c r="T145" s="2542"/>
      <c r="U145" s="2542"/>
      <c r="V145" s="2542"/>
      <c r="W145" s="2542"/>
      <c r="X145" s="2542"/>
      <c r="Y145" s="2542"/>
      <c r="Z145" s="2542"/>
      <c r="AA145" s="2542"/>
    </row>
    <row r="146" spans="1:27" ht="19.5" customHeight="1" thickBot="1">
      <c r="A146" s="7689" t="s">
        <v>35</v>
      </c>
      <c r="B146" s="7690"/>
      <c r="C146" s="7690"/>
      <c r="D146" s="7690"/>
      <c r="E146" s="7690"/>
      <c r="F146" s="7690"/>
      <c r="G146" s="7690"/>
      <c r="H146" s="7690"/>
      <c r="I146" s="7690"/>
      <c r="J146" s="7691"/>
      <c r="K146" s="2576">
        <f>SUM(K145)</f>
        <v>56172.899999999994</v>
      </c>
      <c r="L146" s="2576">
        <f>SUM(L145)</f>
        <v>60660.899999999994</v>
      </c>
      <c r="M146" s="2576">
        <f>SUM(M145)</f>
        <v>60357.299999999996</v>
      </c>
      <c r="N146" s="5575"/>
      <c r="O146" s="5574"/>
      <c r="P146" s="5574"/>
      <c r="Q146" s="5574"/>
      <c r="R146" s="5573"/>
      <c r="S146" s="5572"/>
      <c r="T146" s="2542"/>
      <c r="U146" s="2542"/>
      <c r="V146" s="2542"/>
      <c r="W146" s="2542"/>
      <c r="X146" s="2542"/>
      <c r="Y146" s="2542"/>
      <c r="Z146" s="2542"/>
      <c r="AA146" s="2542"/>
    </row>
    <row r="147" spans="1:27">
      <c r="A147" s="2572" t="s">
        <v>34</v>
      </c>
      <c r="B147" s="2572"/>
      <c r="C147" s="2572"/>
      <c r="D147" s="2572"/>
      <c r="E147" s="2572"/>
      <c r="F147" s="2572"/>
      <c r="G147" s="2572"/>
      <c r="H147" s="2573"/>
      <c r="I147" s="2572"/>
      <c r="J147" s="2572"/>
      <c r="K147" s="2572"/>
      <c r="L147" s="2572"/>
      <c r="M147" s="2572"/>
      <c r="N147" s="2572"/>
      <c r="O147" s="2554"/>
      <c r="P147" s="2554"/>
      <c r="Q147" s="2571"/>
      <c r="T147" s="2542"/>
      <c r="U147" s="2542"/>
      <c r="V147" s="2542"/>
      <c r="W147" s="2542"/>
      <c r="X147" s="2542"/>
      <c r="Y147" s="2542"/>
      <c r="Z147" s="2542"/>
      <c r="AA147" s="2542"/>
    </row>
    <row r="148" spans="1:27" ht="12.75" customHeight="1">
      <c r="A148" s="2554"/>
      <c r="B148" s="2554"/>
      <c r="C148" s="2554"/>
      <c r="D148" s="2554"/>
      <c r="E148" s="2554"/>
      <c r="F148" s="2554"/>
      <c r="G148" s="2554"/>
      <c r="H148" s="2554"/>
      <c r="I148" s="2554"/>
      <c r="J148" s="2554"/>
      <c r="K148" s="2554"/>
      <c r="L148" s="2554"/>
      <c r="M148" s="2554"/>
      <c r="N148" s="2554"/>
      <c r="O148" s="2554"/>
      <c r="P148" s="2554"/>
      <c r="Q148" s="2571"/>
      <c r="T148" s="2542"/>
      <c r="U148" s="2542"/>
      <c r="V148" s="2542"/>
      <c r="W148" s="2542"/>
      <c r="X148" s="2542"/>
      <c r="Y148" s="2542"/>
      <c r="Z148" s="2542"/>
      <c r="AA148" s="2542"/>
    </row>
    <row r="149" spans="1:27" ht="32.25" hidden="1" customHeight="1">
      <c r="A149" s="2554"/>
      <c r="B149" s="2554"/>
      <c r="C149" s="2554"/>
      <c r="D149" s="2554"/>
      <c r="E149" s="2554"/>
      <c r="F149" s="2554"/>
      <c r="G149" s="2554"/>
      <c r="H149" s="2554"/>
      <c r="I149" s="2554"/>
      <c r="J149" s="2554"/>
      <c r="K149" s="2554"/>
      <c r="L149" s="2554"/>
      <c r="M149" s="2554"/>
      <c r="N149" s="2554"/>
      <c r="O149" s="2554"/>
      <c r="P149" s="2554"/>
      <c r="Q149" s="2571"/>
      <c r="T149" s="2542"/>
      <c r="U149" s="2542"/>
      <c r="V149" s="2542"/>
      <c r="W149" s="2542"/>
      <c r="X149" s="2542"/>
      <c r="Y149" s="2542"/>
      <c r="Z149" s="2542"/>
      <c r="AA149" s="2542"/>
    </row>
    <row r="150" spans="1:27" ht="16.5" customHeight="1">
      <c r="A150" s="6626" t="s">
        <v>33</v>
      </c>
      <c r="B150" s="6626"/>
      <c r="C150" s="6626"/>
      <c r="D150" s="6626"/>
      <c r="E150" s="6626"/>
      <c r="F150" s="6626"/>
      <c r="G150" s="6626"/>
      <c r="H150" s="6626"/>
      <c r="I150" s="6626"/>
      <c r="J150" s="6626"/>
      <c r="K150" s="6626"/>
      <c r="L150" s="6626"/>
      <c r="M150" s="56"/>
      <c r="N150" s="2554"/>
      <c r="O150" s="2554"/>
      <c r="P150" s="2554"/>
      <c r="Q150" s="2571"/>
      <c r="T150" s="2542"/>
      <c r="U150" s="2542"/>
      <c r="V150" s="2542"/>
      <c r="W150" s="2542"/>
      <c r="X150" s="2542"/>
      <c r="Y150" s="2542"/>
      <c r="Z150" s="2542"/>
      <c r="AA150" s="2542"/>
    </row>
    <row r="151" spans="1:27" ht="16.5" customHeight="1" thickBot="1">
      <c r="A151" s="55"/>
      <c r="B151" s="52"/>
      <c r="C151" s="52"/>
      <c r="D151" s="52"/>
      <c r="E151" s="52"/>
      <c r="F151" s="52"/>
      <c r="G151" s="52"/>
      <c r="H151" s="52"/>
      <c r="I151" s="52"/>
      <c r="J151" s="51"/>
      <c r="K151" s="51"/>
      <c r="L151" s="50" t="s">
        <v>32</v>
      </c>
      <c r="M151" s="49"/>
      <c r="N151" s="2554"/>
      <c r="O151" s="2554"/>
      <c r="P151" s="2554"/>
      <c r="Q151" s="2571"/>
      <c r="T151" s="2542"/>
      <c r="U151" s="2542"/>
      <c r="V151" s="2542"/>
      <c r="W151" s="2542"/>
      <c r="X151" s="2542"/>
      <c r="Y151" s="2542"/>
      <c r="Z151" s="2542"/>
      <c r="AA151" s="2542"/>
    </row>
    <row r="152" spans="1:27" ht="87.75" customHeight="1" thickBot="1">
      <c r="A152" s="48"/>
      <c r="B152" s="47"/>
      <c r="C152" s="6651" t="s">
        <v>31</v>
      </c>
      <c r="D152" s="6651"/>
      <c r="E152" s="6651"/>
      <c r="F152" s="6651"/>
      <c r="G152" s="6651"/>
      <c r="H152" s="6651"/>
      <c r="I152" s="6651"/>
      <c r="J152" s="6651"/>
      <c r="K152" s="2569" t="s">
        <v>30</v>
      </c>
      <c r="L152" s="2568" t="s">
        <v>29</v>
      </c>
      <c r="M152" s="5571" t="s">
        <v>28</v>
      </c>
      <c r="N152" s="2554"/>
      <c r="O152" s="2554"/>
      <c r="P152" s="2554"/>
      <c r="Q152" s="2571"/>
      <c r="T152" s="2542"/>
      <c r="U152" s="2542"/>
      <c r="V152" s="2542"/>
      <c r="W152" s="2542"/>
      <c r="X152" s="2542"/>
      <c r="Y152" s="2542"/>
      <c r="Z152" s="2542"/>
      <c r="AA152" s="2542"/>
    </row>
    <row r="153" spans="1:27" ht="16.5" customHeight="1">
      <c r="A153" s="7201" t="s">
        <v>243</v>
      </c>
      <c r="B153" s="7202"/>
      <c r="C153" s="7202"/>
      <c r="D153" s="7202"/>
      <c r="E153" s="7202"/>
      <c r="F153" s="7202"/>
      <c r="G153" s="7202"/>
      <c r="H153" s="7202"/>
      <c r="I153" s="7202"/>
      <c r="J153" s="7203"/>
      <c r="K153" s="2259">
        <f>K154+K158</f>
        <v>22169.3</v>
      </c>
      <c r="L153" s="2259">
        <f>L154+L158</f>
        <v>23948.1</v>
      </c>
      <c r="M153" s="2259">
        <f>M154+M158</f>
        <v>23692.700000000004</v>
      </c>
      <c r="N153" s="2554"/>
      <c r="O153" s="2554"/>
      <c r="P153" s="2554"/>
      <c r="Q153" s="2571"/>
      <c r="T153" s="2542"/>
      <c r="U153" s="2542"/>
      <c r="V153" s="2542"/>
      <c r="W153" s="2542"/>
      <c r="X153" s="2542"/>
      <c r="Y153" s="2542"/>
      <c r="Z153" s="2542"/>
      <c r="AA153" s="2542"/>
    </row>
    <row r="154" spans="1:27" ht="16.5" customHeight="1">
      <c r="A154" s="7158" t="s">
        <v>26</v>
      </c>
      <c r="B154" s="7159"/>
      <c r="C154" s="7159"/>
      <c r="D154" s="7159"/>
      <c r="E154" s="7159"/>
      <c r="F154" s="7159"/>
      <c r="G154" s="7159"/>
      <c r="H154" s="7159"/>
      <c r="I154" s="7159"/>
      <c r="J154" s="7160"/>
      <c r="K154" s="36">
        <f>K155</f>
        <v>14514.1</v>
      </c>
      <c r="L154" s="36">
        <f>L155</f>
        <v>14657.1</v>
      </c>
      <c r="M154" s="36">
        <f>M155</f>
        <v>14500.100000000002</v>
      </c>
      <c r="N154" s="2554"/>
      <c r="O154" s="2554"/>
      <c r="P154" s="2554"/>
      <c r="Q154" s="2571"/>
      <c r="T154" s="2542"/>
      <c r="U154" s="2542"/>
      <c r="V154" s="2542"/>
      <c r="W154" s="2542"/>
      <c r="X154" s="2542"/>
      <c r="Y154" s="2542"/>
      <c r="Z154" s="2542"/>
      <c r="AA154" s="2542"/>
    </row>
    <row r="155" spans="1:27" ht="16.5" customHeight="1">
      <c r="A155" s="7762" t="s">
        <v>775</v>
      </c>
      <c r="B155" s="7763"/>
      <c r="C155" s="7763"/>
      <c r="D155" s="7763"/>
      <c r="E155" s="7763"/>
      <c r="F155" s="7763"/>
      <c r="G155" s="7763"/>
      <c r="H155" s="7763"/>
      <c r="I155" s="7763"/>
      <c r="J155" s="7764"/>
      <c r="K155" s="36">
        <f>K38+K63+K82+K92+K114+K134</f>
        <v>14514.1</v>
      </c>
      <c r="L155" s="36">
        <f>L38+L63+L82+L92+L114+L134</f>
        <v>14657.1</v>
      </c>
      <c r="M155" s="36">
        <f>M38+M63+M82+M92+M114+M134</f>
        <v>14500.100000000002</v>
      </c>
      <c r="N155" s="2554"/>
      <c r="O155" s="2554"/>
      <c r="P155" s="2554"/>
      <c r="Q155" s="2571"/>
      <c r="T155" s="2542"/>
      <c r="U155" s="2542"/>
      <c r="V155" s="2542"/>
      <c r="W155" s="2542"/>
      <c r="X155" s="2542"/>
      <c r="Y155" s="2542"/>
      <c r="Z155" s="2542"/>
      <c r="AA155" s="2542"/>
    </row>
    <row r="156" spans="1:27" ht="16.5" customHeight="1">
      <c r="A156" s="7158" t="s">
        <v>24</v>
      </c>
      <c r="B156" s="7159"/>
      <c r="C156" s="7159"/>
      <c r="D156" s="7159"/>
      <c r="E156" s="7164"/>
      <c r="F156" s="7164"/>
      <c r="G156" s="7164"/>
      <c r="H156" s="7164"/>
      <c r="I156" s="7164"/>
      <c r="J156" s="7165"/>
      <c r="K156" s="36"/>
      <c r="L156" s="36"/>
      <c r="M156" s="36"/>
      <c r="N156" s="2554"/>
      <c r="O156" s="2554"/>
      <c r="P156" s="2554"/>
      <c r="Q156" s="2571"/>
      <c r="T156" s="2542"/>
      <c r="U156" s="2542"/>
      <c r="V156" s="2542"/>
      <c r="W156" s="2542"/>
      <c r="X156" s="2542"/>
      <c r="Y156" s="2542"/>
      <c r="Z156" s="2542"/>
      <c r="AA156" s="2542"/>
    </row>
    <row r="157" spans="1:27" ht="29.25" customHeight="1">
      <c r="A157" s="7158" t="s">
        <v>23</v>
      </c>
      <c r="B157" s="7159"/>
      <c r="C157" s="7159"/>
      <c r="D157" s="7159"/>
      <c r="E157" s="7159"/>
      <c r="F157" s="7159"/>
      <c r="G157" s="7159"/>
      <c r="H157" s="7159"/>
      <c r="I157" s="7159"/>
      <c r="J157" s="7160"/>
      <c r="K157" s="36"/>
      <c r="L157" s="36"/>
      <c r="M157" s="36"/>
      <c r="N157" s="2554"/>
      <c r="O157" s="2554"/>
      <c r="P157" s="2554"/>
      <c r="Q157" s="2571"/>
      <c r="T157" s="2542"/>
      <c r="U157" s="2542"/>
      <c r="V157" s="2542"/>
      <c r="W157" s="2542"/>
      <c r="X157" s="2542"/>
      <c r="Y157" s="2542"/>
      <c r="Z157" s="2542"/>
      <c r="AA157" s="2542"/>
    </row>
    <row r="158" spans="1:27" ht="16.5" customHeight="1">
      <c r="A158" s="7762" t="s">
        <v>22</v>
      </c>
      <c r="B158" s="7763"/>
      <c r="C158" s="7763"/>
      <c r="D158" s="7763"/>
      <c r="E158" s="7763"/>
      <c r="F158" s="7763"/>
      <c r="G158" s="7763"/>
      <c r="H158" s="7763"/>
      <c r="I158" s="7763"/>
      <c r="J158" s="7764"/>
      <c r="K158" s="36">
        <f>K159+K160</f>
        <v>7655.2</v>
      </c>
      <c r="L158" s="36">
        <f>L159+L160</f>
        <v>9290.9999999999982</v>
      </c>
      <c r="M158" s="36">
        <f>M159+M160</f>
        <v>9192.6</v>
      </c>
      <c r="N158" s="2554"/>
      <c r="O158" s="2554"/>
      <c r="P158" s="2554"/>
      <c r="Q158" s="2571"/>
      <c r="T158" s="2542"/>
      <c r="U158" s="2542"/>
      <c r="V158" s="2542"/>
      <c r="W158" s="2542"/>
      <c r="X158" s="2542"/>
      <c r="Y158" s="2542"/>
      <c r="Z158" s="2542"/>
      <c r="AA158" s="2542"/>
    </row>
    <row r="159" spans="1:27" ht="16.5" customHeight="1">
      <c r="A159" s="7158" t="s">
        <v>21</v>
      </c>
      <c r="B159" s="7159"/>
      <c r="C159" s="7159"/>
      <c r="D159" s="7159"/>
      <c r="E159" s="7164"/>
      <c r="F159" s="7164"/>
      <c r="G159" s="7164"/>
      <c r="H159" s="7164"/>
      <c r="I159" s="7164"/>
      <c r="J159" s="7165"/>
      <c r="K159" s="36">
        <f>K14+K39+K64+K84+K93+K115</f>
        <v>973.3</v>
      </c>
      <c r="L159" s="36">
        <f>L14+L39+L64+L84+L93+L115</f>
        <v>1183.5999999999999</v>
      </c>
      <c r="M159" s="36">
        <f>M14+M39+M64+M84+M93+M115</f>
        <v>1153.2</v>
      </c>
      <c r="N159" s="2554"/>
      <c r="O159" s="2554"/>
      <c r="P159" s="2554"/>
      <c r="Q159" s="2571"/>
      <c r="T159" s="2542"/>
      <c r="U159" s="2542"/>
      <c r="V159" s="2542"/>
      <c r="W159" s="2542"/>
      <c r="X159" s="2542"/>
      <c r="Y159" s="2542"/>
      <c r="Z159" s="2542"/>
      <c r="AA159" s="2542"/>
    </row>
    <row r="160" spans="1:27" ht="16.5" customHeight="1">
      <c r="A160" s="7158" t="s">
        <v>20</v>
      </c>
      <c r="B160" s="7159"/>
      <c r="C160" s="7159"/>
      <c r="D160" s="7159"/>
      <c r="E160" s="7164"/>
      <c r="F160" s="7164"/>
      <c r="G160" s="7164"/>
      <c r="H160" s="7164"/>
      <c r="I160" s="7164"/>
      <c r="J160" s="7165"/>
      <c r="K160" s="36">
        <f>K12+K65+K83+K116+K135</f>
        <v>6681.9</v>
      </c>
      <c r="L160" s="36">
        <f>L12+L65+L83+L116+L135</f>
        <v>8107.3999999999987</v>
      </c>
      <c r="M160" s="36">
        <f>M12+M65+M83+M116+M135</f>
        <v>8039.4</v>
      </c>
      <c r="N160" s="2554"/>
      <c r="O160" s="2554"/>
      <c r="P160" s="2554"/>
      <c r="Q160" s="2571"/>
      <c r="T160" s="2542"/>
      <c r="U160" s="2542"/>
      <c r="V160" s="2542"/>
      <c r="W160" s="2542"/>
      <c r="X160" s="2542"/>
      <c r="Y160" s="2542"/>
      <c r="Z160" s="2542"/>
      <c r="AA160" s="2542"/>
    </row>
    <row r="161" spans="1:27" ht="16.5" customHeight="1">
      <c r="A161" s="7158" t="s">
        <v>19</v>
      </c>
      <c r="B161" s="7159"/>
      <c r="C161" s="7159"/>
      <c r="D161" s="7159"/>
      <c r="E161" s="7164"/>
      <c r="F161" s="7164"/>
      <c r="G161" s="7164"/>
      <c r="H161" s="7164"/>
      <c r="I161" s="7164"/>
      <c r="J161" s="7165"/>
      <c r="K161" s="36"/>
      <c r="L161" s="36"/>
      <c r="M161" s="36"/>
      <c r="N161" s="2554"/>
      <c r="O161" s="2554"/>
      <c r="P161" s="2554"/>
      <c r="Q161" s="2571"/>
      <c r="T161" s="2542"/>
      <c r="U161" s="2542"/>
      <c r="V161" s="2542"/>
      <c r="W161" s="2542"/>
      <c r="X161" s="2542"/>
      <c r="Y161" s="2542"/>
      <c r="Z161" s="2542"/>
      <c r="AA161" s="2542"/>
    </row>
    <row r="162" spans="1:27" ht="16.5" customHeight="1">
      <c r="A162" s="7158" t="s">
        <v>1002</v>
      </c>
      <c r="B162" s="7159"/>
      <c r="C162" s="7159"/>
      <c r="D162" s="7159"/>
      <c r="E162" s="7159"/>
      <c r="F162" s="7159"/>
      <c r="G162" s="7159"/>
      <c r="H162" s="7159"/>
      <c r="I162" s="7159"/>
      <c r="J162" s="7160"/>
      <c r="K162" s="36"/>
      <c r="L162" s="36"/>
      <c r="M162" s="36"/>
      <c r="N162" s="2554"/>
      <c r="O162" s="2554"/>
      <c r="P162" s="2554"/>
      <c r="Q162" s="2571"/>
      <c r="T162" s="2542"/>
      <c r="U162" s="2542"/>
      <c r="V162" s="2542"/>
      <c r="W162" s="2542"/>
      <c r="X162" s="2542"/>
      <c r="Y162" s="2542"/>
      <c r="Z162" s="2542"/>
      <c r="AA162" s="2542"/>
    </row>
    <row r="163" spans="1:27" ht="16.5" customHeight="1">
      <c r="A163" s="7158" t="s">
        <v>17</v>
      </c>
      <c r="B163" s="7159"/>
      <c r="C163" s="7159"/>
      <c r="D163" s="7159"/>
      <c r="E163" s="7164"/>
      <c r="F163" s="7164"/>
      <c r="G163" s="7164"/>
      <c r="H163" s="7164"/>
      <c r="I163" s="7164"/>
      <c r="J163" s="7165"/>
      <c r="K163" s="36"/>
      <c r="L163" s="36"/>
      <c r="M163" s="36"/>
      <c r="N163" s="2554"/>
      <c r="O163" s="2554"/>
      <c r="P163" s="2554"/>
      <c r="Q163" s="2571"/>
      <c r="T163" s="2542"/>
      <c r="U163" s="2542"/>
      <c r="V163" s="2542"/>
      <c r="W163" s="2542"/>
      <c r="X163" s="2542"/>
      <c r="Y163" s="2542"/>
      <c r="Z163" s="2542"/>
      <c r="AA163" s="2542"/>
    </row>
    <row r="164" spans="1:27" ht="16.5" customHeight="1">
      <c r="A164" s="7291" t="s">
        <v>16</v>
      </c>
      <c r="B164" s="7292"/>
      <c r="C164" s="7292"/>
      <c r="D164" s="7292"/>
      <c r="E164" s="7164"/>
      <c r="F164" s="7164"/>
      <c r="G164" s="7164"/>
      <c r="H164" s="7164"/>
      <c r="I164" s="7164"/>
      <c r="J164" s="7165"/>
      <c r="K164" s="36"/>
      <c r="L164" s="36"/>
      <c r="M164" s="36"/>
      <c r="N164" s="2554"/>
      <c r="O164" s="2554"/>
      <c r="P164" s="2554"/>
      <c r="Q164" s="2571"/>
      <c r="T164" s="2542"/>
      <c r="U164" s="2542"/>
      <c r="V164" s="2542"/>
      <c r="W164" s="2542"/>
      <c r="X164" s="2542"/>
      <c r="Y164" s="2542"/>
      <c r="Z164" s="2542"/>
      <c r="AA164" s="2542"/>
    </row>
    <row r="165" spans="1:27" ht="16.5" customHeight="1">
      <c r="A165" s="7158" t="s">
        <v>15</v>
      </c>
      <c r="B165" s="7164"/>
      <c r="C165" s="7164"/>
      <c r="D165" s="7164"/>
      <c r="E165" s="7164"/>
      <c r="F165" s="7164"/>
      <c r="G165" s="7164"/>
      <c r="H165" s="7164"/>
      <c r="I165" s="7164"/>
      <c r="J165" s="7165"/>
      <c r="K165" s="36"/>
      <c r="L165" s="36"/>
      <c r="M165" s="36"/>
      <c r="N165" s="2554"/>
      <c r="O165" s="2554"/>
      <c r="P165" s="2554"/>
      <c r="Q165" s="2571"/>
      <c r="T165" s="2542"/>
      <c r="U165" s="2542"/>
      <c r="V165" s="2542"/>
      <c r="W165" s="2542"/>
      <c r="X165" s="2542"/>
      <c r="Y165" s="2542"/>
      <c r="Z165" s="2542"/>
      <c r="AA165" s="2542"/>
    </row>
    <row r="166" spans="1:27" ht="16.5" customHeight="1">
      <c r="A166" s="7158" t="s">
        <v>14</v>
      </c>
      <c r="B166" s="7159"/>
      <c r="C166" s="7159"/>
      <c r="D166" s="7159"/>
      <c r="E166" s="7159"/>
      <c r="F166" s="7159"/>
      <c r="G166" s="7159"/>
      <c r="H166" s="7159"/>
      <c r="I166" s="7159"/>
      <c r="J166" s="7160"/>
      <c r="K166" s="36"/>
      <c r="L166" s="36"/>
      <c r="M166" s="36"/>
      <c r="N166" s="2554"/>
      <c r="O166" s="2554"/>
      <c r="P166" s="2554"/>
      <c r="Q166" s="2571"/>
      <c r="T166" s="2542"/>
      <c r="U166" s="2542"/>
      <c r="V166" s="2542"/>
      <c r="W166" s="2542"/>
      <c r="X166" s="2542"/>
      <c r="Y166" s="2542"/>
      <c r="Z166" s="2542"/>
      <c r="AA166" s="2542"/>
    </row>
    <row r="167" spans="1:27" ht="16.5" customHeight="1">
      <c r="A167" s="7762" t="s">
        <v>13</v>
      </c>
      <c r="B167" s="7763"/>
      <c r="C167" s="7763"/>
      <c r="D167" s="7763"/>
      <c r="E167" s="7763"/>
      <c r="F167" s="7763"/>
      <c r="G167" s="7763"/>
      <c r="H167" s="7763"/>
      <c r="I167" s="7763"/>
      <c r="J167" s="7764"/>
      <c r="K167" s="36"/>
      <c r="L167" s="36"/>
      <c r="M167" s="36"/>
      <c r="N167" s="2554"/>
      <c r="O167" s="2554"/>
      <c r="P167" s="2554"/>
      <c r="Q167" s="2571"/>
      <c r="T167" s="2542"/>
      <c r="U167" s="2542"/>
      <c r="V167" s="2542"/>
      <c r="W167" s="2542"/>
      <c r="X167" s="2542"/>
      <c r="Y167" s="2542"/>
      <c r="Z167" s="2542"/>
      <c r="AA167" s="2542"/>
    </row>
    <row r="168" spans="1:27" ht="16.5" customHeight="1">
      <c r="A168" s="7762" t="s">
        <v>12</v>
      </c>
      <c r="B168" s="7763"/>
      <c r="C168" s="7763"/>
      <c r="D168" s="7763"/>
      <c r="E168" s="7763"/>
      <c r="F168" s="7763"/>
      <c r="G168" s="7763"/>
      <c r="H168" s="7763"/>
      <c r="I168" s="7763"/>
      <c r="J168" s="7764"/>
      <c r="K168" s="36"/>
      <c r="L168" s="36"/>
      <c r="M168" s="36"/>
      <c r="N168" s="2554"/>
      <c r="O168" s="2554"/>
      <c r="P168" s="2554"/>
      <c r="Q168" s="2571"/>
      <c r="T168" s="2542"/>
      <c r="U168" s="2542"/>
      <c r="V168" s="2542"/>
      <c r="W168" s="2542"/>
      <c r="X168" s="2542"/>
      <c r="Y168" s="2542"/>
      <c r="Z168" s="2542"/>
      <c r="AA168" s="2542"/>
    </row>
    <row r="169" spans="1:27" ht="16.5" customHeight="1">
      <c r="A169" s="7158" t="s">
        <v>11</v>
      </c>
      <c r="B169" s="7159"/>
      <c r="C169" s="7159"/>
      <c r="D169" s="7159"/>
      <c r="E169" s="7164"/>
      <c r="F169" s="7164"/>
      <c r="G169" s="7164"/>
      <c r="H169" s="7164"/>
      <c r="I169" s="7164"/>
      <c r="J169" s="7165"/>
      <c r="K169" s="36"/>
      <c r="L169" s="36"/>
      <c r="M169" s="36"/>
      <c r="N169" s="2554"/>
      <c r="O169" s="2554"/>
      <c r="P169" s="2554"/>
      <c r="Q169" s="2571"/>
      <c r="T169" s="2542"/>
      <c r="U169" s="2542"/>
      <c r="V169" s="2542"/>
      <c r="W169" s="2542"/>
      <c r="X169" s="2542"/>
      <c r="Y169" s="2542"/>
      <c r="Z169" s="2542"/>
      <c r="AA169" s="2542"/>
    </row>
    <row r="170" spans="1:27" ht="16.5" customHeight="1">
      <c r="A170" s="7158" t="s">
        <v>1959</v>
      </c>
      <c r="B170" s="7159"/>
      <c r="C170" s="7159"/>
      <c r="D170" s="7159"/>
      <c r="E170" s="7164"/>
      <c r="F170" s="7164"/>
      <c r="G170" s="7164"/>
      <c r="H170" s="7164"/>
      <c r="I170" s="7164"/>
      <c r="J170" s="7165"/>
      <c r="K170" s="36"/>
      <c r="L170" s="36"/>
      <c r="M170" s="36"/>
      <c r="N170" s="2554"/>
      <c r="O170" s="2554"/>
      <c r="P170" s="2554"/>
      <c r="Q170" s="2571"/>
      <c r="T170" s="2542"/>
      <c r="U170" s="2542"/>
      <c r="V170" s="2542"/>
      <c r="W170" s="2542"/>
      <c r="X170" s="2542"/>
      <c r="Y170" s="2542"/>
      <c r="Z170" s="2542"/>
      <c r="AA170" s="2542"/>
    </row>
    <row r="171" spans="1:27" ht="16.5" customHeight="1" thickBot="1">
      <c r="A171" s="7158" t="s">
        <v>773</v>
      </c>
      <c r="B171" s="7159"/>
      <c r="C171" s="7159"/>
      <c r="D171" s="7159"/>
      <c r="E171" s="7159"/>
      <c r="F171" s="7159"/>
      <c r="G171" s="7159"/>
      <c r="H171" s="7159"/>
      <c r="I171" s="7159"/>
      <c r="J171" s="7160"/>
      <c r="K171" s="36"/>
      <c r="L171" s="36"/>
      <c r="M171" s="36"/>
      <c r="N171" s="2554"/>
      <c r="O171" s="2554"/>
      <c r="P171" s="2554"/>
      <c r="Q171" s="2571"/>
      <c r="T171" s="2542"/>
      <c r="U171" s="2542"/>
      <c r="V171" s="2542"/>
      <c r="W171" s="2542"/>
      <c r="X171" s="2542"/>
      <c r="Y171" s="2542"/>
      <c r="Z171" s="2542"/>
      <c r="AA171" s="2542"/>
    </row>
    <row r="172" spans="1:27" ht="32.25" customHeight="1" thickBot="1">
      <c r="A172" s="7742" t="s">
        <v>8</v>
      </c>
      <c r="B172" s="7743"/>
      <c r="C172" s="7743"/>
      <c r="D172" s="7743"/>
      <c r="E172" s="7743"/>
      <c r="F172" s="7743"/>
      <c r="G172" s="7743"/>
      <c r="H172" s="7743"/>
      <c r="I172" s="7743"/>
      <c r="J172" s="7744"/>
      <c r="K172" s="42">
        <f>K173+K174</f>
        <v>34003.599999999999</v>
      </c>
      <c r="L172" s="42">
        <f>L173+L174</f>
        <v>36712.799999999996</v>
      </c>
      <c r="M172" s="42">
        <f>M173+M174</f>
        <v>36664.6</v>
      </c>
      <c r="N172" s="2554"/>
      <c r="O172" s="2554"/>
      <c r="P172" s="2554"/>
      <c r="Q172" s="2571"/>
      <c r="T172" s="2542"/>
      <c r="U172" s="2542"/>
      <c r="V172" s="2542"/>
      <c r="W172" s="2542"/>
      <c r="X172" s="2542"/>
      <c r="Y172" s="2542"/>
      <c r="Z172" s="2542"/>
      <c r="AA172" s="2542"/>
    </row>
    <row r="173" spans="1:27" ht="16.5" customHeight="1">
      <c r="A173" s="7296" t="s">
        <v>772</v>
      </c>
      <c r="B173" s="7297"/>
      <c r="C173" s="7297"/>
      <c r="D173" s="7297"/>
      <c r="E173" s="7298"/>
      <c r="F173" s="7298"/>
      <c r="G173" s="7298"/>
      <c r="H173" s="7298"/>
      <c r="I173" s="7298"/>
      <c r="J173" s="7299"/>
      <c r="K173" s="2555">
        <f>K13</f>
        <v>34003.599999999999</v>
      </c>
      <c r="L173" s="2555">
        <f>L13</f>
        <v>36712.799999999996</v>
      </c>
      <c r="M173" s="2555">
        <f>M13</f>
        <v>36664.6</v>
      </c>
      <c r="N173" s="2554"/>
      <c r="O173" s="2554"/>
      <c r="P173" s="2554"/>
      <c r="Q173" s="2571"/>
      <c r="T173" s="2542"/>
      <c r="U173" s="2542"/>
      <c r="V173" s="2542"/>
      <c r="W173" s="2542"/>
      <c r="X173" s="2542"/>
      <c r="Y173" s="2542"/>
      <c r="Z173" s="2542"/>
      <c r="AA173" s="2542"/>
    </row>
    <row r="174" spans="1:27" ht="16.5" customHeight="1">
      <c r="A174" s="7745" t="s">
        <v>6</v>
      </c>
      <c r="B174" s="7746"/>
      <c r="C174" s="7746"/>
      <c r="D174" s="7746"/>
      <c r="E174" s="7746"/>
      <c r="F174" s="7746"/>
      <c r="G174" s="7746"/>
      <c r="H174" s="7746"/>
      <c r="I174" s="7746"/>
      <c r="J174" s="7747"/>
      <c r="K174" s="5570"/>
      <c r="L174" s="36"/>
      <c r="M174" s="36"/>
      <c r="N174" s="2554"/>
      <c r="O174" s="2554"/>
      <c r="P174" s="2554"/>
      <c r="Q174" s="2571"/>
      <c r="T174" s="2542"/>
      <c r="U174" s="2542"/>
      <c r="V174" s="2542"/>
      <c r="W174" s="2542"/>
      <c r="X174" s="2542"/>
      <c r="Y174" s="2542"/>
      <c r="Z174" s="2542"/>
      <c r="AA174" s="2542"/>
    </row>
    <row r="175" spans="1:27" ht="16.5" customHeight="1">
      <c r="A175" s="7791" t="s">
        <v>5</v>
      </c>
      <c r="B175" s="7792"/>
      <c r="C175" s="7792"/>
      <c r="D175" s="7792"/>
      <c r="E175" s="7792"/>
      <c r="F175" s="7792"/>
      <c r="G175" s="7792"/>
      <c r="H175" s="7792"/>
      <c r="I175" s="7792"/>
      <c r="J175" s="7793"/>
      <c r="K175" s="5569"/>
      <c r="L175" s="40"/>
      <c r="M175" s="40"/>
      <c r="N175" s="2554"/>
      <c r="O175" s="2554"/>
      <c r="P175" s="2554"/>
      <c r="Q175" s="2571"/>
      <c r="T175" s="2542"/>
      <c r="U175" s="2542"/>
      <c r="V175" s="2542"/>
      <c r="W175" s="2542"/>
      <c r="X175" s="2542"/>
      <c r="Y175" s="2542"/>
      <c r="Z175" s="2542"/>
      <c r="AA175" s="2542"/>
    </row>
    <row r="176" spans="1:27" ht="16.5" customHeight="1">
      <c r="A176" s="7782" t="s">
        <v>4</v>
      </c>
      <c r="B176" s="7783"/>
      <c r="C176" s="7783"/>
      <c r="D176" s="7783"/>
      <c r="E176" s="7783"/>
      <c r="F176" s="7783"/>
      <c r="G176" s="7783"/>
      <c r="H176" s="7783"/>
      <c r="I176" s="7783"/>
      <c r="J176" s="7784"/>
      <c r="K176" s="2560"/>
      <c r="L176" s="36"/>
      <c r="M176" s="36"/>
      <c r="N176" s="2554"/>
      <c r="O176" s="2554"/>
      <c r="P176" s="2554"/>
      <c r="Q176" s="2571"/>
      <c r="T176" s="2542"/>
      <c r="U176" s="2542"/>
      <c r="V176" s="2542"/>
      <c r="W176" s="2542"/>
      <c r="X176" s="2542"/>
      <c r="Y176" s="2542"/>
      <c r="Z176" s="2542"/>
      <c r="AA176" s="2542"/>
    </row>
    <row r="177" spans="1:27" ht="16.5" customHeight="1" thickBot="1">
      <c r="A177" s="7738" t="s">
        <v>3</v>
      </c>
      <c r="B177" s="7739"/>
      <c r="C177" s="7739"/>
      <c r="D177" s="7739"/>
      <c r="E177" s="7739"/>
      <c r="F177" s="7739"/>
      <c r="G177" s="7739"/>
      <c r="H177" s="7739"/>
      <c r="I177" s="7739"/>
      <c r="J177" s="7740"/>
      <c r="K177" s="2557"/>
      <c r="L177" s="15"/>
      <c r="M177" s="15"/>
      <c r="N177" s="2554"/>
      <c r="O177" s="2554"/>
      <c r="P177" s="2554"/>
      <c r="Q177" s="2571"/>
      <c r="T177" s="2542"/>
      <c r="U177" s="2542"/>
      <c r="V177" s="2542"/>
      <c r="W177" s="2542"/>
      <c r="X177" s="2542"/>
      <c r="Y177" s="2542"/>
      <c r="Z177" s="2542"/>
      <c r="AA177" s="2542"/>
    </row>
    <row r="178" spans="1:27" ht="16.5" customHeight="1" thickBot="1">
      <c r="A178" s="7753" t="s">
        <v>2</v>
      </c>
      <c r="B178" s="7754"/>
      <c r="C178" s="7754"/>
      <c r="D178" s="7754"/>
      <c r="E178" s="7754"/>
      <c r="F178" s="7754"/>
      <c r="G178" s="7754"/>
      <c r="H178" s="7754"/>
      <c r="I178" s="7754"/>
      <c r="J178" s="7755"/>
      <c r="K178" s="2250">
        <f>K153+K172</f>
        <v>56172.899999999994</v>
      </c>
      <c r="L178" s="2250">
        <f>L153+L172</f>
        <v>60660.899999999994</v>
      </c>
      <c r="M178" s="2250">
        <f>M153+M172</f>
        <v>60357.3</v>
      </c>
      <c r="N178" s="2554"/>
      <c r="O178" s="2554"/>
      <c r="P178" s="2554"/>
      <c r="Q178" s="2571"/>
      <c r="T178" s="2542"/>
      <c r="U178" s="2542"/>
      <c r="V178" s="2542"/>
      <c r="W178" s="2542"/>
      <c r="X178" s="2542"/>
      <c r="Y178" s="2542"/>
      <c r="Z178" s="2542"/>
      <c r="AA178" s="2542"/>
    </row>
    <row r="179" spans="1:27" ht="16.5" customHeight="1">
      <c r="A179" s="7756" t="s">
        <v>1</v>
      </c>
      <c r="B179" s="7757"/>
      <c r="C179" s="7757"/>
      <c r="D179" s="7757"/>
      <c r="E179" s="7757"/>
      <c r="F179" s="7757"/>
      <c r="G179" s="7757"/>
      <c r="H179" s="7757"/>
      <c r="I179" s="7757"/>
      <c r="J179" s="7758"/>
      <c r="K179" s="2556"/>
      <c r="L179" s="2555"/>
      <c r="M179" s="2555"/>
      <c r="N179" s="2554"/>
      <c r="O179" s="2554"/>
      <c r="P179" s="2554"/>
      <c r="Q179" s="2571"/>
      <c r="T179" s="2542"/>
      <c r="U179" s="2542"/>
      <c r="V179" s="2542"/>
      <c r="W179" s="2542"/>
      <c r="X179" s="2542"/>
      <c r="Y179" s="2542"/>
      <c r="Z179" s="2542"/>
      <c r="AA179" s="2542"/>
    </row>
    <row r="180" spans="1:27" ht="16.5" customHeight="1" thickBot="1">
      <c r="A180" s="8902" t="s">
        <v>0</v>
      </c>
      <c r="B180" s="8903"/>
      <c r="C180" s="8903"/>
      <c r="D180" s="8903"/>
      <c r="E180" s="8903"/>
      <c r="F180" s="8903"/>
      <c r="G180" s="8903"/>
      <c r="H180" s="8903"/>
      <c r="I180" s="8903"/>
      <c r="J180" s="8904"/>
      <c r="K180" s="15">
        <v>11000.3</v>
      </c>
      <c r="L180" s="15"/>
      <c r="M180" s="15"/>
      <c r="N180" s="2554"/>
      <c r="O180" s="2554"/>
      <c r="P180" s="2554"/>
      <c r="Q180" s="2571"/>
      <c r="T180" s="2542"/>
      <c r="U180" s="2542"/>
      <c r="V180" s="2542"/>
      <c r="W180" s="2542"/>
      <c r="X180" s="2542"/>
      <c r="Y180" s="2542"/>
      <c r="Z180" s="2542"/>
      <c r="AA180" s="2542"/>
    </row>
    <row r="181" spans="1:27" ht="16.5" customHeight="1">
      <c r="A181" s="2554"/>
      <c r="B181" s="2554"/>
      <c r="C181" s="2554"/>
      <c r="D181" s="2554"/>
      <c r="E181" s="2554"/>
      <c r="F181" s="2554"/>
      <c r="G181" s="2554"/>
      <c r="H181" s="2554"/>
      <c r="I181" s="2554"/>
      <c r="J181" s="2554"/>
      <c r="K181" s="2554"/>
      <c r="L181" s="2554"/>
      <c r="M181" s="2554"/>
      <c r="N181" s="2554"/>
      <c r="O181" s="2554"/>
      <c r="P181" s="2554"/>
      <c r="Q181" s="2571"/>
      <c r="T181" s="2542"/>
      <c r="U181" s="2542"/>
      <c r="V181" s="2542"/>
      <c r="W181" s="2542"/>
      <c r="X181" s="2542"/>
      <c r="Y181" s="2542"/>
      <c r="Z181" s="2542"/>
      <c r="AA181" s="2542"/>
    </row>
    <row r="182" spans="1:27" ht="16.5" customHeight="1">
      <c r="A182" s="2554"/>
      <c r="B182" s="2554"/>
      <c r="C182" s="2554"/>
      <c r="D182" s="2554"/>
      <c r="E182" s="2554"/>
      <c r="F182" s="2554"/>
      <c r="G182" s="2554"/>
      <c r="H182" s="2554"/>
      <c r="I182" s="2554"/>
      <c r="J182" s="2554"/>
      <c r="K182" s="2554"/>
      <c r="L182" s="2554"/>
      <c r="M182" s="2554"/>
      <c r="N182" s="5568"/>
      <c r="O182" s="5568"/>
      <c r="P182" s="5568"/>
      <c r="Q182" s="5567"/>
    </row>
    <row r="183" spans="1:27" ht="81" customHeight="1">
      <c r="A183" s="2547"/>
      <c r="B183" s="5561"/>
      <c r="C183" s="5561"/>
      <c r="D183" s="5561"/>
      <c r="E183" s="5561"/>
      <c r="F183" s="5566"/>
      <c r="G183" s="5566"/>
      <c r="H183" s="5560"/>
    </row>
    <row r="184" spans="1:27" ht="33.75" customHeight="1">
      <c r="A184" s="2547"/>
      <c r="B184" s="5561"/>
      <c r="C184" s="5561"/>
      <c r="D184" s="5561"/>
      <c r="E184" s="5561"/>
      <c r="F184" s="5565"/>
      <c r="G184" s="5565"/>
      <c r="H184" s="5560"/>
      <c r="I184" s="5564"/>
    </row>
    <row r="185" spans="1:27">
      <c r="A185" s="2547"/>
      <c r="B185" s="5561"/>
      <c r="C185" s="5561"/>
      <c r="D185" s="5561"/>
      <c r="E185" s="5561"/>
      <c r="F185" s="5558"/>
      <c r="G185" s="5558"/>
      <c r="H185" s="5560"/>
      <c r="I185" s="5558"/>
    </row>
    <row r="186" spans="1:27">
      <c r="A186" s="2547"/>
      <c r="B186" s="5561"/>
      <c r="C186" s="5561"/>
      <c r="D186" s="5561"/>
      <c r="E186" s="5561"/>
      <c r="F186" s="5559"/>
      <c r="G186" s="5559"/>
      <c r="H186" s="5560"/>
      <c r="I186" s="5559"/>
    </row>
    <row r="187" spans="1:27">
      <c r="A187" s="2547"/>
      <c r="B187" s="5561"/>
      <c r="C187" s="5561"/>
      <c r="D187" s="5561"/>
      <c r="E187" s="5561"/>
      <c r="F187" s="5559"/>
      <c r="G187" s="5559"/>
      <c r="H187" s="5560"/>
      <c r="I187" s="5559"/>
    </row>
    <row r="188" spans="1:27">
      <c r="A188" s="2547"/>
      <c r="B188" s="5561"/>
      <c r="C188" s="5561"/>
      <c r="D188" s="5561"/>
      <c r="E188" s="5561"/>
      <c r="F188" s="5559"/>
      <c r="G188" s="5559"/>
      <c r="H188" s="5560"/>
      <c r="I188" s="5559"/>
    </row>
    <row r="189" spans="1:27" ht="13.15" customHeight="1">
      <c r="A189" s="2547"/>
      <c r="B189" s="5561"/>
      <c r="C189" s="5561"/>
      <c r="D189" s="5561"/>
      <c r="E189" s="5561"/>
      <c r="F189" s="5559"/>
      <c r="G189" s="5559"/>
      <c r="H189" s="5560"/>
      <c r="I189" s="5559"/>
    </row>
    <row r="190" spans="1:27">
      <c r="A190" s="2547"/>
      <c r="B190" s="5561"/>
      <c r="C190" s="5561"/>
      <c r="D190" s="5561"/>
      <c r="E190" s="5561"/>
      <c r="F190" s="5563"/>
      <c r="G190" s="5563"/>
      <c r="H190" s="5560"/>
      <c r="I190" s="5563"/>
    </row>
    <row r="191" spans="1:27">
      <c r="A191" s="2547"/>
      <c r="B191" s="5561"/>
      <c r="C191" s="5561"/>
      <c r="D191" s="5561"/>
      <c r="E191" s="5561"/>
      <c r="F191" s="5559"/>
      <c r="G191" s="5559"/>
      <c r="H191" s="5560"/>
      <c r="I191" s="5559"/>
    </row>
    <row r="192" spans="1:27" ht="13.15" customHeight="1">
      <c r="A192" s="2547"/>
      <c r="B192" s="5561"/>
      <c r="C192" s="5561"/>
      <c r="D192" s="5561"/>
      <c r="E192" s="5561"/>
      <c r="F192" s="5559"/>
      <c r="G192" s="5559"/>
      <c r="H192" s="5562"/>
      <c r="I192" s="5559"/>
    </row>
    <row r="193" spans="1:9" ht="13.15" customHeight="1">
      <c r="A193" s="2547"/>
      <c r="B193" s="5561"/>
      <c r="C193" s="5561"/>
      <c r="D193" s="5561"/>
      <c r="E193" s="5561"/>
      <c r="F193" s="5559"/>
      <c r="G193" s="5559"/>
      <c r="H193" s="5560"/>
      <c r="I193" s="5559"/>
    </row>
    <row r="194" spans="1:9" ht="13.15" customHeight="1">
      <c r="A194" s="2547"/>
      <c r="B194" s="5561"/>
      <c r="C194" s="5561"/>
      <c r="D194" s="5561"/>
      <c r="E194" s="5561"/>
      <c r="F194" s="5559"/>
      <c r="G194" s="5559"/>
      <c r="H194" s="5560"/>
      <c r="I194" s="5559"/>
    </row>
    <row r="195" spans="1:9">
      <c r="A195" s="2547"/>
      <c r="B195" s="5561"/>
      <c r="C195" s="5561"/>
      <c r="D195" s="5561"/>
      <c r="E195" s="5561"/>
      <c r="F195" s="5559"/>
      <c r="G195" s="5559"/>
      <c r="H195" s="5560"/>
      <c r="I195" s="5559"/>
    </row>
    <row r="196" spans="1:9">
      <c r="B196" s="2542"/>
      <c r="C196" s="2542"/>
      <c r="D196" s="2542"/>
      <c r="E196" s="2542"/>
      <c r="F196" s="5559"/>
      <c r="G196" s="5559"/>
      <c r="I196" s="5559"/>
    </row>
    <row r="197" spans="1:9">
      <c r="B197" s="2542"/>
      <c r="C197" s="2542"/>
      <c r="D197" s="2542"/>
      <c r="E197" s="2542"/>
      <c r="F197" s="5558"/>
      <c r="G197" s="5558"/>
      <c r="I197" s="5558"/>
    </row>
    <row r="198" spans="1:9" ht="13.9" customHeight="1">
      <c r="B198" s="2542"/>
      <c r="C198" s="2542"/>
      <c r="D198" s="2542"/>
      <c r="E198" s="2542"/>
      <c r="F198" s="5559"/>
      <c r="G198" s="5559"/>
      <c r="I198" s="5559"/>
    </row>
    <row r="199" spans="1:9">
      <c r="B199" s="2542"/>
      <c r="C199" s="2542"/>
      <c r="D199" s="2542"/>
      <c r="E199" s="2542"/>
      <c r="F199" s="5558"/>
      <c r="G199" s="5558"/>
      <c r="I199" s="5558"/>
    </row>
  </sheetData>
  <mergeCells count="408">
    <mergeCell ref="I5:I7"/>
    <mergeCell ref="H12:H15"/>
    <mergeCell ref="S5:S7"/>
    <mergeCell ref="P66:P67"/>
    <mergeCell ref="P74:P77"/>
    <mergeCell ref="P83:P86"/>
    <mergeCell ref="C52:C56"/>
    <mergeCell ref="C48:C51"/>
    <mergeCell ref="C68:C70"/>
    <mergeCell ref="G5:G7"/>
    <mergeCell ref="N5:Q5"/>
    <mergeCell ref="Q6:Q7"/>
    <mergeCell ref="D16:D17"/>
    <mergeCell ref="C16:C17"/>
    <mergeCell ref="Q12:Q15"/>
    <mergeCell ref="K5:M5"/>
    <mergeCell ref="K6:K7"/>
    <mergeCell ref="L6:L7"/>
    <mergeCell ref="E5:E7"/>
    <mergeCell ref="M6:M7"/>
    <mergeCell ref="F5:F7"/>
    <mergeCell ref="C5:C7"/>
    <mergeCell ref="C78:C81"/>
    <mergeCell ref="A2:S2"/>
    <mergeCell ref="A3:S3"/>
    <mergeCell ref="A82:A86"/>
    <mergeCell ref="F35:F37"/>
    <mergeCell ref="D38:F42"/>
    <mergeCell ref="F16:F17"/>
    <mergeCell ref="F18:F19"/>
    <mergeCell ref="R5:R7"/>
    <mergeCell ref="O4:Q4"/>
    <mergeCell ref="O18:O19"/>
    <mergeCell ref="P18:P19"/>
    <mergeCell ref="P24:P25"/>
    <mergeCell ref="P26:P27"/>
    <mergeCell ref="P28:P29"/>
    <mergeCell ref="P38:P42"/>
    <mergeCell ref="G24:G27"/>
    <mergeCell ref="G28:G32"/>
    <mergeCell ref="Q83:Q86"/>
    <mergeCell ref="R66:R67"/>
    <mergeCell ref="S60:S62"/>
    <mergeCell ref="P6:P7"/>
    <mergeCell ref="P12:P15"/>
    <mergeCell ref="O6:O7"/>
    <mergeCell ref="O12:O15"/>
    <mergeCell ref="F48:F51"/>
    <mergeCell ref="D60:D62"/>
    <mergeCell ref="F52:F56"/>
    <mergeCell ref="F26:F27"/>
    <mergeCell ref="D78:D81"/>
    <mergeCell ref="D74:D77"/>
    <mergeCell ref="D43:D47"/>
    <mergeCell ref="D48:D51"/>
    <mergeCell ref="F43:F47"/>
    <mergeCell ref="R95:R96"/>
    <mergeCell ref="G78:G81"/>
    <mergeCell ref="P95:P96"/>
    <mergeCell ref="P104:P105"/>
    <mergeCell ref="N66:N67"/>
    <mergeCell ref="N28:N29"/>
    <mergeCell ref="H43:H47"/>
    <mergeCell ref="G43:G47"/>
    <mergeCell ref="G71:G73"/>
    <mergeCell ref="I63:I67"/>
    <mergeCell ref="H78:H81"/>
    <mergeCell ref="G52:G56"/>
    <mergeCell ref="G57:G59"/>
    <mergeCell ref="H52:H56"/>
    <mergeCell ref="H57:H59"/>
    <mergeCell ref="R43:R47"/>
    <mergeCell ref="C87:C91"/>
    <mergeCell ref="H48:H51"/>
    <mergeCell ref="O22:O23"/>
    <mergeCell ref="K94:K95"/>
    <mergeCell ref="M94:M95"/>
    <mergeCell ref="O24:O25"/>
    <mergeCell ref="O26:O27"/>
    <mergeCell ref="O28:O29"/>
    <mergeCell ref="N24:N25"/>
    <mergeCell ref="N26:N27"/>
    <mergeCell ref="N35:N37"/>
    <mergeCell ref="G38:G42"/>
    <mergeCell ref="H63:H67"/>
    <mergeCell ref="I38:I42"/>
    <mergeCell ref="D22:D23"/>
    <mergeCell ref="C35:C37"/>
    <mergeCell ref="C38:C42"/>
    <mergeCell ref="D24:D25"/>
    <mergeCell ref="C60:C62"/>
    <mergeCell ref="C22:C23"/>
    <mergeCell ref="C24:C25"/>
    <mergeCell ref="C26:C27"/>
    <mergeCell ref="C74:C77"/>
    <mergeCell ref="D35:D37"/>
    <mergeCell ref="Q115:Q118"/>
    <mergeCell ref="N104:N105"/>
    <mergeCell ref="O104:O105"/>
    <mergeCell ref="F104:F105"/>
    <mergeCell ref="H97:H105"/>
    <mergeCell ref="P115:P118"/>
    <mergeCell ref="H106:H113"/>
    <mergeCell ref="Q104:Q105"/>
    <mergeCell ref="F108:F109"/>
    <mergeCell ref="F106:F107"/>
    <mergeCell ref="N114:N118"/>
    <mergeCell ref="O115:O118"/>
    <mergeCell ref="G112:G113"/>
    <mergeCell ref="G106:G107"/>
    <mergeCell ref="G110:G111"/>
    <mergeCell ref="G114:G118"/>
    <mergeCell ref="F101:F103"/>
    <mergeCell ref="F97:F100"/>
    <mergeCell ref="C108:C109"/>
    <mergeCell ref="D104:D105"/>
    <mergeCell ref="D101:D103"/>
    <mergeCell ref="A114:A118"/>
    <mergeCell ref="B114:B118"/>
    <mergeCell ref="D112:D113"/>
    <mergeCell ref="C101:C103"/>
    <mergeCell ref="C104:C105"/>
    <mergeCell ref="D92:F96"/>
    <mergeCell ref="A112:A113"/>
    <mergeCell ref="F112:F113"/>
    <mergeCell ref="C112:C113"/>
    <mergeCell ref="D114:F118"/>
    <mergeCell ref="B112:B113"/>
    <mergeCell ref="B110:B111"/>
    <mergeCell ref="C110:C111"/>
    <mergeCell ref="D110:D111"/>
    <mergeCell ref="F110:F111"/>
    <mergeCell ref="A97:A100"/>
    <mergeCell ref="B97:B100"/>
    <mergeCell ref="A108:A109"/>
    <mergeCell ref="C97:C100"/>
    <mergeCell ref="D97:D100"/>
    <mergeCell ref="D106:D107"/>
    <mergeCell ref="G119:G122"/>
    <mergeCell ref="G123:G126"/>
    <mergeCell ref="B134:B137"/>
    <mergeCell ref="D119:D122"/>
    <mergeCell ref="A119:A122"/>
    <mergeCell ref="B119:B122"/>
    <mergeCell ref="A123:A126"/>
    <mergeCell ref="B123:B126"/>
    <mergeCell ref="F123:F126"/>
    <mergeCell ref="D123:D126"/>
    <mergeCell ref="F119:F122"/>
    <mergeCell ref="D134:F137"/>
    <mergeCell ref="A129:A130"/>
    <mergeCell ref="B129:B130"/>
    <mergeCell ref="D129:D130"/>
    <mergeCell ref="A127:A128"/>
    <mergeCell ref="B127:B128"/>
    <mergeCell ref="F127:F128"/>
    <mergeCell ref="D141:D143"/>
    <mergeCell ref="G127:G128"/>
    <mergeCell ref="D127:D128"/>
    <mergeCell ref="C141:C143"/>
    <mergeCell ref="F129:F130"/>
    <mergeCell ref="F138:F140"/>
    <mergeCell ref="A141:A143"/>
    <mergeCell ref="B141:B143"/>
    <mergeCell ref="B138:B140"/>
    <mergeCell ref="E138:E143"/>
    <mergeCell ref="C131:I131"/>
    <mergeCell ref="H134:H143"/>
    <mergeCell ref="F141:F143"/>
    <mergeCell ref="C138:C140"/>
    <mergeCell ref="D138:D140"/>
    <mergeCell ref="A134:A137"/>
    <mergeCell ref="C106:C107"/>
    <mergeCell ref="T94:T95"/>
    <mergeCell ref="Q74:Q77"/>
    <mergeCell ref="O74:O77"/>
    <mergeCell ref="H82:H91"/>
    <mergeCell ref="H38:H42"/>
    <mergeCell ref="S95:S96"/>
    <mergeCell ref="Q66:Q67"/>
    <mergeCell ref="Y20:Y21"/>
    <mergeCell ref="Y33:Y34"/>
    <mergeCell ref="H92:H96"/>
    <mergeCell ref="J94:J95"/>
    <mergeCell ref="L94:L95"/>
    <mergeCell ref="N95:N96"/>
    <mergeCell ref="O95:O96"/>
    <mergeCell ref="Q95:Q96"/>
    <mergeCell ref="N83:N86"/>
    <mergeCell ref="O83:O86"/>
    <mergeCell ref="Q24:Q25"/>
    <mergeCell ref="Q26:Q27"/>
    <mergeCell ref="Q22:Q23"/>
    <mergeCell ref="N22:N23"/>
    <mergeCell ref="O66:O67"/>
    <mergeCell ref="T43:T47"/>
    <mergeCell ref="A110:A111"/>
    <mergeCell ref="A92:A96"/>
    <mergeCell ref="B92:B96"/>
    <mergeCell ref="A104:A105"/>
    <mergeCell ref="B104:B105"/>
    <mergeCell ref="B108:B109"/>
    <mergeCell ref="A106:A107"/>
    <mergeCell ref="B106:B107"/>
    <mergeCell ref="A101:A103"/>
    <mergeCell ref="B101:B103"/>
    <mergeCell ref="D87:D91"/>
    <mergeCell ref="G108:G109"/>
    <mergeCell ref="G92:G96"/>
    <mergeCell ref="I12:I15"/>
    <mergeCell ref="N12:N15"/>
    <mergeCell ref="J5:J7"/>
    <mergeCell ref="N6:N7"/>
    <mergeCell ref="H5:H7"/>
    <mergeCell ref="D5:D7"/>
    <mergeCell ref="D12:F15"/>
    <mergeCell ref="D28:D29"/>
    <mergeCell ref="D26:D27"/>
    <mergeCell ref="F22:F23"/>
    <mergeCell ref="F24:F25"/>
    <mergeCell ref="D18:D19"/>
    <mergeCell ref="D20:D21"/>
    <mergeCell ref="D108:D109"/>
    <mergeCell ref="N74:N77"/>
    <mergeCell ref="F87:F91"/>
    <mergeCell ref="F20:F21"/>
    <mergeCell ref="F33:F34"/>
    <mergeCell ref="D30:D32"/>
    <mergeCell ref="D33:D34"/>
    <mergeCell ref="F30:F32"/>
    <mergeCell ref="A5:A7"/>
    <mergeCell ref="B5:B7"/>
    <mergeCell ref="B60:B62"/>
    <mergeCell ref="A68:A70"/>
    <mergeCell ref="B26:B27"/>
    <mergeCell ref="A16:A17"/>
    <mergeCell ref="B18:B19"/>
    <mergeCell ref="A87:A91"/>
    <mergeCell ref="B87:B91"/>
    <mergeCell ref="A24:A25"/>
    <mergeCell ref="A18:A19"/>
    <mergeCell ref="B24:B25"/>
    <mergeCell ref="B28:B29"/>
    <mergeCell ref="A28:A29"/>
    <mergeCell ref="B16:B17"/>
    <mergeCell ref="A71:A73"/>
    <mergeCell ref="A26:A27"/>
    <mergeCell ref="C33:C34"/>
    <mergeCell ref="A33:A34"/>
    <mergeCell ref="C28:C29"/>
    <mergeCell ref="A57:A59"/>
    <mergeCell ref="A60:A62"/>
    <mergeCell ref="B30:B32"/>
    <mergeCell ref="A30:A32"/>
    <mergeCell ref="C30:C32"/>
    <mergeCell ref="A63:A67"/>
    <mergeCell ref="B43:B47"/>
    <mergeCell ref="C43:C47"/>
    <mergeCell ref="A38:A42"/>
    <mergeCell ref="B48:B51"/>
    <mergeCell ref="A43:A47"/>
    <mergeCell ref="B35:B37"/>
    <mergeCell ref="A35:A37"/>
    <mergeCell ref="A52:A56"/>
    <mergeCell ref="B52:B56"/>
    <mergeCell ref="B68:B70"/>
    <mergeCell ref="A48:A51"/>
    <mergeCell ref="B38:B42"/>
    <mergeCell ref="B82:B86"/>
    <mergeCell ref="C82:C86"/>
    <mergeCell ref="B63:B67"/>
    <mergeCell ref="C63:C67"/>
    <mergeCell ref="D63:F67"/>
    <mergeCell ref="C57:C59"/>
    <mergeCell ref="F78:F81"/>
    <mergeCell ref="F68:F70"/>
    <mergeCell ref="D71:D73"/>
    <mergeCell ref="B74:B77"/>
    <mergeCell ref="B71:B73"/>
    <mergeCell ref="C71:C73"/>
    <mergeCell ref="F74:F77"/>
    <mergeCell ref="F60:F62"/>
    <mergeCell ref="G16:G19"/>
    <mergeCell ref="P22:P23"/>
    <mergeCell ref="H16:H37"/>
    <mergeCell ref="B12:B15"/>
    <mergeCell ref="A12:A15"/>
    <mergeCell ref="N18:N19"/>
    <mergeCell ref="Q18:Q19"/>
    <mergeCell ref="Q38:Q42"/>
    <mergeCell ref="Q28:Q29"/>
    <mergeCell ref="O38:O42"/>
    <mergeCell ref="N38:N42"/>
    <mergeCell ref="B20:B21"/>
    <mergeCell ref="B22:B23"/>
    <mergeCell ref="C18:C19"/>
    <mergeCell ref="C20:C21"/>
    <mergeCell ref="B33:B34"/>
    <mergeCell ref="G33:G34"/>
    <mergeCell ref="A20:A21"/>
    <mergeCell ref="A22:A23"/>
    <mergeCell ref="G20:G23"/>
    <mergeCell ref="G12:G15"/>
    <mergeCell ref="F28:F29"/>
    <mergeCell ref="A179:J179"/>
    <mergeCell ref="G35:G37"/>
    <mergeCell ref="G68:G70"/>
    <mergeCell ref="G63:G67"/>
    <mergeCell ref="G60:G62"/>
    <mergeCell ref="A169:J169"/>
    <mergeCell ref="A170:J170"/>
    <mergeCell ref="A150:L150"/>
    <mergeCell ref="C152:J152"/>
    <mergeCell ref="A153:J153"/>
    <mergeCell ref="A154:J154"/>
    <mergeCell ref="A155:J155"/>
    <mergeCell ref="A156:J156"/>
    <mergeCell ref="A158:J158"/>
    <mergeCell ref="A159:J159"/>
    <mergeCell ref="I82:I91"/>
    <mergeCell ref="D57:D59"/>
    <mergeCell ref="F57:F59"/>
    <mergeCell ref="F71:F73"/>
    <mergeCell ref="H74:H77"/>
    <mergeCell ref="A146:J146"/>
    <mergeCell ref="A166:J166"/>
    <mergeCell ref="G48:G51"/>
    <mergeCell ref="A177:J177"/>
    <mergeCell ref="A171:J171"/>
    <mergeCell ref="A172:J172"/>
    <mergeCell ref="A173:J173"/>
    <mergeCell ref="A174:J174"/>
    <mergeCell ref="A157:J157"/>
    <mergeCell ref="R129:S130"/>
    <mergeCell ref="A180:J180"/>
    <mergeCell ref="I119:I122"/>
    <mergeCell ref="A161:J161"/>
    <mergeCell ref="A162:J162"/>
    <mergeCell ref="A163:J163"/>
    <mergeCell ref="A164:J164"/>
    <mergeCell ref="A165:J165"/>
    <mergeCell ref="A167:J167"/>
    <mergeCell ref="A168:J168"/>
    <mergeCell ref="B145:J145"/>
    <mergeCell ref="A138:A140"/>
    <mergeCell ref="A178:J178"/>
    <mergeCell ref="C144:I144"/>
    <mergeCell ref="G134:G143"/>
    <mergeCell ref="A160:J160"/>
    <mergeCell ref="I127:I128"/>
    <mergeCell ref="G129:G130"/>
    <mergeCell ref="Y43:Y47"/>
    <mergeCell ref="R48:R51"/>
    <mergeCell ref="S48:S51"/>
    <mergeCell ref="T48:T51"/>
    <mergeCell ref="U48:U51"/>
    <mergeCell ref="V48:V51"/>
    <mergeCell ref="S43:S47"/>
    <mergeCell ref="A175:J175"/>
    <mergeCell ref="A176:J176"/>
    <mergeCell ref="D68:D70"/>
    <mergeCell ref="D82:F86"/>
    <mergeCell ref="G82:G91"/>
    <mergeCell ref="G74:G77"/>
    <mergeCell ref="G101:G103"/>
    <mergeCell ref="G104:G105"/>
    <mergeCell ref="G97:G100"/>
    <mergeCell ref="H60:H62"/>
    <mergeCell ref="H68:H70"/>
    <mergeCell ref="H71:H73"/>
    <mergeCell ref="A78:A81"/>
    <mergeCell ref="B78:B81"/>
    <mergeCell ref="D52:D56"/>
    <mergeCell ref="B57:B59"/>
    <mergeCell ref="A74:A77"/>
    <mergeCell ref="R52:R56"/>
    <mergeCell ref="S52:S56"/>
    <mergeCell ref="T52:T56"/>
    <mergeCell ref="U52:U56"/>
    <mergeCell ref="V52:V56"/>
    <mergeCell ref="U43:U47"/>
    <mergeCell ref="V43:V47"/>
    <mergeCell ref="W43:W47"/>
    <mergeCell ref="X43:X47"/>
    <mergeCell ref="S30:S33"/>
    <mergeCell ref="S35:S38"/>
    <mergeCell ref="AG48:AG51"/>
    <mergeCell ref="AG61:AG63"/>
    <mergeCell ref="R57:R59"/>
    <mergeCell ref="S57:S59"/>
    <mergeCell ref="T57:T59"/>
    <mergeCell ref="U57:U59"/>
    <mergeCell ref="V57:V59"/>
    <mergeCell ref="W52:W56"/>
    <mergeCell ref="X52:X56"/>
    <mergeCell ref="Y52:Y56"/>
    <mergeCell ref="AA48:AA51"/>
    <mergeCell ref="Z48:Z51"/>
    <mergeCell ref="R60:R62"/>
    <mergeCell ref="W48:W51"/>
    <mergeCell ref="X48:X51"/>
    <mergeCell ref="Y48:Y51"/>
    <mergeCell ref="U60:U62"/>
    <mergeCell ref="W57:W59"/>
    <mergeCell ref="X57:X59"/>
    <mergeCell ref="Y57:Y59"/>
    <mergeCell ref="Z57:Z59"/>
    <mergeCell ref="AA57:AA59"/>
  </mergeCells>
  <pageMargins left="0.70866141732283472" right="0.70866141732283472" top="0.74803149606299213" bottom="0.74803149606299213" header="0.31496062992125984" footer="0.31496062992125984"/>
  <pageSetup paperSize="9" scale="48" firstPageNumber="67" fitToHeight="0" orientation="landscape" useFirstPageNumber="1" r:id="rId1"/>
  <headerFooter>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B55A0-BCB0-4DBD-8F37-A4AB4EC8B977}">
  <sheetPr>
    <pageSetUpPr fitToPage="1"/>
  </sheetPr>
  <dimension ref="A1:T107"/>
  <sheetViews>
    <sheetView zoomScale="90" zoomScaleNormal="90" workbookViewId="0">
      <selection activeCell="W5" sqref="W5"/>
    </sheetView>
  </sheetViews>
  <sheetFormatPr defaultRowHeight="15"/>
  <cols>
    <col min="1" max="2" width="3.5703125" style="2539" customWidth="1"/>
    <col min="3" max="4" width="3.7109375" style="2539" customWidth="1"/>
    <col min="5" max="5" width="2.5703125" style="2539" customWidth="1"/>
    <col min="6" max="6" width="39.28515625" style="2539" customWidth="1"/>
    <col min="7" max="7" width="3.7109375" style="2539" customWidth="1"/>
    <col min="8" max="8" width="7.85546875" style="2543" customWidth="1"/>
    <col min="9" max="9" width="4.42578125" style="2539" customWidth="1"/>
    <col min="10" max="10" width="7.28515625" style="2539" customWidth="1"/>
    <col min="11" max="11" width="9.5703125" style="2539" customWidth="1"/>
    <col min="12" max="13" width="10" style="2539" customWidth="1"/>
    <col min="14" max="14" width="36.5703125" style="2539" customWidth="1"/>
    <col min="15" max="16" width="9.140625" style="2539"/>
    <col min="17" max="17" width="10" style="2539" customWidth="1"/>
    <col min="18" max="18" width="27.85546875" style="5557" customWidth="1"/>
    <col min="19" max="19" width="37.7109375" style="5557" customWidth="1"/>
    <col min="20" max="16384" width="9.140625" style="2539"/>
  </cols>
  <sheetData>
    <row r="1" spans="1:19" ht="78.75" customHeight="1">
      <c r="N1" s="6016"/>
      <c r="O1" s="6016"/>
      <c r="P1" s="6016"/>
      <c r="Q1" s="6016"/>
      <c r="R1" s="2946"/>
      <c r="S1" s="2946" t="s">
        <v>2119</v>
      </c>
    </row>
    <row r="2" spans="1:19" ht="15.75" customHeight="1">
      <c r="A2" s="7705" t="s">
        <v>368</v>
      </c>
      <c r="B2" s="7705"/>
      <c r="C2" s="7705"/>
      <c r="D2" s="7705"/>
      <c r="E2" s="7705"/>
      <c r="F2" s="7705"/>
      <c r="G2" s="7705"/>
      <c r="H2" s="7705"/>
      <c r="I2" s="7705"/>
      <c r="J2" s="7705"/>
      <c r="K2" s="7705"/>
      <c r="L2" s="7705"/>
      <c r="M2" s="7705"/>
      <c r="N2" s="7705"/>
      <c r="O2" s="7705"/>
      <c r="P2" s="7705"/>
      <c r="Q2" s="7705"/>
      <c r="R2" s="7705"/>
      <c r="S2" s="7705"/>
    </row>
    <row r="3" spans="1:19" ht="13.9" customHeight="1">
      <c r="A3" s="9041" t="s">
        <v>2118</v>
      </c>
      <c r="B3" s="9041"/>
      <c r="C3" s="9041"/>
      <c r="D3" s="9041"/>
      <c r="E3" s="9041"/>
      <c r="F3" s="9041"/>
      <c r="G3" s="9041"/>
      <c r="H3" s="9041"/>
      <c r="I3" s="9041"/>
      <c r="J3" s="9041"/>
      <c r="K3" s="9041"/>
      <c r="L3" s="9041"/>
      <c r="M3" s="9041"/>
      <c r="N3" s="9041"/>
      <c r="O3" s="9041"/>
      <c r="P3" s="9041"/>
      <c r="Q3" s="9041"/>
      <c r="R3" s="9041"/>
      <c r="S3" s="9041"/>
    </row>
    <row r="4" spans="1:19" ht="12" customHeight="1" thickBot="1">
      <c r="A4" s="5888"/>
      <c r="B4" s="5888"/>
      <c r="C4" s="5888"/>
      <c r="D4" s="5888"/>
      <c r="E4" s="5888"/>
      <c r="F4" s="5888"/>
      <c r="G4" s="5888"/>
      <c r="H4" s="6015"/>
      <c r="I4" s="5888"/>
      <c r="J4" s="5888"/>
      <c r="K4" s="5888"/>
      <c r="L4" s="5888"/>
      <c r="M4" s="5888"/>
      <c r="N4" s="5887"/>
      <c r="O4" s="5888"/>
      <c r="P4" s="5888"/>
      <c r="Q4" s="6014"/>
      <c r="S4" s="5886" t="s">
        <v>32</v>
      </c>
    </row>
    <row r="5" spans="1:19" ht="21.75" customHeight="1" thickBot="1">
      <c r="A5" s="7607" t="s">
        <v>195</v>
      </c>
      <c r="B5" s="7636" t="s">
        <v>194</v>
      </c>
      <c r="C5" s="7661" t="s">
        <v>190</v>
      </c>
      <c r="D5" s="7729" t="s">
        <v>193</v>
      </c>
      <c r="E5" s="7639" t="s">
        <v>192</v>
      </c>
      <c r="F5" s="7642" t="s">
        <v>191</v>
      </c>
      <c r="G5" s="7732" t="s">
        <v>190</v>
      </c>
      <c r="H5" s="7655" t="s">
        <v>189</v>
      </c>
      <c r="I5" s="7658" t="s">
        <v>188</v>
      </c>
      <c r="J5" s="7655" t="s">
        <v>187</v>
      </c>
      <c r="K5" s="9067" t="s">
        <v>186</v>
      </c>
      <c r="L5" s="9068"/>
      <c r="M5" s="9069"/>
      <c r="N5" s="6547" t="s">
        <v>185</v>
      </c>
      <c r="O5" s="6548"/>
      <c r="P5" s="6548"/>
      <c r="Q5" s="6549"/>
      <c r="R5" s="9042" t="s">
        <v>184</v>
      </c>
      <c r="S5" s="9056" t="s">
        <v>183</v>
      </c>
    </row>
    <row r="6" spans="1:19" ht="12.75" customHeight="1">
      <c r="A6" s="7608"/>
      <c r="B6" s="7637"/>
      <c r="C6" s="7662"/>
      <c r="D6" s="7730"/>
      <c r="E6" s="7640"/>
      <c r="F6" s="7643"/>
      <c r="G6" s="7733"/>
      <c r="H6" s="7656"/>
      <c r="I6" s="7659"/>
      <c r="J6" s="7656"/>
      <c r="K6" s="7655" t="s">
        <v>182</v>
      </c>
      <c r="L6" s="7655" t="s">
        <v>181</v>
      </c>
      <c r="M6" s="9070" t="s">
        <v>28</v>
      </c>
      <c r="N6" s="8962" t="s">
        <v>180</v>
      </c>
      <c r="O6" s="9054" t="s">
        <v>179</v>
      </c>
      <c r="P6" s="9062" t="s">
        <v>178</v>
      </c>
      <c r="Q6" s="9062" t="s">
        <v>177</v>
      </c>
      <c r="R6" s="9043"/>
      <c r="S6" s="9057"/>
    </row>
    <row r="7" spans="1:19" ht="165.75" customHeight="1" thickBot="1">
      <c r="A7" s="7609"/>
      <c r="B7" s="7638"/>
      <c r="C7" s="7663"/>
      <c r="D7" s="7731"/>
      <c r="E7" s="7641"/>
      <c r="F7" s="7644"/>
      <c r="G7" s="7734"/>
      <c r="H7" s="7657"/>
      <c r="I7" s="7660"/>
      <c r="J7" s="7657"/>
      <c r="K7" s="7657"/>
      <c r="L7" s="7657"/>
      <c r="M7" s="9071"/>
      <c r="N7" s="8963"/>
      <c r="O7" s="9055"/>
      <c r="P7" s="9063"/>
      <c r="Q7" s="9063"/>
      <c r="R7" s="9043"/>
      <c r="S7" s="9057"/>
    </row>
    <row r="8" spans="1:19" ht="18" customHeight="1" thickBot="1">
      <c r="A8" s="2868" t="s">
        <v>43</v>
      </c>
      <c r="B8" s="6013" t="s">
        <v>2117</v>
      </c>
      <c r="C8" s="5881"/>
      <c r="D8" s="5881"/>
      <c r="E8" s="6011"/>
      <c r="F8" s="5881"/>
      <c r="G8" s="5881"/>
      <c r="H8" s="6012"/>
      <c r="I8" s="6011"/>
      <c r="J8" s="6011"/>
      <c r="K8" s="6011"/>
      <c r="L8" s="6011"/>
      <c r="M8" s="6011"/>
      <c r="N8" s="5884"/>
      <c r="O8" s="5883"/>
      <c r="P8" s="5883"/>
      <c r="Q8" s="6011"/>
      <c r="R8" s="6010"/>
      <c r="S8" s="6009"/>
    </row>
    <row r="9" spans="1:19" ht="15" customHeight="1">
      <c r="A9" s="7669"/>
      <c r="B9" s="2936"/>
      <c r="C9" s="2933"/>
      <c r="D9" s="2933"/>
      <c r="E9" s="2933"/>
      <c r="F9" s="2935"/>
      <c r="G9" s="2935"/>
      <c r="H9" s="2934"/>
      <c r="I9" s="2933"/>
      <c r="J9" s="2933"/>
      <c r="K9" s="2933"/>
      <c r="L9" s="2933"/>
      <c r="M9" s="2933"/>
      <c r="N9" s="2625" t="s">
        <v>2116</v>
      </c>
      <c r="O9" s="5644" t="s">
        <v>2115</v>
      </c>
      <c r="P9" s="5927">
        <v>79.5</v>
      </c>
      <c r="Q9" s="2926">
        <v>78.5</v>
      </c>
      <c r="R9" s="9094"/>
      <c r="S9" s="9092"/>
    </row>
    <row r="10" spans="1:19" ht="27" customHeight="1" thickBot="1">
      <c r="A10" s="7670"/>
      <c r="B10" s="6008"/>
      <c r="C10" s="6005"/>
      <c r="D10" s="6005"/>
      <c r="E10" s="6005"/>
      <c r="F10" s="6007"/>
      <c r="G10" s="6007"/>
      <c r="H10" s="6006"/>
      <c r="I10" s="6005"/>
      <c r="J10" s="6005"/>
      <c r="K10" s="6005"/>
      <c r="L10" s="6005"/>
      <c r="M10" s="6005"/>
      <c r="N10" s="6004" t="s">
        <v>2114</v>
      </c>
      <c r="O10" s="5670" t="s">
        <v>279</v>
      </c>
      <c r="P10" s="6003">
        <v>102.7</v>
      </c>
      <c r="Q10" s="6002">
        <v>101.2</v>
      </c>
      <c r="R10" s="9095"/>
      <c r="S10" s="9093"/>
    </row>
    <row r="11" spans="1:19" ht="27.75" customHeight="1" thickBot="1">
      <c r="A11" s="2883" t="s">
        <v>43</v>
      </c>
      <c r="B11" s="2644" t="s">
        <v>43</v>
      </c>
      <c r="C11" s="2638" t="s">
        <v>2113</v>
      </c>
      <c r="D11" s="2636"/>
      <c r="E11" s="5657"/>
      <c r="F11" s="6001"/>
      <c r="G11" s="6001"/>
      <c r="H11" s="6000"/>
      <c r="I11" s="5999"/>
      <c r="J11" s="5999"/>
      <c r="K11" s="5999"/>
      <c r="L11" s="5999"/>
      <c r="M11" s="5999"/>
      <c r="N11" s="5999"/>
      <c r="O11" s="5999"/>
      <c r="P11" s="5999"/>
      <c r="Q11" s="5999"/>
      <c r="R11" s="5998"/>
      <c r="S11" s="5997"/>
    </row>
    <row r="12" spans="1:19" ht="63.6" customHeight="1">
      <c r="A12" s="7620"/>
      <c r="B12" s="2837"/>
      <c r="C12" s="5996"/>
      <c r="D12" s="5994"/>
      <c r="E12" s="5994"/>
      <c r="F12" s="5994"/>
      <c r="G12" s="5994"/>
      <c r="H12" s="5995"/>
      <c r="I12" s="5994"/>
      <c r="J12" s="5994"/>
      <c r="K12" s="5994"/>
      <c r="L12" s="5994"/>
      <c r="M12" s="5994"/>
      <c r="N12" s="5993" t="s">
        <v>2112</v>
      </c>
      <c r="O12" s="5992" t="s">
        <v>2111</v>
      </c>
      <c r="P12" s="2825">
        <v>75.5</v>
      </c>
      <c r="Q12" s="5991">
        <v>74.400000000000006</v>
      </c>
      <c r="R12" s="5990"/>
      <c r="S12" s="5989"/>
    </row>
    <row r="13" spans="1:19" ht="34.5" customHeight="1">
      <c r="A13" s="7621"/>
      <c r="B13" s="2837"/>
      <c r="C13" s="5982"/>
      <c r="D13" s="5980"/>
      <c r="E13" s="5980"/>
      <c r="F13" s="5980"/>
      <c r="G13" s="5980"/>
      <c r="H13" s="5981"/>
      <c r="I13" s="5980"/>
      <c r="J13" s="5980"/>
      <c r="K13" s="5980"/>
      <c r="L13" s="5980"/>
      <c r="M13" s="5980"/>
      <c r="N13" s="5988" t="s">
        <v>2110</v>
      </c>
      <c r="O13" s="5987" t="s">
        <v>949</v>
      </c>
      <c r="P13" s="5986">
        <v>19.579999999999998</v>
      </c>
      <c r="Q13" s="5985">
        <v>24.4</v>
      </c>
      <c r="R13" s="5984"/>
      <c r="S13" s="5983" t="s">
        <v>2109</v>
      </c>
    </row>
    <row r="14" spans="1:19" ht="35.25" customHeight="1" thickBot="1">
      <c r="A14" s="7621"/>
      <c r="B14" s="2837"/>
      <c r="C14" s="5982"/>
      <c r="D14" s="5980"/>
      <c r="E14" s="5980"/>
      <c r="F14" s="5980"/>
      <c r="G14" s="5980"/>
      <c r="H14" s="5981"/>
      <c r="I14" s="5980"/>
      <c r="J14" s="5980"/>
      <c r="K14" s="5980"/>
      <c r="L14" s="5980"/>
      <c r="M14" s="5980"/>
      <c r="N14" s="5979" t="s">
        <v>2108</v>
      </c>
      <c r="O14" s="5779" t="s">
        <v>949</v>
      </c>
      <c r="P14" s="2835">
        <v>184</v>
      </c>
      <c r="Q14" s="5606">
        <v>181.5</v>
      </c>
      <c r="R14" s="5978"/>
      <c r="S14" s="5977"/>
    </row>
    <row r="15" spans="1:19" ht="38.25" customHeight="1">
      <c r="A15" s="9085" t="s">
        <v>43</v>
      </c>
      <c r="B15" s="9087" t="s">
        <v>43</v>
      </c>
      <c r="C15" s="9090" t="s">
        <v>51</v>
      </c>
      <c r="D15" s="5976"/>
      <c r="E15" s="9002"/>
      <c r="F15" s="9088" t="s">
        <v>2107</v>
      </c>
      <c r="G15" s="7633" t="s">
        <v>1924</v>
      </c>
      <c r="H15" s="8923" t="s">
        <v>48</v>
      </c>
      <c r="I15" s="8905" t="s">
        <v>1963</v>
      </c>
      <c r="J15" s="2627" t="s">
        <v>245</v>
      </c>
      <c r="K15" s="5966">
        <f>K17</f>
        <v>10.199999999999999</v>
      </c>
      <c r="L15" s="5967">
        <f>L17</f>
        <v>10.199999999999999</v>
      </c>
      <c r="M15" s="5966">
        <f>M17</f>
        <v>10.199999999999999</v>
      </c>
      <c r="N15" s="5744" t="s">
        <v>2106</v>
      </c>
      <c r="O15" s="5705" t="s">
        <v>254</v>
      </c>
      <c r="P15" s="2759">
        <v>220</v>
      </c>
      <c r="Q15" s="5975">
        <v>290</v>
      </c>
      <c r="R15" s="8888"/>
      <c r="S15" s="9092" t="s">
        <v>2105</v>
      </c>
    </row>
    <row r="16" spans="1:19" ht="16.5" customHeight="1" thickBot="1">
      <c r="A16" s="9086"/>
      <c r="B16" s="9086"/>
      <c r="C16" s="9005"/>
      <c r="D16" s="5974"/>
      <c r="E16" s="9003"/>
      <c r="F16" s="9089"/>
      <c r="G16" s="7634"/>
      <c r="H16" s="8924"/>
      <c r="I16" s="8906"/>
      <c r="J16" s="2621" t="s">
        <v>36</v>
      </c>
      <c r="K16" s="5973">
        <f>K15</f>
        <v>10.199999999999999</v>
      </c>
      <c r="L16" s="2620">
        <f>L15</f>
        <v>10.199999999999999</v>
      </c>
      <c r="M16" s="5973">
        <f>M15</f>
        <v>10.199999999999999</v>
      </c>
      <c r="N16" s="5972"/>
      <c r="O16" s="5697"/>
      <c r="P16" s="5697"/>
      <c r="Q16" s="5696"/>
      <c r="R16" s="8889"/>
      <c r="S16" s="9096"/>
    </row>
    <row r="17" spans="1:20" ht="24.75" customHeight="1" thickBot="1">
      <c r="A17" s="9085" t="s">
        <v>43</v>
      </c>
      <c r="B17" s="9087" t="s">
        <v>43</v>
      </c>
      <c r="C17" s="9090" t="s">
        <v>51</v>
      </c>
      <c r="D17" s="7679" t="s">
        <v>43</v>
      </c>
      <c r="E17" s="9003"/>
      <c r="F17" s="9100" t="s">
        <v>2104</v>
      </c>
      <c r="G17" s="7634"/>
      <c r="H17" s="8924"/>
      <c r="I17" s="8906"/>
      <c r="J17" s="5971" t="s">
        <v>245</v>
      </c>
      <c r="K17" s="2649">
        <v>10.199999999999999</v>
      </c>
      <c r="L17" s="2649">
        <v>10.199999999999999</v>
      </c>
      <c r="M17" s="2649">
        <v>10.199999999999999</v>
      </c>
      <c r="N17" s="5970"/>
      <c r="O17" s="5697"/>
      <c r="P17" s="5697"/>
      <c r="Q17" s="5696"/>
      <c r="R17" s="8889"/>
      <c r="S17" s="9096"/>
    </row>
    <row r="18" spans="1:20" ht="40.5" customHeight="1" thickBot="1">
      <c r="A18" s="9086"/>
      <c r="B18" s="9086"/>
      <c r="C18" s="9005"/>
      <c r="D18" s="9102"/>
      <c r="E18" s="9004"/>
      <c r="F18" s="9101"/>
      <c r="G18" s="7635"/>
      <c r="H18" s="8924"/>
      <c r="I18" s="8907"/>
      <c r="J18" s="5934" t="s">
        <v>36</v>
      </c>
      <c r="K18" s="5933">
        <f>SUM(K17)</f>
        <v>10.199999999999999</v>
      </c>
      <c r="L18" s="5969">
        <f>SUM(L17)</f>
        <v>10.199999999999999</v>
      </c>
      <c r="M18" s="5933">
        <f>SUM(M17)</f>
        <v>10.199999999999999</v>
      </c>
      <c r="N18" s="5968"/>
      <c r="O18" s="5707"/>
      <c r="P18" s="5738"/>
      <c r="Q18" s="5684"/>
      <c r="R18" s="9091"/>
      <c r="S18" s="9093"/>
    </row>
    <row r="19" spans="1:20" ht="28.15" customHeight="1">
      <c r="A19" s="7620" t="s">
        <v>43</v>
      </c>
      <c r="B19" s="7617" t="s">
        <v>43</v>
      </c>
      <c r="C19" s="5741" t="s">
        <v>44</v>
      </c>
      <c r="D19" s="5924"/>
      <c r="E19" s="5937"/>
      <c r="F19" s="7614" t="s">
        <v>2103</v>
      </c>
      <c r="G19" s="7721" t="s">
        <v>2102</v>
      </c>
      <c r="H19" s="8923" t="s">
        <v>48</v>
      </c>
      <c r="I19" s="8905" t="s">
        <v>1963</v>
      </c>
      <c r="J19" s="2627" t="s">
        <v>41</v>
      </c>
      <c r="K19" s="5967">
        <f t="shared" ref="K19:M22" si="0">K24</f>
        <v>0</v>
      </c>
      <c r="L19" s="5967">
        <f t="shared" si="0"/>
        <v>0</v>
      </c>
      <c r="M19" s="5966">
        <f t="shared" si="0"/>
        <v>0</v>
      </c>
      <c r="N19" s="5965"/>
      <c r="O19" s="5644"/>
      <c r="P19" s="2677"/>
      <c r="Q19" s="5964"/>
      <c r="R19" s="5963"/>
      <c r="S19" s="5962"/>
      <c r="T19" s="5952"/>
    </row>
    <row r="20" spans="1:20" ht="20.45" customHeight="1">
      <c r="A20" s="7621"/>
      <c r="B20" s="7618"/>
      <c r="C20" s="5741"/>
      <c r="D20" s="5924"/>
      <c r="E20" s="5936"/>
      <c r="F20" s="7615"/>
      <c r="G20" s="7722"/>
      <c r="H20" s="8924"/>
      <c r="I20" s="8906"/>
      <c r="J20" s="2695" t="s">
        <v>245</v>
      </c>
      <c r="K20" s="2706">
        <f t="shared" si="0"/>
        <v>0</v>
      </c>
      <c r="L20" s="2706">
        <f t="shared" si="0"/>
        <v>0</v>
      </c>
      <c r="M20" s="5942">
        <f t="shared" si="0"/>
        <v>0</v>
      </c>
      <c r="N20" s="5961"/>
      <c r="O20" s="5697"/>
      <c r="P20" s="5960"/>
      <c r="Q20" s="5959"/>
      <c r="R20" s="5954"/>
      <c r="S20" s="5953"/>
      <c r="T20" s="5952"/>
    </row>
    <row r="21" spans="1:20" ht="15.6" customHeight="1">
      <c r="A21" s="7621"/>
      <c r="B21" s="7618"/>
      <c r="C21" s="5741"/>
      <c r="D21" s="5924"/>
      <c r="E21" s="5936"/>
      <c r="F21" s="7615"/>
      <c r="G21" s="7722"/>
      <c r="H21" s="8924"/>
      <c r="I21" s="8906"/>
      <c r="J21" s="2695" t="s">
        <v>90</v>
      </c>
      <c r="K21" s="5942">
        <f t="shared" si="0"/>
        <v>0</v>
      </c>
      <c r="L21" s="2706">
        <f t="shared" si="0"/>
        <v>0</v>
      </c>
      <c r="M21" s="5942">
        <f t="shared" si="0"/>
        <v>0</v>
      </c>
      <c r="N21" s="5958"/>
      <c r="O21" s="5957"/>
      <c r="P21" s="5956"/>
      <c r="Q21" s="5955"/>
      <c r="R21" s="5954"/>
      <c r="S21" s="5953"/>
      <c r="T21" s="5952"/>
    </row>
    <row r="22" spans="1:20">
      <c r="A22" s="7621"/>
      <c r="B22" s="7618"/>
      <c r="C22" s="5741"/>
      <c r="D22" s="5924"/>
      <c r="E22" s="5936"/>
      <c r="F22" s="7615"/>
      <c r="G22" s="7722"/>
      <c r="H22" s="8924"/>
      <c r="I22" s="8906"/>
      <c r="J22" s="2702" t="s">
        <v>69</v>
      </c>
      <c r="K22" s="5951">
        <f t="shared" si="0"/>
        <v>0</v>
      </c>
      <c r="L22" s="5950">
        <f t="shared" si="0"/>
        <v>0</v>
      </c>
      <c r="M22" s="5942">
        <f t="shared" si="0"/>
        <v>0</v>
      </c>
      <c r="N22" s="5949"/>
      <c r="O22" s="5948"/>
      <c r="P22" s="5947"/>
      <c r="Q22" s="5946"/>
      <c r="R22" s="5611"/>
      <c r="S22" s="5595"/>
    </row>
    <row r="23" spans="1:20" ht="15.75" thickBot="1">
      <c r="A23" s="7622"/>
      <c r="B23" s="7619"/>
      <c r="C23" s="5945"/>
      <c r="D23" s="5944"/>
      <c r="E23" s="5936"/>
      <c r="F23" s="7615"/>
      <c r="G23" s="7722"/>
      <c r="H23" s="8924"/>
      <c r="I23" s="8906"/>
      <c r="J23" s="2621" t="s">
        <v>36</v>
      </c>
      <c r="K23" s="5943">
        <f>SUM(K19:K22)</f>
        <v>0</v>
      </c>
      <c r="L23" s="2620">
        <f>SUM(L19:L22)</f>
        <v>0</v>
      </c>
      <c r="M23" s="5942">
        <f>M28</f>
        <v>0</v>
      </c>
      <c r="N23" s="5941"/>
      <c r="O23" s="5940"/>
      <c r="P23" s="5939"/>
      <c r="Q23" s="5938"/>
      <c r="R23" s="5611"/>
      <c r="S23" s="5595"/>
    </row>
    <row r="24" spans="1:20">
      <c r="A24" s="7716" t="s">
        <v>43</v>
      </c>
      <c r="B24" s="7719" t="s">
        <v>43</v>
      </c>
      <c r="C24" s="7678" t="s">
        <v>44</v>
      </c>
      <c r="D24" s="7679" t="s">
        <v>43</v>
      </c>
      <c r="E24" s="5937"/>
      <c r="F24" s="7648" t="s">
        <v>2101</v>
      </c>
      <c r="G24" s="7722"/>
      <c r="H24" s="8924"/>
      <c r="I24" s="8906"/>
      <c r="J24" s="5609" t="s">
        <v>41</v>
      </c>
      <c r="K24" s="2681">
        <v>0</v>
      </c>
      <c r="L24" s="2681">
        <v>0</v>
      </c>
      <c r="M24" s="2680">
        <v>0</v>
      </c>
      <c r="N24" s="5908"/>
      <c r="O24" s="5907"/>
      <c r="P24" s="5915"/>
      <c r="Q24" s="5906"/>
      <c r="R24" s="5611"/>
      <c r="S24" s="5595"/>
    </row>
    <row r="25" spans="1:20">
      <c r="A25" s="7717"/>
      <c r="B25" s="7618"/>
      <c r="C25" s="7627"/>
      <c r="D25" s="8911"/>
      <c r="E25" s="5936"/>
      <c r="F25" s="7631"/>
      <c r="G25" s="7722"/>
      <c r="H25" s="8924"/>
      <c r="I25" s="8906"/>
      <c r="J25" s="5734" t="s">
        <v>245</v>
      </c>
      <c r="K25" s="2784">
        <v>0</v>
      </c>
      <c r="L25" s="2784">
        <v>0</v>
      </c>
      <c r="M25" s="5621">
        <v>0</v>
      </c>
      <c r="N25" s="5908"/>
      <c r="O25" s="5907"/>
      <c r="P25" s="5915"/>
      <c r="Q25" s="5906"/>
      <c r="R25" s="5611"/>
      <c r="S25" s="5595"/>
    </row>
    <row r="26" spans="1:20">
      <c r="A26" s="7717"/>
      <c r="B26" s="7618"/>
      <c r="C26" s="7627"/>
      <c r="D26" s="8911"/>
      <c r="E26" s="5936"/>
      <c r="F26" s="7631"/>
      <c r="G26" s="7722"/>
      <c r="H26" s="8924"/>
      <c r="I26" s="8906"/>
      <c r="J26" s="5734" t="s">
        <v>90</v>
      </c>
      <c r="K26" s="2784">
        <v>0</v>
      </c>
      <c r="L26" s="2784">
        <v>0</v>
      </c>
      <c r="M26" s="5621">
        <v>0</v>
      </c>
      <c r="N26" s="5908"/>
      <c r="O26" s="5907"/>
      <c r="P26" s="5915"/>
      <c r="Q26" s="5906"/>
      <c r="R26" s="5611"/>
      <c r="S26" s="5595"/>
    </row>
    <row r="27" spans="1:20" ht="15.75" thickBot="1">
      <c r="A27" s="7717"/>
      <c r="B27" s="7618"/>
      <c r="C27" s="7627"/>
      <c r="D27" s="8911"/>
      <c r="E27" s="5936"/>
      <c r="F27" s="7631"/>
      <c r="G27" s="7722"/>
      <c r="H27" s="8924"/>
      <c r="I27" s="8906"/>
      <c r="J27" s="5804" t="s">
        <v>69</v>
      </c>
      <c r="K27" s="2672">
        <v>0</v>
      </c>
      <c r="L27" s="2672">
        <v>0</v>
      </c>
      <c r="M27" s="2874">
        <v>0</v>
      </c>
      <c r="N27" s="5908"/>
      <c r="O27" s="5907"/>
      <c r="P27" s="5915"/>
      <c r="Q27" s="5906"/>
      <c r="R27" s="5611"/>
      <c r="S27" s="5595"/>
    </row>
    <row r="28" spans="1:20" ht="15.75" thickBot="1">
      <c r="A28" s="7718"/>
      <c r="B28" s="7720"/>
      <c r="C28" s="9005"/>
      <c r="D28" s="7680"/>
      <c r="E28" s="5935"/>
      <c r="F28" s="7632"/>
      <c r="G28" s="7723"/>
      <c r="H28" s="8925"/>
      <c r="I28" s="8907"/>
      <c r="J28" s="5934" t="s">
        <v>36</v>
      </c>
      <c r="K28" s="5933">
        <f>SUM(K24:K27)</f>
        <v>0</v>
      </c>
      <c r="L28" s="5664">
        <f>SUM(L24:L27)</f>
        <v>0</v>
      </c>
      <c r="M28" s="5932">
        <f>SUM(M24:M27)</f>
        <v>0</v>
      </c>
      <c r="N28" s="5903"/>
      <c r="O28" s="5902"/>
      <c r="P28" s="5931"/>
      <c r="Q28" s="5901"/>
      <c r="R28" s="5930"/>
      <c r="S28" s="5900"/>
    </row>
    <row r="29" spans="1:20" ht="13.5" customHeight="1" thickBot="1">
      <c r="A29" s="7620" t="s">
        <v>43</v>
      </c>
      <c r="B29" s="7617" t="s">
        <v>43</v>
      </c>
      <c r="C29" s="7678" t="s">
        <v>86</v>
      </c>
      <c r="D29" s="9097"/>
      <c r="E29" s="7727"/>
      <c r="F29" s="9008" t="s">
        <v>2098</v>
      </c>
      <c r="G29" s="7633" t="s">
        <v>2100</v>
      </c>
      <c r="H29" s="8923" t="s">
        <v>48</v>
      </c>
      <c r="I29" s="8905" t="s">
        <v>1963</v>
      </c>
      <c r="J29" s="2627" t="s">
        <v>41</v>
      </c>
      <c r="K29" s="5923">
        <f>K34</f>
        <v>6</v>
      </c>
      <c r="L29" s="2687">
        <f>L34+L39</f>
        <v>6</v>
      </c>
      <c r="M29" s="5929">
        <f>M34+M39</f>
        <v>6</v>
      </c>
      <c r="N29" s="5928" t="s">
        <v>2099</v>
      </c>
      <c r="O29" s="5927" t="s">
        <v>254</v>
      </c>
      <c r="P29" s="2823">
        <v>1</v>
      </c>
      <c r="Q29" s="2824">
        <v>1</v>
      </c>
      <c r="R29" s="5926"/>
      <c r="S29" s="5925"/>
    </row>
    <row r="30" spans="1:20" ht="15.75" thickBot="1">
      <c r="A30" s="7621"/>
      <c r="B30" s="7618"/>
      <c r="C30" s="7627"/>
      <c r="D30" s="9098"/>
      <c r="E30" s="9084"/>
      <c r="F30" s="9010"/>
      <c r="G30" s="7634"/>
      <c r="H30" s="8924"/>
      <c r="I30" s="8906"/>
      <c r="J30" s="2695" t="s">
        <v>245</v>
      </c>
      <c r="K30" s="5923"/>
      <c r="L30" s="2792"/>
      <c r="M30" s="5923"/>
      <c r="N30" s="5908"/>
      <c r="O30" s="5907"/>
      <c r="P30" s="5915"/>
      <c r="Q30" s="5906"/>
      <c r="R30" s="5596"/>
      <c r="S30" s="5595"/>
    </row>
    <row r="31" spans="1:20" ht="15.75" thickBot="1">
      <c r="A31" s="7621"/>
      <c r="B31" s="7618"/>
      <c r="C31" s="7627"/>
      <c r="D31" s="9098"/>
      <c r="E31" s="9084"/>
      <c r="F31" s="9010"/>
      <c r="G31" s="7634"/>
      <c r="H31" s="8924"/>
      <c r="I31" s="8906"/>
      <c r="J31" s="5792" t="s">
        <v>90</v>
      </c>
      <c r="K31" s="5923"/>
      <c r="L31" s="2792"/>
      <c r="M31" s="5923"/>
      <c r="N31" s="5908"/>
      <c r="O31" s="5907"/>
      <c r="P31" s="5915"/>
      <c r="Q31" s="5906"/>
      <c r="R31" s="5596"/>
      <c r="S31" s="5595"/>
    </row>
    <row r="32" spans="1:20" ht="15.75" thickBot="1">
      <c r="A32" s="7621"/>
      <c r="B32" s="7618"/>
      <c r="C32" s="7627"/>
      <c r="D32" s="9098"/>
      <c r="E32" s="9084"/>
      <c r="F32" s="9010"/>
      <c r="G32" s="7634"/>
      <c r="H32" s="8924"/>
      <c r="I32" s="8906"/>
      <c r="J32" s="2627" t="s">
        <v>69</v>
      </c>
      <c r="K32" s="5923"/>
      <c r="L32" s="2792"/>
      <c r="M32" s="5923"/>
      <c r="N32" s="5908"/>
      <c r="O32" s="5907"/>
      <c r="P32" s="5915"/>
      <c r="Q32" s="5906"/>
      <c r="R32" s="5596"/>
      <c r="S32" s="5595"/>
    </row>
    <row r="33" spans="1:19" ht="15.75" thickBot="1">
      <c r="A33" s="7622"/>
      <c r="B33" s="7619"/>
      <c r="C33" s="7628"/>
      <c r="D33" s="9099"/>
      <c r="E33" s="7728"/>
      <c r="F33" s="9012"/>
      <c r="G33" s="7634"/>
      <c r="H33" s="8924"/>
      <c r="I33" s="8906"/>
      <c r="J33" s="2621" t="s">
        <v>36</v>
      </c>
      <c r="K33" s="5923">
        <f>SUM(K29:K32)</f>
        <v>6</v>
      </c>
      <c r="L33" s="2792">
        <f>SUM(L29:L32)</f>
        <v>6</v>
      </c>
      <c r="M33" s="5922">
        <f>SUM(M29:M32)</f>
        <v>6</v>
      </c>
      <c r="N33" s="5908"/>
      <c r="O33" s="5907"/>
      <c r="P33" s="5915"/>
      <c r="Q33" s="5906"/>
      <c r="R33" s="5596"/>
      <c r="S33" s="5595"/>
    </row>
    <row r="34" spans="1:19" ht="13.15" customHeight="1">
      <c r="A34" s="7620" t="s">
        <v>43</v>
      </c>
      <c r="B34" s="7617" t="s">
        <v>43</v>
      </c>
      <c r="C34" s="7678" t="s">
        <v>86</v>
      </c>
      <c r="D34" s="7679" t="s">
        <v>43</v>
      </c>
      <c r="E34" s="7727"/>
      <c r="F34" s="9081" t="s">
        <v>2098</v>
      </c>
      <c r="G34" s="7634"/>
      <c r="H34" s="8924"/>
      <c r="I34" s="8906"/>
      <c r="J34" s="5609" t="s">
        <v>41</v>
      </c>
      <c r="K34" s="2681">
        <v>6</v>
      </c>
      <c r="L34" s="2681">
        <v>3</v>
      </c>
      <c r="M34" s="2680">
        <v>3</v>
      </c>
      <c r="N34" s="5908"/>
      <c r="O34" s="5907"/>
      <c r="P34" s="5915"/>
      <c r="Q34" s="5906"/>
      <c r="R34" s="9048" t="s">
        <v>2097</v>
      </c>
      <c r="S34" s="5595"/>
    </row>
    <row r="35" spans="1:19">
      <c r="A35" s="7621"/>
      <c r="B35" s="7618"/>
      <c r="C35" s="7627"/>
      <c r="D35" s="8911"/>
      <c r="E35" s="9084"/>
      <c r="F35" s="9082"/>
      <c r="G35" s="7634"/>
      <c r="H35" s="8924"/>
      <c r="I35" s="8906"/>
      <c r="J35" s="5734" t="s">
        <v>245</v>
      </c>
      <c r="K35" s="5688"/>
      <c r="L35" s="2784"/>
      <c r="M35" s="5921"/>
      <c r="N35" s="5908"/>
      <c r="O35" s="5907"/>
      <c r="P35" s="5915"/>
      <c r="Q35" s="5906"/>
      <c r="R35" s="8889"/>
      <c r="S35" s="5595"/>
    </row>
    <row r="36" spans="1:19">
      <c r="A36" s="7621"/>
      <c r="B36" s="7618"/>
      <c r="C36" s="7627"/>
      <c r="D36" s="8911"/>
      <c r="E36" s="9084"/>
      <c r="F36" s="9082"/>
      <c r="G36" s="7634"/>
      <c r="H36" s="8924"/>
      <c r="I36" s="8906"/>
      <c r="J36" s="5734" t="s">
        <v>90</v>
      </c>
      <c r="K36" s="5920"/>
      <c r="L36" s="5919"/>
      <c r="M36" s="5918"/>
      <c r="N36" s="5908"/>
      <c r="O36" s="5907"/>
      <c r="P36" s="5915"/>
      <c r="Q36" s="5906"/>
      <c r="R36" s="8889"/>
      <c r="S36" s="5595"/>
    </row>
    <row r="37" spans="1:19" ht="15.75" thickBot="1">
      <c r="A37" s="7621"/>
      <c r="B37" s="7618"/>
      <c r="C37" s="7627"/>
      <c r="D37" s="8911"/>
      <c r="E37" s="9084"/>
      <c r="F37" s="9082"/>
      <c r="G37" s="7634"/>
      <c r="H37" s="8924"/>
      <c r="I37" s="8906"/>
      <c r="J37" s="5682" t="s">
        <v>69</v>
      </c>
      <c r="K37" s="5917"/>
      <c r="L37" s="2727"/>
      <c r="M37" s="5706"/>
      <c r="N37" s="5908"/>
      <c r="O37" s="5907"/>
      <c r="P37" s="5915"/>
      <c r="Q37" s="5906"/>
      <c r="R37" s="8889"/>
      <c r="S37" s="5595"/>
    </row>
    <row r="38" spans="1:19" ht="15" customHeight="1" thickBot="1">
      <c r="A38" s="7622"/>
      <c r="B38" s="7619"/>
      <c r="C38" s="7628"/>
      <c r="D38" s="7680"/>
      <c r="E38" s="7728"/>
      <c r="F38" s="9083"/>
      <c r="G38" s="7634"/>
      <c r="H38" s="8924"/>
      <c r="I38" s="8906"/>
      <c r="J38" s="5905" t="s">
        <v>36</v>
      </c>
      <c r="K38" s="5916">
        <f>SUM(K34:K37)</f>
        <v>6</v>
      </c>
      <c r="L38" s="5916">
        <f>SUM(L34:L37)</f>
        <v>3</v>
      </c>
      <c r="M38" s="5904">
        <f>SUM(M34:M37)</f>
        <v>3</v>
      </c>
      <c r="N38" s="5908"/>
      <c r="O38" s="5907"/>
      <c r="P38" s="5915"/>
      <c r="Q38" s="5906"/>
      <c r="R38" s="8890"/>
      <c r="S38" s="5595"/>
    </row>
    <row r="39" spans="1:19" ht="15.75" thickBot="1">
      <c r="A39" s="7620" t="s">
        <v>43</v>
      </c>
      <c r="B39" s="7617" t="s">
        <v>43</v>
      </c>
      <c r="C39" s="7678" t="s">
        <v>86</v>
      </c>
      <c r="D39" s="7679" t="s">
        <v>38</v>
      </c>
      <c r="E39" s="9078"/>
      <c r="F39" s="7648" t="s">
        <v>2096</v>
      </c>
      <c r="G39" s="7634"/>
      <c r="H39" s="8924"/>
      <c r="I39" s="8906"/>
      <c r="J39" s="5609" t="s">
        <v>41</v>
      </c>
      <c r="K39" s="5910">
        <v>0</v>
      </c>
      <c r="L39" s="5910">
        <v>3</v>
      </c>
      <c r="M39" s="5910">
        <v>3</v>
      </c>
      <c r="N39" s="5914" t="s">
        <v>2095</v>
      </c>
      <c r="O39" s="5913" t="s">
        <v>254</v>
      </c>
      <c r="P39" s="5912">
        <v>3</v>
      </c>
      <c r="Q39" s="5911">
        <v>3</v>
      </c>
      <c r="R39" s="9048" t="s">
        <v>2094</v>
      </c>
      <c r="S39" s="5595"/>
    </row>
    <row r="40" spans="1:19" ht="15.75" thickBot="1">
      <c r="A40" s="7621"/>
      <c r="B40" s="7618"/>
      <c r="C40" s="7627"/>
      <c r="D40" s="8911"/>
      <c r="E40" s="9079"/>
      <c r="F40" s="7631"/>
      <c r="G40" s="7634"/>
      <c r="H40" s="8924"/>
      <c r="I40" s="8906"/>
      <c r="J40" s="5734" t="s">
        <v>245</v>
      </c>
      <c r="K40" s="5910"/>
      <c r="L40" s="5910"/>
      <c r="M40" s="5910"/>
      <c r="N40" s="5908"/>
      <c r="O40" s="5907"/>
      <c r="P40" s="5907"/>
      <c r="Q40" s="5906"/>
      <c r="R40" s="8889"/>
      <c r="S40" s="5595"/>
    </row>
    <row r="41" spans="1:19" ht="15.75" thickBot="1">
      <c r="A41" s="7621"/>
      <c r="B41" s="7618"/>
      <c r="C41" s="7627"/>
      <c r="D41" s="8911"/>
      <c r="E41" s="9079"/>
      <c r="F41" s="7631"/>
      <c r="G41" s="7634"/>
      <c r="H41" s="8924"/>
      <c r="I41" s="8906"/>
      <c r="J41" s="5734" t="s">
        <v>90</v>
      </c>
      <c r="K41" s="5909"/>
      <c r="L41" s="5909"/>
      <c r="M41" s="5909"/>
      <c r="N41" s="5908"/>
      <c r="O41" s="5907"/>
      <c r="P41" s="5907"/>
      <c r="Q41" s="5906"/>
      <c r="R41" s="8889"/>
      <c r="S41" s="5595"/>
    </row>
    <row r="42" spans="1:19" ht="15.75" thickBot="1">
      <c r="A42" s="7621"/>
      <c r="B42" s="7618"/>
      <c r="C42" s="7627"/>
      <c r="D42" s="8911"/>
      <c r="E42" s="9079"/>
      <c r="F42" s="7631"/>
      <c r="G42" s="7634"/>
      <c r="H42" s="8924"/>
      <c r="I42" s="8906"/>
      <c r="J42" s="5682" t="s">
        <v>69</v>
      </c>
      <c r="K42" s="5909"/>
      <c r="L42" s="5909"/>
      <c r="M42" s="5909"/>
      <c r="N42" s="5908"/>
      <c r="O42" s="5907"/>
      <c r="P42" s="5907"/>
      <c r="Q42" s="5906"/>
      <c r="R42" s="8889"/>
      <c r="S42" s="5595"/>
    </row>
    <row r="43" spans="1:19" ht="15.75" thickBot="1">
      <c r="A43" s="7622"/>
      <c r="B43" s="7619"/>
      <c r="C43" s="7628"/>
      <c r="D43" s="7680"/>
      <c r="E43" s="9080"/>
      <c r="F43" s="7632"/>
      <c r="G43" s="7635"/>
      <c r="H43" s="8925"/>
      <c r="I43" s="8907"/>
      <c r="J43" s="5905" t="s">
        <v>36</v>
      </c>
      <c r="K43" s="5904">
        <f>SUM(K39:K42)</f>
        <v>0</v>
      </c>
      <c r="L43" s="5904">
        <f>SUM(L39:L42)</f>
        <v>3</v>
      </c>
      <c r="M43" s="5904">
        <f>SUM(M39:M42)</f>
        <v>3</v>
      </c>
      <c r="N43" s="5903"/>
      <c r="O43" s="5902"/>
      <c r="P43" s="5902"/>
      <c r="Q43" s="5901"/>
      <c r="R43" s="9091"/>
      <c r="S43" s="5900"/>
    </row>
    <row r="44" spans="1:19" ht="13.9" customHeight="1" thickBot="1">
      <c r="A44" s="2883" t="s">
        <v>43</v>
      </c>
      <c r="B44" s="5585" t="s">
        <v>43</v>
      </c>
      <c r="C44" s="7625" t="s">
        <v>40</v>
      </c>
      <c r="D44" s="7626"/>
      <c r="E44" s="7626"/>
      <c r="F44" s="7626"/>
      <c r="G44" s="7626"/>
      <c r="H44" s="7626"/>
      <c r="I44" s="7626"/>
      <c r="J44" s="2590" t="s">
        <v>36</v>
      </c>
      <c r="K44" s="5899">
        <f>K23+K16+K33</f>
        <v>16.2</v>
      </c>
      <c r="L44" s="5899">
        <f>L23+L16+L33</f>
        <v>16.2</v>
      </c>
      <c r="M44" s="5584">
        <f>M23+M16+M33</f>
        <v>16.2</v>
      </c>
      <c r="N44" s="9075"/>
      <c r="O44" s="9076"/>
      <c r="P44" s="9076"/>
      <c r="Q44" s="9077"/>
      <c r="R44" s="5581"/>
      <c r="S44" s="5580"/>
    </row>
    <row r="45" spans="1:19" ht="15.75" thickBot="1">
      <c r="A45" s="5898" t="s">
        <v>43</v>
      </c>
      <c r="B45" s="8622" t="s">
        <v>780</v>
      </c>
      <c r="C45" s="8623"/>
      <c r="D45" s="8623"/>
      <c r="E45" s="8623"/>
      <c r="F45" s="8623"/>
      <c r="G45" s="8623"/>
      <c r="H45" s="8623"/>
      <c r="I45" s="8623"/>
      <c r="J45" s="8624"/>
      <c r="K45" s="5897">
        <f>K23+K16+K33</f>
        <v>16.2</v>
      </c>
      <c r="L45" s="5897">
        <f>L23+L16+L33</f>
        <v>16.2</v>
      </c>
      <c r="M45" s="5897">
        <f>M23+M16+M33</f>
        <v>16.2</v>
      </c>
      <c r="N45" s="4488"/>
      <c r="O45" s="4488"/>
      <c r="P45" s="4488"/>
      <c r="Q45" s="4488"/>
      <c r="R45" s="5577"/>
      <c r="S45" s="5576"/>
    </row>
    <row r="46" spans="1:19" ht="15.75" thickBot="1">
      <c r="A46" s="7689" t="s">
        <v>35</v>
      </c>
      <c r="B46" s="7690"/>
      <c r="C46" s="7690"/>
      <c r="D46" s="7690"/>
      <c r="E46" s="7690"/>
      <c r="F46" s="7690"/>
      <c r="G46" s="7690"/>
      <c r="H46" s="7690"/>
      <c r="I46" s="7690"/>
      <c r="J46" s="7691"/>
      <c r="K46" s="2576">
        <f>K45*1</f>
        <v>16.2</v>
      </c>
      <c r="L46" s="2576">
        <f>L45*1</f>
        <v>16.2</v>
      </c>
      <c r="M46" s="2576">
        <f>M45*1</f>
        <v>16.2</v>
      </c>
      <c r="N46" s="5575"/>
      <c r="O46" s="5574"/>
      <c r="P46" s="5574"/>
      <c r="Q46" s="5574"/>
      <c r="R46" s="5573"/>
      <c r="S46" s="5572"/>
    </row>
    <row r="47" spans="1:19">
      <c r="A47" s="2572" t="s">
        <v>34</v>
      </c>
      <c r="B47" s="2572"/>
      <c r="C47" s="2572"/>
      <c r="D47" s="2572"/>
      <c r="E47" s="2572"/>
      <c r="F47" s="2572"/>
      <c r="G47" s="2572"/>
      <c r="H47" s="2573"/>
      <c r="I47" s="2572"/>
      <c r="J47" s="2572"/>
      <c r="K47" s="2572"/>
      <c r="L47" s="2572"/>
      <c r="M47" s="2572"/>
      <c r="N47" s="2572"/>
      <c r="O47" s="2554"/>
      <c r="P47" s="2554"/>
      <c r="Q47" s="2571"/>
    </row>
    <row r="48" spans="1:19" ht="43.5" customHeight="1">
      <c r="A48" s="2554"/>
      <c r="B48" s="2554"/>
      <c r="C48" s="2554"/>
      <c r="D48" s="2554"/>
      <c r="E48" s="2554"/>
      <c r="F48" s="2554"/>
      <c r="G48" s="2554"/>
      <c r="H48" s="2570"/>
      <c r="I48" s="2554"/>
      <c r="J48" s="2554"/>
      <c r="K48" s="2554"/>
      <c r="L48" s="2554"/>
      <c r="M48" s="2554"/>
      <c r="N48" s="2554"/>
      <c r="O48" s="2554"/>
      <c r="P48" s="2554"/>
      <c r="Q48" s="2571"/>
    </row>
    <row r="49" spans="1:17" ht="12.75" customHeight="1">
      <c r="A49" s="6626" t="s">
        <v>33</v>
      </c>
      <c r="B49" s="6626"/>
      <c r="C49" s="6626"/>
      <c r="D49" s="6626"/>
      <c r="E49" s="6626"/>
      <c r="F49" s="6626"/>
      <c r="G49" s="6626"/>
      <c r="H49" s="6626"/>
      <c r="I49" s="6626"/>
      <c r="J49" s="6626"/>
      <c r="K49" s="6626"/>
      <c r="L49" s="6626"/>
      <c r="M49" s="56"/>
      <c r="N49" s="2554"/>
      <c r="O49" s="2554"/>
      <c r="P49" s="2554"/>
      <c r="Q49" s="2571"/>
    </row>
    <row r="50" spans="1:17" ht="12.75" customHeight="1" thickBot="1">
      <c r="A50" s="55"/>
      <c r="B50" s="52"/>
      <c r="C50" s="52"/>
      <c r="D50" s="52"/>
      <c r="E50" s="52"/>
      <c r="F50" s="52"/>
      <c r="G50" s="52"/>
      <c r="H50" s="52"/>
      <c r="I50" s="52"/>
      <c r="J50" s="51"/>
      <c r="K50" s="51"/>
      <c r="L50" s="50" t="s">
        <v>32</v>
      </c>
      <c r="M50" s="49"/>
      <c r="N50" s="2554"/>
      <c r="O50" s="2554"/>
      <c r="P50" s="2554"/>
      <c r="Q50" s="2571"/>
    </row>
    <row r="51" spans="1:17" ht="70.5" customHeight="1" thickBot="1">
      <c r="A51" s="48"/>
      <c r="B51" s="47"/>
      <c r="C51" s="6651" t="s">
        <v>244</v>
      </c>
      <c r="D51" s="6651"/>
      <c r="E51" s="6651"/>
      <c r="F51" s="6651"/>
      <c r="G51" s="6651"/>
      <c r="H51" s="6651"/>
      <c r="I51" s="6651"/>
      <c r="J51" s="6651"/>
      <c r="K51" s="2569" t="s">
        <v>30</v>
      </c>
      <c r="L51" s="2568" t="s">
        <v>29</v>
      </c>
      <c r="M51" s="2567" t="s">
        <v>28</v>
      </c>
      <c r="N51" s="2554"/>
      <c r="O51" s="2554"/>
      <c r="P51" s="2554"/>
      <c r="Q51" s="2571"/>
    </row>
    <row r="52" spans="1:17" ht="18.75" customHeight="1">
      <c r="A52" s="7201" t="s">
        <v>243</v>
      </c>
      <c r="B52" s="7202"/>
      <c r="C52" s="7202"/>
      <c r="D52" s="7202"/>
      <c r="E52" s="7202"/>
      <c r="F52" s="7202"/>
      <c r="G52" s="7202"/>
      <c r="H52" s="7202"/>
      <c r="I52" s="7202"/>
      <c r="J52" s="7203"/>
      <c r="K52" s="2259">
        <f>K53+K58</f>
        <v>16.2</v>
      </c>
      <c r="L52" s="2259">
        <f>L53+L58</f>
        <v>16.2</v>
      </c>
      <c r="M52" s="2259">
        <f>M53+M58</f>
        <v>16.2</v>
      </c>
      <c r="N52" s="2554"/>
      <c r="O52" s="2554"/>
      <c r="P52" s="2554"/>
      <c r="Q52" s="2571"/>
    </row>
    <row r="53" spans="1:17" ht="12.75" customHeight="1">
      <c r="A53" s="7158" t="s">
        <v>26</v>
      </c>
      <c r="B53" s="7159"/>
      <c r="C53" s="7159"/>
      <c r="D53" s="7159"/>
      <c r="E53" s="7159"/>
      <c r="F53" s="7159"/>
      <c r="G53" s="7159"/>
      <c r="H53" s="7159"/>
      <c r="I53" s="7159"/>
      <c r="J53" s="7160"/>
      <c r="K53" s="2253">
        <f>K54</f>
        <v>6</v>
      </c>
      <c r="L53" s="2253">
        <f>L54</f>
        <v>6</v>
      </c>
      <c r="M53" s="2253">
        <f>M54</f>
        <v>6</v>
      </c>
      <c r="N53" s="2554"/>
      <c r="O53" s="2554"/>
      <c r="P53" s="2554"/>
      <c r="Q53" s="2571"/>
    </row>
    <row r="54" spans="1:17" ht="17.25" customHeight="1">
      <c r="A54" s="7762" t="s">
        <v>25</v>
      </c>
      <c r="B54" s="7763"/>
      <c r="C54" s="7763"/>
      <c r="D54" s="7763"/>
      <c r="E54" s="7763"/>
      <c r="F54" s="7763"/>
      <c r="G54" s="7763"/>
      <c r="H54" s="7763"/>
      <c r="I54" s="7763"/>
      <c r="J54" s="7764"/>
      <c r="K54" s="2253">
        <f>K19+K29</f>
        <v>6</v>
      </c>
      <c r="L54" s="2253">
        <f>L19+L29</f>
        <v>6</v>
      </c>
      <c r="M54" s="2253">
        <f>M19+M29</f>
        <v>6</v>
      </c>
      <c r="N54" s="2554"/>
      <c r="O54" s="2554"/>
      <c r="P54" s="2554"/>
      <c r="Q54" s="2571"/>
    </row>
    <row r="55" spans="1:17" ht="12.75" customHeight="1">
      <c r="A55" s="7158" t="s">
        <v>24</v>
      </c>
      <c r="B55" s="7159"/>
      <c r="C55" s="7159"/>
      <c r="D55" s="7159"/>
      <c r="E55" s="7164"/>
      <c r="F55" s="7164"/>
      <c r="G55" s="7164"/>
      <c r="H55" s="7164"/>
      <c r="I55" s="7164"/>
      <c r="J55" s="7165"/>
      <c r="K55" s="2253"/>
      <c r="L55" s="2253"/>
      <c r="M55" s="2253"/>
      <c r="N55" s="2554"/>
      <c r="O55" s="2554"/>
      <c r="P55" s="2554"/>
      <c r="Q55" s="2571"/>
    </row>
    <row r="56" spans="1:17" ht="25.5" customHeight="1">
      <c r="A56" s="9072" t="s">
        <v>23</v>
      </c>
      <c r="B56" s="9073"/>
      <c r="C56" s="9073"/>
      <c r="D56" s="9073"/>
      <c r="E56" s="9073"/>
      <c r="F56" s="9073"/>
      <c r="G56" s="9073"/>
      <c r="H56" s="9073"/>
      <c r="I56" s="9073"/>
      <c r="J56" s="9074"/>
      <c r="K56" s="2253"/>
      <c r="L56" s="2253"/>
      <c r="M56" s="2253"/>
      <c r="N56" s="2554"/>
      <c r="O56" s="2554"/>
      <c r="P56" s="2554"/>
      <c r="Q56" s="2571"/>
    </row>
    <row r="57" spans="1:17" ht="20.25" customHeight="1">
      <c r="A57" s="7762" t="s">
        <v>22</v>
      </c>
      <c r="B57" s="7763"/>
      <c r="C57" s="7763"/>
      <c r="D57" s="7763"/>
      <c r="E57" s="7763"/>
      <c r="F57" s="7763"/>
      <c r="G57" s="7763"/>
      <c r="H57" s="7763"/>
      <c r="I57" s="7763"/>
      <c r="J57" s="7764"/>
      <c r="K57" s="2253"/>
      <c r="L57" s="2253"/>
      <c r="M57" s="2253"/>
      <c r="N57" s="2554"/>
      <c r="O57" s="2554"/>
      <c r="P57" s="2554"/>
      <c r="Q57" s="2571"/>
    </row>
    <row r="58" spans="1:17" ht="21" customHeight="1">
      <c r="A58" s="7158" t="s">
        <v>21</v>
      </c>
      <c r="B58" s="7159"/>
      <c r="C58" s="7159"/>
      <c r="D58" s="7159"/>
      <c r="E58" s="7164"/>
      <c r="F58" s="7164"/>
      <c r="G58" s="7164"/>
      <c r="H58" s="7164"/>
      <c r="I58" s="7164"/>
      <c r="J58" s="7165"/>
      <c r="K58" s="2253">
        <f>K59</f>
        <v>10.199999999999999</v>
      </c>
      <c r="L58" s="2253">
        <f>L59</f>
        <v>10.199999999999999</v>
      </c>
      <c r="M58" s="2253">
        <f>M59</f>
        <v>10.199999999999999</v>
      </c>
      <c r="N58" s="2554"/>
      <c r="O58" s="2554"/>
      <c r="P58" s="2554"/>
      <c r="Q58" s="2571"/>
    </row>
    <row r="59" spans="1:17" ht="17.25" customHeight="1">
      <c r="A59" s="7158" t="s">
        <v>20</v>
      </c>
      <c r="B59" s="7159"/>
      <c r="C59" s="7159"/>
      <c r="D59" s="7159"/>
      <c r="E59" s="7164"/>
      <c r="F59" s="7164"/>
      <c r="G59" s="7164"/>
      <c r="H59" s="7164"/>
      <c r="I59" s="7164"/>
      <c r="J59" s="7165"/>
      <c r="K59" s="2253">
        <f>K15+K20</f>
        <v>10.199999999999999</v>
      </c>
      <c r="L59" s="2253">
        <f>L15+L20</f>
        <v>10.199999999999999</v>
      </c>
      <c r="M59" s="2253">
        <f>M15+M20</f>
        <v>10.199999999999999</v>
      </c>
      <c r="N59" s="2554"/>
      <c r="O59" s="2554"/>
      <c r="P59" s="2554"/>
      <c r="Q59" s="2571"/>
    </row>
    <row r="60" spans="1:17" ht="12.75" customHeight="1">
      <c r="A60" s="7158" t="s">
        <v>19</v>
      </c>
      <c r="B60" s="7159"/>
      <c r="C60" s="7159"/>
      <c r="D60" s="7159"/>
      <c r="E60" s="7164"/>
      <c r="F60" s="7164"/>
      <c r="G60" s="7164"/>
      <c r="H60" s="7164"/>
      <c r="I60" s="7164"/>
      <c r="J60" s="7165"/>
      <c r="K60" s="36"/>
      <c r="L60" s="36"/>
      <c r="M60" s="36"/>
      <c r="N60" s="2554"/>
      <c r="O60" s="2554"/>
      <c r="P60" s="2554"/>
      <c r="Q60" s="2571"/>
    </row>
    <row r="61" spans="1:17" ht="12.75" customHeight="1">
      <c r="A61" s="7158" t="s">
        <v>2093</v>
      </c>
      <c r="B61" s="7159"/>
      <c r="C61" s="7159"/>
      <c r="D61" s="7159"/>
      <c r="E61" s="7159"/>
      <c r="F61" s="7159"/>
      <c r="G61" s="7159"/>
      <c r="H61" s="7159"/>
      <c r="I61" s="7159"/>
      <c r="J61" s="7160"/>
      <c r="K61" s="36"/>
      <c r="L61" s="36"/>
      <c r="M61" s="36"/>
      <c r="N61" s="2554"/>
      <c r="O61" s="2554"/>
      <c r="P61" s="2554"/>
      <c r="Q61" s="2571"/>
    </row>
    <row r="62" spans="1:17" ht="12.75" customHeight="1">
      <c r="A62" s="7158" t="s">
        <v>17</v>
      </c>
      <c r="B62" s="7159"/>
      <c r="C62" s="7159"/>
      <c r="D62" s="7159"/>
      <c r="E62" s="7164"/>
      <c r="F62" s="7164"/>
      <c r="G62" s="7164"/>
      <c r="H62" s="7164"/>
      <c r="I62" s="7164"/>
      <c r="J62" s="7165"/>
      <c r="K62" s="36"/>
      <c r="L62" s="36"/>
      <c r="M62" s="36"/>
      <c r="N62" s="2554"/>
      <c r="O62" s="2554"/>
      <c r="P62" s="2554"/>
      <c r="Q62" s="2571"/>
    </row>
    <row r="63" spans="1:17" ht="12.75" customHeight="1">
      <c r="A63" s="7291" t="s">
        <v>16</v>
      </c>
      <c r="B63" s="7292"/>
      <c r="C63" s="7292"/>
      <c r="D63" s="7292"/>
      <c r="E63" s="7164"/>
      <c r="F63" s="7164"/>
      <c r="G63" s="7164"/>
      <c r="H63" s="7164"/>
      <c r="I63" s="7164"/>
      <c r="J63" s="7165"/>
      <c r="K63" s="36"/>
      <c r="L63" s="36"/>
      <c r="M63" s="36"/>
      <c r="N63" s="2554"/>
      <c r="O63" s="2554"/>
      <c r="P63" s="2554"/>
      <c r="Q63" s="2571"/>
    </row>
    <row r="64" spans="1:17" ht="12.75" customHeight="1">
      <c r="A64" s="7158" t="s">
        <v>15</v>
      </c>
      <c r="B64" s="7164"/>
      <c r="C64" s="7164"/>
      <c r="D64" s="7164"/>
      <c r="E64" s="7164"/>
      <c r="F64" s="7164"/>
      <c r="G64" s="7164"/>
      <c r="H64" s="7164"/>
      <c r="I64" s="7164"/>
      <c r="J64" s="7165"/>
      <c r="K64" s="36"/>
      <c r="L64" s="36"/>
      <c r="M64" s="36"/>
      <c r="N64" s="2554"/>
      <c r="O64" s="2554"/>
      <c r="P64" s="2554"/>
      <c r="Q64" s="2571"/>
    </row>
    <row r="65" spans="1:17" ht="18.75" customHeight="1">
      <c r="A65" s="7158" t="s">
        <v>14</v>
      </c>
      <c r="B65" s="7159"/>
      <c r="C65" s="7159"/>
      <c r="D65" s="7159"/>
      <c r="E65" s="7159"/>
      <c r="F65" s="7159"/>
      <c r="G65" s="7159"/>
      <c r="H65" s="7159"/>
      <c r="I65" s="7159"/>
      <c r="J65" s="7160"/>
      <c r="K65" s="36"/>
      <c r="L65" s="36"/>
      <c r="M65" s="36"/>
      <c r="N65" s="2554"/>
      <c r="O65" s="2554"/>
      <c r="P65" s="2554"/>
      <c r="Q65" s="2571"/>
    </row>
    <row r="66" spans="1:17" ht="12.75" customHeight="1">
      <c r="A66" s="7759" t="s">
        <v>13</v>
      </c>
      <c r="B66" s="7760"/>
      <c r="C66" s="7760"/>
      <c r="D66" s="7760"/>
      <c r="E66" s="7760"/>
      <c r="F66" s="7760"/>
      <c r="G66" s="7760"/>
      <c r="H66" s="7760"/>
      <c r="I66" s="7760"/>
      <c r="J66" s="7761"/>
      <c r="K66" s="36"/>
      <c r="L66" s="36"/>
      <c r="M66" s="36"/>
      <c r="N66" s="2554"/>
      <c r="O66" s="2554"/>
      <c r="P66" s="2554"/>
      <c r="Q66" s="2571"/>
    </row>
    <row r="67" spans="1:17" ht="12.75" customHeight="1">
      <c r="A67" s="7762" t="s">
        <v>12</v>
      </c>
      <c r="B67" s="7763"/>
      <c r="C67" s="7763"/>
      <c r="D67" s="7763"/>
      <c r="E67" s="7763"/>
      <c r="F67" s="7763"/>
      <c r="G67" s="7763"/>
      <c r="H67" s="7763"/>
      <c r="I67" s="7763"/>
      <c r="J67" s="7764"/>
      <c r="K67" s="36"/>
      <c r="L67" s="36"/>
      <c r="M67" s="36"/>
      <c r="N67" s="2554"/>
      <c r="O67" s="2554"/>
      <c r="P67" s="2554"/>
      <c r="Q67" s="2571"/>
    </row>
    <row r="68" spans="1:17" ht="12.75" customHeight="1">
      <c r="A68" s="7158" t="s">
        <v>11</v>
      </c>
      <c r="B68" s="7159"/>
      <c r="C68" s="7159"/>
      <c r="D68" s="7159"/>
      <c r="E68" s="7164"/>
      <c r="F68" s="7164"/>
      <c r="G68" s="7164"/>
      <c r="H68" s="7164"/>
      <c r="I68" s="7164"/>
      <c r="J68" s="7165"/>
      <c r="K68" s="36"/>
      <c r="L68" s="36"/>
      <c r="M68" s="36"/>
      <c r="N68" s="2554"/>
      <c r="O68" s="2554"/>
      <c r="P68" s="2554"/>
      <c r="Q68" s="2571"/>
    </row>
    <row r="69" spans="1:17" ht="12.75" customHeight="1">
      <c r="A69" s="7158" t="s">
        <v>1169</v>
      </c>
      <c r="B69" s="7159"/>
      <c r="C69" s="7159"/>
      <c r="D69" s="7159"/>
      <c r="E69" s="7164"/>
      <c r="F69" s="7164"/>
      <c r="G69" s="7164"/>
      <c r="H69" s="7164"/>
      <c r="I69" s="7164"/>
      <c r="J69" s="7165"/>
      <c r="K69" s="36"/>
      <c r="L69" s="36"/>
      <c r="M69" s="36"/>
      <c r="N69" s="2554"/>
      <c r="O69" s="2554"/>
      <c r="P69" s="2554"/>
      <c r="Q69" s="2571"/>
    </row>
    <row r="70" spans="1:17" ht="18" customHeight="1" thickBot="1">
      <c r="A70" s="7158" t="s">
        <v>773</v>
      </c>
      <c r="B70" s="7159"/>
      <c r="C70" s="7159"/>
      <c r="D70" s="7159"/>
      <c r="E70" s="7159"/>
      <c r="F70" s="7159"/>
      <c r="G70" s="7159"/>
      <c r="H70" s="7159"/>
      <c r="I70" s="7159"/>
      <c r="J70" s="7160"/>
      <c r="K70" s="36"/>
      <c r="L70" s="36"/>
      <c r="M70" s="36"/>
      <c r="N70" s="2554"/>
      <c r="O70" s="2554"/>
      <c r="P70" s="2554"/>
      <c r="Q70" s="2571"/>
    </row>
    <row r="71" spans="1:17" ht="36" customHeight="1" thickBot="1">
      <c r="A71" s="7742" t="s">
        <v>8</v>
      </c>
      <c r="B71" s="7743"/>
      <c r="C71" s="7743"/>
      <c r="D71" s="7743"/>
      <c r="E71" s="7743"/>
      <c r="F71" s="7743"/>
      <c r="G71" s="7743"/>
      <c r="H71" s="7743"/>
      <c r="I71" s="7743"/>
      <c r="J71" s="7744"/>
      <c r="K71" s="42">
        <f>K72</f>
        <v>0</v>
      </c>
      <c r="L71" s="42">
        <f>L72</f>
        <v>0</v>
      </c>
      <c r="M71" s="42">
        <f>M72</f>
        <v>0</v>
      </c>
      <c r="N71" s="2554"/>
      <c r="O71" s="2554"/>
      <c r="P71" s="2554"/>
      <c r="Q71" s="2571"/>
    </row>
    <row r="72" spans="1:17" ht="12.75" customHeight="1">
      <c r="A72" s="7296" t="s">
        <v>7</v>
      </c>
      <c r="B72" s="7297"/>
      <c r="C72" s="7297"/>
      <c r="D72" s="7297"/>
      <c r="E72" s="7298"/>
      <c r="F72" s="7298"/>
      <c r="G72" s="7298"/>
      <c r="H72" s="7298"/>
      <c r="I72" s="7298"/>
      <c r="J72" s="7299"/>
      <c r="K72" s="31">
        <v>0</v>
      </c>
      <c r="L72" s="31">
        <v>0</v>
      </c>
      <c r="M72" s="31">
        <v>0</v>
      </c>
      <c r="N72" s="2554"/>
      <c r="O72" s="2554"/>
      <c r="P72" s="2554"/>
      <c r="Q72" s="2571"/>
    </row>
    <row r="73" spans="1:17" ht="12.75" customHeight="1">
      <c r="A73" s="7745" t="s">
        <v>6</v>
      </c>
      <c r="B73" s="7746"/>
      <c r="C73" s="7746"/>
      <c r="D73" s="7746"/>
      <c r="E73" s="7746"/>
      <c r="F73" s="7746"/>
      <c r="G73" s="7746"/>
      <c r="H73" s="7746"/>
      <c r="I73" s="7746"/>
      <c r="J73" s="7747"/>
      <c r="K73" s="36"/>
      <c r="L73" s="36"/>
      <c r="M73" s="36"/>
      <c r="N73" s="2554"/>
      <c r="O73" s="2554"/>
      <c r="P73" s="2554"/>
      <c r="Q73" s="2571"/>
    </row>
    <row r="74" spans="1:17" ht="12.75" customHeight="1">
      <c r="A74" s="7791" t="s">
        <v>5</v>
      </c>
      <c r="B74" s="7792"/>
      <c r="C74" s="7792"/>
      <c r="D74" s="7792"/>
      <c r="E74" s="7792"/>
      <c r="F74" s="7792"/>
      <c r="G74" s="7792"/>
      <c r="H74" s="7792"/>
      <c r="I74" s="7792"/>
      <c r="J74" s="7793"/>
      <c r="K74" s="36"/>
      <c r="L74" s="36"/>
      <c r="M74" s="36"/>
      <c r="N74" s="2554"/>
      <c r="O74" s="2554"/>
      <c r="P74" s="2554"/>
      <c r="Q74" s="2571"/>
    </row>
    <row r="75" spans="1:17" ht="12.75" customHeight="1">
      <c r="A75" s="7782" t="s">
        <v>4</v>
      </c>
      <c r="B75" s="7783"/>
      <c r="C75" s="7783"/>
      <c r="D75" s="7783"/>
      <c r="E75" s="7783"/>
      <c r="F75" s="7783"/>
      <c r="G75" s="7783"/>
      <c r="H75" s="7783"/>
      <c r="I75" s="7783"/>
      <c r="J75" s="7784"/>
      <c r="K75" s="36"/>
      <c r="L75" s="36"/>
      <c r="M75" s="36"/>
      <c r="N75" s="2554"/>
      <c r="O75" s="2554"/>
      <c r="P75" s="2554"/>
      <c r="Q75" s="2571"/>
    </row>
    <row r="76" spans="1:17" ht="12.75" customHeight="1" thickBot="1">
      <c r="A76" s="7738" t="s">
        <v>3</v>
      </c>
      <c r="B76" s="7739"/>
      <c r="C76" s="7739"/>
      <c r="D76" s="7739"/>
      <c r="E76" s="7739"/>
      <c r="F76" s="7739"/>
      <c r="G76" s="7739"/>
      <c r="H76" s="7739"/>
      <c r="I76" s="7739"/>
      <c r="J76" s="7740"/>
      <c r="K76" s="15"/>
      <c r="L76" s="15"/>
      <c r="M76" s="15"/>
      <c r="N76" s="2554"/>
      <c r="O76" s="2554"/>
      <c r="P76" s="2554"/>
      <c r="Q76" s="2571"/>
    </row>
    <row r="77" spans="1:17" ht="12.75" customHeight="1" thickBot="1">
      <c r="A77" s="7753" t="s">
        <v>2</v>
      </c>
      <c r="B77" s="7754"/>
      <c r="C77" s="7754"/>
      <c r="D77" s="7754"/>
      <c r="E77" s="7754"/>
      <c r="F77" s="7754"/>
      <c r="G77" s="7754"/>
      <c r="H77" s="7754"/>
      <c r="I77" s="7754"/>
      <c r="J77" s="7755"/>
      <c r="K77" s="2250">
        <f>K52+K71</f>
        <v>16.2</v>
      </c>
      <c r="L77" s="2250">
        <f>L52+L71</f>
        <v>16.2</v>
      </c>
      <c r="M77" s="2250">
        <f>M52+M71</f>
        <v>16.2</v>
      </c>
      <c r="N77" s="2554"/>
      <c r="O77" s="2554"/>
      <c r="P77" s="2554"/>
      <c r="Q77" s="2571"/>
    </row>
    <row r="78" spans="1:17" ht="12.75" customHeight="1">
      <c r="A78" s="7756" t="s">
        <v>1</v>
      </c>
      <c r="B78" s="7757"/>
      <c r="C78" s="7757"/>
      <c r="D78" s="7757"/>
      <c r="E78" s="7757"/>
      <c r="F78" s="7757"/>
      <c r="G78" s="7757"/>
      <c r="H78" s="7757"/>
      <c r="I78" s="7757"/>
      <c r="J78" s="7758"/>
      <c r="K78" s="2555"/>
      <c r="L78" s="2555"/>
      <c r="M78" s="2555"/>
      <c r="N78" s="2554"/>
      <c r="O78" s="2554"/>
      <c r="P78" s="2554"/>
      <c r="Q78" s="2571"/>
    </row>
    <row r="79" spans="1:17" ht="12.75" customHeight="1" thickBot="1">
      <c r="A79" s="8902" t="s">
        <v>0</v>
      </c>
      <c r="B79" s="8903"/>
      <c r="C79" s="8903"/>
      <c r="D79" s="8903"/>
      <c r="E79" s="8903"/>
      <c r="F79" s="8903"/>
      <c r="G79" s="8903"/>
      <c r="H79" s="8903"/>
      <c r="I79" s="8903"/>
      <c r="J79" s="8904"/>
      <c r="K79" s="15">
        <v>8.8000000000000007</v>
      </c>
      <c r="L79" s="15">
        <v>0</v>
      </c>
      <c r="M79" s="15">
        <v>0</v>
      </c>
      <c r="N79" s="2554"/>
      <c r="O79" s="2554"/>
      <c r="P79" s="2554"/>
      <c r="Q79" s="2571"/>
    </row>
    <row r="80" spans="1:17" ht="12.75" customHeight="1">
      <c r="A80" s="2554"/>
      <c r="B80" s="2554"/>
      <c r="C80" s="2554"/>
      <c r="D80" s="2554"/>
      <c r="E80" s="2554"/>
      <c r="F80" s="2554"/>
      <c r="G80" s="2554"/>
      <c r="H80" s="2570"/>
      <c r="I80" s="2554"/>
      <c r="J80" s="2554"/>
      <c r="K80" s="2554"/>
      <c r="L80" s="2554"/>
      <c r="M80" s="2554"/>
      <c r="N80" s="2554"/>
      <c r="O80" s="2554"/>
      <c r="P80" s="2554"/>
      <c r="Q80" s="2571"/>
    </row>
    <row r="81" spans="1:17" ht="12.75" customHeight="1">
      <c r="A81" s="2554"/>
      <c r="B81" s="2554"/>
      <c r="C81" s="2554"/>
      <c r="D81" s="2554"/>
      <c r="E81" s="2554"/>
      <c r="F81" s="2554"/>
      <c r="G81" s="2554"/>
      <c r="H81" s="2571"/>
      <c r="I81" s="2542"/>
      <c r="J81" s="2542"/>
      <c r="K81" s="2542"/>
      <c r="L81" s="2542"/>
      <c r="M81" s="2542"/>
      <c r="N81" s="2542"/>
      <c r="O81" s="2542"/>
      <c r="P81" s="2542"/>
      <c r="Q81" s="2542"/>
    </row>
    <row r="82" spans="1:17" ht="15.75" customHeight="1">
      <c r="A82" s="2554"/>
      <c r="B82" s="2554"/>
      <c r="C82" s="2554"/>
      <c r="D82" s="2554"/>
      <c r="E82" s="2554"/>
      <c r="F82" s="2554"/>
      <c r="G82" s="2554"/>
      <c r="H82" s="2571"/>
      <c r="I82" s="2542"/>
      <c r="J82" s="2542"/>
      <c r="K82" s="2542"/>
      <c r="L82" s="2542"/>
      <c r="M82" s="2542"/>
      <c r="N82" s="2542"/>
      <c r="O82" s="2542"/>
      <c r="P82" s="2542"/>
      <c r="Q82" s="2542"/>
    </row>
    <row r="83" spans="1:17" ht="16.149999999999999" customHeight="1">
      <c r="A83" s="2547"/>
      <c r="B83" s="5895"/>
      <c r="C83" s="5895"/>
      <c r="D83" s="5895"/>
      <c r="E83" s="5895"/>
      <c r="F83" s="2553"/>
      <c r="G83" s="2553"/>
      <c r="H83" s="5895"/>
      <c r="I83" s="2542"/>
      <c r="J83" s="2542"/>
      <c r="K83" s="2542"/>
      <c r="L83" s="2542"/>
      <c r="M83" s="2542"/>
      <c r="N83" s="2542"/>
      <c r="O83" s="2542"/>
      <c r="P83" s="2542"/>
      <c r="Q83" s="2542"/>
    </row>
    <row r="84" spans="1:17" ht="58.15" customHeight="1">
      <c r="A84" s="2547"/>
      <c r="B84" s="5895"/>
      <c r="C84" s="5895"/>
      <c r="D84" s="5895"/>
      <c r="E84" s="5895"/>
      <c r="F84" s="2547"/>
      <c r="G84" s="2547"/>
      <c r="H84" s="5895"/>
      <c r="I84" s="2542"/>
      <c r="J84" s="2542"/>
      <c r="K84" s="2542"/>
      <c r="L84" s="2542"/>
      <c r="M84" s="2542"/>
      <c r="N84" s="2542"/>
      <c r="O84" s="2542"/>
      <c r="P84" s="2542"/>
      <c r="Q84" s="2542"/>
    </row>
    <row r="85" spans="1:17" ht="13.9" customHeight="1">
      <c r="A85" s="2547"/>
      <c r="B85" s="5895"/>
      <c r="C85" s="5895"/>
      <c r="D85" s="5895"/>
      <c r="E85" s="5895"/>
      <c r="F85" s="2552"/>
      <c r="G85" s="2547"/>
      <c r="H85" s="5895"/>
      <c r="I85" s="2542"/>
      <c r="J85" s="2542"/>
      <c r="K85" s="2542"/>
      <c r="L85" s="2542"/>
      <c r="M85" s="2542"/>
      <c r="N85" s="2542"/>
      <c r="O85" s="2542"/>
      <c r="P85" s="2542"/>
      <c r="Q85" s="2542"/>
    </row>
    <row r="86" spans="1:17">
      <c r="A86" s="2547"/>
      <c r="B86" s="5895"/>
      <c r="C86" s="5895"/>
      <c r="D86" s="5895"/>
      <c r="E86" s="5895"/>
      <c r="F86" s="2552"/>
      <c r="G86" s="2547"/>
      <c r="H86" s="5895"/>
      <c r="I86" s="2542"/>
      <c r="J86" s="2542"/>
      <c r="K86" s="2542"/>
      <c r="L86" s="2542"/>
      <c r="M86" s="2542"/>
      <c r="N86" s="2542"/>
      <c r="O86" s="2542"/>
      <c r="P86" s="2542"/>
      <c r="Q86" s="2542"/>
    </row>
    <row r="87" spans="1:17">
      <c r="A87" s="2547"/>
      <c r="B87" s="5895"/>
      <c r="C87" s="5895"/>
      <c r="D87" s="5895"/>
      <c r="E87" s="5895"/>
      <c r="F87" s="5896"/>
      <c r="G87" s="5895"/>
      <c r="H87" s="5895"/>
      <c r="I87" s="2542"/>
      <c r="J87" s="2542"/>
      <c r="K87" s="2542"/>
      <c r="L87" s="2542"/>
      <c r="M87" s="2542"/>
      <c r="N87" s="2542"/>
      <c r="O87" s="2542"/>
      <c r="P87" s="2542"/>
      <c r="Q87" s="2542"/>
    </row>
    <row r="88" spans="1:17">
      <c r="A88" s="2547"/>
      <c r="B88" s="5895"/>
      <c r="C88" s="5895"/>
      <c r="D88" s="5895"/>
      <c r="E88" s="5895"/>
      <c r="F88" s="2547"/>
      <c r="G88" s="2547"/>
      <c r="H88" s="5895"/>
      <c r="I88" s="2542"/>
      <c r="J88" s="2542"/>
      <c r="K88" s="2542"/>
      <c r="L88" s="2542"/>
      <c r="M88" s="2542"/>
      <c r="N88" s="2542"/>
      <c r="O88" s="2542"/>
      <c r="P88" s="2542"/>
      <c r="Q88" s="2542"/>
    </row>
    <row r="89" spans="1:17" ht="15.75" customHeight="1">
      <c r="A89" s="2547"/>
      <c r="B89" s="5895"/>
      <c r="C89" s="5895"/>
      <c r="D89" s="5895"/>
      <c r="E89" s="5895"/>
      <c r="F89" s="2547"/>
      <c r="G89" s="2547"/>
      <c r="H89" s="5895"/>
      <c r="I89" s="2542"/>
      <c r="J89" s="2542"/>
      <c r="K89" s="2542"/>
      <c r="L89" s="2542"/>
      <c r="M89" s="2542"/>
      <c r="N89" s="2542"/>
      <c r="O89" s="2542"/>
      <c r="P89" s="2542"/>
      <c r="Q89" s="2542"/>
    </row>
    <row r="90" spans="1:17" ht="13.15" customHeight="1">
      <c r="A90" s="2547"/>
      <c r="B90" s="5895"/>
      <c r="C90" s="5895"/>
      <c r="D90" s="5895"/>
      <c r="E90" s="5895"/>
      <c r="F90" s="2547"/>
      <c r="G90" s="2547"/>
      <c r="H90" s="5895"/>
      <c r="I90" s="2542"/>
      <c r="J90" s="2542"/>
      <c r="K90" s="2542"/>
      <c r="L90" s="2542"/>
      <c r="M90" s="2542"/>
      <c r="N90" s="2542"/>
      <c r="O90" s="2542"/>
      <c r="P90" s="2542"/>
      <c r="Q90" s="2542"/>
    </row>
    <row r="91" spans="1:17">
      <c r="A91" s="2547"/>
      <c r="B91" s="5895"/>
      <c r="C91" s="5895"/>
      <c r="D91" s="5895"/>
      <c r="E91" s="5895"/>
      <c r="F91" s="2547"/>
      <c r="G91" s="2547"/>
      <c r="H91" s="5895"/>
      <c r="I91" s="2542"/>
      <c r="J91" s="2542"/>
      <c r="K91" s="2542"/>
      <c r="L91" s="2542"/>
      <c r="M91" s="2542"/>
      <c r="N91" s="2542"/>
      <c r="O91" s="2542"/>
      <c r="P91" s="2542"/>
      <c r="Q91" s="2542"/>
    </row>
    <row r="92" spans="1:17" ht="13.5" customHeight="1">
      <c r="A92" s="2547"/>
      <c r="B92" s="5895"/>
      <c r="C92" s="5895"/>
      <c r="D92" s="5895"/>
      <c r="E92" s="5895"/>
      <c r="F92" s="2552"/>
      <c r="G92" s="2547"/>
      <c r="H92" s="5894"/>
      <c r="I92" s="2542"/>
      <c r="J92" s="2542"/>
      <c r="K92" s="2542"/>
      <c r="L92" s="2542"/>
      <c r="M92" s="2542"/>
      <c r="N92" s="2542"/>
      <c r="O92" s="2542"/>
      <c r="P92" s="2542"/>
      <c r="Q92" s="2542"/>
    </row>
    <row r="93" spans="1:17" ht="13.15" customHeight="1">
      <c r="A93" s="5891"/>
      <c r="B93" s="5893"/>
      <c r="C93" s="5893"/>
      <c r="D93" s="5893"/>
      <c r="E93" s="5893"/>
      <c r="F93" s="5891"/>
      <c r="G93" s="5891"/>
      <c r="H93" s="5560"/>
    </row>
    <row r="94" spans="1:17" ht="13.15" customHeight="1">
      <c r="A94" s="5891"/>
      <c r="B94" s="5893"/>
      <c r="C94" s="5893"/>
      <c r="D94" s="5893"/>
      <c r="E94" s="5893"/>
      <c r="F94" s="5891"/>
      <c r="G94" s="5891"/>
      <c r="H94" s="5560"/>
    </row>
    <row r="95" spans="1:17">
      <c r="A95" s="5891"/>
      <c r="B95" s="5893"/>
      <c r="C95" s="5893"/>
      <c r="D95" s="5893"/>
      <c r="E95" s="5893"/>
      <c r="F95" s="5892"/>
      <c r="G95" s="5891"/>
      <c r="H95" s="5560"/>
    </row>
    <row r="96" spans="1:17">
      <c r="F96" s="5892"/>
      <c r="G96" s="5891"/>
      <c r="H96" s="2539"/>
    </row>
    <row r="97" spans="6:8">
      <c r="F97" s="5891"/>
      <c r="G97" s="5891"/>
      <c r="H97" s="2539"/>
    </row>
    <row r="98" spans="6:8" ht="13.15" customHeight="1">
      <c r="H98" s="2539"/>
    </row>
    <row r="99" spans="6:8">
      <c r="H99" s="2539"/>
    </row>
    <row r="100" spans="6:8">
      <c r="H100" s="2539"/>
    </row>
    <row r="101" spans="6:8">
      <c r="H101" s="2539"/>
    </row>
    <row r="102" spans="6:8">
      <c r="H102" s="2539"/>
    </row>
    <row r="103" spans="6:8">
      <c r="H103" s="2539"/>
    </row>
    <row r="104" spans="6:8">
      <c r="H104" s="2539"/>
    </row>
    <row r="105" spans="6:8">
      <c r="H105" s="2539"/>
    </row>
    <row r="106" spans="6:8">
      <c r="H106" s="2539"/>
    </row>
    <row r="107" spans="6:8">
      <c r="H107" s="2539"/>
    </row>
  </sheetData>
  <mergeCells count="110">
    <mergeCell ref="A5:A7"/>
    <mergeCell ref="B5:B7"/>
    <mergeCell ref="B29:B33"/>
    <mergeCell ref="R5:R7"/>
    <mergeCell ref="S5:S7"/>
    <mergeCell ref="N6:N7"/>
    <mergeCell ref="O6:O7"/>
    <mergeCell ref="J5:J7"/>
    <mergeCell ref="G5:G7"/>
    <mergeCell ref="Q6:Q7"/>
    <mergeCell ref="D5:D7"/>
    <mergeCell ref="F29:F33"/>
    <mergeCell ref="D29:D33"/>
    <mergeCell ref="E29:E33"/>
    <mergeCell ref="C29:C33"/>
    <mergeCell ref="A29:A33"/>
    <mergeCell ref="A19:A23"/>
    <mergeCell ref="B19:B23"/>
    <mergeCell ref="C17:C18"/>
    <mergeCell ref="F17:F18"/>
    <mergeCell ref="D17:D18"/>
    <mergeCell ref="A24:A28"/>
    <mergeCell ref="B24:B28"/>
    <mergeCell ref="C24:C28"/>
    <mergeCell ref="R39:R43"/>
    <mergeCell ref="R34:R38"/>
    <mergeCell ref="S9:S10"/>
    <mergeCell ref="R9:R10"/>
    <mergeCell ref="A3:S3"/>
    <mergeCell ref="A2:S2"/>
    <mergeCell ref="K5:M5"/>
    <mergeCell ref="K6:K7"/>
    <mergeCell ref="L6:L7"/>
    <mergeCell ref="M6:M7"/>
    <mergeCell ref="G19:G28"/>
    <mergeCell ref="H15:H18"/>
    <mergeCell ref="H19:H28"/>
    <mergeCell ref="I15:I18"/>
    <mergeCell ref="I19:I28"/>
    <mergeCell ref="S15:S18"/>
    <mergeCell ref="R15:R18"/>
    <mergeCell ref="C5:C7"/>
    <mergeCell ref="E5:E7"/>
    <mergeCell ref="N5:Q5"/>
    <mergeCell ref="F5:F7"/>
    <mergeCell ref="H5:H7"/>
    <mergeCell ref="I5:I7"/>
    <mergeCell ref="P6:P7"/>
    <mergeCell ref="A73:J73"/>
    <mergeCell ref="F19:F23"/>
    <mergeCell ref="F24:F28"/>
    <mergeCell ref="D24:D28"/>
    <mergeCell ref="A15:A16"/>
    <mergeCell ref="B15:B16"/>
    <mergeCell ref="F15:F16"/>
    <mergeCell ref="G15:G18"/>
    <mergeCell ref="A9:A10"/>
    <mergeCell ref="A12:A14"/>
    <mergeCell ref="E15:E18"/>
    <mergeCell ref="C15:C16"/>
    <mergeCell ref="A17:A18"/>
    <mergeCell ref="B17:B18"/>
    <mergeCell ref="N44:Q44"/>
    <mergeCell ref="B39:B43"/>
    <mergeCell ref="C39:C43"/>
    <mergeCell ref="D39:D43"/>
    <mergeCell ref="E39:E43"/>
    <mergeCell ref="F39:F43"/>
    <mergeCell ref="A70:J70"/>
    <mergeCell ref="A71:J71"/>
    <mergeCell ref="A72:J72"/>
    <mergeCell ref="A63:J63"/>
    <mergeCell ref="A64:J64"/>
    <mergeCell ref="A66:J66"/>
    <mergeCell ref="A67:J67"/>
    <mergeCell ref="A68:J68"/>
    <mergeCell ref="A53:J53"/>
    <mergeCell ref="A54:J54"/>
    <mergeCell ref="A55:J55"/>
    <mergeCell ref="A57:J57"/>
    <mergeCell ref="A61:J61"/>
    <mergeCell ref="A69:J69"/>
    <mergeCell ref="A60:J60"/>
    <mergeCell ref="A62:J62"/>
    <mergeCell ref="A46:J46"/>
    <mergeCell ref="A58:J58"/>
    <mergeCell ref="A78:J78"/>
    <mergeCell ref="A79:J79"/>
    <mergeCell ref="C51:J51"/>
    <mergeCell ref="C44:I44"/>
    <mergeCell ref="G29:G43"/>
    <mergeCell ref="H29:H43"/>
    <mergeCell ref="I29:I43"/>
    <mergeCell ref="A56:J56"/>
    <mergeCell ref="A49:L49"/>
    <mergeCell ref="A52:J52"/>
    <mergeCell ref="F34:F38"/>
    <mergeCell ref="E34:E38"/>
    <mergeCell ref="A39:A43"/>
    <mergeCell ref="A59:J59"/>
    <mergeCell ref="A77:J77"/>
    <mergeCell ref="D34:D38"/>
    <mergeCell ref="C34:C38"/>
    <mergeCell ref="A76:J76"/>
    <mergeCell ref="B34:B38"/>
    <mergeCell ref="A34:A38"/>
    <mergeCell ref="A65:J65"/>
    <mergeCell ref="A74:J74"/>
    <mergeCell ref="A75:J75"/>
    <mergeCell ref="B45:J45"/>
  </mergeCells>
  <pageMargins left="0.70866141732283472" right="0.70866141732283472" top="0.74803149606299213" bottom="0.74803149606299213" header="0.31496062992125984" footer="0.31496062992125984"/>
  <pageSetup paperSize="9" scale="54" firstPageNumber="72" fitToHeight="0" orientation="landscape" useFirstPageNumber="1" r:id="rId1"/>
  <headerFooter>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D4A16-1524-49D7-AEC4-43D832A5C31A}">
  <dimension ref="B3:C27"/>
  <sheetViews>
    <sheetView topLeftCell="A7" workbookViewId="0">
      <selection activeCell="C8" sqref="C8"/>
    </sheetView>
  </sheetViews>
  <sheetFormatPr defaultColWidth="9.140625" defaultRowHeight="15"/>
  <cols>
    <col min="1" max="1" width="9.140625" style="591"/>
    <col min="2" max="2" width="9" style="591" customWidth="1"/>
    <col min="3" max="3" width="51.7109375" style="591" customWidth="1"/>
    <col min="4" max="16384" width="9.140625" style="591"/>
  </cols>
  <sheetData>
    <row r="3" spans="2:3" ht="29.25" customHeight="1">
      <c r="B3" s="6626" t="s">
        <v>223</v>
      </c>
      <c r="C3" s="6626"/>
    </row>
    <row r="4" spans="2:3" ht="16.5" thickBot="1">
      <c r="C4" s="600"/>
    </row>
    <row r="5" spans="2:3" ht="59.25" customHeight="1" thickBot="1">
      <c r="B5" s="599" t="s">
        <v>222</v>
      </c>
      <c r="C5" s="598" t="s">
        <v>221</v>
      </c>
    </row>
    <row r="6" spans="2:3" ht="21.75" customHeight="1">
      <c r="B6" s="597">
        <v>0</v>
      </c>
      <c r="C6" s="596" t="s">
        <v>220</v>
      </c>
    </row>
    <row r="7" spans="2:3" ht="23.25" customHeight="1">
      <c r="B7" s="595">
        <v>1</v>
      </c>
      <c r="C7" s="594" t="s">
        <v>219</v>
      </c>
    </row>
    <row r="8" spans="2:3" ht="24.75" customHeight="1">
      <c r="B8" s="595">
        <v>2</v>
      </c>
      <c r="C8" s="594" t="s">
        <v>218</v>
      </c>
    </row>
    <row r="9" spans="2:3" ht="15.75" customHeight="1">
      <c r="B9" s="595">
        <v>3</v>
      </c>
      <c r="C9" s="594" t="s">
        <v>217</v>
      </c>
    </row>
    <row r="10" spans="2:3" ht="24" customHeight="1">
      <c r="B10" s="595">
        <v>4</v>
      </c>
      <c r="C10" s="594" t="s">
        <v>216</v>
      </c>
    </row>
    <row r="11" spans="2:3" ht="15" customHeight="1">
      <c r="B11" s="595">
        <v>5</v>
      </c>
      <c r="C11" s="594" t="s">
        <v>215</v>
      </c>
    </row>
    <row r="12" spans="2:3" ht="30.75" customHeight="1">
      <c r="B12" s="595">
        <v>6</v>
      </c>
      <c r="C12" s="594" t="s">
        <v>214</v>
      </c>
    </row>
    <row r="13" spans="2:3" ht="23.25" customHeight="1">
      <c r="B13" s="595">
        <v>7</v>
      </c>
      <c r="C13" s="594" t="s">
        <v>213</v>
      </c>
    </row>
    <row r="14" spans="2:3" ht="24" customHeight="1">
      <c r="B14" s="595">
        <v>8</v>
      </c>
      <c r="C14" s="594" t="s">
        <v>212</v>
      </c>
    </row>
    <row r="15" spans="2:3" ht="24" customHeight="1">
      <c r="B15" s="595">
        <v>9</v>
      </c>
      <c r="C15" s="594" t="s">
        <v>211</v>
      </c>
    </row>
    <row r="16" spans="2:3" ht="18" customHeight="1">
      <c r="B16" s="595">
        <v>10</v>
      </c>
      <c r="C16" s="594" t="s">
        <v>210</v>
      </c>
    </row>
    <row r="17" spans="2:3" ht="24.75" customHeight="1">
      <c r="B17" s="595">
        <v>11</v>
      </c>
      <c r="C17" s="594" t="s">
        <v>209</v>
      </c>
    </row>
    <row r="18" spans="2:3" ht="22.5" customHeight="1">
      <c r="B18" s="595">
        <v>12</v>
      </c>
      <c r="C18" s="594" t="s">
        <v>208</v>
      </c>
    </row>
    <row r="19" spans="2:3" ht="21" customHeight="1">
      <c r="B19" s="595">
        <v>13</v>
      </c>
      <c r="C19" s="594" t="s">
        <v>207</v>
      </c>
    </row>
    <row r="20" spans="2:3" ht="28.5" customHeight="1">
      <c r="B20" s="595">
        <v>14</v>
      </c>
      <c r="C20" s="594" t="s">
        <v>206</v>
      </c>
    </row>
    <row r="21" spans="2:3" ht="24" customHeight="1">
      <c r="B21" s="595">
        <v>15</v>
      </c>
      <c r="C21" s="594" t="s">
        <v>205</v>
      </c>
    </row>
    <row r="22" spans="2:3" ht="18.75" customHeight="1">
      <c r="B22" s="595">
        <v>16</v>
      </c>
      <c r="C22" s="594" t="s">
        <v>204</v>
      </c>
    </row>
    <row r="23" spans="2:3" ht="21" customHeight="1">
      <c r="B23" s="595">
        <v>17</v>
      </c>
      <c r="C23" s="594" t="s">
        <v>203</v>
      </c>
    </row>
    <row r="24" spans="2:3" ht="21" customHeight="1">
      <c r="B24" s="595">
        <v>18</v>
      </c>
      <c r="C24" s="594" t="s">
        <v>202</v>
      </c>
    </row>
    <row r="25" spans="2:3" ht="21" customHeight="1">
      <c r="B25" s="595">
        <v>19</v>
      </c>
      <c r="C25" s="594" t="s">
        <v>201</v>
      </c>
    </row>
    <row r="26" spans="2:3" ht="21" customHeight="1">
      <c r="B26" s="595">
        <v>20</v>
      </c>
      <c r="C26" s="594" t="s">
        <v>200</v>
      </c>
    </row>
    <row r="27" spans="2:3" ht="26.25" customHeight="1" thickBot="1">
      <c r="B27" s="593">
        <v>21</v>
      </c>
      <c r="C27" s="592" t="s">
        <v>199</v>
      </c>
    </row>
  </sheetData>
  <mergeCells count="1">
    <mergeCell ref="B3:C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F2FEE-D2DC-47A4-9F11-6CB2E121CACE}">
  <dimension ref="A1:AI1120"/>
  <sheetViews>
    <sheetView zoomScale="80" zoomScaleNormal="80" zoomScaleSheetLayoutView="100" workbookViewId="0">
      <selection activeCell="W1" sqref="W1:W2"/>
    </sheetView>
  </sheetViews>
  <sheetFormatPr defaultColWidth="9.140625" defaultRowHeight="15"/>
  <cols>
    <col min="1" max="1" width="3.5703125" style="1038" customWidth="1"/>
    <col min="2" max="2" width="3.140625" style="1038" customWidth="1"/>
    <col min="3" max="3" width="3.7109375" style="1038" customWidth="1"/>
    <col min="4" max="4" width="4" style="1038" customWidth="1"/>
    <col min="5" max="5" width="3.5703125" style="1038" customWidth="1"/>
    <col min="6" max="6" width="49" style="1038" customWidth="1"/>
    <col min="7" max="7" width="5" style="1038" customWidth="1"/>
    <col min="8" max="8" width="7.85546875" style="1038" customWidth="1"/>
    <col min="9" max="9" width="5.7109375" style="1038" customWidth="1"/>
    <col min="10" max="10" width="9.7109375" style="1038" customWidth="1"/>
    <col min="11" max="11" width="12.140625" style="1038" customWidth="1"/>
    <col min="12" max="12" width="12.85546875" style="1038" customWidth="1"/>
    <col min="13" max="13" width="12.7109375" style="1038" customWidth="1"/>
    <col min="14" max="14" width="38.5703125" style="1039" customWidth="1"/>
    <col min="15" max="16" width="9.140625" style="1039" customWidth="1"/>
    <col min="17" max="17" width="7.5703125" style="1039" customWidth="1"/>
    <col min="18" max="18" width="3.5703125" style="1038" hidden="1" customWidth="1"/>
    <col min="19" max="19" width="3" style="1038" hidden="1" customWidth="1"/>
    <col min="20" max="21" width="8.85546875" style="1038" hidden="1" customWidth="1"/>
    <col min="22" max="22" width="9.140625" style="1038" hidden="1" customWidth="1"/>
    <col min="23" max="23" width="56.140625" style="1039" customWidth="1"/>
    <col min="24" max="24" width="44" style="1039" customWidth="1"/>
    <col min="25" max="25" width="10.5703125" style="1038" customWidth="1"/>
    <col min="26" max="26" width="7.85546875" style="1038" customWidth="1"/>
    <col min="27" max="27" width="4.140625" style="1038" customWidth="1"/>
    <col min="28" max="28" width="11.5703125" style="1038" customWidth="1"/>
    <col min="29" max="16384" width="9.140625" style="1038"/>
  </cols>
  <sheetData>
    <row r="1" spans="1:29" ht="12.75" customHeight="1">
      <c r="L1" s="2243"/>
      <c r="M1" s="2243"/>
      <c r="O1" s="2243"/>
      <c r="P1" s="2243"/>
      <c r="Q1" s="2243"/>
      <c r="S1" s="2243"/>
      <c r="T1" s="2243"/>
      <c r="U1" s="2243"/>
      <c r="W1" s="6667" t="s">
        <v>771</v>
      </c>
      <c r="X1" s="2244"/>
    </row>
    <row r="2" spans="1:29" ht="60.75" customHeight="1">
      <c r="L2" s="2243"/>
      <c r="M2" s="2243"/>
      <c r="N2" s="2243"/>
      <c r="O2" s="2243"/>
      <c r="P2" s="2243"/>
      <c r="Q2" s="2243"/>
      <c r="S2" s="2243"/>
      <c r="T2" s="2243"/>
      <c r="U2" s="2243"/>
      <c r="W2" s="6667"/>
    </row>
    <row r="3" spans="1:29" ht="14.25" customHeight="1">
      <c r="A3" s="6746" t="s">
        <v>197</v>
      </c>
      <c r="B3" s="6746"/>
      <c r="C3" s="6746"/>
      <c r="D3" s="6746"/>
      <c r="E3" s="6746"/>
      <c r="F3" s="6746"/>
      <c r="G3" s="6746"/>
      <c r="H3" s="6746"/>
      <c r="I3" s="6746"/>
      <c r="J3" s="6746"/>
      <c r="K3" s="6746"/>
      <c r="L3" s="6746"/>
      <c r="M3" s="6746"/>
      <c r="N3" s="6746"/>
      <c r="O3" s="6746"/>
      <c r="P3" s="6746"/>
      <c r="Q3" s="6746"/>
      <c r="R3" s="6746"/>
      <c r="S3" s="6746"/>
      <c r="T3" s="6746"/>
      <c r="U3" s="6746"/>
      <c r="V3" s="6746"/>
      <c r="W3" s="6746"/>
      <c r="X3" s="6746"/>
    </row>
    <row r="4" spans="1:29" ht="15" customHeight="1">
      <c r="A4" s="6747" t="s">
        <v>770</v>
      </c>
      <c r="B4" s="6747"/>
      <c r="C4" s="6747"/>
      <c r="D4" s="6747"/>
      <c r="E4" s="6747"/>
      <c r="F4" s="6747"/>
      <c r="G4" s="6747"/>
      <c r="H4" s="6747"/>
      <c r="I4" s="6747"/>
      <c r="J4" s="6747"/>
      <c r="K4" s="6747"/>
      <c r="L4" s="6747"/>
      <c r="M4" s="6747"/>
      <c r="N4" s="6747"/>
      <c r="O4" s="6747"/>
      <c r="P4" s="6747"/>
      <c r="Q4" s="6747"/>
      <c r="R4" s="6747"/>
      <c r="S4" s="6747"/>
      <c r="T4" s="6747"/>
      <c r="U4" s="6747"/>
      <c r="V4" s="6747"/>
      <c r="W4" s="6747"/>
      <c r="X4" s="6747"/>
    </row>
    <row r="5" spans="1:29" ht="13.5" customHeight="1" thickBot="1">
      <c r="A5" s="2242"/>
      <c r="B5" s="2242"/>
      <c r="C5" s="2242"/>
      <c r="D5" s="2242"/>
      <c r="E5" s="2242"/>
      <c r="F5" s="2242"/>
      <c r="G5" s="2242"/>
      <c r="H5" s="2242"/>
      <c r="I5" s="2242"/>
      <c r="J5" s="2242"/>
      <c r="K5" s="2242"/>
      <c r="L5" s="2242"/>
      <c r="M5" s="2242"/>
      <c r="N5" s="2241"/>
      <c r="O5" s="6505"/>
      <c r="P5" s="6505"/>
      <c r="Q5" s="6505"/>
      <c r="X5" s="1033" t="s">
        <v>32</v>
      </c>
      <c r="Y5" s="1031"/>
      <c r="Z5" s="1031"/>
    </row>
    <row r="6" spans="1:29" ht="31.5" customHeight="1" thickBot="1">
      <c r="A6" s="6878" t="s">
        <v>195</v>
      </c>
      <c r="B6" s="6881" t="s">
        <v>194</v>
      </c>
      <c r="C6" s="6884" t="s">
        <v>190</v>
      </c>
      <c r="D6" s="6541" t="s">
        <v>193</v>
      </c>
      <c r="E6" s="6920" t="s">
        <v>192</v>
      </c>
      <c r="F6" s="6887" t="s">
        <v>191</v>
      </c>
      <c r="G6" s="6544" t="s">
        <v>190</v>
      </c>
      <c r="H6" s="6890" t="s">
        <v>189</v>
      </c>
      <c r="I6" s="6923" t="s">
        <v>188</v>
      </c>
      <c r="J6" s="6890" t="s">
        <v>187</v>
      </c>
      <c r="K6" s="6583" t="s">
        <v>186</v>
      </c>
      <c r="L6" s="6584"/>
      <c r="M6" s="6585"/>
      <c r="N6" s="6917" t="s">
        <v>185</v>
      </c>
      <c r="O6" s="6918"/>
      <c r="P6" s="6918"/>
      <c r="Q6" s="6919"/>
      <c r="W6" s="7090" t="s">
        <v>184</v>
      </c>
      <c r="X6" s="7093" t="s">
        <v>183</v>
      </c>
      <c r="Y6" s="2240"/>
      <c r="Z6" s="2239"/>
    </row>
    <row r="7" spans="1:29" ht="12.75" customHeight="1">
      <c r="A7" s="6879"/>
      <c r="B7" s="6882"/>
      <c r="C7" s="6885"/>
      <c r="D7" s="6542"/>
      <c r="E7" s="6921"/>
      <c r="F7" s="6888"/>
      <c r="G7" s="6545"/>
      <c r="H7" s="6891"/>
      <c r="I7" s="6924"/>
      <c r="J7" s="6891"/>
      <c r="K7" s="6539" t="s">
        <v>182</v>
      </c>
      <c r="L7" s="6539" t="s">
        <v>181</v>
      </c>
      <c r="M7" s="6903" t="s">
        <v>28</v>
      </c>
      <c r="N7" s="6913" t="s">
        <v>180</v>
      </c>
      <c r="O7" s="6915" t="s">
        <v>179</v>
      </c>
      <c r="P7" s="6559" t="s">
        <v>178</v>
      </c>
      <c r="Q7" s="6559" t="s">
        <v>177</v>
      </c>
      <c r="W7" s="7091"/>
      <c r="X7" s="7094"/>
    </row>
    <row r="8" spans="1:29" ht="151.9" customHeight="1" thickBot="1">
      <c r="A8" s="6880"/>
      <c r="B8" s="6883"/>
      <c r="C8" s="6886"/>
      <c r="D8" s="6543"/>
      <c r="E8" s="6922"/>
      <c r="F8" s="6889"/>
      <c r="G8" s="6546"/>
      <c r="H8" s="6892"/>
      <c r="I8" s="6925"/>
      <c r="J8" s="6892"/>
      <c r="K8" s="6540"/>
      <c r="L8" s="6540"/>
      <c r="M8" s="6904"/>
      <c r="N8" s="6914"/>
      <c r="O8" s="6916"/>
      <c r="P8" s="6560"/>
      <c r="Q8" s="6560"/>
      <c r="W8" s="7092"/>
      <c r="X8" s="7094"/>
      <c r="Y8" s="2237"/>
      <c r="Z8" s="2236"/>
      <c r="AA8" s="2236"/>
      <c r="AB8" s="2236"/>
      <c r="AC8" s="1143"/>
    </row>
    <row r="9" spans="1:29" ht="15.75" thickBot="1">
      <c r="A9" s="2235" t="s">
        <v>43</v>
      </c>
      <c r="B9" s="2234"/>
      <c r="C9" s="1832" t="s">
        <v>769</v>
      </c>
      <c r="D9" s="2084"/>
      <c r="E9" s="2084"/>
      <c r="F9" s="2085"/>
      <c r="G9" s="2085"/>
      <c r="H9" s="2084"/>
      <c r="I9" s="2084"/>
      <c r="J9" s="2084"/>
      <c r="K9" s="2084"/>
      <c r="L9" s="2084"/>
      <c r="M9" s="2084"/>
      <c r="N9" s="1478"/>
      <c r="O9" s="1478"/>
      <c r="P9" s="1478"/>
      <c r="Q9" s="2233"/>
      <c r="W9" s="1099"/>
      <c r="X9" s="1098"/>
    </row>
    <row r="10" spans="1:29" ht="39.75" customHeight="1" thickBot="1">
      <c r="A10" s="1684"/>
      <c r="B10" s="1473"/>
      <c r="C10" s="1471"/>
      <c r="D10" s="1471"/>
      <c r="E10" s="1471"/>
      <c r="F10" s="1472"/>
      <c r="G10" s="1472"/>
      <c r="H10" s="1471"/>
      <c r="I10" s="1471"/>
      <c r="J10" s="1471"/>
      <c r="K10" s="1471"/>
      <c r="L10" s="1471"/>
      <c r="M10" s="1734"/>
      <c r="N10" s="1468" t="s">
        <v>768</v>
      </c>
      <c r="O10" s="1459" t="s">
        <v>254</v>
      </c>
      <c r="P10" s="2114"/>
      <c r="Q10" s="2072"/>
      <c r="W10" s="2232"/>
      <c r="X10" s="2228"/>
    </row>
    <row r="11" spans="1:29" ht="25.5" customHeight="1" thickBot="1">
      <c r="A11" s="1679" t="s">
        <v>43</v>
      </c>
      <c r="B11" s="1790" t="s">
        <v>43</v>
      </c>
      <c r="C11" s="6706" t="s">
        <v>767</v>
      </c>
      <c r="D11" s="6707"/>
      <c r="E11" s="6707"/>
      <c r="F11" s="6707"/>
      <c r="G11" s="6707"/>
      <c r="H11" s="6707"/>
      <c r="I11" s="6707"/>
      <c r="J11" s="6707"/>
      <c r="K11" s="6707"/>
      <c r="L11" s="6707"/>
      <c r="M11" s="6707"/>
      <c r="N11" s="6707"/>
      <c r="O11" s="6707"/>
      <c r="P11" s="6707"/>
      <c r="Q11" s="6708"/>
      <c r="W11" s="2231"/>
      <c r="X11" s="2230"/>
    </row>
    <row r="12" spans="1:29" ht="45.75" thickBot="1">
      <c r="A12" s="1679"/>
      <c r="B12" s="1113"/>
      <c r="C12" s="1886"/>
      <c r="D12" s="1885"/>
      <c r="E12" s="1885"/>
      <c r="F12" s="1885"/>
      <c r="G12" s="1885"/>
      <c r="H12" s="1885"/>
      <c r="I12" s="1885"/>
      <c r="J12" s="1885"/>
      <c r="K12" s="1885"/>
      <c r="L12" s="1885"/>
      <c r="M12" s="1884"/>
      <c r="N12" s="1460" t="s">
        <v>766</v>
      </c>
      <c r="O12" s="1459" t="s">
        <v>254</v>
      </c>
      <c r="P12" s="2114"/>
      <c r="Q12" s="2072"/>
      <c r="W12" s="2229"/>
      <c r="X12" s="2228"/>
    </row>
    <row r="13" spans="1:29" ht="19.5" customHeight="1">
      <c r="A13" s="1279" t="s">
        <v>43</v>
      </c>
      <c r="B13" s="6934" t="s">
        <v>43</v>
      </c>
      <c r="C13" s="1639" t="s">
        <v>43</v>
      </c>
      <c r="D13" s="1905"/>
      <c r="E13" s="1905"/>
      <c r="F13" s="6906" t="s">
        <v>765</v>
      </c>
      <c r="G13" s="6732" t="s">
        <v>166</v>
      </c>
      <c r="H13" s="6741" t="s">
        <v>48</v>
      </c>
      <c r="I13" s="6738" t="s">
        <v>247</v>
      </c>
      <c r="J13" s="1186" t="s">
        <v>41</v>
      </c>
      <c r="K13" s="1672">
        <f t="shared" ref="K13:M14" si="0">K21+K28+K34+K41+K49+K57</f>
        <v>0</v>
      </c>
      <c r="L13" s="1672">
        <f t="shared" si="0"/>
        <v>887.5</v>
      </c>
      <c r="M13" s="1672">
        <f t="shared" si="0"/>
        <v>887.5</v>
      </c>
      <c r="N13" s="2227" t="s">
        <v>383</v>
      </c>
      <c r="O13" s="1184" t="s">
        <v>254</v>
      </c>
      <c r="P13" s="1937"/>
      <c r="Q13" s="1555"/>
      <c r="W13" s="1188"/>
      <c r="X13" s="1187"/>
    </row>
    <row r="14" spans="1:29" ht="15.75" customHeight="1">
      <c r="A14" s="1263"/>
      <c r="B14" s="6935"/>
      <c r="C14" s="1639"/>
      <c r="D14" s="1905"/>
      <c r="E14" s="1905"/>
      <c r="F14" s="6906"/>
      <c r="G14" s="6732"/>
      <c r="H14" s="6741"/>
      <c r="I14" s="6738"/>
      <c r="J14" s="1186" t="s">
        <v>376</v>
      </c>
      <c r="K14" s="1672">
        <f t="shared" si="0"/>
        <v>0</v>
      </c>
      <c r="L14" s="1672">
        <f t="shared" si="0"/>
        <v>0</v>
      </c>
      <c r="M14" s="1672">
        <f t="shared" si="0"/>
        <v>0</v>
      </c>
      <c r="N14" s="1819"/>
      <c r="O14" s="1392"/>
      <c r="P14" s="1936"/>
      <c r="Q14" s="1904"/>
      <c r="W14" s="1172"/>
      <c r="X14" s="1171"/>
    </row>
    <row r="15" spans="1:29" ht="24" customHeight="1">
      <c r="A15" s="1263"/>
      <c r="B15" s="6935"/>
      <c r="C15" s="1639"/>
      <c r="D15" s="1905"/>
      <c r="E15" s="1905"/>
      <c r="F15" s="6907"/>
      <c r="G15" s="6732"/>
      <c r="H15" s="6741"/>
      <c r="I15" s="6738"/>
      <c r="J15" s="1179" t="s">
        <v>69</v>
      </c>
      <c r="K15" s="1672">
        <f t="shared" ref="K15:M17" si="1">K23+K36+K43+K51+K59</f>
        <v>1284</v>
      </c>
      <c r="L15" s="1672">
        <f t="shared" si="1"/>
        <v>2003.5</v>
      </c>
      <c r="M15" s="1672">
        <f t="shared" si="1"/>
        <v>2003.1</v>
      </c>
      <c r="N15" s="6909" t="s">
        <v>764</v>
      </c>
      <c r="O15" s="1426" t="s">
        <v>586</v>
      </c>
      <c r="P15" s="1936"/>
      <c r="Q15" s="1904"/>
      <c r="W15" s="1172"/>
      <c r="X15" s="1171"/>
    </row>
    <row r="16" spans="1:29" ht="22.5" customHeight="1">
      <c r="A16" s="1263"/>
      <c r="B16" s="6935"/>
      <c r="C16" s="1639"/>
      <c r="D16" s="1905"/>
      <c r="E16" s="1905"/>
      <c r="F16" s="6907"/>
      <c r="G16" s="6732"/>
      <c r="H16" s="6741"/>
      <c r="I16" s="6738"/>
      <c r="J16" s="1179" t="s">
        <v>375</v>
      </c>
      <c r="K16" s="1672">
        <f t="shared" si="1"/>
        <v>0</v>
      </c>
      <c r="L16" s="1672">
        <f t="shared" si="1"/>
        <v>0</v>
      </c>
      <c r="M16" s="1672">
        <f t="shared" si="1"/>
        <v>0</v>
      </c>
      <c r="N16" s="6872"/>
      <c r="O16" s="1426"/>
      <c r="P16" s="1936"/>
      <c r="Q16" s="1904"/>
      <c r="W16" s="1172"/>
      <c r="X16" s="1171"/>
    </row>
    <row r="17" spans="1:31" ht="21.75" customHeight="1">
      <c r="A17" s="1263"/>
      <c r="B17" s="6935"/>
      <c r="C17" s="1639"/>
      <c r="D17" s="1905"/>
      <c r="E17" s="1905"/>
      <c r="F17" s="6907"/>
      <c r="G17" s="6732"/>
      <c r="H17" s="6741"/>
      <c r="I17" s="6738"/>
      <c r="J17" s="1179" t="s">
        <v>354</v>
      </c>
      <c r="K17" s="1672">
        <f t="shared" si="1"/>
        <v>300</v>
      </c>
      <c r="L17" s="1672">
        <f t="shared" si="1"/>
        <v>300</v>
      </c>
      <c r="M17" s="1672">
        <f t="shared" si="1"/>
        <v>53.3</v>
      </c>
      <c r="N17" s="1393"/>
      <c r="O17" s="1426"/>
      <c r="P17" s="1936"/>
      <c r="Q17" s="1904"/>
      <c r="W17" s="1172"/>
      <c r="X17" s="1171"/>
    </row>
    <row r="18" spans="1:31" ht="21.75" customHeight="1">
      <c r="A18" s="1263"/>
      <c r="B18" s="6935"/>
      <c r="C18" s="1639"/>
      <c r="D18" s="1905"/>
      <c r="E18" s="1905"/>
      <c r="F18" s="6907"/>
      <c r="G18" s="6732"/>
      <c r="H18" s="6741"/>
      <c r="I18" s="6738"/>
      <c r="J18" s="1730" t="s">
        <v>90</v>
      </c>
      <c r="K18" s="1672">
        <f>K46+K54+K62</f>
        <v>0</v>
      </c>
      <c r="L18" s="1672">
        <f>L46+L54+L62</f>
        <v>0</v>
      </c>
      <c r="M18" s="1672">
        <f>M46+M54+M62</f>
        <v>0</v>
      </c>
      <c r="N18" s="1442"/>
      <c r="O18" s="1390"/>
      <c r="P18" s="2226"/>
      <c r="Q18" s="1579"/>
      <c r="W18" s="1172"/>
      <c r="X18" s="1171"/>
    </row>
    <row r="19" spans="1:31" ht="15.75" thickBot="1">
      <c r="A19" s="1263"/>
      <c r="B19" s="6935"/>
      <c r="C19" s="1639"/>
      <c r="D19" s="1905"/>
      <c r="E19" s="1905"/>
      <c r="F19" s="6907"/>
      <c r="G19" s="6732"/>
      <c r="H19" s="6741"/>
      <c r="I19" s="6738"/>
      <c r="J19" s="1730" t="s">
        <v>374</v>
      </c>
      <c r="K19" s="1672">
        <f>K26+K47+K55+K63</f>
        <v>3143</v>
      </c>
      <c r="L19" s="1672">
        <f>L26+L47+L55+L63</f>
        <v>2128</v>
      </c>
      <c r="M19" s="1672">
        <f>M26+M47+M55+M63</f>
        <v>2128</v>
      </c>
      <c r="N19" s="1361"/>
      <c r="O19" s="1360"/>
      <c r="P19" s="2225"/>
      <c r="Q19" s="2224"/>
      <c r="W19" s="1453"/>
      <c r="X19" s="1452"/>
    </row>
    <row r="20" spans="1:31" ht="13.15" customHeight="1" thickBot="1">
      <c r="A20" s="1127"/>
      <c r="B20" s="6936"/>
      <c r="C20" s="1170"/>
      <c r="D20" s="1169"/>
      <c r="E20" s="1177"/>
      <c r="F20" s="6908"/>
      <c r="G20" s="6733"/>
      <c r="H20" s="6742"/>
      <c r="I20" s="6739"/>
      <c r="J20" s="1218" t="s">
        <v>36</v>
      </c>
      <c r="K20" s="1250">
        <f>SUM(K13:K19)</f>
        <v>4727</v>
      </c>
      <c r="L20" s="1250">
        <f>SUM(L13:L19)</f>
        <v>5319</v>
      </c>
      <c r="M20" s="1250">
        <f>SUM(M13:M19)</f>
        <v>5071.8999999999996</v>
      </c>
      <c r="N20" s="1384"/>
      <c r="O20" s="1303"/>
      <c r="P20" s="1302"/>
      <c r="Q20" s="1394"/>
      <c r="W20" s="1212"/>
      <c r="X20" s="1115"/>
    </row>
    <row r="21" spans="1:31" ht="15" hidden="1" customHeight="1">
      <c r="A21" s="1159" t="s">
        <v>43</v>
      </c>
      <c r="B21" s="1158" t="s">
        <v>43</v>
      </c>
      <c r="C21" s="1960" t="s">
        <v>43</v>
      </c>
      <c r="D21" s="1248" t="s">
        <v>43</v>
      </c>
      <c r="E21" s="6728"/>
      <c r="F21" s="6734" t="s">
        <v>763</v>
      </c>
      <c r="G21" s="6731" t="s">
        <v>166</v>
      </c>
      <c r="H21" s="6910" t="s">
        <v>762</v>
      </c>
      <c r="I21" s="6737"/>
      <c r="J21" s="1325" t="s">
        <v>41</v>
      </c>
      <c r="K21" s="1325"/>
      <c r="L21" s="1153"/>
      <c r="M21" s="1154"/>
      <c r="N21" s="1185" t="s">
        <v>147</v>
      </c>
      <c r="O21" s="1184" t="s">
        <v>254</v>
      </c>
      <c r="P21" s="1379"/>
      <c r="Q21" s="1445">
        <v>1</v>
      </c>
      <c r="W21" s="1188"/>
      <c r="X21" s="1187"/>
      <c r="AC21" s="1143"/>
      <c r="AD21" s="1143"/>
      <c r="AE21" s="1143"/>
    </row>
    <row r="22" spans="1:31" ht="15" hidden="1" customHeight="1">
      <c r="A22" s="1139"/>
      <c r="B22" s="1138"/>
      <c r="C22" s="1632"/>
      <c r="D22" s="1231"/>
      <c r="E22" s="6729"/>
      <c r="F22" s="6735"/>
      <c r="G22" s="6732"/>
      <c r="H22" s="6911"/>
      <c r="I22" s="6738"/>
      <c r="J22" s="1447" t="s">
        <v>402</v>
      </c>
      <c r="K22" s="1447"/>
      <c r="L22" s="1346">
        <v>0</v>
      </c>
      <c r="M22" s="1578"/>
      <c r="N22" s="1393"/>
      <c r="O22" s="1392"/>
      <c r="P22" s="1183"/>
      <c r="Q22" s="1425"/>
      <c r="W22" s="1172"/>
      <c r="X22" s="1171"/>
      <c r="AC22" s="1143"/>
      <c r="AD22" s="1143"/>
      <c r="AE22" s="1143"/>
    </row>
    <row r="23" spans="1:31" ht="15.75" hidden="1" thickBot="1">
      <c r="A23" s="1139"/>
      <c r="B23" s="1138"/>
      <c r="C23" s="1632"/>
      <c r="D23" s="1231"/>
      <c r="E23" s="6729"/>
      <c r="F23" s="6735"/>
      <c r="G23" s="6732"/>
      <c r="H23" s="6911"/>
      <c r="I23" s="6738"/>
      <c r="J23" s="1240" t="s">
        <v>69</v>
      </c>
      <c r="K23" s="1372"/>
      <c r="L23" s="1147">
        <v>0</v>
      </c>
      <c r="M23" s="1144"/>
      <c r="N23" s="1391" t="s">
        <v>761</v>
      </c>
      <c r="O23" s="1390" t="s">
        <v>254</v>
      </c>
      <c r="P23" s="1389"/>
      <c r="Q23" s="1425">
        <v>1</v>
      </c>
      <c r="R23" s="1438" t="s">
        <v>760</v>
      </c>
      <c r="S23" s="1038">
        <v>12</v>
      </c>
      <c r="W23" s="1172"/>
      <c r="X23" s="1171"/>
      <c r="AC23" s="1774"/>
      <c r="AD23" s="1081"/>
    </row>
    <row r="24" spans="1:31" ht="12.75" hidden="1" customHeight="1">
      <c r="A24" s="1139"/>
      <c r="B24" s="1138"/>
      <c r="C24" s="1632"/>
      <c r="D24" s="1231"/>
      <c r="E24" s="6729"/>
      <c r="F24" s="6735"/>
      <c r="G24" s="6732"/>
      <c r="H24" s="6911"/>
      <c r="I24" s="6738"/>
      <c r="J24" s="1240" t="s">
        <v>375</v>
      </c>
      <c r="K24" s="1372"/>
      <c r="L24" s="1377"/>
      <c r="M24" s="1376"/>
      <c r="N24" s="2223" t="s">
        <v>759</v>
      </c>
      <c r="O24" s="1426"/>
      <c r="P24" s="1389"/>
      <c r="Q24" s="1425"/>
      <c r="W24" s="1172"/>
      <c r="X24" s="1171"/>
    </row>
    <row r="25" spans="1:31" ht="15.75" hidden="1" thickBot="1">
      <c r="A25" s="1139"/>
      <c r="B25" s="1138"/>
      <c r="C25" s="1632"/>
      <c r="D25" s="1231"/>
      <c r="E25" s="6729"/>
      <c r="F25" s="6735"/>
      <c r="G25" s="6732"/>
      <c r="H25" s="6911"/>
      <c r="I25" s="6738"/>
      <c r="J25" s="1240" t="s">
        <v>354</v>
      </c>
      <c r="K25" s="1372"/>
      <c r="L25" s="1147"/>
      <c r="M25" s="1144"/>
      <c r="N25" s="1393"/>
      <c r="O25" s="1426"/>
      <c r="P25" s="1389"/>
      <c r="Q25" s="1425"/>
      <c r="W25" s="1172"/>
      <c r="X25" s="1171"/>
    </row>
    <row r="26" spans="1:31" ht="15.75" hidden="1" thickBot="1">
      <c r="A26" s="1139"/>
      <c r="B26" s="1138"/>
      <c r="C26" s="1632"/>
      <c r="D26" s="1231"/>
      <c r="E26" s="6729"/>
      <c r="F26" s="6735"/>
      <c r="G26" s="6732"/>
      <c r="H26" s="6911"/>
      <c r="I26" s="6738"/>
      <c r="J26" s="1355" t="s">
        <v>758</v>
      </c>
      <c r="K26" s="1355"/>
      <c r="L26" s="1423">
        <v>0</v>
      </c>
      <c r="M26" s="1422"/>
      <c r="N26" s="1727"/>
      <c r="O26" s="1420"/>
      <c r="P26" s="1419"/>
      <c r="Q26" s="1418"/>
      <c r="W26" s="1172"/>
      <c r="X26" s="1171"/>
    </row>
    <row r="27" spans="1:31" ht="15.75" hidden="1" thickBot="1">
      <c r="A27" s="1127"/>
      <c r="B27" s="1126"/>
      <c r="C27" s="1626"/>
      <c r="D27" s="1252"/>
      <c r="E27" s="6730"/>
      <c r="F27" s="6736"/>
      <c r="G27" s="6733"/>
      <c r="H27" s="6912"/>
      <c r="I27" s="6739"/>
      <c r="J27" s="1218" t="s">
        <v>36</v>
      </c>
      <c r="K27" s="1218"/>
      <c r="L27" s="1250">
        <f>SUM(L21:L26)</f>
        <v>0</v>
      </c>
      <c r="M27" s="1397"/>
      <c r="N27" s="1384"/>
      <c r="O27" s="1303"/>
      <c r="P27" s="1302"/>
      <c r="Q27" s="1394"/>
      <c r="W27" s="1172"/>
      <c r="X27" s="1171"/>
    </row>
    <row r="28" spans="1:31" ht="15" hidden="1" customHeight="1">
      <c r="A28" s="1159" t="s">
        <v>43</v>
      </c>
      <c r="B28" s="1158" t="s">
        <v>43</v>
      </c>
      <c r="C28" s="1960" t="s">
        <v>43</v>
      </c>
      <c r="D28" s="1248" t="s">
        <v>38</v>
      </c>
      <c r="E28" s="6728"/>
      <c r="F28" s="6734" t="s">
        <v>757</v>
      </c>
      <c r="G28" s="6731" t="s">
        <v>166</v>
      </c>
      <c r="H28" s="6740" t="s">
        <v>48</v>
      </c>
      <c r="I28" s="6929" t="s">
        <v>756</v>
      </c>
      <c r="J28" s="1325" t="s">
        <v>41</v>
      </c>
      <c r="K28" s="1325"/>
      <c r="L28" s="1381"/>
      <c r="M28" s="1380"/>
      <c r="N28" s="1449"/>
      <c r="O28" s="1623"/>
      <c r="P28" s="1649"/>
      <c r="Q28" s="1445"/>
      <c r="W28" s="1172"/>
      <c r="X28" s="1171"/>
      <c r="AA28" s="1081"/>
    </row>
    <row r="29" spans="1:31" ht="15.75" hidden="1" thickBot="1">
      <c r="A29" s="1139"/>
      <c r="B29" s="1138"/>
      <c r="C29" s="1632"/>
      <c r="D29" s="1231"/>
      <c r="E29" s="6729"/>
      <c r="F29" s="6735"/>
      <c r="G29" s="6732"/>
      <c r="H29" s="6741"/>
      <c r="I29" s="6930"/>
      <c r="J29" s="1240" t="s">
        <v>69</v>
      </c>
      <c r="K29" s="1372"/>
      <c r="L29" s="1147">
        <v>0</v>
      </c>
      <c r="M29" s="1144"/>
      <c r="N29" s="1780"/>
      <c r="O29" s="1647"/>
      <c r="P29" s="1646"/>
      <c r="Q29" s="1425"/>
      <c r="W29" s="1172"/>
      <c r="X29" s="1171"/>
      <c r="AA29" s="1081"/>
      <c r="AC29" s="1081"/>
      <c r="AD29" s="1081"/>
    </row>
    <row r="30" spans="1:31" ht="15.75" hidden="1" thickBot="1">
      <c r="A30" s="1139"/>
      <c r="B30" s="1138"/>
      <c r="C30" s="1632"/>
      <c r="D30" s="1231"/>
      <c r="E30" s="6729"/>
      <c r="F30" s="6735"/>
      <c r="G30" s="6732"/>
      <c r="H30" s="6741"/>
      <c r="I30" s="6930"/>
      <c r="J30" s="1240" t="s">
        <v>375</v>
      </c>
      <c r="K30" s="1372"/>
      <c r="L30" s="1377"/>
      <c r="M30" s="1376"/>
      <c r="N30" s="1393" t="s">
        <v>755</v>
      </c>
      <c r="O30" s="1426" t="s">
        <v>254</v>
      </c>
      <c r="P30" s="1389"/>
      <c r="Q30" s="1425">
        <v>1</v>
      </c>
      <c r="W30" s="1172"/>
      <c r="X30" s="1171"/>
    </row>
    <row r="31" spans="1:31" ht="15.75" hidden="1" thickBot="1">
      <c r="A31" s="1139"/>
      <c r="B31" s="1138"/>
      <c r="C31" s="1632"/>
      <c r="D31" s="1231"/>
      <c r="E31" s="6729"/>
      <c r="F31" s="6735"/>
      <c r="G31" s="6732"/>
      <c r="H31" s="6741"/>
      <c r="I31" s="6930"/>
      <c r="J31" s="1240" t="s">
        <v>354</v>
      </c>
      <c r="K31" s="1372"/>
      <c r="L31" s="1377"/>
      <c r="M31" s="1376"/>
      <c r="N31" s="1393"/>
      <c r="O31" s="1426"/>
      <c r="P31" s="1389"/>
      <c r="Q31" s="1425"/>
      <c r="W31" s="1172"/>
      <c r="X31" s="1171"/>
    </row>
    <row r="32" spans="1:31" ht="15.75" hidden="1" thickBot="1">
      <c r="A32" s="1139"/>
      <c r="B32" s="1138"/>
      <c r="C32" s="1632"/>
      <c r="D32" s="1231"/>
      <c r="E32" s="6729"/>
      <c r="F32" s="6735"/>
      <c r="G32" s="6732"/>
      <c r="H32" s="6741"/>
      <c r="I32" s="6930"/>
      <c r="J32" s="1355" t="s">
        <v>90</v>
      </c>
      <c r="K32" s="1355"/>
      <c r="L32" s="1630"/>
      <c r="M32" s="1728"/>
      <c r="N32" s="1421"/>
      <c r="O32" s="1420"/>
      <c r="P32" s="1419"/>
      <c r="Q32" s="1418"/>
      <c r="W32" s="1172"/>
      <c r="X32" s="1171"/>
    </row>
    <row r="33" spans="1:32" ht="15.75" hidden="1" thickBot="1">
      <c r="A33" s="1127"/>
      <c r="B33" s="1126"/>
      <c r="C33" s="1626"/>
      <c r="D33" s="1252"/>
      <c r="E33" s="6730"/>
      <c r="F33" s="6736"/>
      <c r="G33" s="6733"/>
      <c r="H33" s="6742"/>
      <c r="I33" s="6931"/>
      <c r="J33" s="1218" t="s">
        <v>36</v>
      </c>
      <c r="K33" s="1218"/>
      <c r="L33" s="1250">
        <f>SUM(L28:L32)</f>
        <v>0</v>
      </c>
      <c r="M33" s="1397"/>
      <c r="N33" s="1384"/>
      <c r="O33" s="1303"/>
      <c r="P33" s="1302"/>
      <c r="Q33" s="1394"/>
      <c r="W33" s="1172"/>
      <c r="X33" s="1171"/>
    </row>
    <row r="34" spans="1:32" ht="15" hidden="1" customHeight="1">
      <c r="A34" s="1159" t="s">
        <v>43</v>
      </c>
      <c r="B34" s="1158" t="s">
        <v>43</v>
      </c>
      <c r="C34" s="1960" t="s">
        <v>43</v>
      </c>
      <c r="D34" s="1248" t="s">
        <v>51</v>
      </c>
      <c r="E34" s="6728"/>
      <c r="F34" s="6734" t="s">
        <v>754</v>
      </c>
      <c r="G34" s="6731" t="s">
        <v>166</v>
      </c>
      <c r="H34" s="6740" t="s">
        <v>48</v>
      </c>
      <c r="I34" s="6737" t="s">
        <v>47</v>
      </c>
      <c r="J34" s="1325" t="s">
        <v>41</v>
      </c>
      <c r="K34" s="1325"/>
      <c r="L34" s="1153">
        <v>0</v>
      </c>
      <c r="M34" s="1154"/>
      <c r="N34" s="1185" t="s">
        <v>751</v>
      </c>
      <c r="O34" s="1184" t="s">
        <v>254</v>
      </c>
      <c r="P34" s="1379"/>
      <c r="Q34" s="2134">
        <v>0</v>
      </c>
      <c r="W34" s="1172"/>
      <c r="X34" s="1171"/>
      <c r="AA34" s="1057"/>
    </row>
    <row r="35" spans="1:32" ht="15" hidden="1" customHeight="1">
      <c r="A35" s="1139"/>
      <c r="B35" s="1138"/>
      <c r="C35" s="1632"/>
      <c r="D35" s="1231"/>
      <c r="E35" s="6729"/>
      <c r="F35" s="6735"/>
      <c r="G35" s="6732"/>
      <c r="H35" s="6741"/>
      <c r="I35" s="6738"/>
      <c r="J35" s="1447" t="s">
        <v>402</v>
      </c>
      <c r="K35" s="1447"/>
      <c r="L35" s="1147"/>
      <c r="M35" s="1144"/>
      <c r="N35" s="1393"/>
      <c r="O35" s="1392"/>
      <c r="P35" s="1183"/>
      <c r="Q35" s="2132"/>
      <c r="W35" s="1172"/>
      <c r="X35" s="1171"/>
      <c r="AA35" s="1057"/>
    </row>
    <row r="36" spans="1:32" ht="15.75" hidden="1" thickBot="1">
      <c r="A36" s="1139"/>
      <c r="B36" s="1138"/>
      <c r="C36" s="1632"/>
      <c r="D36" s="1231"/>
      <c r="E36" s="6729"/>
      <c r="F36" s="6735"/>
      <c r="G36" s="6732"/>
      <c r="H36" s="6741"/>
      <c r="I36" s="6738"/>
      <c r="J36" s="1240" t="s">
        <v>69</v>
      </c>
      <c r="K36" s="1372"/>
      <c r="L36" s="1147">
        <v>0</v>
      </c>
      <c r="M36" s="1144"/>
      <c r="N36" s="1391" t="s">
        <v>753</v>
      </c>
      <c r="O36" s="1370" t="s">
        <v>254</v>
      </c>
      <c r="P36" s="1799"/>
      <c r="Q36" s="2222">
        <v>0</v>
      </c>
      <c r="W36" s="1172"/>
      <c r="X36" s="1171"/>
      <c r="AA36" s="1057"/>
    </row>
    <row r="37" spans="1:32" ht="15.75" hidden="1" thickBot="1">
      <c r="A37" s="1139"/>
      <c r="B37" s="1138"/>
      <c r="C37" s="1632"/>
      <c r="D37" s="1231"/>
      <c r="E37" s="6729"/>
      <c r="F37" s="6735"/>
      <c r="G37" s="6732"/>
      <c r="H37" s="6741"/>
      <c r="I37" s="6738"/>
      <c r="J37" s="1240" t="s">
        <v>375</v>
      </c>
      <c r="K37" s="1372"/>
      <c r="L37" s="1147"/>
      <c r="M37" s="1144"/>
      <c r="N37" s="2221"/>
      <c r="O37" s="2220"/>
      <c r="P37" s="2219"/>
      <c r="Q37" s="2218"/>
      <c r="W37" s="1172"/>
      <c r="X37" s="1171"/>
      <c r="AA37" s="1057"/>
      <c r="AC37" s="1143"/>
    </row>
    <row r="38" spans="1:32" ht="15.75" hidden="1" thickBot="1">
      <c r="A38" s="1139"/>
      <c r="B38" s="1138"/>
      <c r="C38" s="1632"/>
      <c r="D38" s="1231"/>
      <c r="E38" s="6729"/>
      <c r="F38" s="6735"/>
      <c r="G38" s="6732"/>
      <c r="H38" s="6741"/>
      <c r="I38" s="6738"/>
      <c r="J38" s="1240" t="s">
        <v>354</v>
      </c>
      <c r="K38" s="1372"/>
      <c r="L38" s="1147">
        <v>0</v>
      </c>
      <c r="M38" s="1144"/>
      <c r="N38" s="1571"/>
      <c r="O38" s="2217"/>
      <c r="P38" s="2216"/>
      <c r="Q38" s="2215"/>
      <c r="W38" s="1172"/>
      <c r="X38" s="1171"/>
      <c r="AA38" s="1057"/>
    </row>
    <row r="39" spans="1:32" ht="15.75" hidden="1" thickBot="1">
      <c r="A39" s="1139"/>
      <c r="B39" s="1138"/>
      <c r="C39" s="1632"/>
      <c r="D39" s="1231"/>
      <c r="E39" s="6729"/>
      <c r="F39" s="6735"/>
      <c r="G39" s="6732"/>
      <c r="H39" s="6741"/>
      <c r="I39" s="6738"/>
      <c r="J39" s="1355" t="s">
        <v>90</v>
      </c>
      <c r="K39" s="1355"/>
      <c r="L39" s="1630"/>
      <c r="M39" s="1728"/>
      <c r="N39" s="1421"/>
      <c r="O39" s="1420"/>
      <c r="P39" s="1419"/>
      <c r="Q39" s="1418"/>
      <c r="W39" s="1172"/>
      <c r="X39" s="1171"/>
    </row>
    <row r="40" spans="1:32" ht="1.1499999999999999" hidden="1" customHeight="1" thickBot="1">
      <c r="A40" s="1127"/>
      <c r="B40" s="1126"/>
      <c r="C40" s="1626"/>
      <c r="D40" s="1252"/>
      <c r="E40" s="6730"/>
      <c r="F40" s="6736"/>
      <c r="G40" s="6733"/>
      <c r="H40" s="6742"/>
      <c r="I40" s="6739"/>
      <c r="J40" s="1218" t="s">
        <v>36</v>
      </c>
      <c r="K40" s="1218"/>
      <c r="L40" s="1250">
        <f>SUM(L34:L39)</f>
        <v>0</v>
      </c>
      <c r="M40" s="1397"/>
      <c r="N40" s="1384"/>
      <c r="O40" s="1303"/>
      <c r="P40" s="1302"/>
      <c r="Q40" s="1356"/>
      <c r="W40" s="1172"/>
      <c r="X40" s="1171"/>
    </row>
    <row r="41" spans="1:32" ht="15" customHeight="1">
      <c r="A41" s="1159" t="s">
        <v>43</v>
      </c>
      <c r="B41" s="1158" t="s">
        <v>43</v>
      </c>
      <c r="C41" s="1960" t="s">
        <v>43</v>
      </c>
      <c r="D41" s="1248" t="s">
        <v>44</v>
      </c>
      <c r="E41" s="6728"/>
      <c r="F41" s="6807" t="s">
        <v>752</v>
      </c>
      <c r="G41" s="6731" t="s">
        <v>166</v>
      </c>
      <c r="H41" s="6740" t="s">
        <v>48</v>
      </c>
      <c r="I41" s="6737" t="s">
        <v>247</v>
      </c>
      <c r="J41" s="1325" t="s">
        <v>41</v>
      </c>
      <c r="K41" s="1325">
        <v>0</v>
      </c>
      <c r="L41" s="1153">
        <v>887.5</v>
      </c>
      <c r="M41" s="1153">
        <v>887.5</v>
      </c>
      <c r="N41" s="1185" t="s">
        <v>751</v>
      </c>
      <c r="O41" s="1184" t="s">
        <v>254</v>
      </c>
      <c r="P41" s="1379"/>
      <c r="Q41" s="1378"/>
      <c r="W41" s="7087" t="s">
        <v>750</v>
      </c>
      <c r="X41" s="6709" t="s">
        <v>749</v>
      </c>
      <c r="AD41" s="1081"/>
    </row>
    <row r="42" spans="1:32" ht="15" customHeight="1">
      <c r="A42" s="1139"/>
      <c r="B42" s="1138"/>
      <c r="C42" s="1632"/>
      <c r="D42" s="1231"/>
      <c r="E42" s="6729"/>
      <c r="F42" s="6808"/>
      <c r="G42" s="6732"/>
      <c r="H42" s="6741"/>
      <c r="I42" s="6738"/>
      <c r="J42" s="1241" t="s">
        <v>376</v>
      </c>
      <c r="K42" s="1241"/>
      <c r="L42" s="1377"/>
      <c r="M42" s="1376"/>
      <c r="N42" s="1393"/>
      <c r="O42" s="1392"/>
      <c r="P42" s="1183"/>
      <c r="Q42" s="1373"/>
      <c r="W42" s="6702"/>
      <c r="X42" s="6701"/>
    </row>
    <row r="43" spans="1:32">
      <c r="A43" s="1139"/>
      <c r="B43" s="1138"/>
      <c r="C43" s="1632"/>
      <c r="D43" s="1231"/>
      <c r="E43" s="6729"/>
      <c r="F43" s="6808"/>
      <c r="G43" s="6732"/>
      <c r="H43" s="6741"/>
      <c r="I43" s="6738"/>
      <c r="J43" s="1240" t="s">
        <v>69</v>
      </c>
      <c r="K43" s="1372">
        <v>1051</v>
      </c>
      <c r="L43" s="1377">
        <v>1734.2</v>
      </c>
      <c r="M43" s="1376">
        <v>1734</v>
      </c>
      <c r="N43" s="1391"/>
      <c r="O43" s="1390"/>
      <c r="P43" s="1389"/>
      <c r="Q43" s="1425"/>
      <c r="W43" s="6702"/>
      <c r="X43" s="6701"/>
      <c r="AC43" s="1143"/>
    </row>
    <row r="44" spans="1:32">
      <c r="A44" s="1139"/>
      <c r="B44" s="1138"/>
      <c r="C44" s="1632"/>
      <c r="D44" s="1231"/>
      <c r="E44" s="6729"/>
      <c r="F44" s="6808"/>
      <c r="G44" s="6732"/>
      <c r="H44" s="6741"/>
      <c r="I44" s="6738"/>
      <c r="J44" s="1240" t="s">
        <v>375</v>
      </c>
      <c r="K44" s="1372"/>
      <c r="L44" s="1377"/>
      <c r="M44" s="1376"/>
      <c r="N44" s="1391"/>
      <c r="O44" s="1426"/>
      <c r="P44" s="1389"/>
      <c r="Q44" s="1368"/>
      <c r="W44" s="6702"/>
      <c r="X44" s="6701"/>
      <c r="AC44" s="1143"/>
    </row>
    <row r="45" spans="1:32">
      <c r="A45" s="1139"/>
      <c r="B45" s="1138"/>
      <c r="C45" s="1632"/>
      <c r="D45" s="1231"/>
      <c r="E45" s="6729"/>
      <c r="F45" s="6808"/>
      <c r="G45" s="6732"/>
      <c r="H45" s="6741"/>
      <c r="I45" s="6738"/>
      <c r="J45" s="1240" t="s">
        <v>354</v>
      </c>
      <c r="K45" s="1377">
        <v>300</v>
      </c>
      <c r="L45" s="1377">
        <v>300</v>
      </c>
      <c r="M45" s="1376">
        <v>53.3</v>
      </c>
      <c r="N45" s="1393"/>
      <c r="O45" s="1426"/>
      <c r="P45" s="1389"/>
      <c r="Q45" s="1368"/>
      <c r="W45" s="6702"/>
      <c r="X45" s="6701"/>
      <c r="AC45" s="1143"/>
    </row>
    <row r="46" spans="1:32">
      <c r="A46" s="1139"/>
      <c r="B46" s="1138"/>
      <c r="C46" s="1632"/>
      <c r="D46" s="1231"/>
      <c r="E46" s="6729"/>
      <c r="F46" s="6808"/>
      <c r="G46" s="6732"/>
      <c r="H46" s="6741"/>
      <c r="I46" s="6738"/>
      <c r="J46" s="1240" t="s">
        <v>90</v>
      </c>
      <c r="K46" s="1240"/>
      <c r="L46" s="1238"/>
      <c r="M46" s="1443"/>
      <c r="N46" s="1442"/>
      <c r="O46" s="1390"/>
      <c r="P46" s="1441"/>
      <c r="Q46" s="1440"/>
      <c r="W46" s="6702"/>
      <c r="X46" s="6701"/>
      <c r="AC46" s="1143"/>
    </row>
    <row r="47" spans="1:32" ht="58.5" customHeight="1" thickBot="1">
      <c r="A47" s="1139"/>
      <c r="B47" s="1138"/>
      <c r="C47" s="1632"/>
      <c r="D47" s="1231"/>
      <c r="E47" s="6729"/>
      <c r="F47" s="6808"/>
      <c r="G47" s="6732"/>
      <c r="H47" s="6741"/>
      <c r="I47" s="6738"/>
      <c r="J47" s="1338" t="s">
        <v>374</v>
      </c>
      <c r="K47" s="1338">
        <v>3143</v>
      </c>
      <c r="L47" s="1388">
        <v>2128</v>
      </c>
      <c r="M47" s="1388">
        <v>2128</v>
      </c>
      <c r="N47" s="2214"/>
      <c r="O47" s="1360"/>
      <c r="P47" s="1359"/>
      <c r="Q47" s="1439"/>
      <c r="W47" s="6702"/>
      <c r="X47" s="6701"/>
      <c r="AC47" s="1143"/>
      <c r="AF47" s="1057"/>
    </row>
    <row r="48" spans="1:32" ht="16.899999999999999" customHeight="1" thickBot="1">
      <c r="A48" s="1127"/>
      <c r="B48" s="1126"/>
      <c r="C48" s="1626"/>
      <c r="D48" s="1252"/>
      <c r="E48" s="6730"/>
      <c r="F48" s="6809"/>
      <c r="G48" s="6733"/>
      <c r="H48" s="6742"/>
      <c r="I48" s="6739"/>
      <c r="J48" s="1218" t="s">
        <v>36</v>
      </c>
      <c r="K48" s="1250">
        <f>SUM(K41:K47)</f>
        <v>4494</v>
      </c>
      <c r="L48" s="1250">
        <f>SUM(L41:L47)</f>
        <v>5049.7</v>
      </c>
      <c r="M48" s="1250">
        <f>SUM(M41:M47)</f>
        <v>4802.8</v>
      </c>
      <c r="N48" s="1216"/>
      <c r="O48" s="2213"/>
      <c r="P48" s="2212"/>
      <c r="Q48" s="2211"/>
      <c r="W48" s="2210"/>
      <c r="X48" s="2209"/>
    </row>
    <row r="49" spans="1:29" ht="14.25" customHeight="1">
      <c r="A49" s="1159" t="s">
        <v>43</v>
      </c>
      <c r="B49" s="1158" t="s">
        <v>43</v>
      </c>
      <c r="C49" s="1960" t="s">
        <v>43</v>
      </c>
      <c r="D49" s="1248" t="s">
        <v>86</v>
      </c>
      <c r="E49" s="2093" t="s">
        <v>382</v>
      </c>
      <c r="F49" s="6734" t="s">
        <v>748</v>
      </c>
      <c r="G49" s="6731" t="s">
        <v>166</v>
      </c>
      <c r="H49" s="6740" t="s">
        <v>48</v>
      </c>
      <c r="I49" s="1156"/>
      <c r="J49" s="1325" t="s">
        <v>41</v>
      </c>
      <c r="K49" s="1325"/>
      <c r="L49" s="1352"/>
      <c r="M49" s="1352"/>
      <c r="N49" s="1152" t="s">
        <v>147</v>
      </c>
      <c r="O49" s="1929" t="s">
        <v>254</v>
      </c>
      <c r="P49" s="2208"/>
      <c r="Q49" s="1610"/>
      <c r="W49" s="6702" t="s">
        <v>747</v>
      </c>
      <c r="X49" s="6700"/>
      <c r="AC49" s="1143"/>
    </row>
    <row r="50" spans="1:29" ht="14.25" customHeight="1">
      <c r="A50" s="1139"/>
      <c r="B50" s="1138"/>
      <c r="C50" s="1905"/>
      <c r="D50" s="1261"/>
      <c r="E50" s="1404"/>
      <c r="F50" s="6735"/>
      <c r="G50" s="6732"/>
      <c r="H50" s="6741"/>
      <c r="I50" s="1135"/>
      <c r="J50" s="1241" t="s">
        <v>376</v>
      </c>
      <c r="K50" s="1241"/>
      <c r="L50" s="1140">
        <v>0</v>
      </c>
      <c r="M50" s="1140"/>
      <c r="N50" s="1319"/>
      <c r="O50" s="1341"/>
      <c r="P50" s="1340"/>
      <c r="Q50" s="1316"/>
      <c r="W50" s="6702"/>
      <c r="X50" s="6700"/>
      <c r="AC50" s="1057"/>
    </row>
    <row r="51" spans="1:29" ht="14.25" customHeight="1">
      <c r="A51" s="1139"/>
      <c r="B51" s="1138"/>
      <c r="C51" s="1905"/>
      <c r="D51" s="1261"/>
      <c r="E51" s="1404"/>
      <c r="F51" s="6735"/>
      <c r="G51" s="6732"/>
      <c r="H51" s="6741"/>
      <c r="I51" s="1135"/>
      <c r="J51" s="1240" t="s">
        <v>69</v>
      </c>
      <c r="K51" s="1240">
        <v>233</v>
      </c>
      <c r="L51" s="1140">
        <v>241.5</v>
      </c>
      <c r="M51" s="1140">
        <v>241.3</v>
      </c>
      <c r="N51" s="1319"/>
      <c r="O51" s="1341"/>
      <c r="P51" s="1340"/>
      <c r="Q51" s="1316"/>
      <c r="W51" s="6702"/>
      <c r="X51" s="6700"/>
      <c r="AC51" s="1143"/>
    </row>
    <row r="52" spans="1:29" ht="14.25" customHeight="1">
      <c r="A52" s="1139"/>
      <c r="B52" s="1138"/>
      <c r="C52" s="1905"/>
      <c r="D52" s="1261"/>
      <c r="E52" s="1404"/>
      <c r="F52" s="6735"/>
      <c r="G52" s="6732"/>
      <c r="H52" s="6741"/>
      <c r="I52" s="1135"/>
      <c r="J52" s="1240" t="s">
        <v>375</v>
      </c>
      <c r="K52" s="1240"/>
      <c r="L52" s="1140"/>
      <c r="M52" s="1140"/>
      <c r="N52" s="1319"/>
      <c r="O52" s="1341"/>
      <c r="P52" s="1340"/>
      <c r="Q52" s="1316"/>
      <c r="W52" s="6702"/>
      <c r="X52" s="6700"/>
      <c r="Y52" s="1081"/>
    </row>
    <row r="53" spans="1:29" ht="14.25" customHeight="1">
      <c r="A53" s="1139"/>
      <c r="B53" s="1138"/>
      <c r="C53" s="1905"/>
      <c r="D53" s="1261"/>
      <c r="E53" s="1404"/>
      <c r="F53" s="6735"/>
      <c r="G53" s="6732"/>
      <c r="H53" s="6741"/>
      <c r="I53" s="1135"/>
      <c r="J53" s="1321" t="s">
        <v>354</v>
      </c>
      <c r="K53" s="1321"/>
      <c r="L53" s="1140"/>
      <c r="M53" s="1140"/>
      <c r="N53" s="1319"/>
      <c r="O53" s="1341"/>
      <c r="P53" s="1340"/>
      <c r="Q53" s="1316"/>
      <c r="W53" s="6702"/>
      <c r="X53" s="6700"/>
    </row>
    <row r="54" spans="1:29" ht="14.25" customHeight="1">
      <c r="A54" s="1139"/>
      <c r="B54" s="1138"/>
      <c r="C54" s="1905"/>
      <c r="D54" s="1261"/>
      <c r="E54" s="1404"/>
      <c r="F54" s="6735"/>
      <c r="G54" s="6732"/>
      <c r="H54" s="6741"/>
      <c r="I54" s="1135"/>
      <c r="J54" s="1321" t="s">
        <v>90</v>
      </c>
      <c r="K54" s="1321"/>
      <c r="L54" s="1320"/>
      <c r="M54" s="1320"/>
      <c r="N54" s="1319"/>
      <c r="O54" s="1341"/>
      <c r="P54" s="1340"/>
      <c r="Q54" s="1316"/>
      <c r="W54" s="6702"/>
      <c r="X54" s="6700"/>
    </row>
    <row r="55" spans="1:29" ht="81" customHeight="1" thickBot="1">
      <c r="A55" s="1139"/>
      <c r="B55" s="1138"/>
      <c r="C55" s="1905"/>
      <c r="D55" s="1261"/>
      <c r="E55" s="1404"/>
      <c r="F55" s="6735"/>
      <c r="G55" s="6732"/>
      <c r="H55" s="6741"/>
      <c r="I55" s="1135"/>
      <c r="J55" s="1338" t="s">
        <v>374</v>
      </c>
      <c r="K55" s="1338"/>
      <c r="L55" s="1337"/>
      <c r="M55" s="1337"/>
      <c r="N55" s="2206"/>
      <c r="O55" s="1336"/>
      <c r="P55" s="1335"/>
      <c r="Q55" s="1992"/>
      <c r="W55" s="6702"/>
      <c r="X55" s="6700"/>
    </row>
    <row r="56" spans="1:29" ht="19.149999999999999" customHeight="1" thickBot="1">
      <c r="A56" s="1127"/>
      <c r="B56" s="1126"/>
      <c r="C56" s="2207"/>
      <c r="D56" s="1252"/>
      <c r="E56" s="1399"/>
      <c r="F56" s="6736"/>
      <c r="G56" s="6733"/>
      <c r="H56" s="6742"/>
      <c r="I56" s="1124"/>
      <c r="J56" s="1218" t="s">
        <v>36</v>
      </c>
      <c r="K56" s="1250">
        <f>SUM(K49:K55)</f>
        <v>233</v>
      </c>
      <c r="L56" s="1250">
        <f>SUM(L49:L55)</f>
        <v>241.5</v>
      </c>
      <c r="M56" s="1250">
        <f>SUM(M49:M55)</f>
        <v>241.3</v>
      </c>
      <c r="N56" s="1304"/>
      <c r="O56" s="1303"/>
      <c r="P56" s="1302"/>
      <c r="Q56" s="1356"/>
      <c r="W56" s="1212"/>
      <c r="X56" s="1115"/>
    </row>
    <row r="57" spans="1:29" ht="14.25" customHeight="1">
      <c r="A57" s="1139" t="s">
        <v>43</v>
      </c>
      <c r="B57" s="1138" t="s">
        <v>43</v>
      </c>
      <c r="C57" s="1632" t="s">
        <v>43</v>
      </c>
      <c r="D57" s="1271" t="s">
        <v>81</v>
      </c>
      <c r="E57" s="6729"/>
      <c r="F57" s="6932" t="s">
        <v>746</v>
      </c>
      <c r="G57" s="6731" t="s">
        <v>166</v>
      </c>
      <c r="H57" s="1136"/>
      <c r="I57" s="1156" t="s">
        <v>247</v>
      </c>
      <c r="J57" s="1372" t="s">
        <v>41</v>
      </c>
      <c r="K57" s="1372"/>
      <c r="L57" s="1346"/>
      <c r="M57" s="1346"/>
      <c r="N57" s="1745" t="s">
        <v>147</v>
      </c>
      <c r="O57" s="1897" t="s">
        <v>254</v>
      </c>
      <c r="P57" s="2045"/>
      <c r="Q57" s="1608"/>
      <c r="W57" s="6702" t="s">
        <v>745</v>
      </c>
      <c r="X57" s="6700"/>
    </row>
    <row r="58" spans="1:29" ht="14.25" customHeight="1">
      <c r="A58" s="1139"/>
      <c r="B58" s="1138"/>
      <c r="C58" s="1905"/>
      <c r="D58" s="1271"/>
      <c r="E58" s="6729"/>
      <c r="F58" s="6932"/>
      <c r="G58" s="6732"/>
      <c r="H58" s="1136"/>
      <c r="I58" s="1135"/>
      <c r="J58" s="1241" t="s">
        <v>376</v>
      </c>
      <c r="K58" s="1241"/>
      <c r="L58" s="1320"/>
      <c r="M58" s="1320"/>
      <c r="N58" s="1319"/>
      <c r="O58" s="1341"/>
      <c r="P58" s="1340"/>
      <c r="Q58" s="1316"/>
      <c r="W58" s="6702"/>
      <c r="X58" s="6700"/>
    </row>
    <row r="59" spans="1:29" ht="14.25" customHeight="1">
      <c r="A59" s="1139"/>
      <c r="B59" s="1138"/>
      <c r="C59" s="1905"/>
      <c r="D59" s="1271"/>
      <c r="E59" s="6729"/>
      <c r="F59" s="6932"/>
      <c r="G59" s="6732"/>
      <c r="H59" s="1136"/>
      <c r="I59" s="1135"/>
      <c r="J59" s="1240" t="s">
        <v>69</v>
      </c>
      <c r="K59" s="1240">
        <v>0</v>
      </c>
      <c r="L59" s="1140">
        <v>27.8</v>
      </c>
      <c r="M59" s="1140">
        <v>27.8</v>
      </c>
      <c r="N59" s="1319"/>
      <c r="O59" s="1341"/>
      <c r="P59" s="1340"/>
      <c r="Q59" s="1316"/>
      <c r="W59" s="6702"/>
      <c r="X59" s="6700"/>
    </row>
    <row r="60" spans="1:29" ht="14.25" customHeight="1">
      <c r="A60" s="1139"/>
      <c r="B60" s="1138"/>
      <c r="C60" s="1905"/>
      <c r="D60" s="1271"/>
      <c r="E60" s="6729"/>
      <c r="F60" s="6932"/>
      <c r="G60" s="6732"/>
      <c r="H60" s="1136"/>
      <c r="I60" s="1135"/>
      <c r="J60" s="1240" t="s">
        <v>375</v>
      </c>
      <c r="K60" s="1240"/>
      <c r="L60" s="1320"/>
      <c r="M60" s="1320"/>
      <c r="N60" s="1319"/>
      <c r="O60" s="1341"/>
      <c r="P60" s="1340"/>
      <c r="Q60" s="1316"/>
      <c r="W60" s="6702"/>
      <c r="X60" s="6700"/>
    </row>
    <row r="61" spans="1:29" ht="14.25" customHeight="1">
      <c r="A61" s="1139"/>
      <c r="B61" s="1138"/>
      <c r="C61" s="1905"/>
      <c r="D61" s="1271"/>
      <c r="E61" s="6729"/>
      <c r="F61" s="6932"/>
      <c r="G61" s="6732"/>
      <c r="H61" s="1136"/>
      <c r="I61" s="1135"/>
      <c r="J61" s="1321" t="s">
        <v>354</v>
      </c>
      <c r="K61" s="1321"/>
      <c r="L61" s="1320"/>
      <c r="M61" s="1320"/>
      <c r="N61" s="1319"/>
      <c r="O61" s="1341"/>
      <c r="P61" s="1340"/>
      <c r="Q61" s="1316"/>
      <c r="W61" s="6702"/>
      <c r="X61" s="6700"/>
    </row>
    <row r="62" spans="1:29" ht="14.25" customHeight="1">
      <c r="A62" s="1139"/>
      <c r="B62" s="1138"/>
      <c r="C62" s="1905"/>
      <c r="D62" s="1271"/>
      <c r="E62" s="6729"/>
      <c r="F62" s="6932"/>
      <c r="G62" s="6732"/>
      <c r="H62" s="1136"/>
      <c r="I62" s="1135"/>
      <c r="J62" s="1321" t="s">
        <v>90</v>
      </c>
      <c r="K62" s="1321"/>
      <c r="L62" s="1320"/>
      <c r="M62" s="1320"/>
      <c r="N62" s="1319"/>
      <c r="O62" s="1341"/>
      <c r="P62" s="1340"/>
      <c r="Q62" s="1316"/>
      <c r="W62" s="6702"/>
      <c r="X62" s="6700"/>
    </row>
    <row r="63" spans="1:29" ht="18.75" customHeight="1" thickBot="1">
      <c r="A63" s="1139"/>
      <c r="B63" s="1138"/>
      <c r="C63" s="1905"/>
      <c r="D63" s="1271"/>
      <c r="E63" s="6729"/>
      <c r="F63" s="6932"/>
      <c r="G63" s="6732"/>
      <c r="H63" s="1136"/>
      <c r="I63" s="1135"/>
      <c r="J63" s="1338" t="s">
        <v>374</v>
      </c>
      <c r="K63" s="1338"/>
      <c r="L63" s="1337"/>
      <c r="M63" s="1337"/>
      <c r="N63" s="2206"/>
      <c r="O63" s="1336"/>
      <c r="P63" s="1335"/>
      <c r="Q63" s="1992"/>
      <c r="W63" s="6702"/>
      <c r="X63" s="6700"/>
    </row>
    <row r="64" spans="1:29" ht="14.25" customHeight="1" thickBot="1">
      <c r="A64" s="1139"/>
      <c r="B64" s="1138"/>
      <c r="C64" s="1905"/>
      <c r="D64" s="2205"/>
      <c r="E64" s="6730"/>
      <c r="F64" s="6933"/>
      <c r="G64" s="6733"/>
      <c r="H64" s="1136"/>
      <c r="I64" s="1124"/>
      <c r="J64" s="1218" t="s">
        <v>36</v>
      </c>
      <c r="K64" s="1333">
        <f>SUM(K57:K63)</f>
        <v>0</v>
      </c>
      <c r="L64" s="1333">
        <f>SUM(L57:L63)</f>
        <v>27.8</v>
      </c>
      <c r="M64" s="1333">
        <f>SUM(M57:M63)</f>
        <v>27.8</v>
      </c>
      <c r="N64" s="1798"/>
      <c r="O64" s="1331"/>
      <c r="P64" s="1330"/>
      <c r="Q64" s="1797"/>
      <c r="W64" s="1212"/>
      <c r="X64" s="1115"/>
    </row>
    <row r="65" spans="1:27" ht="15" customHeight="1">
      <c r="A65" s="1279" t="s">
        <v>43</v>
      </c>
      <c r="B65" s="6719" t="s">
        <v>43</v>
      </c>
      <c r="C65" s="1641" t="s">
        <v>38</v>
      </c>
      <c r="D65" s="1908"/>
      <c r="E65" s="1908"/>
      <c r="F65" s="6905" t="s">
        <v>744</v>
      </c>
      <c r="G65" s="6731" t="s">
        <v>152</v>
      </c>
      <c r="H65" s="6740" t="s">
        <v>48</v>
      </c>
      <c r="I65" s="6738" t="s">
        <v>247</v>
      </c>
      <c r="J65" s="2204" t="s">
        <v>41</v>
      </c>
      <c r="K65" s="2137">
        <f t="shared" ref="K65:M70" si="2">K72+K78+K84+K91</f>
        <v>0</v>
      </c>
      <c r="L65" s="2137">
        <f t="shared" si="2"/>
        <v>0</v>
      </c>
      <c r="M65" s="2137">
        <f t="shared" si="2"/>
        <v>0</v>
      </c>
      <c r="N65" s="2203" t="s">
        <v>383</v>
      </c>
      <c r="O65" s="2012" t="s">
        <v>254</v>
      </c>
      <c r="P65" s="2011">
        <v>1</v>
      </c>
      <c r="Q65" s="1445">
        <v>1</v>
      </c>
      <c r="W65" s="7088"/>
      <c r="X65" s="6700"/>
    </row>
    <row r="66" spans="1:27">
      <c r="A66" s="1263"/>
      <c r="B66" s="6720"/>
      <c r="C66" s="1639"/>
      <c r="D66" s="1905"/>
      <c r="E66" s="1905"/>
      <c r="F66" s="6906"/>
      <c r="G66" s="6732"/>
      <c r="H66" s="6741"/>
      <c r="I66" s="6738"/>
      <c r="J66" s="2202" t="s">
        <v>376</v>
      </c>
      <c r="K66" s="2137">
        <f t="shared" si="2"/>
        <v>0</v>
      </c>
      <c r="L66" s="2137">
        <f t="shared" si="2"/>
        <v>0</v>
      </c>
      <c r="M66" s="2137">
        <f t="shared" si="2"/>
        <v>0</v>
      </c>
      <c r="N66" s="1635"/>
      <c r="O66" s="1392"/>
      <c r="P66" s="1183"/>
      <c r="Q66" s="1425"/>
      <c r="W66" s="7088"/>
      <c r="X66" s="6700"/>
    </row>
    <row r="67" spans="1:27">
      <c r="A67" s="1263"/>
      <c r="B67" s="6720"/>
      <c r="C67" s="1639"/>
      <c r="D67" s="1905"/>
      <c r="E67" s="1905"/>
      <c r="F67" s="6907"/>
      <c r="G67" s="6732"/>
      <c r="H67" s="6741"/>
      <c r="I67" s="6738"/>
      <c r="J67" s="2201" t="s">
        <v>69</v>
      </c>
      <c r="K67" s="2137">
        <f t="shared" si="2"/>
        <v>116.5</v>
      </c>
      <c r="L67" s="2137">
        <f t="shared" si="2"/>
        <v>116</v>
      </c>
      <c r="M67" s="2137">
        <f t="shared" si="2"/>
        <v>78.099999999999994</v>
      </c>
      <c r="N67" s="1638"/>
      <c r="O67" s="1426"/>
      <c r="P67" s="1389"/>
      <c r="Q67" s="1425"/>
      <c r="W67" s="7088"/>
      <c r="X67" s="6700"/>
    </row>
    <row r="68" spans="1:27">
      <c r="A68" s="1263"/>
      <c r="B68" s="6720"/>
      <c r="C68" s="1639"/>
      <c r="D68" s="1905"/>
      <c r="E68" s="1905"/>
      <c r="F68" s="6907"/>
      <c r="G68" s="6732"/>
      <c r="H68" s="6741"/>
      <c r="I68" s="6738"/>
      <c r="J68" s="2201" t="s">
        <v>375</v>
      </c>
      <c r="K68" s="2137">
        <f t="shared" si="2"/>
        <v>0</v>
      </c>
      <c r="L68" s="2137">
        <f t="shared" si="2"/>
        <v>0</v>
      </c>
      <c r="M68" s="2137">
        <f t="shared" si="2"/>
        <v>0</v>
      </c>
      <c r="N68" s="1636"/>
      <c r="O68" s="1426"/>
      <c r="P68" s="1389"/>
      <c r="Q68" s="1368"/>
      <c r="W68" s="7088"/>
      <c r="X68" s="6700"/>
    </row>
    <row r="69" spans="1:27">
      <c r="A69" s="1263"/>
      <c r="B69" s="6720"/>
      <c r="C69" s="1639"/>
      <c r="D69" s="1905"/>
      <c r="E69" s="1905"/>
      <c r="F69" s="6907"/>
      <c r="G69" s="6732"/>
      <c r="H69" s="6741"/>
      <c r="I69" s="6738"/>
      <c r="J69" s="2201" t="s">
        <v>354</v>
      </c>
      <c r="K69" s="2137">
        <f t="shared" si="2"/>
        <v>27</v>
      </c>
      <c r="L69" s="2137">
        <f t="shared" si="2"/>
        <v>50.8</v>
      </c>
      <c r="M69" s="2137">
        <f t="shared" si="2"/>
        <v>50.7</v>
      </c>
      <c r="N69" s="1635"/>
      <c r="O69" s="1426"/>
      <c r="P69" s="1389"/>
      <c r="Q69" s="1368"/>
      <c r="W69" s="7088"/>
      <c r="X69" s="6700"/>
    </row>
    <row r="70" spans="1:27" ht="15.75" thickBot="1">
      <c r="A70" s="1263"/>
      <c r="B70" s="6720"/>
      <c r="C70" s="1639"/>
      <c r="D70" s="1905"/>
      <c r="E70" s="1905"/>
      <c r="F70" s="6907"/>
      <c r="G70" s="6732"/>
      <c r="H70" s="6741"/>
      <c r="I70" s="6738"/>
      <c r="J70" s="2200" t="s">
        <v>90</v>
      </c>
      <c r="K70" s="2199">
        <f t="shared" si="2"/>
        <v>0</v>
      </c>
      <c r="L70" s="2199">
        <f t="shared" si="2"/>
        <v>0</v>
      </c>
      <c r="M70" s="2199">
        <f t="shared" si="2"/>
        <v>0</v>
      </c>
      <c r="N70" s="1270"/>
      <c r="O70" s="1390"/>
      <c r="P70" s="1441"/>
      <c r="Q70" s="1440"/>
      <c r="W70" s="7088"/>
      <c r="X70" s="6700"/>
    </row>
    <row r="71" spans="1:27" ht="18" customHeight="1" thickBot="1">
      <c r="A71" s="1127"/>
      <c r="B71" s="6721"/>
      <c r="C71" s="1170"/>
      <c r="D71" s="1169"/>
      <c r="E71" s="1169"/>
      <c r="F71" s="6908"/>
      <c r="G71" s="6733"/>
      <c r="H71" s="6742"/>
      <c r="I71" s="6739"/>
      <c r="J71" s="1305" t="s">
        <v>36</v>
      </c>
      <c r="K71" s="1217">
        <f>SUM(K65:K70)</f>
        <v>143.5</v>
      </c>
      <c r="L71" s="1217">
        <f>SUM(L65:L70)</f>
        <v>166.8</v>
      </c>
      <c r="M71" s="1217">
        <f>SUM(M65:M70)</f>
        <v>128.80000000000001</v>
      </c>
      <c r="N71" s="2068"/>
      <c r="O71" s="2067"/>
      <c r="P71" s="2067"/>
      <c r="Q71" s="2198"/>
      <c r="W71" s="1212"/>
      <c r="X71" s="1115"/>
    </row>
    <row r="72" spans="1:27" ht="15.75" hidden="1" thickBot="1">
      <c r="A72" s="1279" t="s">
        <v>43</v>
      </c>
      <c r="B72" s="6719" t="s">
        <v>43</v>
      </c>
      <c r="C72" s="1641" t="s">
        <v>38</v>
      </c>
      <c r="D72" s="1248" t="s">
        <v>43</v>
      </c>
      <c r="E72" s="6728"/>
      <c r="F72" s="6734" t="s">
        <v>743</v>
      </c>
      <c r="G72" s="6731" t="s">
        <v>152</v>
      </c>
      <c r="H72" s="6740" t="s">
        <v>48</v>
      </c>
      <c r="I72" s="6737" t="s">
        <v>741</v>
      </c>
      <c r="J72" s="1325" t="s">
        <v>41</v>
      </c>
      <c r="K72" s="1325"/>
      <c r="L72" s="1381"/>
      <c r="M72" s="1380"/>
      <c r="N72" s="1185"/>
      <c r="O72" s="1184"/>
      <c r="P72" s="1184"/>
      <c r="Q72" s="1555"/>
      <c r="W72" s="1188"/>
      <c r="X72" s="1187"/>
    </row>
    <row r="73" spans="1:27" ht="15.75" hidden="1" thickBot="1">
      <c r="A73" s="1263"/>
      <c r="B73" s="6720"/>
      <c r="C73" s="1639"/>
      <c r="D73" s="1231"/>
      <c r="E73" s="6729"/>
      <c r="F73" s="6735"/>
      <c r="G73" s="6732"/>
      <c r="H73" s="6741"/>
      <c r="I73" s="6738"/>
      <c r="J73" s="1240" t="s">
        <v>69</v>
      </c>
      <c r="K73" s="1372"/>
      <c r="L73" s="1377"/>
      <c r="M73" s="1376"/>
      <c r="N73" s="2197"/>
      <c r="O73" s="1647"/>
      <c r="P73" s="2196"/>
      <c r="Q73" s="2175"/>
      <c r="W73" s="1172"/>
      <c r="X73" s="1171"/>
      <c r="AA73" s="1081"/>
    </row>
    <row r="74" spans="1:27" ht="15.75" hidden="1" thickBot="1">
      <c r="A74" s="1263"/>
      <c r="B74" s="6720"/>
      <c r="C74" s="1639"/>
      <c r="D74" s="1231"/>
      <c r="E74" s="6729"/>
      <c r="F74" s="6735"/>
      <c r="G74" s="6732"/>
      <c r="H74" s="6741"/>
      <c r="I74" s="6738"/>
      <c r="J74" s="1240" t="s">
        <v>375</v>
      </c>
      <c r="K74" s="1372"/>
      <c r="L74" s="1377"/>
      <c r="M74" s="1376"/>
      <c r="N74" s="1819"/>
      <c r="O74" s="1426"/>
      <c r="P74" s="1426"/>
      <c r="Q74" s="2175"/>
      <c r="W74" s="1172"/>
      <c r="X74" s="1171"/>
    </row>
    <row r="75" spans="1:27" ht="15.75" hidden="1" thickBot="1">
      <c r="A75" s="1263"/>
      <c r="B75" s="6720"/>
      <c r="C75" s="1639"/>
      <c r="D75" s="1231"/>
      <c r="E75" s="6729"/>
      <c r="F75" s="6735"/>
      <c r="G75" s="6732"/>
      <c r="H75" s="6741"/>
      <c r="I75" s="6738"/>
      <c r="J75" s="1240" t="s">
        <v>354</v>
      </c>
      <c r="K75" s="1372"/>
      <c r="L75" s="1377"/>
      <c r="M75" s="1376"/>
      <c r="N75" s="2195"/>
      <c r="O75" s="1426"/>
      <c r="P75" s="1426"/>
      <c r="Q75" s="2175"/>
      <c r="W75" s="1172"/>
      <c r="X75" s="1171"/>
    </row>
    <row r="76" spans="1:27" ht="15.75" hidden="1" thickBot="1">
      <c r="A76" s="1263"/>
      <c r="B76" s="6720"/>
      <c r="C76" s="1639"/>
      <c r="D76" s="1231"/>
      <c r="E76" s="6729"/>
      <c r="F76" s="6735"/>
      <c r="G76" s="6732"/>
      <c r="H76" s="6741"/>
      <c r="I76" s="6738"/>
      <c r="J76" s="1355" t="s">
        <v>90</v>
      </c>
      <c r="K76" s="1355"/>
      <c r="L76" s="1630"/>
      <c r="M76" s="1728"/>
      <c r="N76" s="1421"/>
      <c r="O76" s="1420"/>
      <c r="P76" s="1420"/>
      <c r="Q76" s="2053"/>
      <c r="W76" s="1172"/>
      <c r="X76" s="1171"/>
    </row>
    <row r="77" spans="1:27" ht="15.75" hidden="1" thickBot="1">
      <c r="A77" s="1127"/>
      <c r="B77" s="6721"/>
      <c r="C77" s="1170"/>
      <c r="D77" s="1252"/>
      <c r="E77" s="6730"/>
      <c r="F77" s="6736"/>
      <c r="G77" s="6733"/>
      <c r="H77" s="6742"/>
      <c r="I77" s="6739"/>
      <c r="J77" s="1218" t="s">
        <v>36</v>
      </c>
      <c r="K77" s="1218"/>
      <c r="L77" s="1250">
        <f>SUM(L72:L76)</f>
        <v>0</v>
      </c>
      <c r="M77" s="1397"/>
      <c r="N77" s="1384"/>
      <c r="O77" s="1303"/>
      <c r="P77" s="1303"/>
      <c r="Q77" s="1213"/>
      <c r="W77" s="1172"/>
      <c r="X77" s="1171"/>
    </row>
    <row r="78" spans="1:27" ht="15.75" hidden="1" thickBot="1">
      <c r="A78" s="1279" t="s">
        <v>43</v>
      </c>
      <c r="B78" s="6719" t="s">
        <v>43</v>
      </c>
      <c r="C78" s="1641" t="s">
        <v>38</v>
      </c>
      <c r="D78" s="1248" t="s">
        <v>38</v>
      </c>
      <c r="E78" s="6728"/>
      <c r="F78" s="6734" t="s">
        <v>742</v>
      </c>
      <c r="G78" s="6731" t="s">
        <v>152</v>
      </c>
      <c r="H78" s="6740" t="s">
        <v>48</v>
      </c>
      <c r="I78" s="6737" t="s">
        <v>741</v>
      </c>
      <c r="J78" s="1325" t="s">
        <v>41</v>
      </c>
      <c r="K78" s="1325"/>
      <c r="L78" s="1381"/>
      <c r="M78" s="1380"/>
      <c r="N78" s="1185"/>
      <c r="O78" s="1184"/>
      <c r="P78" s="1184"/>
      <c r="Q78" s="1555"/>
      <c r="W78" s="1172"/>
      <c r="X78" s="1171"/>
    </row>
    <row r="79" spans="1:27" ht="15.75" hidden="1" thickBot="1">
      <c r="A79" s="1263"/>
      <c r="B79" s="6720"/>
      <c r="C79" s="1639"/>
      <c r="D79" s="1231"/>
      <c r="E79" s="6729"/>
      <c r="F79" s="6735"/>
      <c r="G79" s="6732"/>
      <c r="H79" s="6741"/>
      <c r="I79" s="6738"/>
      <c r="J79" s="1240" t="s">
        <v>69</v>
      </c>
      <c r="K79" s="1372"/>
      <c r="L79" s="1147"/>
      <c r="M79" s="1144"/>
      <c r="N79" s="2194"/>
      <c r="O79" s="2193"/>
      <c r="P79" s="2192"/>
      <c r="Q79" s="1593"/>
      <c r="W79" s="1172"/>
      <c r="X79" s="1171"/>
    </row>
    <row r="80" spans="1:27" ht="15.75" hidden="1" thickBot="1">
      <c r="A80" s="1263"/>
      <c r="B80" s="6720"/>
      <c r="C80" s="1639"/>
      <c r="D80" s="1231"/>
      <c r="E80" s="6729"/>
      <c r="F80" s="6735"/>
      <c r="G80" s="6732"/>
      <c r="H80" s="6741"/>
      <c r="I80" s="6738"/>
      <c r="J80" s="1240" t="s">
        <v>375</v>
      </c>
      <c r="K80" s="1372"/>
      <c r="L80" s="1377"/>
      <c r="M80" s="1376"/>
      <c r="N80" s="2191"/>
      <c r="O80" s="1426"/>
      <c r="P80" s="1426"/>
      <c r="Q80" s="1904"/>
      <c r="W80" s="1172"/>
      <c r="X80" s="1171"/>
    </row>
    <row r="81" spans="1:29" ht="15.75" hidden="1" thickBot="1">
      <c r="A81" s="1263"/>
      <c r="B81" s="6720"/>
      <c r="C81" s="1639"/>
      <c r="D81" s="1231"/>
      <c r="E81" s="6729"/>
      <c r="F81" s="6735"/>
      <c r="G81" s="6732"/>
      <c r="H81" s="6741"/>
      <c r="I81" s="6738"/>
      <c r="J81" s="1240" t="s">
        <v>354</v>
      </c>
      <c r="K81" s="1372"/>
      <c r="L81" s="1377"/>
      <c r="M81" s="1376"/>
      <c r="N81" s="1393"/>
      <c r="O81" s="1426"/>
      <c r="P81" s="1426"/>
      <c r="Q81" s="2175"/>
      <c r="W81" s="1172"/>
      <c r="X81" s="1171"/>
    </row>
    <row r="82" spans="1:29" ht="15.75" hidden="1" thickBot="1">
      <c r="A82" s="1263"/>
      <c r="B82" s="6720"/>
      <c r="C82" s="1639"/>
      <c r="D82" s="1231"/>
      <c r="E82" s="6729"/>
      <c r="F82" s="6735"/>
      <c r="G82" s="6732"/>
      <c r="H82" s="6741"/>
      <c r="I82" s="6738"/>
      <c r="J82" s="1355" t="s">
        <v>90</v>
      </c>
      <c r="K82" s="1355"/>
      <c r="L82" s="1630"/>
      <c r="M82" s="1728"/>
      <c r="N82" s="1421"/>
      <c r="O82" s="1420"/>
      <c r="P82" s="1420"/>
      <c r="Q82" s="2053"/>
      <c r="W82" s="1172"/>
      <c r="X82" s="1171"/>
    </row>
    <row r="83" spans="1:29" ht="34.5" hidden="1" customHeight="1">
      <c r="A83" s="1127"/>
      <c r="B83" s="6721"/>
      <c r="C83" s="1170"/>
      <c r="D83" s="1252"/>
      <c r="E83" s="6730"/>
      <c r="F83" s="6736"/>
      <c r="G83" s="6733"/>
      <c r="H83" s="6742"/>
      <c r="I83" s="6739"/>
      <c r="J83" s="1218" t="s">
        <v>36</v>
      </c>
      <c r="K83" s="1218"/>
      <c r="L83" s="1250">
        <f>SUM(L78:L82)</f>
        <v>0</v>
      </c>
      <c r="M83" s="1397"/>
      <c r="N83" s="1384"/>
      <c r="O83" s="1303"/>
      <c r="P83" s="1303"/>
      <c r="Q83" s="1301"/>
      <c r="W83" s="1172"/>
      <c r="X83" s="1171"/>
    </row>
    <row r="84" spans="1:29" ht="16.5" customHeight="1">
      <c r="A84" s="6769" t="s">
        <v>43</v>
      </c>
      <c r="B84" s="6719" t="s">
        <v>43</v>
      </c>
      <c r="C84" s="6722" t="s">
        <v>38</v>
      </c>
      <c r="D84" s="6725" t="s">
        <v>51</v>
      </c>
      <c r="E84" s="6728"/>
      <c r="F84" s="6966" t="s">
        <v>740</v>
      </c>
      <c r="G84" s="6731" t="s">
        <v>152</v>
      </c>
      <c r="H84" s="6748" t="s">
        <v>48</v>
      </c>
      <c r="I84" s="6900" t="s">
        <v>247</v>
      </c>
      <c r="J84" s="1325" t="s">
        <v>41</v>
      </c>
      <c r="K84" s="1325"/>
      <c r="L84" s="1153">
        <v>0</v>
      </c>
      <c r="M84" s="1154"/>
      <c r="N84" s="2028"/>
      <c r="O84" s="1772"/>
      <c r="P84" s="1350"/>
      <c r="Q84" s="1348"/>
      <c r="W84" s="7087" t="s">
        <v>739</v>
      </c>
      <c r="X84" s="6699"/>
      <c r="AC84" s="1057"/>
    </row>
    <row r="85" spans="1:29" ht="15.75" customHeight="1">
      <c r="A85" s="6770"/>
      <c r="B85" s="6720"/>
      <c r="C85" s="6723"/>
      <c r="D85" s="6726"/>
      <c r="E85" s="6729"/>
      <c r="F85" s="6967"/>
      <c r="G85" s="6732"/>
      <c r="H85" s="6749"/>
      <c r="I85" s="6901"/>
      <c r="J85" s="1241" t="s">
        <v>376</v>
      </c>
      <c r="K85" s="1241"/>
      <c r="L85" s="1147"/>
      <c r="M85" s="1144"/>
      <c r="N85" s="1901"/>
      <c r="O85" s="1771"/>
      <c r="P85" s="1344"/>
      <c r="Q85" s="1342"/>
      <c r="W85" s="6702"/>
      <c r="X85" s="6700"/>
      <c r="AC85" s="1057"/>
    </row>
    <row r="86" spans="1:29" ht="12.75" customHeight="1">
      <c r="A86" s="6770"/>
      <c r="B86" s="6720"/>
      <c r="C86" s="6723"/>
      <c r="D86" s="6726"/>
      <c r="E86" s="6729"/>
      <c r="F86" s="6967"/>
      <c r="G86" s="6732"/>
      <c r="H86" s="6749"/>
      <c r="I86" s="6901"/>
      <c r="J86" s="1240" t="s">
        <v>69</v>
      </c>
      <c r="K86" s="1140">
        <v>96.5</v>
      </c>
      <c r="L86" s="1140">
        <v>96.5</v>
      </c>
      <c r="M86" s="1141">
        <v>78.099999999999994</v>
      </c>
      <c r="N86" s="1585"/>
      <c r="O86" s="1318"/>
      <c r="P86" s="1341"/>
      <c r="Q86" s="1339"/>
      <c r="W86" s="6702"/>
      <c r="X86" s="6700"/>
      <c r="AC86" s="1143"/>
    </row>
    <row r="87" spans="1:29" ht="15.75" customHeight="1">
      <c r="A87" s="6770"/>
      <c r="B87" s="6720"/>
      <c r="C87" s="6723"/>
      <c r="D87" s="6726"/>
      <c r="E87" s="6729"/>
      <c r="F87" s="6967"/>
      <c r="G87" s="6732"/>
      <c r="H87" s="6749"/>
      <c r="I87" s="6901"/>
      <c r="J87" s="1240" t="s">
        <v>375</v>
      </c>
      <c r="K87" s="1240"/>
      <c r="L87" s="1140"/>
      <c r="M87" s="1141"/>
      <c r="N87" s="1585"/>
      <c r="O87" s="1318"/>
      <c r="P87" s="1341"/>
      <c r="Q87" s="1339"/>
      <c r="W87" s="6702"/>
      <c r="X87" s="6700"/>
      <c r="Y87" s="1774"/>
    </row>
    <row r="88" spans="1:29" ht="15" customHeight="1">
      <c r="A88" s="6770"/>
      <c r="B88" s="6720"/>
      <c r="C88" s="6723"/>
      <c r="D88" s="6726"/>
      <c r="E88" s="6729"/>
      <c r="F88" s="6967"/>
      <c r="G88" s="6732"/>
      <c r="H88" s="6749"/>
      <c r="I88" s="6901"/>
      <c r="J88" s="1240" t="s">
        <v>354</v>
      </c>
      <c r="K88" s="1240"/>
      <c r="L88" s="1140"/>
      <c r="M88" s="1141"/>
      <c r="N88" s="1585"/>
      <c r="O88" s="1318"/>
      <c r="P88" s="1341"/>
      <c r="Q88" s="1339"/>
      <c r="W88" s="6702"/>
      <c r="X88" s="6700"/>
    </row>
    <row r="89" spans="1:29" ht="61.5" customHeight="1" thickBot="1">
      <c r="A89" s="6770"/>
      <c r="B89" s="6720"/>
      <c r="C89" s="6723"/>
      <c r="D89" s="6726"/>
      <c r="E89" s="6729"/>
      <c r="F89" s="6967"/>
      <c r="G89" s="6732"/>
      <c r="H89" s="6749"/>
      <c r="I89" s="6901"/>
      <c r="J89" s="1355" t="s">
        <v>90</v>
      </c>
      <c r="K89" s="1363"/>
      <c r="L89" s="1503"/>
      <c r="M89" s="1562"/>
      <c r="N89" s="1584"/>
      <c r="O89" s="1559"/>
      <c r="P89" s="1583"/>
      <c r="Q89" s="1498"/>
      <c r="W89" s="6702"/>
      <c r="X89" s="6700"/>
    </row>
    <row r="90" spans="1:29" ht="25.5" customHeight="1" thickBot="1">
      <c r="A90" s="6776"/>
      <c r="B90" s="6721"/>
      <c r="C90" s="6724"/>
      <c r="D90" s="6727"/>
      <c r="E90" s="6730"/>
      <c r="F90" s="6968"/>
      <c r="G90" s="6733"/>
      <c r="H90" s="6750"/>
      <c r="I90" s="6902"/>
      <c r="J90" s="1218" t="s">
        <v>36</v>
      </c>
      <c r="K90" s="1250">
        <f>SUM(K84:K89)</f>
        <v>96.5</v>
      </c>
      <c r="L90" s="1217">
        <f>SUM(L84:L89)</f>
        <v>96.5</v>
      </c>
      <c r="M90" s="1217">
        <f>SUM(M84:M89)</f>
        <v>78.099999999999994</v>
      </c>
      <c r="N90" s="1793"/>
      <c r="O90" s="1494"/>
      <c r="P90" s="2184"/>
      <c r="Q90" s="1792"/>
      <c r="W90" s="1212"/>
      <c r="X90" s="1115"/>
    </row>
    <row r="91" spans="1:29" ht="29.45" customHeight="1">
      <c r="A91" s="6769" t="s">
        <v>43</v>
      </c>
      <c r="B91" s="6719" t="s">
        <v>43</v>
      </c>
      <c r="C91" s="6722" t="s">
        <v>38</v>
      </c>
      <c r="D91" s="6725" t="s">
        <v>44</v>
      </c>
      <c r="E91" s="6728"/>
      <c r="F91" s="6963" t="s">
        <v>738</v>
      </c>
      <c r="G91" s="6731" t="s">
        <v>152</v>
      </c>
      <c r="H91" s="6959" t="s">
        <v>48</v>
      </c>
      <c r="I91" s="6900" t="s">
        <v>247</v>
      </c>
      <c r="J91" s="1325" t="s">
        <v>41</v>
      </c>
      <c r="K91" s="1325"/>
      <c r="L91" s="1153"/>
      <c r="M91" s="1154"/>
      <c r="N91" s="1567" t="s">
        <v>147</v>
      </c>
      <c r="O91" s="2190" t="s">
        <v>254</v>
      </c>
      <c r="P91" s="1929">
        <v>1</v>
      </c>
      <c r="Q91" s="2189">
        <v>1</v>
      </c>
      <c r="W91" s="7089" t="s">
        <v>737</v>
      </c>
      <c r="X91" s="6700"/>
    </row>
    <row r="92" spans="1:29" ht="24" customHeight="1">
      <c r="A92" s="6770"/>
      <c r="B92" s="6720"/>
      <c r="C92" s="6723"/>
      <c r="D92" s="6726"/>
      <c r="E92" s="6729"/>
      <c r="F92" s="6964"/>
      <c r="G92" s="6732"/>
      <c r="H92" s="6960"/>
      <c r="I92" s="6901"/>
      <c r="J92" s="1241" t="s">
        <v>376</v>
      </c>
      <c r="K92" s="1241">
        <v>0</v>
      </c>
      <c r="L92" s="1140">
        <v>0</v>
      </c>
      <c r="M92" s="1141">
        <v>0</v>
      </c>
      <c r="N92" s="1577"/>
      <c r="O92" s="2186"/>
      <c r="P92" s="1341"/>
      <c r="Q92" s="1339"/>
      <c r="W92" s="7089"/>
      <c r="X92" s="6700"/>
      <c r="AC92" s="1057"/>
    </row>
    <row r="93" spans="1:29" ht="13.5" customHeight="1">
      <c r="A93" s="6770"/>
      <c r="B93" s="6720"/>
      <c r="C93" s="6723"/>
      <c r="D93" s="6726"/>
      <c r="E93" s="6729"/>
      <c r="F93" s="6964"/>
      <c r="G93" s="6732"/>
      <c r="H93" s="6960"/>
      <c r="I93" s="6901"/>
      <c r="J93" s="1240" t="s">
        <v>69</v>
      </c>
      <c r="K93" s="1240">
        <v>20</v>
      </c>
      <c r="L93" s="1140">
        <v>19.5</v>
      </c>
      <c r="M93" s="1144">
        <v>0</v>
      </c>
      <c r="N93" s="2188"/>
      <c r="O93" s="2187"/>
      <c r="P93" s="1344"/>
      <c r="Q93" s="1342"/>
      <c r="W93" s="7089"/>
      <c r="X93" s="6700"/>
      <c r="AC93" s="1143"/>
    </row>
    <row r="94" spans="1:29" ht="15" customHeight="1">
      <c r="A94" s="6770"/>
      <c r="B94" s="6720"/>
      <c r="C94" s="6723"/>
      <c r="D94" s="6726"/>
      <c r="E94" s="6729"/>
      <c r="F94" s="6964"/>
      <c r="G94" s="6732"/>
      <c r="H94" s="6960"/>
      <c r="I94" s="6901"/>
      <c r="J94" s="1240" t="s">
        <v>375</v>
      </c>
      <c r="K94" s="1240"/>
      <c r="L94" s="1140"/>
      <c r="M94" s="1141"/>
      <c r="N94" s="1577"/>
      <c r="O94" s="2186"/>
      <c r="P94" s="1341"/>
      <c r="Q94" s="1339"/>
      <c r="W94" s="7089"/>
      <c r="X94" s="6700"/>
    </row>
    <row r="95" spans="1:29" ht="16.5" customHeight="1">
      <c r="A95" s="6770"/>
      <c r="B95" s="6720"/>
      <c r="C95" s="6723"/>
      <c r="D95" s="6726"/>
      <c r="E95" s="6729"/>
      <c r="F95" s="6964"/>
      <c r="G95" s="6732"/>
      <c r="H95" s="6960"/>
      <c r="I95" s="6901"/>
      <c r="J95" s="1240" t="s">
        <v>354</v>
      </c>
      <c r="K95" s="1240">
        <v>27</v>
      </c>
      <c r="L95" s="1140">
        <v>50.8</v>
      </c>
      <c r="M95" s="1141">
        <v>50.7</v>
      </c>
      <c r="N95" s="1577"/>
      <c r="O95" s="2186"/>
      <c r="P95" s="1341"/>
      <c r="Q95" s="1339"/>
      <c r="W95" s="7089"/>
      <c r="X95" s="6700"/>
      <c r="AC95" s="1143"/>
    </row>
    <row r="96" spans="1:29" ht="33" customHeight="1" thickBot="1">
      <c r="A96" s="6770"/>
      <c r="B96" s="6720"/>
      <c r="C96" s="6723"/>
      <c r="D96" s="6726"/>
      <c r="E96" s="6729"/>
      <c r="F96" s="6964"/>
      <c r="G96" s="6732"/>
      <c r="H96" s="6960"/>
      <c r="I96" s="6901"/>
      <c r="J96" s="1355" t="s">
        <v>90</v>
      </c>
      <c r="K96" s="1363"/>
      <c r="L96" s="1132"/>
      <c r="M96" s="1925"/>
      <c r="N96" s="1574"/>
      <c r="O96" s="2185"/>
      <c r="P96" s="1583"/>
      <c r="Q96" s="1498"/>
      <c r="W96" s="7089"/>
      <c r="X96" s="6700"/>
    </row>
    <row r="97" spans="1:27" ht="16.899999999999999" customHeight="1" thickBot="1">
      <c r="A97" s="1127"/>
      <c r="B97" s="1126"/>
      <c r="C97" s="1222"/>
      <c r="D97" s="1221"/>
      <c r="E97" s="6730"/>
      <c r="F97" s="6965"/>
      <c r="G97" s="6733"/>
      <c r="H97" s="6961"/>
      <c r="I97" s="6902"/>
      <c r="J97" s="1218" t="s">
        <v>36</v>
      </c>
      <c r="K97" s="1250">
        <f>SUM(K91:K96)</f>
        <v>47</v>
      </c>
      <c r="L97" s="1217">
        <f>SUM(L91:L96)</f>
        <v>70.3</v>
      </c>
      <c r="M97" s="1217">
        <f>SUM(M91:M96)</f>
        <v>50.7</v>
      </c>
      <c r="N97" s="1793"/>
      <c r="O97" s="1495"/>
      <c r="P97" s="2184"/>
      <c r="Q97" s="1792"/>
      <c r="W97" s="1212"/>
      <c r="X97" s="1115"/>
    </row>
    <row r="98" spans="1:27" ht="21" customHeight="1" thickBot="1">
      <c r="A98" s="1127" t="s">
        <v>43</v>
      </c>
      <c r="B98" s="1791" t="s">
        <v>43</v>
      </c>
      <c r="C98" s="6812" t="s">
        <v>40</v>
      </c>
      <c r="D98" s="6812"/>
      <c r="E98" s="6812"/>
      <c r="F98" s="6812"/>
      <c r="G98" s="6812"/>
      <c r="H98" s="6812"/>
      <c r="I98" s="6813"/>
      <c r="J98" s="1809" t="s">
        <v>36</v>
      </c>
      <c r="K98" s="1110">
        <f>K20+K71</f>
        <v>4870.5</v>
      </c>
      <c r="L98" s="1110">
        <f>L20+L71</f>
        <v>5485.8</v>
      </c>
      <c r="M98" s="1110">
        <f>M20+M71</f>
        <v>5200.7</v>
      </c>
      <c r="N98" s="1109"/>
      <c r="O98" s="1109"/>
      <c r="P98" s="1109"/>
      <c r="Q98" s="1108"/>
      <c r="W98" s="1205"/>
      <c r="X98" s="1204"/>
    </row>
    <row r="99" spans="1:27" ht="17.45" customHeight="1" thickBot="1">
      <c r="A99" s="1488" t="s">
        <v>43</v>
      </c>
      <c r="B99" s="1488"/>
      <c r="C99" s="6774" t="s">
        <v>39</v>
      </c>
      <c r="D99" s="6774"/>
      <c r="E99" s="6774"/>
      <c r="F99" s="6774"/>
      <c r="G99" s="6774"/>
      <c r="H99" s="6774"/>
      <c r="I99" s="6775"/>
      <c r="J99" s="1293" t="s">
        <v>36</v>
      </c>
      <c r="K99" s="1487">
        <f>K98*1</f>
        <v>4870.5</v>
      </c>
      <c r="L99" s="1487">
        <f>L98*1</f>
        <v>5485.8</v>
      </c>
      <c r="M99" s="1487">
        <f>M98*1</f>
        <v>5200.7</v>
      </c>
      <c r="N99" s="1486"/>
      <c r="O99" s="1486"/>
      <c r="P99" s="1486"/>
      <c r="Q99" s="1735"/>
      <c r="W99" s="1476"/>
      <c r="X99" s="1475"/>
    </row>
    <row r="100" spans="1:27" ht="20.45" customHeight="1" thickBot="1">
      <c r="A100" s="1482" t="s">
        <v>38</v>
      </c>
      <c r="B100" s="2183"/>
      <c r="C100" s="1687" t="s">
        <v>736</v>
      </c>
      <c r="D100" s="2181"/>
      <c r="E100" s="2181"/>
      <c r="F100" s="2182"/>
      <c r="G100" s="2182"/>
      <c r="H100" s="2181"/>
      <c r="I100" s="2181"/>
      <c r="J100" s="2181"/>
      <c r="K100" s="2181"/>
      <c r="L100" s="2181"/>
      <c r="M100" s="2181"/>
      <c r="N100" s="1686"/>
      <c r="O100" s="1686"/>
      <c r="P100" s="1686"/>
      <c r="Q100" s="2180"/>
      <c r="W100" s="1099"/>
      <c r="X100" s="1098"/>
    </row>
    <row r="101" spans="1:27" ht="44.25" customHeight="1" thickBot="1">
      <c r="A101" s="1684"/>
      <c r="B101" s="1473"/>
      <c r="C101" s="1912"/>
      <c r="D101" s="1912"/>
      <c r="E101" s="1912"/>
      <c r="F101" s="1912"/>
      <c r="G101" s="1912"/>
      <c r="H101" s="1912"/>
      <c r="I101" s="1912"/>
      <c r="J101" s="1912"/>
      <c r="K101" s="1912"/>
      <c r="L101" s="1912"/>
      <c r="M101" s="1911"/>
      <c r="N101" s="1460" t="s">
        <v>735</v>
      </c>
      <c r="O101" s="1459" t="s">
        <v>254</v>
      </c>
      <c r="P101" s="1458">
        <v>2</v>
      </c>
      <c r="Q101" s="1457">
        <v>2</v>
      </c>
      <c r="W101" s="1091"/>
      <c r="X101" s="1090"/>
      <c r="AA101" s="1057"/>
    </row>
    <row r="102" spans="1:27" ht="21" customHeight="1" thickBot="1">
      <c r="A102" s="1679" t="s">
        <v>38</v>
      </c>
      <c r="B102" s="1790" t="s">
        <v>43</v>
      </c>
      <c r="C102" s="1467" t="s">
        <v>734</v>
      </c>
      <c r="D102" s="1466"/>
      <c r="E102" s="1466"/>
      <c r="F102" s="1466"/>
      <c r="G102" s="1466"/>
      <c r="H102" s="1466"/>
      <c r="I102" s="1466"/>
      <c r="J102" s="1466"/>
      <c r="K102" s="1466"/>
      <c r="L102" s="1466"/>
      <c r="M102" s="1466"/>
      <c r="N102" s="1680"/>
      <c r="O102" s="1680"/>
      <c r="P102" s="1680"/>
      <c r="Q102" s="1732"/>
      <c r="W102" s="1205"/>
      <c r="X102" s="1204"/>
    </row>
    <row r="103" spans="1:27" ht="23.25" customHeight="1" thickBot="1">
      <c r="A103" s="1159"/>
      <c r="B103" s="2154"/>
      <c r="C103" s="7037"/>
      <c r="D103" s="7038"/>
      <c r="E103" s="7038"/>
      <c r="F103" s="7038"/>
      <c r="G103" s="7038"/>
      <c r="H103" s="7038"/>
      <c r="I103" s="7038"/>
      <c r="J103" s="7038"/>
      <c r="K103" s="7038"/>
      <c r="L103" s="7038"/>
      <c r="M103" s="1731"/>
      <c r="N103" s="2179" t="s">
        <v>733</v>
      </c>
      <c r="O103" s="2178" t="s">
        <v>254</v>
      </c>
      <c r="P103" s="1458">
        <v>1</v>
      </c>
      <c r="Q103" s="2177">
        <v>1</v>
      </c>
      <c r="T103" s="2176"/>
      <c r="W103" s="1197"/>
      <c r="X103" s="1196"/>
    </row>
    <row r="104" spans="1:27" ht="19.5" customHeight="1">
      <c r="A104" s="1279" t="s">
        <v>38</v>
      </c>
      <c r="B104" s="6719" t="s">
        <v>43</v>
      </c>
      <c r="C104" s="1157" t="s">
        <v>43</v>
      </c>
      <c r="D104" s="1960"/>
      <c r="E104" s="1908"/>
      <c r="F104" s="6962" t="s">
        <v>732</v>
      </c>
      <c r="G104" s="6731" t="s">
        <v>113</v>
      </c>
      <c r="H104" s="6740" t="s">
        <v>48</v>
      </c>
      <c r="I104" s="6737" t="s">
        <v>577</v>
      </c>
      <c r="J104" s="1192" t="s">
        <v>41</v>
      </c>
      <c r="K104" s="1174">
        <f>K111+K117+K123+K150</f>
        <v>0</v>
      </c>
      <c r="L104" s="1174">
        <f>L111+L117+L123+L150</f>
        <v>0</v>
      </c>
      <c r="M104" s="1174">
        <f>M111+M117+M123+M150</f>
        <v>0</v>
      </c>
      <c r="N104" s="1185" t="s">
        <v>383</v>
      </c>
      <c r="O104" s="1184" t="s">
        <v>254</v>
      </c>
      <c r="P104" s="1379">
        <v>2</v>
      </c>
      <c r="Q104" s="1445">
        <v>2</v>
      </c>
      <c r="W104" s="1188"/>
      <c r="X104" s="1187"/>
    </row>
    <row r="105" spans="1:27" ht="19.5" customHeight="1">
      <c r="A105" s="1263"/>
      <c r="B105" s="6720"/>
      <c r="C105" s="1137"/>
      <c r="D105" s="1632"/>
      <c r="E105" s="1905"/>
      <c r="F105" s="6907"/>
      <c r="G105" s="6732"/>
      <c r="H105" s="6741"/>
      <c r="I105" s="6738"/>
      <c r="J105" s="1186" t="s">
        <v>376</v>
      </c>
      <c r="K105" s="1672">
        <f t="shared" ref="K105:M107" si="3">K130+K137+K144+K151</f>
        <v>0</v>
      </c>
      <c r="L105" s="1672">
        <f t="shared" si="3"/>
        <v>0</v>
      </c>
      <c r="M105" s="1672">
        <f t="shared" si="3"/>
        <v>0</v>
      </c>
      <c r="N105" s="1393"/>
      <c r="O105" s="1392"/>
      <c r="P105" s="1183"/>
      <c r="Q105" s="1425"/>
      <c r="W105" s="1172"/>
      <c r="X105" s="1171"/>
    </row>
    <row r="106" spans="1:27">
      <c r="A106" s="1263"/>
      <c r="B106" s="6720"/>
      <c r="C106" s="1137"/>
      <c r="D106" s="1632"/>
      <c r="E106" s="1905"/>
      <c r="F106" s="6907"/>
      <c r="G106" s="6732"/>
      <c r="H106" s="6741"/>
      <c r="I106" s="6738"/>
      <c r="J106" s="1179" t="s">
        <v>69</v>
      </c>
      <c r="K106" s="1672">
        <f t="shared" si="3"/>
        <v>149.9</v>
      </c>
      <c r="L106" s="1672">
        <f t="shared" si="3"/>
        <v>97.1</v>
      </c>
      <c r="M106" s="1672">
        <f t="shared" si="3"/>
        <v>70</v>
      </c>
      <c r="N106" s="1393"/>
      <c r="O106" s="1426"/>
      <c r="P106" s="1389"/>
      <c r="Q106" s="1425"/>
      <c r="W106" s="1172"/>
      <c r="X106" s="1171"/>
    </row>
    <row r="107" spans="1:27">
      <c r="A107" s="1263"/>
      <c r="B107" s="6720"/>
      <c r="C107" s="1137"/>
      <c r="D107" s="1632"/>
      <c r="E107" s="1905"/>
      <c r="F107" s="6907"/>
      <c r="G107" s="6732"/>
      <c r="H107" s="6741"/>
      <c r="I107" s="6738"/>
      <c r="J107" s="1179" t="s">
        <v>375</v>
      </c>
      <c r="K107" s="1672">
        <f t="shared" si="3"/>
        <v>0</v>
      </c>
      <c r="L107" s="1672">
        <f t="shared" si="3"/>
        <v>0</v>
      </c>
      <c r="M107" s="1672">
        <f t="shared" si="3"/>
        <v>0</v>
      </c>
      <c r="N107" s="1393"/>
      <c r="O107" s="1426"/>
      <c r="P107" s="1389"/>
      <c r="Q107" s="1368"/>
      <c r="W107" s="1172"/>
      <c r="X107" s="1171"/>
    </row>
    <row r="108" spans="1:27">
      <c r="A108" s="1263"/>
      <c r="B108" s="6720"/>
      <c r="C108" s="1137"/>
      <c r="D108" s="1632"/>
      <c r="E108" s="1905"/>
      <c r="F108" s="6907"/>
      <c r="G108" s="6732"/>
      <c r="H108" s="6741"/>
      <c r="I108" s="6738"/>
      <c r="J108" s="1179" t="s">
        <v>354</v>
      </c>
      <c r="K108" s="1672">
        <f>K133+K140+K147+K154+K161+K168</f>
        <v>1868.2</v>
      </c>
      <c r="L108" s="1672">
        <f>L133+L140+L147+L154+L161+L168</f>
        <v>1708.6000000000001</v>
      </c>
      <c r="M108" s="1672">
        <f>M133+M140+M147+M154+M161+M168</f>
        <v>1123.4000000000001</v>
      </c>
      <c r="N108" s="1393"/>
      <c r="O108" s="1426"/>
      <c r="P108" s="1389"/>
      <c r="Q108" s="1368"/>
      <c r="W108" s="1172"/>
      <c r="X108" s="1171"/>
    </row>
    <row r="109" spans="1:27" ht="15.75" thickBot="1">
      <c r="A109" s="1263"/>
      <c r="B109" s="6720"/>
      <c r="C109" s="1137"/>
      <c r="D109" s="1632"/>
      <c r="E109" s="1905"/>
      <c r="F109" s="6907"/>
      <c r="G109" s="6732"/>
      <c r="H109" s="6741"/>
      <c r="I109" s="6738"/>
      <c r="J109" s="1730" t="s">
        <v>90</v>
      </c>
      <c r="K109" s="1672">
        <f>K134+K141+K148+K155</f>
        <v>0</v>
      </c>
      <c r="L109" s="1672">
        <f>L134+L141+L148+L155</f>
        <v>0</v>
      </c>
      <c r="M109" s="1672">
        <f>M134+M141+M148+M155</f>
        <v>0</v>
      </c>
      <c r="N109" s="1421"/>
      <c r="O109" s="1420"/>
      <c r="P109" s="1419"/>
      <c r="Q109" s="1418"/>
      <c r="W109" s="1453"/>
      <c r="X109" s="1452"/>
    </row>
    <row r="110" spans="1:27" ht="14.45" customHeight="1" thickBot="1">
      <c r="A110" s="1127"/>
      <c r="B110" s="6721"/>
      <c r="C110" s="1665"/>
      <c r="D110" s="1170"/>
      <c r="E110" s="1169"/>
      <c r="F110" s="6908"/>
      <c r="G110" s="6733"/>
      <c r="H110" s="6742"/>
      <c r="I110" s="6739"/>
      <c r="J110" s="1218" t="s">
        <v>36</v>
      </c>
      <c r="K110" s="1250">
        <f>SUM(K104:K109)</f>
        <v>2018.1000000000001</v>
      </c>
      <c r="L110" s="1250">
        <f>SUM(L104:L109)</f>
        <v>1805.7</v>
      </c>
      <c r="M110" s="1250">
        <f>SUM(M104:M109)</f>
        <v>1193.4000000000001</v>
      </c>
      <c r="N110" s="1384"/>
      <c r="O110" s="1303"/>
      <c r="P110" s="1556"/>
      <c r="Q110" s="1301"/>
      <c r="W110" s="1212"/>
      <c r="X110" s="1115"/>
    </row>
    <row r="111" spans="1:27" ht="18" hidden="1" customHeight="1" thickBot="1">
      <c r="A111" s="1279" t="s">
        <v>38</v>
      </c>
      <c r="B111" s="6719" t="s">
        <v>43</v>
      </c>
      <c r="C111" s="1157" t="s">
        <v>43</v>
      </c>
      <c r="D111" s="1248" t="s">
        <v>43</v>
      </c>
      <c r="E111" s="6728"/>
      <c r="F111" s="6734" t="s">
        <v>731</v>
      </c>
      <c r="G111" s="6731" t="s">
        <v>113</v>
      </c>
      <c r="H111" s="6740" t="s">
        <v>48</v>
      </c>
      <c r="I111" s="6737" t="s">
        <v>264</v>
      </c>
      <c r="J111" s="1325" t="s">
        <v>41</v>
      </c>
      <c r="K111" s="1325"/>
      <c r="L111" s="1381"/>
      <c r="M111" s="1380"/>
      <c r="N111" s="1185" t="s">
        <v>147</v>
      </c>
      <c r="O111" s="1184" t="s">
        <v>254</v>
      </c>
      <c r="P111" s="1273"/>
      <c r="Q111" s="1555">
        <v>1</v>
      </c>
      <c r="W111" s="1188"/>
      <c r="X111" s="1187"/>
    </row>
    <row r="112" spans="1:27" ht="15.75" hidden="1" thickBot="1">
      <c r="A112" s="1263"/>
      <c r="B112" s="6720"/>
      <c r="C112" s="1137"/>
      <c r="D112" s="1231"/>
      <c r="E112" s="6729"/>
      <c r="F112" s="6735"/>
      <c r="G112" s="6732"/>
      <c r="H112" s="6741"/>
      <c r="I112" s="6738"/>
      <c r="J112" s="1240" t="s">
        <v>69</v>
      </c>
      <c r="K112" s="1372"/>
      <c r="L112" s="1377"/>
      <c r="M112" s="1376"/>
      <c r="N112" s="1371" t="s">
        <v>727</v>
      </c>
      <c r="O112" s="1370" t="s">
        <v>391</v>
      </c>
      <c r="P112" s="1825"/>
      <c r="Q112" s="1904">
        <v>345</v>
      </c>
      <c r="W112" s="1172"/>
      <c r="X112" s="1171"/>
    </row>
    <row r="113" spans="1:24" ht="15.75" hidden="1" thickBot="1">
      <c r="A113" s="1263"/>
      <c r="B113" s="6720"/>
      <c r="C113" s="1137"/>
      <c r="D113" s="1231"/>
      <c r="E113" s="6729"/>
      <c r="F113" s="6735"/>
      <c r="G113" s="6732"/>
      <c r="H113" s="6741"/>
      <c r="I113" s="6738"/>
      <c r="J113" s="1240" t="s">
        <v>375</v>
      </c>
      <c r="K113" s="1372"/>
      <c r="L113" s="1377"/>
      <c r="M113" s="1376"/>
      <c r="N113" s="1393"/>
      <c r="O113" s="1426"/>
      <c r="P113" s="1825"/>
      <c r="Q113" s="2175"/>
      <c r="W113" s="1172"/>
      <c r="X113" s="1171"/>
    </row>
    <row r="114" spans="1:24" ht="15.75" hidden="1" thickBot="1">
      <c r="A114" s="1263"/>
      <c r="B114" s="6720"/>
      <c r="C114" s="1137"/>
      <c r="D114" s="1231"/>
      <c r="E114" s="6729"/>
      <c r="F114" s="6735"/>
      <c r="G114" s="6732"/>
      <c r="H114" s="6741"/>
      <c r="I114" s="6738"/>
      <c r="J114" s="1240" t="s">
        <v>354</v>
      </c>
      <c r="K114" s="1372"/>
      <c r="L114" s="1377"/>
      <c r="M114" s="1376"/>
      <c r="N114" s="1393"/>
      <c r="O114" s="1426"/>
      <c r="P114" s="1825"/>
      <c r="Q114" s="2175"/>
      <c r="W114" s="1172"/>
      <c r="X114" s="1171"/>
    </row>
    <row r="115" spans="1:24" ht="15.75" hidden="1" thickBot="1">
      <c r="A115" s="1263"/>
      <c r="B115" s="6720"/>
      <c r="C115" s="1137"/>
      <c r="D115" s="1231"/>
      <c r="E115" s="6729"/>
      <c r="F115" s="6735"/>
      <c r="G115" s="6732"/>
      <c r="H115" s="6741"/>
      <c r="I115" s="6738"/>
      <c r="J115" s="1355" t="s">
        <v>90</v>
      </c>
      <c r="K115" s="1355"/>
      <c r="L115" s="1630"/>
      <c r="M115" s="1728"/>
      <c r="N115" s="1421"/>
      <c r="O115" s="1420"/>
      <c r="P115" s="1822"/>
      <c r="Q115" s="2053"/>
      <c r="W115" s="1172"/>
      <c r="X115" s="1171"/>
    </row>
    <row r="116" spans="1:24" ht="36" hidden="1" customHeight="1">
      <c r="A116" s="1127"/>
      <c r="B116" s="6721"/>
      <c r="C116" s="1665"/>
      <c r="D116" s="1252"/>
      <c r="E116" s="6730"/>
      <c r="F116" s="6736"/>
      <c r="G116" s="6733"/>
      <c r="H116" s="6742"/>
      <c r="I116" s="6739"/>
      <c r="J116" s="1218" t="s">
        <v>36</v>
      </c>
      <c r="K116" s="1218"/>
      <c r="L116" s="1250">
        <f>SUM(L111:L115)</f>
        <v>0</v>
      </c>
      <c r="M116" s="1397"/>
      <c r="N116" s="1384"/>
      <c r="O116" s="1303"/>
      <c r="P116" s="1556"/>
      <c r="Q116" s="1301"/>
      <c r="W116" s="1172"/>
      <c r="X116" s="1171"/>
    </row>
    <row r="117" spans="1:24" ht="21.75" hidden="1" customHeight="1">
      <c r="A117" s="1279" t="s">
        <v>38</v>
      </c>
      <c r="B117" s="6719" t="s">
        <v>43</v>
      </c>
      <c r="C117" s="1157" t="s">
        <v>43</v>
      </c>
      <c r="D117" s="1248" t="s">
        <v>38</v>
      </c>
      <c r="E117" s="6728"/>
      <c r="F117" s="6734" t="s">
        <v>730</v>
      </c>
      <c r="G117" s="6731" t="s">
        <v>113</v>
      </c>
      <c r="H117" s="6859" t="s">
        <v>48</v>
      </c>
      <c r="I117" s="6737" t="s">
        <v>674</v>
      </c>
      <c r="J117" s="1325" t="s">
        <v>41</v>
      </c>
      <c r="K117" s="1325"/>
      <c r="L117" s="1381">
        <v>0</v>
      </c>
      <c r="M117" s="1380"/>
      <c r="N117" s="1185" t="s">
        <v>147</v>
      </c>
      <c r="O117" s="1184" t="s">
        <v>254</v>
      </c>
      <c r="P117" s="1273"/>
      <c r="Q117" s="1555">
        <v>1</v>
      </c>
      <c r="W117" s="1172"/>
      <c r="X117" s="1171"/>
    </row>
    <row r="118" spans="1:24" ht="22.5" hidden="1" customHeight="1">
      <c r="A118" s="1263"/>
      <c r="B118" s="6720"/>
      <c r="C118" s="1137"/>
      <c r="D118" s="1231"/>
      <c r="E118" s="6729"/>
      <c r="F118" s="6735"/>
      <c r="G118" s="6732"/>
      <c r="H118" s="6860"/>
      <c r="I118" s="6738"/>
      <c r="J118" s="1240" t="s">
        <v>69</v>
      </c>
      <c r="K118" s="1372"/>
      <c r="L118" s="1377">
        <v>0</v>
      </c>
      <c r="M118" s="1376"/>
      <c r="N118" s="1371" t="s">
        <v>729</v>
      </c>
      <c r="O118" s="1370" t="s">
        <v>254</v>
      </c>
      <c r="P118" s="1825"/>
      <c r="Q118" s="1904">
        <v>1</v>
      </c>
      <c r="W118" s="1172"/>
      <c r="X118" s="1171"/>
    </row>
    <row r="119" spans="1:24" ht="26.25" hidden="1" customHeight="1">
      <c r="A119" s="1263"/>
      <c r="B119" s="6720"/>
      <c r="C119" s="1137"/>
      <c r="D119" s="1231"/>
      <c r="E119" s="6729"/>
      <c r="F119" s="6735"/>
      <c r="G119" s="6732"/>
      <c r="H119" s="6860"/>
      <c r="I119" s="6738"/>
      <c r="J119" s="1240" t="s">
        <v>375</v>
      </c>
      <c r="K119" s="1372"/>
      <c r="L119" s="1377"/>
      <c r="M119" s="1376"/>
      <c r="N119" s="1393"/>
      <c r="O119" s="1426"/>
      <c r="P119" s="1825"/>
      <c r="Q119" s="2175"/>
      <c r="W119" s="1172"/>
      <c r="X119" s="1171"/>
    </row>
    <row r="120" spans="1:24" ht="25.5" hidden="1" customHeight="1">
      <c r="A120" s="1263"/>
      <c r="B120" s="6720"/>
      <c r="C120" s="1137"/>
      <c r="D120" s="1231"/>
      <c r="E120" s="6729"/>
      <c r="F120" s="6735"/>
      <c r="G120" s="6732"/>
      <c r="H120" s="6860"/>
      <c r="I120" s="6738"/>
      <c r="J120" s="1240" t="s">
        <v>354</v>
      </c>
      <c r="K120" s="1372"/>
      <c r="L120" s="1377"/>
      <c r="M120" s="1376"/>
      <c r="N120" s="1393"/>
      <c r="O120" s="1426"/>
      <c r="P120" s="1825"/>
      <c r="Q120" s="2175"/>
      <c r="W120" s="1172"/>
      <c r="X120" s="1171"/>
    </row>
    <row r="121" spans="1:24" ht="21.75" hidden="1" customHeight="1">
      <c r="A121" s="1263"/>
      <c r="B121" s="6720"/>
      <c r="C121" s="1137"/>
      <c r="D121" s="1231"/>
      <c r="E121" s="6729"/>
      <c r="F121" s="6735"/>
      <c r="G121" s="6732"/>
      <c r="H121" s="6860"/>
      <c r="I121" s="6738"/>
      <c r="J121" s="1355" t="s">
        <v>90</v>
      </c>
      <c r="K121" s="1355"/>
      <c r="L121" s="1630"/>
      <c r="M121" s="1728"/>
      <c r="N121" s="1421"/>
      <c r="O121" s="1420"/>
      <c r="P121" s="1822"/>
      <c r="Q121" s="2053"/>
      <c r="W121" s="1172"/>
      <c r="X121" s="1171"/>
    </row>
    <row r="122" spans="1:24" ht="30" hidden="1" customHeight="1">
      <c r="A122" s="1127"/>
      <c r="B122" s="6721"/>
      <c r="C122" s="1665"/>
      <c r="D122" s="1252"/>
      <c r="E122" s="6730"/>
      <c r="F122" s="6736"/>
      <c r="G122" s="6733"/>
      <c r="H122" s="6861"/>
      <c r="I122" s="6739"/>
      <c r="J122" s="1218" t="s">
        <v>36</v>
      </c>
      <c r="K122" s="1218"/>
      <c r="L122" s="1250">
        <f>SUM(L117:L121)</f>
        <v>0</v>
      </c>
      <c r="M122" s="1397"/>
      <c r="N122" s="1384"/>
      <c r="O122" s="1303"/>
      <c r="P122" s="1556"/>
      <c r="Q122" s="1301"/>
      <c r="W122" s="1172"/>
      <c r="X122" s="1171"/>
    </row>
    <row r="123" spans="1:24" ht="21.75" hidden="1" customHeight="1">
      <c r="A123" s="1279" t="s">
        <v>38</v>
      </c>
      <c r="B123" s="6719" t="s">
        <v>43</v>
      </c>
      <c r="C123" s="1157" t="s">
        <v>43</v>
      </c>
      <c r="D123" s="1248" t="s">
        <v>51</v>
      </c>
      <c r="E123" s="6728"/>
      <c r="F123" s="6734" t="s">
        <v>728</v>
      </c>
      <c r="G123" s="6731" t="s">
        <v>113</v>
      </c>
      <c r="H123" s="6740" t="s">
        <v>48</v>
      </c>
      <c r="I123" s="1156" t="s">
        <v>264</v>
      </c>
      <c r="J123" s="1325" t="s">
        <v>41</v>
      </c>
      <c r="K123" s="1325"/>
      <c r="L123" s="1381">
        <v>0</v>
      </c>
      <c r="M123" s="1380"/>
      <c r="N123" s="1185" t="s">
        <v>147</v>
      </c>
      <c r="O123" s="1184" t="s">
        <v>254</v>
      </c>
      <c r="P123" s="1273"/>
      <c r="Q123" s="1555">
        <v>1</v>
      </c>
      <c r="W123" s="1172"/>
      <c r="X123" s="1171"/>
    </row>
    <row r="124" spans="1:24" ht="33" hidden="1" customHeight="1">
      <c r="A124" s="1263"/>
      <c r="B124" s="6720"/>
      <c r="C124" s="1137"/>
      <c r="D124" s="1231"/>
      <c r="E124" s="6729"/>
      <c r="F124" s="6735"/>
      <c r="G124" s="6732"/>
      <c r="H124" s="6741"/>
      <c r="I124" s="1775"/>
      <c r="J124" s="1240" t="s">
        <v>69</v>
      </c>
      <c r="K124" s="1372"/>
      <c r="L124" s="1377">
        <v>0</v>
      </c>
      <c r="M124" s="1376"/>
      <c r="N124" s="1371" t="s">
        <v>727</v>
      </c>
      <c r="O124" s="1370" t="s">
        <v>391</v>
      </c>
      <c r="P124" s="1825"/>
      <c r="Q124" s="1904">
        <v>47</v>
      </c>
      <c r="W124" s="1172"/>
      <c r="X124" s="1171"/>
    </row>
    <row r="125" spans="1:24" ht="30.75" hidden="1" customHeight="1">
      <c r="A125" s="1263"/>
      <c r="B125" s="6720"/>
      <c r="C125" s="1137"/>
      <c r="D125" s="1231"/>
      <c r="E125" s="6729"/>
      <c r="F125" s="6735"/>
      <c r="G125" s="6732"/>
      <c r="H125" s="6741"/>
      <c r="I125" s="1775"/>
      <c r="J125" s="1240" t="s">
        <v>375</v>
      </c>
      <c r="K125" s="1372"/>
      <c r="L125" s="1377"/>
      <c r="M125" s="1376"/>
      <c r="N125" s="1393"/>
      <c r="O125" s="1426"/>
      <c r="P125" s="1825"/>
      <c r="Q125" s="2175"/>
      <c r="W125" s="1172"/>
      <c r="X125" s="1171"/>
    </row>
    <row r="126" spans="1:24" ht="34.5" hidden="1" customHeight="1">
      <c r="A126" s="1263"/>
      <c r="B126" s="6720"/>
      <c r="C126" s="1137"/>
      <c r="D126" s="1231"/>
      <c r="E126" s="6729"/>
      <c r="F126" s="6735"/>
      <c r="G126" s="6732"/>
      <c r="H126" s="6741"/>
      <c r="I126" s="1775"/>
      <c r="J126" s="1240" t="s">
        <v>354</v>
      </c>
      <c r="K126" s="1372"/>
      <c r="L126" s="1377">
        <v>0</v>
      </c>
      <c r="M126" s="1376"/>
      <c r="N126" s="1393"/>
      <c r="O126" s="1426"/>
      <c r="P126" s="1825"/>
      <c r="Q126" s="2175"/>
      <c r="W126" s="1172"/>
      <c r="X126" s="1171"/>
    </row>
    <row r="127" spans="1:24" ht="41.25" hidden="1" customHeight="1">
      <c r="A127" s="1263"/>
      <c r="B127" s="6720"/>
      <c r="C127" s="1137"/>
      <c r="D127" s="1231"/>
      <c r="E127" s="6729"/>
      <c r="F127" s="6735"/>
      <c r="G127" s="6732"/>
      <c r="H127" s="6741"/>
      <c r="I127" s="6738"/>
      <c r="J127" s="1355" t="s">
        <v>90</v>
      </c>
      <c r="K127" s="1355"/>
      <c r="L127" s="1630"/>
      <c r="M127" s="1728"/>
      <c r="N127" s="1421"/>
      <c r="O127" s="1420"/>
      <c r="P127" s="1822"/>
      <c r="Q127" s="2053"/>
      <c r="W127" s="1172"/>
      <c r="X127" s="1171"/>
    </row>
    <row r="128" spans="1:24" ht="6" hidden="1" customHeight="1">
      <c r="A128" s="1127"/>
      <c r="B128" s="6721"/>
      <c r="C128" s="1665"/>
      <c r="D128" s="1252"/>
      <c r="E128" s="6730"/>
      <c r="F128" s="6736"/>
      <c r="G128" s="6733"/>
      <c r="H128" s="6742"/>
      <c r="I128" s="6739"/>
      <c r="J128" s="1218" t="s">
        <v>36</v>
      </c>
      <c r="K128" s="1218"/>
      <c r="L128" s="1250">
        <f>SUM(L123:L127)</f>
        <v>0</v>
      </c>
      <c r="M128" s="1397"/>
      <c r="N128" s="1384"/>
      <c r="O128" s="1303"/>
      <c r="P128" s="1556"/>
      <c r="Q128" s="1301"/>
      <c r="W128" s="1172"/>
      <c r="X128" s="1171"/>
    </row>
    <row r="129" spans="1:29" ht="15.75" customHeight="1">
      <c r="A129" s="1279" t="s">
        <v>38</v>
      </c>
      <c r="B129" s="6719" t="s">
        <v>43</v>
      </c>
      <c r="C129" s="1157" t="s">
        <v>43</v>
      </c>
      <c r="D129" s="1248" t="s">
        <v>44</v>
      </c>
      <c r="E129" s="2093"/>
      <c r="F129" s="6807" t="s">
        <v>726</v>
      </c>
      <c r="G129" s="6731" t="s">
        <v>113</v>
      </c>
      <c r="H129" s="6740" t="s">
        <v>48</v>
      </c>
      <c r="I129" s="1446" t="s">
        <v>247</v>
      </c>
      <c r="J129" s="1325" t="s">
        <v>41</v>
      </c>
      <c r="K129" s="1325"/>
      <c r="L129" s="1153"/>
      <c r="M129" s="1154"/>
      <c r="N129" s="1191" t="s">
        <v>147</v>
      </c>
      <c r="O129" s="1151" t="s">
        <v>254</v>
      </c>
      <c r="P129" s="1151">
        <v>1</v>
      </c>
      <c r="Q129" s="2174">
        <v>1</v>
      </c>
      <c r="W129" s="7087" t="s">
        <v>725</v>
      </c>
      <c r="X129" s="6709" t="s">
        <v>724</v>
      </c>
    </row>
    <row r="130" spans="1:29" ht="15.75" customHeight="1">
      <c r="A130" s="1263"/>
      <c r="B130" s="6720"/>
      <c r="C130" s="1137"/>
      <c r="D130" s="1231"/>
      <c r="E130" s="1404"/>
      <c r="F130" s="6808"/>
      <c r="G130" s="6732"/>
      <c r="H130" s="6741"/>
      <c r="I130" s="1135"/>
      <c r="J130" s="1241" t="s">
        <v>376</v>
      </c>
      <c r="K130" s="1241"/>
      <c r="L130" s="1147"/>
      <c r="M130" s="1144"/>
      <c r="N130" s="2173"/>
      <c r="O130" s="2172"/>
      <c r="P130" s="2171"/>
      <c r="Q130" s="1342"/>
      <c r="W130" s="6702"/>
      <c r="X130" s="6701"/>
      <c r="Y130" s="1444"/>
      <c r="Z130" s="1322"/>
      <c r="AA130" s="1322"/>
      <c r="AB130" s="1322"/>
      <c r="AC130" s="1896"/>
    </row>
    <row r="131" spans="1:29">
      <c r="A131" s="1263"/>
      <c r="B131" s="6720"/>
      <c r="C131" s="1137"/>
      <c r="D131" s="1231"/>
      <c r="E131" s="1404"/>
      <c r="F131" s="6808"/>
      <c r="G131" s="6732"/>
      <c r="H131" s="6741"/>
      <c r="I131" s="1135"/>
      <c r="J131" s="1240" t="s">
        <v>69</v>
      </c>
      <c r="K131" s="1240">
        <v>49.9</v>
      </c>
      <c r="L131" s="1140">
        <v>36.6</v>
      </c>
      <c r="M131" s="1144">
        <v>9.6</v>
      </c>
      <c r="N131" s="1901"/>
      <c r="O131" s="1771"/>
      <c r="P131" s="1771"/>
      <c r="Q131" s="1339"/>
      <c r="W131" s="6702"/>
      <c r="X131" s="6701"/>
      <c r="Y131" s="1444"/>
      <c r="Z131" s="1322"/>
      <c r="AA131" s="1322"/>
      <c r="AB131" s="1322"/>
      <c r="AC131" s="1896"/>
    </row>
    <row r="132" spans="1:29">
      <c r="A132" s="1263"/>
      <c r="B132" s="6720"/>
      <c r="C132" s="1137"/>
      <c r="D132" s="1231"/>
      <c r="E132" s="1404"/>
      <c r="F132" s="6808"/>
      <c r="G132" s="6732"/>
      <c r="H132" s="6741"/>
      <c r="I132" s="1135"/>
      <c r="J132" s="1240" t="s">
        <v>375</v>
      </c>
      <c r="K132" s="1240"/>
      <c r="L132" s="1140"/>
      <c r="M132" s="1141"/>
      <c r="N132" s="1585"/>
      <c r="O132" s="1318"/>
      <c r="P132" s="1318"/>
      <c r="Q132" s="1339"/>
      <c r="W132" s="6702"/>
      <c r="X132" s="6701"/>
      <c r="Y132" s="1322"/>
      <c r="Z132" s="1322"/>
      <c r="AA132" s="1322"/>
      <c r="AB132" s="1322"/>
      <c r="AC132" s="1322"/>
    </row>
    <row r="133" spans="1:29">
      <c r="A133" s="1263"/>
      <c r="B133" s="6720"/>
      <c r="C133" s="1137"/>
      <c r="D133" s="1231"/>
      <c r="E133" s="1404"/>
      <c r="F133" s="6808"/>
      <c r="G133" s="6732"/>
      <c r="H133" s="6741"/>
      <c r="I133" s="1135"/>
      <c r="J133" s="1240" t="s">
        <v>354</v>
      </c>
      <c r="K133" s="1240">
        <v>712</v>
      </c>
      <c r="L133" s="1140">
        <v>57.2</v>
      </c>
      <c r="M133" s="1141">
        <v>52.6</v>
      </c>
      <c r="N133" s="1585"/>
      <c r="O133" s="1318"/>
      <c r="P133" s="1318"/>
      <c r="Q133" s="1339"/>
      <c r="W133" s="6702"/>
      <c r="X133" s="6701"/>
      <c r="Y133" s="1322"/>
      <c r="Z133" s="1322"/>
      <c r="AA133" s="1322"/>
      <c r="AB133" s="1322"/>
      <c r="AC133" s="1322"/>
    </row>
    <row r="134" spans="1:29" ht="43.5" customHeight="1" thickBot="1">
      <c r="A134" s="1263"/>
      <c r="B134" s="6720"/>
      <c r="C134" s="1137"/>
      <c r="D134" s="1231"/>
      <c r="E134" s="1404"/>
      <c r="F134" s="6808"/>
      <c r="G134" s="6732"/>
      <c r="H134" s="6741"/>
      <c r="I134" s="1135"/>
      <c r="J134" s="1355" t="s">
        <v>90</v>
      </c>
      <c r="K134" s="1363"/>
      <c r="L134" s="1337"/>
      <c r="M134" s="1894"/>
      <c r="N134" s="1584"/>
      <c r="O134" s="1559"/>
      <c r="P134" s="1588"/>
      <c r="Q134" s="1334"/>
      <c r="W134" s="6702"/>
      <c r="X134" s="6701"/>
      <c r="Y134" s="1322"/>
      <c r="Z134" s="1322"/>
      <c r="AA134" s="1322"/>
      <c r="AB134" s="1322"/>
      <c r="AC134" s="1322"/>
    </row>
    <row r="135" spans="1:29" ht="15.75" thickBot="1">
      <c r="A135" s="1127"/>
      <c r="B135" s="6721"/>
      <c r="C135" s="1665"/>
      <c r="D135" s="1252"/>
      <c r="E135" s="1399"/>
      <c r="F135" s="6809"/>
      <c r="G135" s="6733"/>
      <c r="H135" s="6742"/>
      <c r="I135" s="1124"/>
      <c r="J135" s="1218" t="s">
        <v>36</v>
      </c>
      <c r="K135" s="1333">
        <f>SUM(K129:K134)</f>
        <v>761.9</v>
      </c>
      <c r="L135" s="1333">
        <f>SUM(L129:L134)</f>
        <v>93.800000000000011</v>
      </c>
      <c r="M135" s="1333">
        <f>SUM(M129:M134)</f>
        <v>62.2</v>
      </c>
      <c r="N135" s="1581"/>
      <c r="O135" s="1331"/>
      <c r="P135" s="1556"/>
      <c r="Q135" s="1329"/>
      <c r="W135" s="1212"/>
      <c r="X135" s="1115"/>
    </row>
    <row r="136" spans="1:29" ht="15" customHeight="1">
      <c r="A136" s="1279" t="s">
        <v>38</v>
      </c>
      <c r="B136" s="6719" t="s">
        <v>43</v>
      </c>
      <c r="C136" s="1157" t="s">
        <v>43</v>
      </c>
      <c r="D136" s="1248" t="s">
        <v>86</v>
      </c>
      <c r="E136" s="6728" t="s">
        <v>382</v>
      </c>
      <c r="F136" s="6807" t="s">
        <v>723</v>
      </c>
      <c r="G136" s="6731" t="s">
        <v>113</v>
      </c>
      <c r="H136" s="6740" t="s">
        <v>48</v>
      </c>
      <c r="I136" s="6738" t="s">
        <v>247</v>
      </c>
      <c r="J136" s="1325" t="s">
        <v>41</v>
      </c>
      <c r="K136" s="1325"/>
      <c r="L136" s="1153">
        <v>0</v>
      </c>
      <c r="M136" s="1154"/>
      <c r="N136" s="2033" t="s">
        <v>147</v>
      </c>
      <c r="O136" s="2032" t="s">
        <v>254</v>
      </c>
      <c r="P136" s="2169"/>
      <c r="Q136" s="1610"/>
      <c r="W136" s="6702" t="s">
        <v>722</v>
      </c>
      <c r="X136" s="6700"/>
      <c r="AC136" s="1143"/>
    </row>
    <row r="137" spans="1:29">
      <c r="A137" s="1263"/>
      <c r="B137" s="6720"/>
      <c r="C137" s="1137"/>
      <c r="D137" s="1231"/>
      <c r="E137" s="6729"/>
      <c r="F137" s="6808"/>
      <c r="G137" s="6732"/>
      <c r="H137" s="6741"/>
      <c r="I137" s="6738"/>
      <c r="J137" s="1241" t="s">
        <v>376</v>
      </c>
      <c r="K137" s="1241"/>
      <c r="L137" s="1147"/>
      <c r="M137" s="1144"/>
      <c r="N137" s="1901"/>
      <c r="O137" s="1344"/>
      <c r="P137" s="1343"/>
      <c r="Q137" s="1608"/>
      <c r="W137" s="6702"/>
      <c r="X137" s="6700"/>
    </row>
    <row r="138" spans="1:29">
      <c r="A138" s="1263"/>
      <c r="B138" s="6720"/>
      <c r="C138" s="1137"/>
      <c r="D138" s="1231"/>
      <c r="E138" s="6729"/>
      <c r="F138" s="6808"/>
      <c r="G138" s="6732"/>
      <c r="H138" s="6741"/>
      <c r="I138" s="6738"/>
      <c r="J138" s="1240" t="s">
        <v>69</v>
      </c>
      <c r="K138" s="1240">
        <v>50</v>
      </c>
      <c r="L138" s="1140">
        <v>0</v>
      </c>
      <c r="M138" s="1141">
        <v>0</v>
      </c>
      <c r="N138" s="1585"/>
      <c r="O138" s="1341"/>
      <c r="P138" s="1340"/>
      <c r="Q138" s="1316"/>
      <c r="W138" s="6702"/>
      <c r="X138" s="6700"/>
      <c r="Y138" s="2170"/>
      <c r="AC138" s="1143"/>
    </row>
    <row r="139" spans="1:29">
      <c r="A139" s="1263"/>
      <c r="B139" s="6720"/>
      <c r="C139" s="1137"/>
      <c r="D139" s="1231"/>
      <c r="E139" s="6729"/>
      <c r="F139" s="6808"/>
      <c r="G139" s="6732"/>
      <c r="H139" s="6741"/>
      <c r="I139" s="6738"/>
      <c r="J139" s="1240" t="s">
        <v>375</v>
      </c>
      <c r="K139" s="1240"/>
      <c r="L139" s="1140"/>
      <c r="M139" s="1141"/>
      <c r="N139" s="1585"/>
      <c r="O139" s="1341"/>
      <c r="P139" s="1340"/>
      <c r="Q139" s="1316"/>
      <c r="W139" s="6702"/>
      <c r="X139" s="6700"/>
      <c r="Y139" s="1081"/>
    </row>
    <row r="140" spans="1:29">
      <c r="A140" s="1263"/>
      <c r="B140" s="6720"/>
      <c r="C140" s="1137"/>
      <c r="D140" s="1231"/>
      <c r="E140" s="6729"/>
      <c r="F140" s="6808"/>
      <c r="G140" s="6732"/>
      <c r="H140" s="6741"/>
      <c r="I140" s="6738"/>
      <c r="J140" s="1321" t="s">
        <v>354</v>
      </c>
      <c r="K140" s="1321"/>
      <c r="L140" s="1140">
        <v>0</v>
      </c>
      <c r="M140" s="1141"/>
      <c r="N140" s="1585"/>
      <c r="O140" s="1341"/>
      <c r="P140" s="1340"/>
      <c r="Q140" s="1316"/>
      <c r="W140" s="6702"/>
      <c r="X140" s="6700"/>
      <c r="AC140" s="1143"/>
    </row>
    <row r="141" spans="1:29" ht="15.75" thickBot="1">
      <c r="A141" s="1263"/>
      <c r="B141" s="6720"/>
      <c r="C141" s="1137"/>
      <c r="D141" s="1231"/>
      <c r="E141" s="6729"/>
      <c r="F141" s="6808"/>
      <c r="G141" s="6732"/>
      <c r="H141" s="6741"/>
      <c r="I141" s="6738"/>
      <c r="J141" s="1313" t="s">
        <v>90</v>
      </c>
      <c r="K141" s="1895"/>
      <c r="L141" s="1362"/>
      <c r="M141" s="1133"/>
      <c r="N141" s="1589"/>
      <c r="O141" s="1336"/>
      <c r="P141" s="1335"/>
      <c r="Q141" s="1992"/>
      <c r="W141" s="6702"/>
      <c r="X141" s="6700"/>
    </row>
    <row r="142" spans="1:29" ht="15.75" thickBot="1">
      <c r="A142" s="1127"/>
      <c r="B142" s="6721"/>
      <c r="C142" s="1665"/>
      <c r="D142" s="1252"/>
      <c r="E142" s="6730"/>
      <c r="F142" s="6809"/>
      <c r="G142" s="6733"/>
      <c r="H142" s="6742"/>
      <c r="I142" s="6739"/>
      <c r="J142" s="1218" t="s">
        <v>36</v>
      </c>
      <c r="K142" s="1333">
        <f>SUM(K136:K141)</f>
        <v>50</v>
      </c>
      <c r="L142" s="1333">
        <f>SUM(L136:L141)</f>
        <v>0</v>
      </c>
      <c r="M142" s="1333">
        <f>SUM(M136:M141)</f>
        <v>0</v>
      </c>
      <c r="N142" s="1581"/>
      <c r="O142" s="1331"/>
      <c r="P142" s="1330"/>
      <c r="Q142" s="1797"/>
      <c r="W142" s="1212"/>
      <c r="X142" s="1115"/>
    </row>
    <row r="143" spans="1:29">
      <c r="A143" s="2155" t="s">
        <v>38</v>
      </c>
      <c r="B143" s="6934" t="s">
        <v>43</v>
      </c>
      <c r="C143" s="1157" t="s">
        <v>43</v>
      </c>
      <c r="D143" s="1248" t="s">
        <v>81</v>
      </c>
      <c r="E143" s="6728"/>
      <c r="F143" s="6807" t="s">
        <v>721</v>
      </c>
      <c r="G143" s="6731" t="s">
        <v>113</v>
      </c>
      <c r="H143" s="6740" t="s">
        <v>48</v>
      </c>
      <c r="I143" s="6738" t="s">
        <v>720</v>
      </c>
      <c r="J143" s="1325" t="s">
        <v>41</v>
      </c>
      <c r="K143" s="1325"/>
      <c r="L143" s="1153">
        <v>0</v>
      </c>
      <c r="M143" s="1154"/>
      <c r="N143" s="2033" t="s">
        <v>147</v>
      </c>
      <c r="O143" s="2032" t="s">
        <v>254</v>
      </c>
      <c r="P143" s="2169"/>
      <c r="Q143" s="1610"/>
      <c r="W143" s="6702" t="s">
        <v>719</v>
      </c>
      <c r="X143" s="6701" t="s">
        <v>718</v>
      </c>
    </row>
    <row r="144" spans="1:29" ht="14.45" customHeight="1">
      <c r="A144" s="2149"/>
      <c r="B144" s="6935"/>
      <c r="C144" s="1137"/>
      <c r="D144" s="1231"/>
      <c r="E144" s="6729"/>
      <c r="F144" s="6808"/>
      <c r="G144" s="6732"/>
      <c r="H144" s="6741"/>
      <c r="I144" s="6738"/>
      <c r="J144" s="1241" t="s">
        <v>376</v>
      </c>
      <c r="K144" s="1241"/>
      <c r="L144" s="1346"/>
      <c r="M144" s="1578"/>
      <c r="N144" s="1901"/>
      <c r="O144" s="1344"/>
      <c r="P144" s="1343"/>
      <c r="Q144" s="1608"/>
      <c r="W144" s="6702"/>
      <c r="X144" s="6701"/>
    </row>
    <row r="145" spans="1:29" ht="14.45" customHeight="1">
      <c r="A145" s="2149"/>
      <c r="B145" s="6935"/>
      <c r="C145" s="1137"/>
      <c r="D145" s="1231"/>
      <c r="E145" s="6729"/>
      <c r="F145" s="6808"/>
      <c r="G145" s="6732"/>
      <c r="H145" s="6741"/>
      <c r="I145" s="6738"/>
      <c r="J145" s="1240" t="s">
        <v>69</v>
      </c>
      <c r="K145" s="1240"/>
      <c r="L145" s="1140">
        <v>0</v>
      </c>
      <c r="M145" s="1141"/>
      <c r="N145" s="1585"/>
      <c r="O145" s="1341"/>
      <c r="P145" s="1340"/>
      <c r="Q145" s="1316"/>
      <c r="W145" s="6702"/>
      <c r="X145" s="6701"/>
    </row>
    <row r="146" spans="1:29" ht="14.45" customHeight="1">
      <c r="A146" s="2149"/>
      <c r="B146" s="6935"/>
      <c r="C146" s="1137"/>
      <c r="D146" s="1231"/>
      <c r="E146" s="6729"/>
      <c r="F146" s="6808"/>
      <c r="G146" s="6732"/>
      <c r="H146" s="6741"/>
      <c r="I146" s="6738"/>
      <c r="J146" s="1240" t="s">
        <v>375</v>
      </c>
      <c r="K146" s="1240"/>
      <c r="L146" s="1140"/>
      <c r="M146" s="1141"/>
      <c r="N146" s="1585"/>
      <c r="O146" s="1341"/>
      <c r="P146" s="1340"/>
      <c r="Q146" s="1316"/>
      <c r="W146" s="6702"/>
      <c r="X146" s="6701"/>
    </row>
    <row r="147" spans="1:29" ht="14.45" customHeight="1">
      <c r="A147" s="2149"/>
      <c r="B147" s="6935"/>
      <c r="C147" s="1137"/>
      <c r="D147" s="1231"/>
      <c r="E147" s="6729"/>
      <c r="F147" s="6808"/>
      <c r="G147" s="6732"/>
      <c r="H147" s="6741"/>
      <c r="I147" s="6738"/>
      <c r="J147" s="1240" t="s">
        <v>354</v>
      </c>
      <c r="K147" s="1240">
        <v>1156.2</v>
      </c>
      <c r="L147" s="1140">
        <v>1363.2</v>
      </c>
      <c r="M147" s="1141">
        <v>911.5</v>
      </c>
      <c r="N147" s="1585"/>
      <c r="O147" s="1341"/>
      <c r="P147" s="1340"/>
      <c r="Q147" s="1316"/>
      <c r="W147" s="6702"/>
      <c r="X147" s="6701"/>
      <c r="AC147" s="1143"/>
    </row>
    <row r="148" spans="1:29" ht="65.45" customHeight="1" thickBot="1">
      <c r="A148" s="2149"/>
      <c r="B148" s="6935"/>
      <c r="C148" s="1137"/>
      <c r="D148" s="1231"/>
      <c r="E148" s="6729"/>
      <c r="F148" s="6808"/>
      <c r="G148" s="6732"/>
      <c r="H148" s="6741"/>
      <c r="I148" s="6738"/>
      <c r="J148" s="1355" t="s">
        <v>90</v>
      </c>
      <c r="K148" s="1363"/>
      <c r="L148" s="1362"/>
      <c r="M148" s="1133"/>
      <c r="N148" s="1589"/>
      <c r="O148" s="1336"/>
      <c r="P148" s="1335"/>
      <c r="Q148" s="1992"/>
      <c r="W148" s="6702"/>
      <c r="X148" s="6701"/>
    </row>
    <row r="149" spans="1:29" ht="15" customHeight="1" thickBot="1">
      <c r="A149" s="1488"/>
      <c r="B149" s="6936"/>
      <c r="C149" s="2145"/>
      <c r="D149" s="1252"/>
      <c r="E149" s="6730"/>
      <c r="F149" s="6809"/>
      <c r="G149" s="6733"/>
      <c r="H149" s="6742"/>
      <c r="I149" s="6739"/>
      <c r="J149" s="1218" t="s">
        <v>36</v>
      </c>
      <c r="K149" s="1250">
        <f>SUM(K143:K148)</f>
        <v>1156.2</v>
      </c>
      <c r="L149" s="1250">
        <f>SUM(L143:L148)</f>
        <v>1363.2</v>
      </c>
      <c r="M149" s="1250">
        <f>SUM(M143:M148)</f>
        <v>911.5</v>
      </c>
      <c r="N149" s="1304"/>
      <c r="O149" s="1303"/>
      <c r="P149" s="1302"/>
      <c r="Q149" s="1356"/>
      <c r="W149" s="1212"/>
      <c r="X149" s="1115"/>
    </row>
    <row r="150" spans="1:29" ht="18" customHeight="1">
      <c r="A150" s="2155" t="s">
        <v>38</v>
      </c>
      <c r="B150" s="6934" t="s">
        <v>43</v>
      </c>
      <c r="C150" s="1157" t="s">
        <v>43</v>
      </c>
      <c r="D150" s="1248" t="s">
        <v>79</v>
      </c>
      <c r="E150" s="6728" t="s">
        <v>382</v>
      </c>
      <c r="F150" s="6807" t="s">
        <v>717</v>
      </c>
      <c r="G150" s="6731" t="s">
        <v>113</v>
      </c>
      <c r="H150" s="6740" t="s">
        <v>48</v>
      </c>
      <c r="I150" s="1156" t="s">
        <v>247</v>
      </c>
      <c r="J150" s="1246" t="s">
        <v>41</v>
      </c>
      <c r="K150" s="1246"/>
      <c r="L150" s="2168"/>
      <c r="M150" s="2168"/>
      <c r="N150" s="2167" t="s">
        <v>147</v>
      </c>
      <c r="O150" s="2166" t="s">
        <v>254</v>
      </c>
      <c r="P150" s="2165"/>
      <c r="Q150" s="2164"/>
      <c r="W150" s="6702" t="s">
        <v>716</v>
      </c>
      <c r="X150" s="6700"/>
      <c r="AC150" s="1143"/>
    </row>
    <row r="151" spans="1:29">
      <c r="A151" s="2149"/>
      <c r="B151" s="6935"/>
      <c r="C151" s="1137"/>
      <c r="D151" s="1231"/>
      <c r="E151" s="6729"/>
      <c r="F151" s="6808"/>
      <c r="G151" s="6732"/>
      <c r="H151" s="6741"/>
      <c r="I151" s="1135"/>
      <c r="J151" s="1241" t="s">
        <v>376</v>
      </c>
      <c r="K151" s="1241"/>
      <c r="L151" s="1534"/>
      <c r="M151" s="1534"/>
      <c r="N151" s="2163"/>
      <c r="O151" s="1531"/>
      <c r="P151" s="2162"/>
      <c r="Q151" s="1324"/>
      <c r="W151" s="6702"/>
      <c r="X151" s="6700"/>
      <c r="AC151" s="1143"/>
    </row>
    <row r="152" spans="1:29">
      <c r="A152" s="2149"/>
      <c r="B152" s="6935"/>
      <c r="C152" s="1137"/>
      <c r="D152" s="1231"/>
      <c r="E152" s="6729"/>
      <c r="F152" s="6808"/>
      <c r="G152" s="6732"/>
      <c r="H152" s="6741"/>
      <c r="I152" s="1135"/>
      <c r="J152" s="1239" t="s">
        <v>69</v>
      </c>
      <c r="K152" s="1240">
        <v>50</v>
      </c>
      <c r="L152" s="1238">
        <v>60.5</v>
      </c>
      <c r="M152" s="1238">
        <v>60.4</v>
      </c>
      <c r="N152" s="2163"/>
      <c r="O152" s="1531"/>
      <c r="P152" s="2162"/>
      <c r="Q152" s="1324"/>
      <c r="W152" s="6702"/>
      <c r="X152" s="6700"/>
      <c r="AC152" s="1143"/>
    </row>
    <row r="153" spans="1:29">
      <c r="A153" s="2149"/>
      <c r="B153" s="6935"/>
      <c r="C153" s="1137"/>
      <c r="D153" s="1231"/>
      <c r="E153" s="6729"/>
      <c r="F153" s="6808"/>
      <c r="G153" s="6732"/>
      <c r="H153" s="6741"/>
      <c r="I153" s="1135"/>
      <c r="J153" s="1239" t="s">
        <v>375</v>
      </c>
      <c r="K153" s="1239"/>
      <c r="L153" s="1534"/>
      <c r="M153" s="1534"/>
      <c r="N153" s="2163"/>
      <c r="O153" s="1531"/>
      <c r="P153" s="2162"/>
      <c r="Q153" s="1324"/>
      <c r="W153" s="6702"/>
      <c r="X153" s="6700"/>
    </row>
    <row r="154" spans="1:29">
      <c r="A154" s="2149"/>
      <c r="B154" s="6935"/>
      <c r="C154" s="1137"/>
      <c r="D154" s="1231"/>
      <c r="E154" s="6729"/>
      <c r="F154" s="6808"/>
      <c r="G154" s="6732"/>
      <c r="H154" s="6741"/>
      <c r="I154" s="1135"/>
      <c r="J154" s="1148" t="s">
        <v>354</v>
      </c>
      <c r="K154" s="1148"/>
      <c r="L154" s="1534"/>
      <c r="M154" s="1534"/>
      <c r="N154" s="2163"/>
      <c r="O154" s="1531"/>
      <c r="P154" s="2162"/>
      <c r="Q154" s="1324"/>
      <c r="W154" s="6702"/>
      <c r="X154" s="6700"/>
    </row>
    <row r="155" spans="1:29" ht="42" customHeight="1" thickBot="1">
      <c r="A155" s="2149"/>
      <c r="B155" s="6935"/>
      <c r="C155" s="1137"/>
      <c r="D155" s="1231"/>
      <c r="E155" s="6729"/>
      <c r="F155" s="6808"/>
      <c r="G155" s="6732"/>
      <c r="H155" s="6741"/>
      <c r="I155" s="1135"/>
      <c r="J155" s="1563" t="s">
        <v>90</v>
      </c>
      <c r="K155" s="1563"/>
      <c r="L155" s="1228"/>
      <c r="M155" s="1228"/>
      <c r="N155" s="2161"/>
      <c r="O155" s="2160"/>
      <c r="P155" s="2159"/>
      <c r="Q155" s="2158"/>
      <c r="W155" s="6702"/>
      <c r="X155" s="6700"/>
    </row>
    <row r="156" spans="1:29" ht="16.899999999999999" customHeight="1" thickBot="1">
      <c r="A156" s="1488"/>
      <c r="B156" s="6936"/>
      <c r="C156" s="2145"/>
      <c r="D156" s="1252"/>
      <c r="E156" s="6730"/>
      <c r="F156" s="6809"/>
      <c r="G156" s="6733"/>
      <c r="H156" s="6742"/>
      <c r="I156" s="1124"/>
      <c r="J156" s="1218" t="s">
        <v>36</v>
      </c>
      <c r="K156" s="1333">
        <f>SUM(K150:K155)</f>
        <v>50</v>
      </c>
      <c r="L156" s="1333">
        <f>SUM(L150:L155)</f>
        <v>60.5</v>
      </c>
      <c r="M156" s="1333">
        <f>SUM(M150:M155)</f>
        <v>60.4</v>
      </c>
      <c r="N156" s="1581"/>
      <c r="O156" s="1331"/>
      <c r="P156" s="1330"/>
      <c r="Q156" s="1797"/>
      <c r="W156" s="1212"/>
      <c r="X156" s="1115"/>
    </row>
    <row r="157" spans="1:29" ht="15" customHeight="1">
      <c r="A157" s="2155" t="s">
        <v>38</v>
      </c>
      <c r="B157" s="6934" t="s">
        <v>43</v>
      </c>
      <c r="C157" s="1157" t="s">
        <v>43</v>
      </c>
      <c r="D157" s="1248" t="s">
        <v>74</v>
      </c>
      <c r="E157" s="2093"/>
      <c r="F157" s="6807" t="s">
        <v>715</v>
      </c>
      <c r="G157" s="6731" t="s">
        <v>113</v>
      </c>
      <c r="H157" s="6740" t="s">
        <v>48</v>
      </c>
      <c r="I157" s="1156" t="s">
        <v>247</v>
      </c>
      <c r="J157" s="2153" t="s">
        <v>41</v>
      </c>
      <c r="K157" s="2153"/>
      <c r="L157" s="1352"/>
      <c r="M157" s="1412"/>
      <c r="N157" s="2028"/>
      <c r="O157" s="1772"/>
      <c r="P157" s="2157"/>
      <c r="Q157" s="1610"/>
      <c r="W157" s="6702" t="s">
        <v>714</v>
      </c>
      <c r="X157" s="6701" t="s">
        <v>713</v>
      </c>
    </row>
    <row r="158" spans="1:29">
      <c r="A158" s="2149"/>
      <c r="B158" s="6935"/>
      <c r="C158" s="1137"/>
      <c r="D158" s="1231"/>
      <c r="E158" s="1404"/>
      <c r="F158" s="6808"/>
      <c r="G158" s="6732"/>
      <c r="H158" s="6741"/>
      <c r="I158" s="1135"/>
      <c r="J158" s="1145" t="s">
        <v>376</v>
      </c>
      <c r="K158" s="1145"/>
      <c r="L158" s="1320"/>
      <c r="M158" s="1407"/>
      <c r="N158" s="1585"/>
      <c r="O158" s="1318"/>
      <c r="P158" s="1317"/>
      <c r="Q158" s="1316"/>
      <c r="W158" s="6702"/>
      <c r="X158" s="6701"/>
    </row>
    <row r="159" spans="1:29">
      <c r="A159" s="2149"/>
      <c r="B159" s="6935"/>
      <c r="C159" s="1137"/>
      <c r="D159" s="1231"/>
      <c r="E159" s="1404"/>
      <c r="F159" s="6808"/>
      <c r="G159" s="6732"/>
      <c r="H159" s="6741"/>
      <c r="I159" s="1135"/>
      <c r="J159" s="2150" t="s">
        <v>69</v>
      </c>
      <c r="K159" s="2150"/>
      <c r="L159" s="1320"/>
      <c r="M159" s="1407"/>
      <c r="N159" s="1585"/>
      <c r="O159" s="1318"/>
      <c r="P159" s="1317"/>
      <c r="Q159" s="1316"/>
      <c r="W159" s="6702"/>
      <c r="X159" s="6701"/>
    </row>
    <row r="160" spans="1:29">
      <c r="A160" s="2149"/>
      <c r="B160" s="6935"/>
      <c r="C160" s="1137"/>
      <c r="D160" s="1231"/>
      <c r="E160" s="1404"/>
      <c r="F160" s="6808"/>
      <c r="G160" s="6732"/>
      <c r="H160" s="6741"/>
      <c r="I160" s="1135"/>
      <c r="J160" s="2150" t="s">
        <v>375</v>
      </c>
      <c r="K160" s="2150"/>
      <c r="L160" s="1320"/>
      <c r="M160" s="1407"/>
      <c r="N160" s="1585"/>
      <c r="O160" s="1318"/>
      <c r="P160" s="1317"/>
      <c r="Q160" s="1316"/>
      <c r="W160" s="6702"/>
      <c r="X160" s="6701"/>
    </row>
    <row r="161" spans="1:24">
      <c r="A161" s="2149"/>
      <c r="B161" s="6935"/>
      <c r="C161" s="1137"/>
      <c r="D161" s="1231"/>
      <c r="E161" s="1404"/>
      <c r="F161" s="6808"/>
      <c r="G161" s="6732"/>
      <c r="H161" s="6741"/>
      <c r="I161" s="1135"/>
      <c r="J161" s="1142" t="s">
        <v>354</v>
      </c>
      <c r="K161" s="1865">
        <v>0</v>
      </c>
      <c r="L161" s="1140">
        <v>198</v>
      </c>
      <c r="M161" s="1141">
        <v>118.6</v>
      </c>
      <c r="N161" s="1585"/>
      <c r="O161" s="1318"/>
      <c r="P161" s="1317"/>
      <c r="Q161" s="1316"/>
      <c r="W161" s="6702"/>
      <c r="X161" s="6701"/>
    </row>
    <row r="162" spans="1:24" ht="31.5" customHeight="1" thickBot="1">
      <c r="A162" s="2149"/>
      <c r="B162" s="6935"/>
      <c r="C162" s="1137"/>
      <c r="D162" s="1231"/>
      <c r="E162" s="1404"/>
      <c r="F162" s="6808"/>
      <c r="G162" s="6732"/>
      <c r="H162" s="6741"/>
      <c r="I162" s="1135"/>
      <c r="J162" s="2148" t="s">
        <v>90</v>
      </c>
      <c r="K162" s="1134"/>
      <c r="L162" s="1312"/>
      <c r="M162" s="1403"/>
      <c r="N162" s="2156"/>
      <c r="O162" s="1310"/>
      <c r="P162" s="1309"/>
      <c r="Q162" s="1308"/>
      <c r="W162" s="6702"/>
      <c r="X162" s="6701"/>
    </row>
    <row r="163" spans="1:24" ht="15.75" thickBot="1">
      <c r="A163" s="1488"/>
      <c r="B163" s="6936"/>
      <c r="C163" s="2145"/>
      <c r="D163" s="1252"/>
      <c r="E163" s="1399"/>
      <c r="F163" s="6809"/>
      <c r="G163" s="6733"/>
      <c r="H163" s="6742"/>
      <c r="I163" s="1135"/>
      <c r="J163" s="1218" t="s">
        <v>36</v>
      </c>
      <c r="K163" s="1250">
        <f>SUM(K157:K162)</f>
        <v>0</v>
      </c>
      <c r="L163" s="1250">
        <f>SUM(L157:L162)</f>
        <v>198</v>
      </c>
      <c r="M163" s="1250">
        <f>SUM(M157:M162)</f>
        <v>118.6</v>
      </c>
      <c r="N163" s="1384"/>
      <c r="O163" s="1556"/>
      <c r="P163" s="1741"/>
      <c r="Q163" s="1356"/>
      <c r="W163" s="1212"/>
      <c r="X163" s="1115"/>
    </row>
    <row r="164" spans="1:24" ht="18.600000000000001" customHeight="1">
      <c r="A164" s="2155" t="s">
        <v>38</v>
      </c>
      <c r="B164" s="6934" t="s">
        <v>43</v>
      </c>
      <c r="C164" s="1157" t="s">
        <v>43</v>
      </c>
      <c r="D164" s="1248" t="s">
        <v>284</v>
      </c>
      <c r="E164" s="2144"/>
      <c r="F164" s="6807" t="s">
        <v>712</v>
      </c>
      <c r="G164" s="6731" t="s">
        <v>113</v>
      </c>
      <c r="H164" s="6740" t="s">
        <v>48</v>
      </c>
      <c r="I164" s="1156" t="s">
        <v>247</v>
      </c>
      <c r="J164" s="2153" t="s">
        <v>41</v>
      </c>
      <c r="K164" s="2152"/>
      <c r="L164" s="1346"/>
      <c r="M164" s="1578"/>
      <c r="N164" s="1901"/>
      <c r="O164" s="1771"/>
      <c r="P164" s="2151"/>
      <c r="Q164" s="1608"/>
      <c r="W164" s="6702" t="s">
        <v>711</v>
      </c>
      <c r="X164" s="6701" t="s">
        <v>710</v>
      </c>
    </row>
    <row r="165" spans="1:24">
      <c r="A165" s="2149"/>
      <c r="B165" s="6935"/>
      <c r="C165" s="1137"/>
      <c r="D165" s="1231"/>
      <c r="E165" s="2144"/>
      <c r="F165" s="6808"/>
      <c r="G165" s="6732"/>
      <c r="H165" s="6741"/>
      <c r="I165" s="1135"/>
      <c r="J165" s="1145" t="s">
        <v>376</v>
      </c>
      <c r="K165" s="1145"/>
      <c r="L165" s="1320"/>
      <c r="M165" s="1407"/>
      <c r="N165" s="1585"/>
      <c r="O165" s="1318"/>
      <c r="P165" s="1317"/>
      <c r="Q165" s="1316"/>
      <c r="W165" s="6702"/>
      <c r="X165" s="6701"/>
    </row>
    <row r="166" spans="1:24">
      <c r="A166" s="2149"/>
      <c r="B166" s="6935"/>
      <c r="C166" s="1137"/>
      <c r="D166" s="1231"/>
      <c r="E166" s="2144"/>
      <c r="F166" s="6808"/>
      <c r="G166" s="6732"/>
      <c r="H166" s="6741"/>
      <c r="I166" s="1135"/>
      <c r="J166" s="2150" t="s">
        <v>69</v>
      </c>
      <c r="K166" s="2150"/>
      <c r="L166" s="1320"/>
      <c r="M166" s="1407"/>
      <c r="N166" s="1585"/>
      <c r="O166" s="1318"/>
      <c r="P166" s="1317"/>
      <c r="Q166" s="1316"/>
      <c r="W166" s="6702"/>
      <c r="X166" s="6701"/>
    </row>
    <row r="167" spans="1:24">
      <c r="A167" s="2149"/>
      <c r="B167" s="6935"/>
      <c r="C167" s="1137"/>
      <c r="D167" s="1231"/>
      <c r="E167" s="2144"/>
      <c r="F167" s="6808"/>
      <c r="G167" s="6732"/>
      <c r="H167" s="6741"/>
      <c r="I167" s="1135"/>
      <c r="J167" s="2150" t="s">
        <v>375</v>
      </c>
      <c r="K167" s="2150"/>
      <c r="L167" s="1320"/>
      <c r="M167" s="1407"/>
      <c r="N167" s="1585"/>
      <c r="O167" s="1318"/>
      <c r="P167" s="1317"/>
      <c r="Q167" s="1316"/>
      <c r="W167" s="6702"/>
      <c r="X167" s="6701"/>
    </row>
    <row r="168" spans="1:24">
      <c r="A168" s="2149"/>
      <c r="B168" s="6935"/>
      <c r="C168" s="1137"/>
      <c r="D168" s="1231"/>
      <c r="E168" s="2144"/>
      <c r="F168" s="6808"/>
      <c r="G168" s="6732"/>
      <c r="H168" s="6741"/>
      <c r="I168" s="1135"/>
      <c r="J168" s="1142" t="s">
        <v>354</v>
      </c>
      <c r="K168" s="1865">
        <v>0</v>
      </c>
      <c r="L168" s="1140">
        <v>90.2</v>
      </c>
      <c r="M168" s="1141">
        <v>40.700000000000003</v>
      </c>
      <c r="N168" s="1585"/>
      <c r="O168" s="1318"/>
      <c r="P168" s="1317"/>
      <c r="Q168" s="1316"/>
      <c r="W168" s="6702"/>
      <c r="X168" s="6701"/>
    </row>
    <row r="169" spans="1:24" ht="33" customHeight="1" thickBot="1">
      <c r="A169" s="2149"/>
      <c r="B169" s="6935"/>
      <c r="C169" s="1137"/>
      <c r="D169" s="1231"/>
      <c r="E169" s="2144"/>
      <c r="F169" s="6808"/>
      <c r="G169" s="6732"/>
      <c r="H169" s="6741"/>
      <c r="I169" s="1135"/>
      <c r="J169" s="2148" t="s">
        <v>90</v>
      </c>
      <c r="K169" s="2148"/>
      <c r="L169" s="1518"/>
      <c r="M169" s="1755"/>
      <c r="N169" s="1618"/>
      <c r="O169" s="2055"/>
      <c r="P169" s="2147"/>
      <c r="Q169" s="2146"/>
      <c r="W169" s="6702"/>
      <c r="X169" s="6701"/>
    </row>
    <row r="170" spans="1:24" ht="16.5" customHeight="1" thickBot="1">
      <c r="A170" s="1488"/>
      <c r="B170" s="6936"/>
      <c r="C170" s="2145"/>
      <c r="D170" s="1252"/>
      <c r="E170" s="2144"/>
      <c r="F170" s="6809"/>
      <c r="G170" s="6733"/>
      <c r="H170" s="6742"/>
      <c r="I170" s="1135"/>
      <c r="J170" s="1218" t="s">
        <v>36</v>
      </c>
      <c r="K170" s="1582">
        <f>SUM(K164:K169)</f>
        <v>0</v>
      </c>
      <c r="L170" s="1582">
        <f>SUM(L164:L169)</f>
        <v>90.2</v>
      </c>
      <c r="M170" s="1582">
        <f>SUM(M164:M169)</f>
        <v>40.700000000000003</v>
      </c>
      <c r="N170" s="2143"/>
      <c r="O170" s="2142"/>
      <c r="P170" s="1525"/>
      <c r="Q170" s="2141"/>
      <c r="W170" s="1212"/>
      <c r="X170" s="1115"/>
    </row>
    <row r="171" spans="1:24">
      <c r="A171" s="1279" t="s">
        <v>38</v>
      </c>
      <c r="B171" s="6719" t="s">
        <v>43</v>
      </c>
      <c r="C171" s="1641" t="s">
        <v>38</v>
      </c>
      <c r="D171" s="1960"/>
      <c r="E171" s="1908"/>
      <c r="F171" s="6905" t="s">
        <v>709</v>
      </c>
      <c r="G171" s="6731" t="s">
        <v>104</v>
      </c>
      <c r="H171" s="6740" t="s">
        <v>48</v>
      </c>
      <c r="I171" s="6737" t="s">
        <v>247</v>
      </c>
      <c r="J171" s="1192" t="s">
        <v>41</v>
      </c>
      <c r="K171" s="1174">
        <f t="shared" ref="K171:M175" si="4">K179+K186+K193+K201+K208</f>
        <v>0</v>
      </c>
      <c r="L171" s="1174">
        <f t="shared" si="4"/>
        <v>1475.3</v>
      </c>
      <c r="M171" s="1174">
        <f t="shared" si="4"/>
        <v>1475.3</v>
      </c>
      <c r="N171" s="1185" t="s">
        <v>383</v>
      </c>
      <c r="O171" s="1184" t="s">
        <v>254</v>
      </c>
      <c r="P171" s="1379">
        <v>1</v>
      </c>
      <c r="Q171" s="1445">
        <v>1</v>
      </c>
      <c r="W171" s="6710"/>
      <c r="X171" s="6700"/>
    </row>
    <row r="172" spans="1:24">
      <c r="A172" s="1263"/>
      <c r="B172" s="6720"/>
      <c r="C172" s="1639"/>
      <c r="D172" s="1632"/>
      <c r="E172" s="1905"/>
      <c r="F172" s="6906"/>
      <c r="G172" s="6732"/>
      <c r="H172" s="6741"/>
      <c r="I172" s="6738"/>
      <c r="J172" s="1186" t="s">
        <v>376</v>
      </c>
      <c r="K172" s="2140">
        <f t="shared" si="4"/>
        <v>0</v>
      </c>
      <c r="L172" s="2139">
        <f t="shared" si="4"/>
        <v>0</v>
      </c>
      <c r="M172" s="2139">
        <f t="shared" si="4"/>
        <v>0</v>
      </c>
      <c r="N172" s="1393"/>
      <c r="O172" s="1392"/>
      <c r="P172" s="1183"/>
      <c r="Q172" s="1425"/>
      <c r="W172" s="6710"/>
      <c r="X172" s="6700"/>
    </row>
    <row r="173" spans="1:24" ht="30">
      <c r="A173" s="1263"/>
      <c r="B173" s="6720"/>
      <c r="C173" s="1639"/>
      <c r="D173" s="1632"/>
      <c r="E173" s="1905"/>
      <c r="F173" s="6907"/>
      <c r="G173" s="6732"/>
      <c r="H173" s="6741"/>
      <c r="I173" s="6738"/>
      <c r="J173" s="1179" t="s">
        <v>69</v>
      </c>
      <c r="K173" s="2140">
        <f t="shared" si="4"/>
        <v>2755</v>
      </c>
      <c r="L173" s="2139">
        <f t="shared" si="4"/>
        <v>4254.6000000000004</v>
      </c>
      <c r="M173" s="2139">
        <f t="shared" si="4"/>
        <v>4237.2</v>
      </c>
      <c r="N173" s="1393" t="s">
        <v>708</v>
      </c>
      <c r="O173" s="1426" t="s">
        <v>254</v>
      </c>
      <c r="P173" s="1389">
        <v>1</v>
      </c>
      <c r="Q173" s="1425">
        <v>1</v>
      </c>
      <c r="W173" s="6710"/>
      <c r="X173" s="6700"/>
    </row>
    <row r="174" spans="1:24">
      <c r="A174" s="1263"/>
      <c r="B174" s="6720"/>
      <c r="C174" s="1639"/>
      <c r="D174" s="1632"/>
      <c r="E174" s="1905"/>
      <c r="F174" s="6907"/>
      <c r="G174" s="6732"/>
      <c r="H174" s="6741"/>
      <c r="I174" s="6738"/>
      <c r="J174" s="1179" t="s">
        <v>375</v>
      </c>
      <c r="K174" s="2140">
        <f t="shared" si="4"/>
        <v>6000</v>
      </c>
      <c r="L174" s="2139">
        <f t="shared" si="4"/>
        <v>6000</v>
      </c>
      <c r="M174" s="2139">
        <f t="shared" si="4"/>
        <v>4072.7</v>
      </c>
      <c r="N174" s="1393"/>
      <c r="O174" s="1426"/>
      <c r="P174" s="1389"/>
      <c r="Q174" s="2132"/>
      <c r="W174" s="6710"/>
      <c r="X174" s="6700"/>
    </row>
    <row r="175" spans="1:24">
      <c r="A175" s="1263"/>
      <c r="B175" s="6720"/>
      <c r="C175" s="1639"/>
      <c r="D175" s="1632"/>
      <c r="E175" s="1905"/>
      <c r="F175" s="6907"/>
      <c r="G175" s="6732"/>
      <c r="H175" s="6741"/>
      <c r="I175" s="6738"/>
      <c r="J175" s="1179" t="s">
        <v>354</v>
      </c>
      <c r="K175" s="2140">
        <f t="shared" si="4"/>
        <v>130</v>
      </c>
      <c r="L175" s="2139">
        <f t="shared" si="4"/>
        <v>254.9</v>
      </c>
      <c r="M175" s="2139">
        <f t="shared" si="4"/>
        <v>142.4</v>
      </c>
      <c r="N175" s="1393"/>
      <c r="O175" s="1426"/>
      <c r="P175" s="1389"/>
      <c r="Q175" s="2132"/>
      <c r="W175" s="6710"/>
      <c r="X175" s="6700"/>
    </row>
    <row r="176" spans="1:24">
      <c r="A176" s="1263"/>
      <c r="B176" s="6720"/>
      <c r="C176" s="1639"/>
      <c r="D176" s="1632"/>
      <c r="E176" s="1905"/>
      <c r="F176" s="6907"/>
      <c r="G176" s="6732"/>
      <c r="H176" s="6741"/>
      <c r="I176" s="6738"/>
      <c r="J176" s="1179" t="s">
        <v>704</v>
      </c>
      <c r="K176" s="2138">
        <f>K184+K191+K198</f>
        <v>2214</v>
      </c>
      <c r="L176" s="2137">
        <f>L184+L191+L198</f>
        <v>2901.4</v>
      </c>
      <c r="M176" s="2137">
        <f>M184+M191+M198</f>
        <v>2901.4</v>
      </c>
      <c r="N176" s="1421"/>
      <c r="O176" s="1420"/>
      <c r="P176" s="1419"/>
      <c r="Q176" s="2130"/>
      <c r="W176" s="6710"/>
      <c r="X176" s="6700"/>
    </row>
    <row r="177" spans="1:31" ht="15.75" thickBot="1">
      <c r="A177" s="1263"/>
      <c r="B177" s="6720"/>
      <c r="C177" s="1639"/>
      <c r="D177" s="1632"/>
      <c r="E177" s="1905"/>
      <c r="F177" s="6907"/>
      <c r="G177" s="6732"/>
      <c r="H177" s="6741"/>
      <c r="I177" s="6738"/>
      <c r="J177" s="1175" t="s">
        <v>643</v>
      </c>
      <c r="K177" s="1824">
        <f>K199</f>
        <v>280</v>
      </c>
      <c r="L177" s="1824">
        <f>L199</f>
        <v>0</v>
      </c>
      <c r="M177" s="1824">
        <f>M199</f>
        <v>0</v>
      </c>
      <c r="N177" s="1361"/>
      <c r="O177" s="1360"/>
      <c r="P177" s="1359"/>
      <c r="Q177" s="2136"/>
      <c r="W177" s="6710"/>
      <c r="X177" s="6700"/>
    </row>
    <row r="178" spans="1:31" ht="15.75" thickBot="1">
      <c r="A178" s="1127"/>
      <c r="B178" s="6721"/>
      <c r="C178" s="1170"/>
      <c r="D178" s="1170"/>
      <c r="E178" s="1169"/>
      <c r="F178" s="6908"/>
      <c r="G178" s="6733"/>
      <c r="H178" s="6742"/>
      <c r="I178" s="6739"/>
      <c r="J178" s="1218" t="s">
        <v>36</v>
      </c>
      <c r="K178" s="1250">
        <f>SUM(K171:K177)</f>
        <v>11379</v>
      </c>
      <c r="L178" s="1250">
        <f>SUM(L171:L177)</f>
        <v>14886.2</v>
      </c>
      <c r="M178" s="1250">
        <f>SUM(M171:M177)</f>
        <v>12829</v>
      </c>
      <c r="N178" s="1384"/>
      <c r="O178" s="1303"/>
      <c r="P178" s="1302"/>
      <c r="Q178" s="2135"/>
      <c r="W178" s="1212"/>
      <c r="X178" s="1115"/>
    </row>
    <row r="179" spans="1:31">
      <c r="A179" s="1279" t="s">
        <v>38</v>
      </c>
      <c r="B179" s="6719" t="s">
        <v>43</v>
      </c>
      <c r="C179" s="1641" t="s">
        <v>38</v>
      </c>
      <c r="D179" s="1248" t="s">
        <v>43</v>
      </c>
      <c r="E179" s="6728"/>
      <c r="F179" s="6734" t="s">
        <v>707</v>
      </c>
      <c r="G179" s="6731" t="s">
        <v>104</v>
      </c>
      <c r="H179" s="6748" t="s">
        <v>48</v>
      </c>
      <c r="I179" s="6737" t="s">
        <v>247</v>
      </c>
      <c r="J179" s="1325" t="s">
        <v>41</v>
      </c>
      <c r="K179" s="1325"/>
      <c r="L179" s="1153">
        <v>1475.3</v>
      </c>
      <c r="M179" s="1153">
        <v>1475.3</v>
      </c>
      <c r="N179" s="1185" t="s">
        <v>147</v>
      </c>
      <c r="O179" s="1184" t="s">
        <v>254</v>
      </c>
      <c r="P179" s="1379"/>
      <c r="Q179" s="2134"/>
      <c r="W179" s="6702" t="s">
        <v>706</v>
      </c>
      <c r="X179" s="6701" t="s">
        <v>705</v>
      </c>
      <c r="Y179" s="2133"/>
      <c r="AC179" s="1081"/>
      <c r="AD179" s="1081"/>
    </row>
    <row r="180" spans="1:31">
      <c r="A180" s="1263"/>
      <c r="B180" s="6720"/>
      <c r="C180" s="1639"/>
      <c r="D180" s="1231"/>
      <c r="E180" s="6729"/>
      <c r="F180" s="6735"/>
      <c r="G180" s="6732"/>
      <c r="H180" s="6749"/>
      <c r="I180" s="6738"/>
      <c r="J180" s="1241" t="s">
        <v>376</v>
      </c>
      <c r="K180" s="1241"/>
      <c r="L180" s="1147"/>
      <c r="M180" s="1144"/>
      <c r="N180" s="1393"/>
      <c r="O180" s="1392"/>
      <c r="P180" s="1183"/>
      <c r="Q180" s="2132"/>
      <c r="W180" s="6702"/>
      <c r="X180" s="6701"/>
      <c r="AC180" s="1038" t="s">
        <v>459</v>
      </c>
    </row>
    <row r="181" spans="1:31">
      <c r="A181" s="1263"/>
      <c r="B181" s="6720"/>
      <c r="C181" s="1639"/>
      <c r="D181" s="1231"/>
      <c r="E181" s="6729"/>
      <c r="F181" s="6735"/>
      <c r="G181" s="6732"/>
      <c r="H181" s="6749"/>
      <c r="I181" s="6738"/>
      <c r="J181" s="1240" t="s">
        <v>69</v>
      </c>
      <c r="K181" s="1372"/>
      <c r="L181" s="1147">
        <v>1856.3</v>
      </c>
      <c r="M181" s="1144">
        <v>1856.3</v>
      </c>
      <c r="N181" s="1391" t="s">
        <v>702</v>
      </c>
      <c r="O181" s="1390" t="s">
        <v>254</v>
      </c>
      <c r="P181" s="1389"/>
      <c r="Q181" s="2132"/>
      <c r="W181" s="6702"/>
      <c r="X181" s="6701"/>
      <c r="AA181" s="2131"/>
      <c r="AB181" s="2131"/>
      <c r="AE181" s="1081"/>
    </row>
    <row r="182" spans="1:31">
      <c r="A182" s="1263"/>
      <c r="B182" s="6720"/>
      <c r="C182" s="1639"/>
      <c r="D182" s="1231"/>
      <c r="E182" s="6729"/>
      <c r="F182" s="6735"/>
      <c r="G182" s="6732"/>
      <c r="H182" s="6749"/>
      <c r="I182" s="6738"/>
      <c r="J182" s="1147" t="s">
        <v>375</v>
      </c>
      <c r="K182" s="1147">
        <v>6000</v>
      </c>
      <c r="L182" s="1147">
        <v>6000</v>
      </c>
      <c r="M182" s="1144">
        <v>4072.7</v>
      </c>
      <c r="N182" s="1393"/>
      <c r="O182" s="1426"/>
      <c r="P182" s="1389"/>
      <c r="Q182" s="2132"/>
      <c r="W182" s="6702"/>
      <c r="X182" s="6701"/>
      <c r="AA182" s="2131"/>
      <c r="AB182" s="2131"/>
      <c r="AC182" s="1143"/>
    </row>
    <row r="183" spans="1:31">
      <c r="A183" s="1263"/>
      <c r="B183" s="6720"/>
      <c r="C183" s="1639"/>
      <c r="D183" s="1231"/>
      <c r="E183" s="6729"/>
      <c r="F183" s="6735"/>
      <c r="G183" s="6732"/>
      <c r="H183" s="6749"/>
      <c r="I183" s="6738"/>
      <c r="J183" s="1240" t="s">
        <v>354</v>
      </c>
      <c r="K183" s="1372"/>
      <c r="L183" s="1147"/>
      <c r="M183" s="1144"/>
      <c r="N183" s="1393"/>
      <c r="O183" s="1426"/>
      <c r="P183" s="1389"/>
      <c r="Q183" s="2132"/>
      <c r="W183" s="6702"/>
      <c r="X183" s="6701"/>
      <c r="AA183" s="2131"/>
      <c r="AB183" s="2131"/>
    </row>
    <row r="184" spans="1:31" ht="180" customHeight="1" thickBot="1">
      <c r="A184" s="1263"/>
      <c r="B184" s="6720"/>
      <c r="C184" s="1639"/>
      <c r="D184" s="1231"/>
      <c r="E184" s="6729"/>
      <c r="F184" s="6735"/>
      <c r="G184" s="6732"/>
      <c r="H184" s="6749"/>
      <c r="I184" s="6738"/>
      <c r="J184" s="1504" t="s">
        <v>704</v>
      </c>
      <c r="K184" s="1363">
        <v>2044</v>
      </c>
      <c r="L184" s="1423">
        <v>2544</v>
      </c>
      <c r="M184" s="1423">
        <v>2544</v>
      </c>
      <c r="N184" s="1727"/>
      <c r="O184" s="1420"/>
      <c r="P184" s="1419"/>
      <c r="Q184" s="2130"/>
      <c r="W184" s="6702"/>
      <c r="X184" s="6701"/>
      <c r="AC184" s="1143"/>
      <c r="AE184" s="1081"/>
    </row>
    <row r="185" spans="1:31" ht="14.25" customHeight="1" thickBot="1">
      <c r="A185" s="1127"/>
      <c r="B185" s="6721"/>
      <c r="C185" s="1170"/>
      <c r="D185" s="1252"/>
      <c r="E185" s="6730"/>
      <c r="F185" s="1625"/>
      <c r="G185" s="6733"/>
      <c r="H185" s="6750"/>
      <c r="I185" s="6739"/>
      <c r="J185" s="1218" t="s">
        <v>36</v>
      </c>
      <c r="K185" s="1250">
        <f>SUM(K179:K184)</f>
        <v>8044</v>
      </c>
      <c r="L185" s="1250">
        <f>SUM(L179:L184)</f>
        <v>11875.6</v>
      </c>
      <c r="M185" s="1250">
        <f>SUM(M179:M184)</f>
        <v>9948.2999999999993</v>
      </c>
      <c r="N185" s="1384"/>
      <c r="O185" s="1303"/>
      <c r="P185" s="1556"/>
      <c r="Q185" s="2129"/>
      <c r="W185" s="1212"/>
      <c r="X185" s="1115"/>
    </row>
    <row r="186" spans="1:31" ht="17.25" hidden="1" customHeight="1" thickBot="1">
      <c r="A186" s="1279" t="s">
        <v>38</v>
      </c>
      <c r="B186" s="6719" t="s">
        <v>43</v>
      </c>
      <c r="C186" s="6722" t="s">
        <v>38</v>
      </c>
      <c r="D186" s="6725" t="s">
        <v>51</v>
      </c>
      <c r="E186" s="6728"/>
      <c r="F186" s="6751" t="s">
        <v>703</v>
      </c>
      <c r="G186" s="6731" t="s">
        <v>104</v>
      </c>
      <c r="H186" s="6748" t="s">
        <v>48</v>
      </c>
      <c r="I186" s="6737" t="s">
        <v>247</v>
      </c>
      <c r="J186" s="2092" t="s">
        <v>41</v>
      </c>
      <c r="K186" s="2092"/>
      <c r="L186" s="1352">
        <v>0</v>
      </c>
      <c r="M186" s="1412"/>
      <c r="N186" s="2128" t="s">
        <v>147</v>
      </c>
      <c r="O186" s="2127" t="s">
        <v>254</v>
      </c>
      <c r="P186" s="2127"/>
      <c r="Q186" s="2126"/>
      <c r="W186" s="1188"/>
      <c r="X186" s="1187"/>
      <c r="AC186" s="1143"/>
    </row>
    <row r="187" spans="1:31" ht="17.25" hidden="1" customHeight="1">
      <c r="A187" s="1263"/>
      <c r="B187" s="6720"/>
      <c r="C187" s="6723"/>
      <c r="D187" s="6726"/>
      <c r="E187" s="6729"/>
      <c r="F187" s="6752"/>
      <c r="G187" s="6732"/>
      <c r="H187" s="6749"/>
      <c r="I187" s="6738"/>
      <c r="J187" s="1447" t="s">
        <v>402</v>
      </c>
      <c r="K187" s="1447"/>
      <c r="L187" s="1346"/>
      <c r="M187" s="1578"/>
      <c r="N187" s="1906"/>
      <c r="O187" s="2125"/>
      <c r="P187" s="2125"/>
      <c r="Q187" s="2121"/>
      <c r="W187" s="1172"/>
      <c r="X187" s="1171"/>
    </row>
    <row r="188" spans="1:31" ht="15.75" hidden="1" thickBot="1">
      <c r="A188" s="1263"/>
      <c r="B188" s="6720"/>
      <c r="C188" s="6723"/>
      <c r="D188" s="6726"/>
      <c r="E188" s="6729"/>
      <c r="F188" s="6752"/>
      <c r="G188" s="6732"/>
      <c r="H188" s="6749"/>
      <c r="I188" s="6738"/>
      <c r="J188" s="2091" t="s">
        <v>69</v>
      </c>
      <c r="K188" s="2091"/>
      <c r="L188" s="1320"/>
      <c r="M188" s="1407"/>
      <c r="N188" s="2124" t="s">
        <v>702</v>
      </c>
      <c r="O188" s="2123" t="s">
        <v>254</v>
      </c>
      <c r="P188" s="2123"/>
      <c r="Q188" s="2122"/>
      <c r="W188" s="1172"/>
      <c r="X188" s="1171"/>
    </row>
    <row r="189" spans="1:31" ht="15.75" hidden="1" thickBot="1">
      <c r="A189" s="1263"/>
      <c r="B189" s="6720"/>
      <c r="C189" s="6723"/>
      <c r="D189" s="6726"/>
      <c r="E189" s="6729"/>
      <c r="F189" s="6752"/>
      <c r="G189" s="6732"/>
      <c r="H189" s="6749"/>
      <c r="I189" s="6738"/>
      <c r="J189" s="2091" t="s">
        <v>375</v>
      </c>
      <c r="K189" s="2091"/>
      <c r="L189" s="1320"/>
      <c r="M189" s="1508"/>
      <c r="N189" s="1131"/>
      <c r="O189" s="1130"/>
      <c r="P189" s="1744"/>
      <c r="Q189" s="2121"/>
      <c r="W189" s="1172"/>
      <c r="X189" s="1171"/>
    </row>
    <row r="190" spans="1:31" ht="15.75" hidden="1" thickBot="1">
      <c r="A190" s="1263"/>
      <c r="B190" s="6720"/>
      <c r="C190" s="6723"/>
      <c r="D190" s="6726"/>
      <c r="E190" s="6729"/>
      <c r="F190" s="6752"/>
      <c r="G190" s="6732"/>
      <c r="H190" s="6749"/>
      <c r="I190" s="6738"/>
      <c r="J190" s="2090" t="s">
        <v>354</v>
      </c>
      <c r="K190" s="2090"/>
      <c r="L190" s="1312"/>
      <c r="M190" s="2120"/>
      <c r="N190" s="1749"/>
      <c r="O190" s="1164"/>
      <c r="P190" s="1164"/>
      <c r="Q190" s="2119"/>
      <c r="W190" s="1172"/>
      <c r="X190" s="1171"/>
    </row>
    <row r="191" spans="1:31" ht="15.75" hidden="1" thickBot="1">
      <c r="A191" s="1263"/>
      <c r="B191" s="6720"/>
      <c r="C191" s="6723"/>
      <c r="D191" s="6726"/>
      <c r="E191" s="6729"/>
      <c r="F191" s="6752"/>
      <c r="G191" s="6732"/>
      <c r="H191" s="6749"/>
      <c r="I191" s="6738"/>
      <c r="J191" s="2118" t="s">
        <v>374</v>
      </c>
      <c r="K191" s="2118"/>
      <c r="L191" s="2117"/>
      <c r="M191" s="2116"/>
      <c r="N191" s="2115"/>
      <c r="O191" s="2114"/>
      <c r="P191" s="2114"/>
      <c r="Q191" s="2113"/>
      <c r="W191" s="1172"/>
      <c r="X191" s="1171"/>
    </row>
    <row r="192" spans="1:31" ht="13.9" hidden="1" customHeight="1">
      <c r="A192" s="1127"/>
      <c r="B192" s="6721"/>
      <c r="C192" s="6724"/>
      <c r="D192" s="6727"/>
      <c r="E192" s="6730"/>
      <c r="F192" s="6753"/>
      <c r="G192" s="6733"/>
      <c r="H192" s="6750"/>
      <c r="I192" s="6739"/>
      <c r="J192" s="2112" t="s">
        <v>36</v>
      </c>
      <c r="K192" s="2111"/>
      <c r="L192" s="1217">
        <f>SUM(L186:L191)</f>
        <v>0</v>
      </c>
      <c r="M192" s="2110"/>
      <c r="N192" s="2109"/>
      <c r="O192" s="2086"/>
      <c r="P192" s="2086"/>
      <c r="Q192" s="2108"/>
      <c r="W192" s="1172"/>
      <c r="X192" s="1171"/>
    </row>
    <row r="193" spans="1:32" ht="15.75" customHeight="1">
      <c r="A193" s="6769" t="s">
        <v>38</v>
      </c>
      <c r="B193" s="6719" t="s">
        <v>43</v>
      </c>
      <c r="C193" s="6722" t="s">
        <v>38</v>
      </c>
      <c r="D193" s="7039" t="s">
        <v>44</v>
      </c>
      <c r="E193" s="6728"/>
      <c r="F193" s="6963" t="s">
        <v>701</v>
      </c>
      <c r="G193" s="6731" t="s">
        <v>104</v>
      </c>
      <c r="H193" s="6748" t="s">
        <v>48</v>
      </c>
      <c r="I193" s="6795" t="s">
        <v>247</v>
      </c>
      <c r="J193" s="2092" t="s">
        <v>41</v>
      </c>
      <c r="K193" s="2107"/>
      <c r="L193" s="1352"/>
      <c r="M193" s="1412"/>
      <c r="N193" s="1191" t="s">
        <v>147</v>
      </c>
      <c r="O193" s="1929" t="s">
        <v>254</v>
      </c>
      <c r="P193" s="2106">
        <v>1</v>
      </c>
      <c r="Q193" s="2105">
        <v>1</v>
      </c>
      <c r="W193" s="7087" t="s">
        <v>700</v>
      </c>
      <c r="X193" s="6699"/>
    </row>
    <row r="194" spans="1:32" ht="15.75" customHeight="1">
      <c r="A194" s="6770"/>
      <c r="B194" s="6720"/>
      <c r="C194" s="6723"/>
      <c r="D194" s="7040"/>
      <c r="E194" s="6729"/>
      <c r="F194" s="6964"/>
      <c r="G194" s="6732"/>
      <c r="H194" s="6749"/>
      <c r="I194" s="6796"/>
      <c r="J194" s="1241" t="s">
        <v>376</v>
      </c>
      <c r="K194" s="2104"/>
      <c r="L194" s="1337"/>
      <c r="M194" s="1894"/>
      <c r="N194" s="1515"/>
      <c r="O194" s="1893"/>
      <c r="P194" s="2103"/>
      <c r="Q194" s="2102"/>
      <c r="W194" s="6702"/>
      <c r="X194" s="6700"/>
    </row>
    <row r="195" spans="1:32" ht="15.75" customHeight="1">
      <c r="A195" s="6770"/>
      <c r="B195" s="6720"/>
      <c r="C195" s="6723"/>
      <c r="D195" s="7040"/>
      <c r="E195" s="6729"/>
      <c r="F195" s="6964"/>
      <c r="G195" s="6732"/>
      <c r="H195" s="6749"/>
      <c r="I195" s="6796"/>
      <c r="J195" s="2091" t="s">
        <v>69</v>
      </c>
      <c r="K195" s="2099">
        <v>2200</v>
      </c>
      <c r="L195" s="1140">
        <v>1998.3</v>
      </c>
      <c r="M195" s="1140">
        <v>1998.3</v>
      </c>
      <c r="N195" s="1173" t="s">
        <v>699</v>
      </c>
      <c r="O195" s="1406" t="s">
        <v>254</v>
      </c>
      <c r="P195" s="2101">
        <v>1</v>
      </c>
      <c r="Q195" s="2100">
        <v>1</v>
      </c>
      <c r="W195" s="6702"/>
      <c r="X195" s="6700"/>
      <c r="AC195" s="1143"/>
    </row>
    <row r="196" spans="1:32" ht="15.75" customHeight="1">
      <c r="A196" s="6770"/>
      <c r="B196" s="6720"/>
      <c r="C196" s="6723"/>
      <c r="D196" s="7040"/>
      <c r="E196" s="6729"/>
      <c r="F196" s="6964"/>
      <c r="G196" s="6732"/>
      <c r="H196" s="6749"/>
      <c r="I196" s="6796"/>
      <c r="J196" s="2091" t="s">
        <v>375</v>
      </c>
      <c r="K196" s="2099"/>
      <c r="L196" s="1140"/>
      <c r="M196" s="1141"/>
      <c r="N196" s="1173"/>
      <c r="O196" s="1406"/>
      <c r="P196" s="1926"/>
      <c r="Q196" s="1926"/>
      <c r="W196" s="6702"/>
      <c r="X196" s="6700"/>
      <c r="Y196" s="1322"/>
      <c r="AC196" s="1081"/>
      <c r="AD196" s="1081"/>
      <c r="AE196" s="1081"/>
      <c r="AF196" s="1081"/>
    </row>
    <row r="197" spans="1:32" ht="15.75" customHeight="1">
      <c r="A197" s="6770"/>
      <c r="B197" s="6720"/>
      <c r="C197" s="6723"/>
      <c r="D197" s="7040"/>
      <c r="E197" s="6729"/>
      <c r="F197" s="6964"/>
      <c r="G197" s="6732"/>
      <c r="H197" s="6749"/>
      <c r="I197" s="6796"/>
      <c r="J197" s="2091" t="s">
        <v>354</v>
      </c>
      <c r="K197" s="2099"/>
      <c r="L197" s="1140"/>
      <c r="M197" s="1141"/>
      <c r="N197" s="1173"/>
      <c r="O197" s="1406"/>
      <c r="P197" s="1130"/>
      <c r="Q197" s="1926"/>
      <c r="W197" s="6702"/>
      <c r="X197" s="6700"/>
      <c r="AC197" s="1081"/>
      <c r="AD197" s="1081"/>
      <c r="AE197" s="1081"/>
      <c r="AF197" s="1081"/>
    </row>
    <row r="198" spans="1:32" ht="15.75" customHeight="1">
      <c r="A198" s="6770"/>
      <c r="B198" s="6720"/>
      <c r="C198" s="6723"/>
      <c r="D198" s="7040"/>
      <c r="E198" s="6729"/>
      <c r="F198" s="6964"/>
      <c r="G198" s="6732"/>
      <c r="H198" s="6749"/>
      <c r="I198" s="6796"/>
      <c r="J198" s="2091" t="s">
        <v>374</v>
      </c>
      <c r="K198" s="2098">
        <v>170</v>
      </c>
      <c r="L198" s="1140">
        <v>357.4</v>
      </c>
      <c r="M198" s="1140">
        <v>357.4</v>
      </c>
      <c r="N198" s="1173"/>
      <c r="O198" s="1406"/>
      <c r="P198" s="1130"/>
      <c r="Q198" s="1926"/>
      <c r="W198" s="6702"/>
      <c r="X198" s="6700"/>
      <c r="AC198" s="1081"/>
      <c r="AD198" s="1081"/>
      <c r="AE198" s="1081"/>
      <c r="AF198" s="1081"/>
    </row>
    <row r="199" spans="1:32" ht="15.75" customHeight="1" thickBot="1">
      <c r="A199" s="6770"/>
      <c r="B199" s="6720"/>
      <c r="C199" s="6723"/>
      <c r="D199" s="7040"/>
      <c r="E199" s="6729"/>
      <c r="F199" s="6964"/>
      <c r="G199" s="6732"/>
      <c r="H199" s="6749"/>
      <c r="I199" s="6796"/>
      <c r="J199" s="2089" t="s">
        <v>643</v>
      </c>
      <c r="K199" s="2097">
        <v>280</v>
      </c>
      <c r="L199" s="1132">
        <v>0</v>
      </c>
      <c r="M199" s="1925"/>
      <c r="N199" s="1812"/>
      <c r="O199" s="1891"/>
      <c r="P199" s="1572"/>
      <c r="Q199" s="1924"/>
      <c r="W199" s="6702"/>
      <c r="X199" s="6700"/>
      <c r="AC199" s="1081"/>
      <c r="AD199" s="1081"/>
      <c r="AE199" s="1081"/>
      <c r="AF199" s="1081"/>
    </row>
    <row r="200" spans="1:32" ht="18.75" customHeight="1" thickBot="1">
      <c r="A200" s="6776"/>
      <c r="B200" s="6721"/>
      <c r="C200" s="6724"/>
      <c r="D200" s="7041"/>
      <c r="E200" s="6730"/>
      <c r="F200" s="6965"/>
      <c r="G200" s="6733"/>
      <c r="H200" s="6750"/>
      <c r="I200" s="6797"/>
      <c r="J200" s="2088" t="s">
        <v>36</v>
      </c>
      <c r="K200" s="1250">
        <f>SUM(K193:K199)</f>
        <v>2650</v>
      </c>
      <c r="L200" s="1217">
        <f>SUM(L193:L199)</f>
        <v>2355.6999999999998</v>
      </c>
      <c r="M200" s="1217">
        <f>SUM(M193:M199)</f>
        <v>2355.6999999999998</v>
      </c>
      <c r="N200" s="1396"/>
      <c r="O200" s="1395"/>
      <c r="P200" s="2086"/>
      <c r="Q200" s="1930"/>
      <c r="W200" s="1212"/>
      <c r="X200" s="1115"/>
      <c r="AC200" s="1081"/>
      <c r="AD200" s="1081"/>
      <c r="AE200" s="1081"/>
      <c r="AF200" s="1081"/>
    </row>
    <row r="201" spans="1:32" ht="15.75" customHeight="1">
      <c r="A201" s="6769" t="s">
        <v>38</v>
      </c>
      <c r="B201" s="6719" t="s">
        <v>43</v>
      </c>
      <c r="C201" s="6722" t="s">
        <v>38</v>
      </c>
      <c r="D201" s="7039" t="s">
        <v>86</v>
      </c>
      <c r="E201" s="6728"/>
      <c r="F201" s="6808" t="s">
        <v>698</v>
      </c>
      <c r="G201" s="6731" t="s">
        <v>104</v>
      </c>
      <c r="H201" s="6748" t="s">
        <v>48</v>
      </c>
      <c r="I201" s="6743" t="s">
        <v>697</v>
      </c>
      <c r="J201" s="2092" t="s">
        <v>41</v>
      </c>
      <c r="K201" s="2092"/>
      <c r="L201" s="1153">
        <v>0</v>
      </c>
      <c r="M201" s="1154">
        <v>0</v>
      </c>
      <c r="N201" s="1191" t="s">
        <v>147</v>
      </c>
      <c r="O201" s="1929" t="s">
        <v>254</v>
      </c>
      <c r="P201" s="1151"/>
      <c r="Q201" s="2096"/>
      <c r="W201" s="6702" t="s">
        <v>696</v>
      </c>
      <c r="X201" s="6701" t="s">
        <v>695</v>
      </c>
    </row>
    <row r="202" spans="1:32" ht="15.75" customHeight="1">
      <c r="A202" s="6770"/>
      <c r="B202" s="6720"/>
      <c r="C202" s="6723"/>
      <c r="D202" s="7040"/>
      <c r="E202" s="6729"/>
      <c r="F202" s="6808"/>
      <c r="G202" s="6732"/>
      <c r="H202" s="6749"/>
      <c r="I202" s="6744"/>
      <c r="J202" s="1241" t="s">
        <v>376</v>
      </c>
      <c r="K202" s="1241"/>
      <c r="L202" s="1147"/>
      <c r="M202" s="1144"/>
      <c r="N202" s="1898"/>
      <c r="O202" s="1897"/>
      <c r="P202" s="1744"/>
      <c r="Q202" s="1927"/>
      <c r="W202" s="6702"/>
      <c r="X202" s="6701"/>
    </row>
    <row r="203" spans="1:32" ht="15.75" customHeight="1">
      <c r="A203" s="6770"/>
      <c r="B203" s="6720"/>
      <c r="C203" s="6723"/>
      <c r="D203" s="7040"/>
      <c r="E203" s="6729"/>
      <c r="F203" s="6808"/>
      <c r="G203" s="6732"/>
      <c r="H203" s="6749"/>
      <c r="I203" s="6744"/>
      <c r="J203" s="2091" t="s">
        <v>69</v>
      </c>
      <c r="K203" s="2095">
        <v>480</v>
      </c>
      <c r="L203" s="1147">
        <v>375</v>
      </c>
      <c r="M203" s="1144">
        <v>374.9</v>
      </c>
      <c r="N203" s="1898" t="s">
        <v>694</v>
      </c>
      <c r="O203" s="1897" t="s">
        <v>254</v>
      </c>
      <c r="P203" s="1744"/>
      <c r="Q203" s="2094"/>
      <c r="W203" s="6702"/>
      <c r="X203" s="6701"/>
      <c r="AC203" s="1143"/>
    </row>
    <row r="204" spans="1:32" ht="15.75" customHeight="1">
      <c r="A204" s="6770"/>
      <c r="B204" s="6720"/>
      <c r="C204" s="6723"/>
      <c r="D204" s="7040"/>
      <c r="E204" s="6729"/>
      <c r="F204" s="6808"/>
      <c r="G204" s="6732"/>
      <c r="H204" s="6749"/>
      <c r="I204" s="6744"/>
      <c r="J204" s="2091" t="s">
        <v>375</v>
      </c>
      <c r="K204" s="2091"/>
      <c r="L204" s="1320"/>
      <c r="M204" s="1407"/>
      <c r="N204" s="1173"/>
      <c r="O204" s="1406"/>
      <c r="P204" s="1130"/>
      <c r="Q204" s="1926"/>
      <c r="W204" s="6702"/>
      <c r="X204" s="6701"/>
    </row>
    <row r="205" spans="1:32" ht="15.75" customHeight="1">
      <c r="A205" s="6770"/>
      <c r="B205" s="6720"/>
      <c r="C205" s="6723"/>
      <c r="D205" s="7040"/>
      <c r="E205" s="6729"/>
      <c r="F205" s="6808"/>
      <c r="G205" s="6732"/>
      <c r="H205" s="6749"/>
      <c r="I205" s="6744"/>
      <c r="J205" s="2091" t="s">
        <v>354</v>
      </c>
      <c r="K205" s="2091">
        <v>5</v>
      </c>
      <c r="L205" s="1140">
        <v>129.9</v>
      </c>
      <c r="M205" s="1141">
        <v>117.2</v>
      </c>
      <c r="N205" s="1173"/>
      <c r="O205" s="1406"/>
      <c r="P205" s="1130"/>
      <c r="Q205" s="1926"/>
      <c r="W205" s="6702"/>
      <c r="X205" s="6701"/>
      <c r="AC205" s="1143"/>
    </row>
    <row r="206" spans="1:32" ht="15.75" customHeight="1" thickBot="1">
      <c r="A206" s="6770"/>
      <c r="B206" s="6720"/>
      <c r="C206" s="6723"/>
      <c r="D206" s="7040"/>
      <c r="E206" s="6729"/>
      <c r="F206" s="6808"/>
      <c r="G206" s="6732"/>
      <c r="H206" s="6749"/>
      <c r="I206" s="6744"/>
      <c r="J206" s="2090" t="s">
        <v>374</v>
      </c>
      <c r="K206" s="2089"/>
      <c r="L206" s="1503"/>
      <c r="M206" s="1562"/>
      <c r="N206" s="1812"/>
      <c r="O206" s="1891"/>
      <c r="P206" s="1572"/>
      <c r="Q206" s="1924"/>
      <c r="W206" s="6702"/>
      <c r="X206" s="6701"/>
    </row>
    <row r="207" spans="1:32" ht="15.75" customHeight="1" thickBot="1">
      <c r="A207" s="6776"/>
      <c r="B207" s="6721"/>
      <c r="C207" s="6724"/>
      <c r="D207" s="7041"/>
      <c r="E207" s="6730"/>
      <c r="F207" s="6809"/>
      <c r="G207" s="6733"/>
      <c r="H207" s="6750"/>
      <c r="I207" s="6745"/>
      <c r="J207" s="2088" t="s">
        <v>36</v>
      </c>
      <c r="K207" s="1250">
        <f>SUM(K201:K206)</f>
        <v>485</v>
      </c>
      <c r="L207" s="1217">
        <f>SUM(L201:L206)</f>
        <v>504.9</v>
      </c>
      <c r="M207" s="1217">
        <f>SUM(M201:M206)</f>
        <v>492.09999999999997</v>
      </c>
      <c r="N207" s="2030"/>
      <c r="O207" s="1889"/>
      <c r="P207" s="2086"/>
      <c r="Q207" s="1930"/>
      <c r="W207" s="1212"/>
      <c r="X207" s="1115"/>
    </row>
    <row r="208" spans="1:32" ht="15.75" customHeight="1">
      <c r="A208" s="6769" t="s">
        <v>38</v>
      </c>
      <c r="B208" s="6719" t="s">
        <v>43</v>
      </c>
      <c r="C208" s="6722" t="s">
        <v>38</v>
      </c>
      <c r="D208" s="7039" t="s">
        <v>81</v>
      </c>
      <c r="E208" s="6728"/>
      <c r="F208" s="6808" t="s">
        <v>693</v>
      </c>
      <c r="G208" s="6731" t="s">
        <v>104</v>
      </c>
      <c r="H208" s="6748" t="s">
        <v>48</v>
      </c>
      <c r="I208" s="6743" t="s">
        <v>692</v>
      </c>
      <c r="J208" s="2092" t="s">
        <v>41</v>
      </c>
      <c r="K208" s="2092"/>
      <c r="L208" s="1153"/>
      <c r="M208" s="1154"/>
      <c r="N208" s="1191" t="s">
        <v>147</v>
      </c>
      <c r="O208" s="1929" t="s">
        <v>254</v>
      </c>
      <c r="P208" s="1151"/>
      <c r="Q208" s="1928"/>
      <c r="W208" s="6702" t="s">
        <v>691</v>
      </c>
      <c r="X208" s="6701" t="s">
        <v>690</v>
      </c>
      <c r="AC208" s="1143"/>
    </row>
    <row r="209" spans="1:31" ht="15.75" customHeight="1">
      <c r="A209" s="6770"/>
      <c r="B209" s="6720"/>
      <c r="C209" s="6723"/>
      <c r="D209" s="7040"/>
      <c r="E209" s="6729"/>
      <c r="F209" s="6808"/>
      <c r="G209" s="6732"/>
      <c r="H209" s="6749"/>
      <c r="I209" s="6744"/>
      <c r="J209" s="1241" t="s">
        <v>376</v>
      </c>
      <c r="K209" s="1241"/>
      <c r="L209" s="1147"/>
      <c r="M209" s="1144"/>
      <c r="N209" s="1898"/>
      <c r="O209" s="1897"/>
      <c r="P209" s="1744"/>
      <c r="Q209" s="1927"/>
      <c r="W209" s="6702"/>
      <c r="X209" s="6701"/>
    </row>
    <row r="210" spans="1:31" ht="15.75" customHeight="1">
      <c r="A210" s="6770"/>
      <c r="B210" s="6720"/>
      <c r="C210" s="6723"/>
      <c r="D210" s="7040"/>
      <c r="E210" s="6729"/>
      <c r="F210" s="6808"/>
      <c r="G210" s="6732"/>
      <c r="H210" s="6749"/>
      <c r="I210" s="6744"/>
      <c r="J210" s="2091" t="s">
        <v>69</v>
      </c>
      <c r="K210" s="2091">
        <v>75</v>
      </c>
      <c r="L210" s="1140">
        <v>25</v>
      </c>
      <c r="M210" s="1141">
        <v>7.7</v>
      </c>
      <c r="N210" s="1173"/>
      <c r="O210" s="1406"/>
      <c r="P210" s="1130"/>
      <c r="Q210" s="1926"/>
      <c r="W210" s="6702"/>
      <c r="X210" s="6701"/>
      <c r="AC210" s="1143"/>
    </row>
    <row r="211" spans="1:31" ht="15.75" customHeight="1">
      <c r="A211" s="6770"/>
      <c r="B211" s="6720"/>
      <c r="C211" s="6723"/>
      <c r="D211" s="7040"/>
      <c r="E211" s="6729"/>
      <c r="F211" s="6808"/>
      <c r="G211" s="6732"/>
      <c r="H211" s="6749"/>
      <c r="I211" s="6744"/>
      <c r="J211" s="2091" t="s">
        <v>375</v>
      </c>
      <c r="K211" s="2091"/>
      <c r="L211" s="1140"/>
      <c r="M211" s="1141"/>
      <c r="N211" s="1173"/>
      <c r="O211" s="1406"/>
      <c r="P211" s="1130"/>
      <c r="Q211" s="1926"/>
      <c r="W211" s="6702"/>
      <c r="X211" s="6701"/>
    </row>
    <row r="212" spans="1:31" ht="15.75" customHeight="1">
      <c r="A212" s="6770"/>
      <c r="B212" s="6720"/>
      <c r="C212" s="6723"/>
      <c r="D212" s="7040"/>
      <c r="E212" s="6729"/>
      <c r="F212" s="6808"/>
      <c r="G212" s="6732"/>
      <c r="H212" s="6749"/>
      <c r="I212" s="6744"/>
      <c r="J212" s="2091" t="s">
        <v>354</v>
      </c>
      <c r="K212" s="2091">
        <v>125</v>
      </c>
      <c r="L212" s="1140">
        <v>125</v>
      </c>
      <c r="M212" s="1141">
        <v>25.2</v>
      </c>
      <c r="N212" s="1173"/>
      <c r="O212" s="1406"/>
      <c r="P212" s="1130"/>
      <c r="Q212" s="1926"/>
      <c r="W212" s="6702"/>
      <c r="X212" s="6701"/>
    </row>
    <row r="213" spans="1:31" ht="66.75" customHeight="1" thickBot="1">
      <c r="A213" s="6770"/>
      <c r="B213" s="6720"/>
      <c r="C213" s="6723"/>
      <c r="D213" s="7040"/>
      <c r="E213" s="6729"/>
      <c r="F213" s="6808"/>
      <c r="G213" s="6732"/>
      <c r="H213" s="6749"/>
      <c r="I213" s="6744"/>
      <c r="J213" s="2090" t="s">
        <v>374</v>
      </c>
      <c r="K213" s="2089"/>
      <c r="L213" s="1503"/>
      <c r="M213" s="1562"/>
      <c r="N213" s="1812"/>
      <c r="O213" s="1891"/>
      <c r="P213" s="1572"/>
      <c r="Q213" s="1924"/>
      <c r="W213" s="6702"/>
      <c r="X213" s="6701"/>
    </row>
    <row r="214" spans="1:31" ht="15.75" customHeight="1" thickBot="1">
      <c r="A214" s="6776"/>
      <c r="B214" s="6721"/>
      <c r="C214" s="6724"/>
      <c r="D214" s="7041"/>
      <c r="E214" s="6730"/>
      <c r="F214" s="6809"/>
      <c r="G214" s="6733"/>
      <c r="H214" s="6750"/>
      <c r="I214" s="6745"/>
      <c r="J214" s="2088" t="s">
        <v>36</v>
      </c>
      <c r="K214" s="1250">
        <f>SUM(K208:K213)</f>
        <v>200</v>
      </c>
      <c r="L214" s="1217">
        <f>SUM(L208:L213)</f>
        <v>150</v>
      </c>
      <c r="M214" s="1217">
        <f>SUM(M208:M213)</f>
        <v>32.9</v>
      </c>
      <c r="N214" s="2087"/>
      <c r="O214" s="1889"/>
      <c r="P214" s="2086"/>
      <c r="Q214" s="1930"/>
      <c r="W214" s="1212"/>
      <c r="X214" s="1115"/>
    </row>
    <row r="215" spans="1:31" ht="15.75" thickBot="1">
      <c r="A215" s="1705" t="s">
        <v>38</v>
      </c>
      <c r="B215" s="2023" t="s">
        <v>43</v>
      </c>
      <c r="C215" s="6999" t="s">
        <v>40</v>
      </c>
      <c r="D215" s="6999"/>
      <c r="E215" s="6999"/>
      <c r="F215" s="6999"/>
      <c r="G215" s="6999"/>
      <c r="H215" s="6999"/>
      <c r="I215" s="7000"/>
      <c r="J215" s="1862" t="s">
        <v>36</v>
      </c>
      <c r="K215" s="1861">
        <f>K110+K178</f>
        <v>13397.1</v>
      </c>
      <c r="L215" s="1861">
        <f>L110+L178</f>
        <v>16691.900000000001</v>
      </c>
      <c r="M215" s="1861">
        <f>M110+M178</f>
        <v>14022.4</v>
      </c>
      <c r="N215" s="1109"/>
      <c r="O215" s="1109"/>
      <c r="P215" s="1109"/>
      <c r="Q215" s="1108"/>
      <c r="W215" s="1107"/>
      <c r="X215" s="1106"/>
    </row>
    <row r="216" spans="1:31" ht="13.5" customHeight="1" thickBot="1">
      <c r="A216" s="1970" t="s">
        <v>38</v>
      </c>
      <c r="B216" s="7105" t="s">
        <v>39</v>
      </c>
      <c r="C216" s="6814"/>
      <c r="D216" s="6814"/>
      <c r="E216" s="6814"/>
      <c r="F216" s="6814"/>
      <c r="G216" s="6814"/>
      <c r="H216" s="6814"/>
      <c r="I216" s="6815"/>
      <c r="J216" s="1969" t="s">
        <v>36</v>
      </c>
      <c r="K216" s="1968">
        <f>K215*1</f>
        <v>13397.1</v>
      </c>
      <c r="L216" s="1968">
        <f>L215*1</f>
        <v>16691.900000000001</v>
      </c>
      <c r="M216" s="1968">
        <f>M215*1</f>
        <v>14022.4</v>
      </c>
      <c r="N216" s="1486"/>
      <c r="O216" s="1486"/>
      <c r="P216" s="1486"/>
      <c r="Q216" s="1092"/>
      <c r="R216" s="2082"/>
      <c r="S216" s="2082"/>
      <c r="T216" s="2082"/>
      <c r="U216" s="2082"/>
      <c r="V216" s="2082"/>
      <c r="W216" s="1099"/>
      <c r="X216" s="1098"/>
    </row>
    <row r="217" spans="1:31" ht="15.75" thickBot="1">
      <c r="A217" s="1482" t="s">
        <v>51</v>
      </c>
      <c r="B217" s="1481"/>
      <c r="C217" s="1832" t="s">
        <v>689</v>
      </c>
      <c r="D217" s="2084"/>
      <c r="E217" s="2084"/>
      <c r="F217" s="2085"/>
      <c r="G217" s="2085"/>
      <c r="H217" s="2084"/>
      <c r="I217" s="2084"/>
      <c r="J217" s="2084"/>
      <c r="K217" s="2084"/>
      <c r="L217" s="2084"/>
      <c r="M217" s="2084"/>
      <c r="N217" s="1478"/>
      <c r="O217" s="1478"/>
      <c r="P217" s="1478"/>
      <c r="Q217" s="2083"/>
      <c r="R217" s="2082"/>
      <c r="S217" s="2082"/>
      <c r="T217" s="2082"/>
      <c r="U217" s="2082"/>
      <c r="V217" s="2082"/>
      <c r="W217" s="1476"/>
      <c r="X217" s="1475"/>
    </row>
    <row r="218" spans="1:31" ht="15.75" thickBot="1">
      <c r="A218" s="7097"/>
      <c r="B218" s="2081"/>
      <c r="C218" s="2079"/>
      <c r="D218" s="2079"/>
      <c r="E218" s="2079"/>
      <c r="F218" s="2080"/>
      <c r="G218" s="2080"/>
      <c r="H218" s="2079"/>
      <c r="I218" s="2079"/>
      <c r="J218" s="2079"/>
      <c r="K218" s="2079"/>
      <c r="L218" s="2079"/>
      <c r="M218" s="2078"/>
      <c r="N218" s="1460" t="s">
        <v>688</v>
      </c>
      <c r="O218" s="1459" t="s">
        <v>391</v>
      </c>
      <c r="P218" s="1458"/>
      <c r="Q218" s="1457"/>
      <c r="W218" s="1197"/>
      <c r="X218" s="1196"/>
    </row>
    <row r="219" spans="1:31" ht="15.75" thickBot="1">
      <c r="A219" s="7098"/>
      <c r="B219" s="2077"/>
      <c r="C219" s="2075"/>
      <c r="D219" s="2075"/>
      <c r="E219" s="2075"/>
      <c r="F219" s="2076"/>
      <c r="G219" s="2076"/>
      <c r="H219" s="2075"/>
      <c r="I219" s="2075"/>
      <c r="J219" s="2075"/>
      <c r="K219" s="2075"/>
      <c r="L219" s="2075"/>
      <c r="M219" s="2074"/>
      <c r="N219" s="2073" t="s">
        <v>687</v>
      </c>
      <c r="O219" s="1676" t="s">
        <v>391</v>
      </c>
      <c r="P219" s="1675"/>
      <c r="Q219" s="2072"/>
      <c r="W219" s="1091"/>
      <c r="X219" s="1090"/>
    </row>
    <row r="220" spans="1:31" ht="19.149999999999999" customHeight="1" thickBot="1">
      <c r="A220" s="1679" t="s">
        <v>51</v>
      </c>
      <c r="B220" s="1790" t="s">
        <v>43</v>
      </c>
      <c r="C220" s="1681" t="s">
        <v>686</v>
      </c>
      <c r="D220" s="1680"/>
      <c r="E220" s="1466"/>
      <c r="F220" s="1680"/>
      <c r="G220" s="1680"/>
      <c r="H220" s="1680"/>
      <c r="I220" s="1680"/>
      <c r="J220" s="1680"/>
      <c r="K220" s="1680"/>
      <c r="L220" s="1466"/>
      <c r="M220" s="1466"/>
      <c r="N220" s="2071"/>
      <c r="O220" s="2071"/>
      <c r="P220" s="2071"/>
      <c r="Q220" s="1732"/>
      <c r="W220" s="1205"/>
      <c r="X220" s="1204"/>
    </row>
    <row r="221" spans="1:31" ht="24.75" customHeight="1" thickBot="1">
      <c r="A221" s="1679"/>
      <c r="B221" s="1113"/>
      <c r="C221" s="1886"/>
      <c r="D221" s="1885"/>
      <c r="E221" s="1885"/>
      <c r="F221" s="1885"/>
      <c r="G221" s="1885"/>
      <c r="H221" s="1885"/>
      <c r="I221" s="1885"/>
      <c r="J221" s="1885"/>
      <c r="K221" s="1885"/>
      <c r="L221" s="1885"/>
      <c r="M221" s="1884"/>
      <c r="N221" s="1460" t="s">
        <v>526</v>
      </c>
      <c r="O221" s="1459" t="s">
        <v>254</v>
      </c>
      <c r="P221" s="1458"/>
      <c r="Q221" s="1457"/>
      <c r="W221" s="1197"/>
      <c r="X221" s="1196"/>
    </row>
    <row r="222" spans="1:31" ht="15" customHeight="1">
      <c r="A222" s="1279" t="s">
        <v>51</v>
      </c>
      <c r="B222" s="6719" t="s">
        <v>43</v>
      </c>
      <c r="C222" s="1639" t="s">
        <v>43</v>
      </c>
      <c r="D222" s="1632"/>
      <c r="E222" s="1905"/>
      <c r="F222" s="6866" t="s">
        <v>685</v>
      </c>
      <c r="G222" s="6754" t="s">
        <v>683</v>
      </c>
      <c r="H222" s="6741" t="s">
        <v>48</v>
      </c>
      <c r="I222" s="6738" t="s">
        <v>247</v>
      </c>
      <c r="J222" s="1186" t="s">
        <v>41</v>
      </c>
      <c r="K222" s="1672">
        <v>0</v>
      </c>
      <c r="L222" s="1672">
        <v>0</v>
      </c>
      <c r="M222" s="1672">
        <v>0</v>
      </c>
      <c r="N222" s="1185" t="s">
        <v>383</v>
      </c>
      <c r="O222" s="1184" t="s">
        <v>254</v>
      </c>
      <c r="P222" s="1379"/>
      <c r="Q222" s="1445"/>
      <c r="W222" s="1188"/>
      <c r="X222" s="1187"/>
      <c r="AC222" s="1081"/>
      <c r="AD222" s="1081"/>
      <c r="AE222" s="1081"/>
    </row>
    <row r="223" spans="1:31" ht="15" customHeight="1">
      <c r="A223" s="1263"/>
      <c r="B223" s="6720"/>
      <c r="C223" s="1639"/>
      <c r="D223" s="1632"/>
      <c r="E223" s="1905"/>
      <c r="F223" s="6866"/>
      <c r="G223" s="6755"/>
      <c r="H223" s="6741"/>
      <c r="I223" s="6738"/>
      <c r="J223" s="1186" t="s">
        <v>376</v>
      </c>
      <c r="K223" s="1672">
        <v>0</v>
      </c>
      <c r="L223" s="1672">
        <v>0</v>
      </c>
      <c r="M223" s="1672">
        <v>0</v>
      </c>
      <c r="N223" s="1393"/>
      <c r="O223" s="1392"/>
      <c r="P223" s="1183"/>
      <c r="Q223" s="1425"/>
      <c r="W223" s="1172"/>
      <c r="X223" s="1171"/>
      <c r="AC223" s="1081"/>
      <c r="AD223" s="1081"/>
      <c r="AE223" s="1081"/>
    </row>
    <row r="224" spans="1:31">
      <c r="A224" s="1263"/>
      <c r="B224" s="6720"/>
      <c r="C224" s="1639"/>
      <c r="D224" s="1632"/>
      <c r="E224" s="1905"/>
      <c r="F224" s="6867"/>
      <c r="G224" s="6755"/>
      <c r="H224" s="6741"/>
      <c r="I224" s="6738"/>
      <c r="J224" s="1179" t="s">
        <v>69</v>
      </c>
      <c r="K224" s="1672"/>
      <c r="L224" s="1672"/>
      <c r="M224" s="1672"/>
      <c r="N224" s="1393"/>
      <c r="O224" s="1426"/>
      <c r="P224" s="1389"/>
      <c r="Q224" s="1425"/>
      <c r="W224" s="1172"/>
      <c r="X224" s="1171"/>
      <c r="AC224" s="1081"/>
      <c r="AD224" s="1081"/>
      <c r="AE224" s="1081"/>
    </row>
    <row r="225" spans="1:31">
      <c r="A225" s="1263"/>
      <c r="B225" s="6720"/>
      <c r="C225" s="1639"/>
      <c r="D225" s="1632"/>
      <c r="E225" s="1905"/>
      <c r="F225" s="6867"/>
      <c r="G225" s="6755"/>
      <c r="H225" s="6741"/>
      <c r="I225" s="6738"/>
      <c r="J225" s="1179" t="s">
        <v>375</v>
      </c>
      <c r="K225" s="1672"/>
      <c r="L225" s="1672"/>
      <c r="M225" s="1672"/>
      <c r="N225" s="1393"/>
      <c r="O225" s="1426"/>
      <c r="P225" s="1389"/>
      <c r="Q225" s="1368"/>
      <c r="W225" s="1172"/>
      <c r="X225" s="1171"/>
      <c r="AC225" s="1081"/>
      <c r="AD225" s="1081"/>
      <c r="AE225" s="1081"/>
    </row>
    <row r="226" spans="1:31">
      <c r="A226" s="1263"/>
      <c r="B226" s="6720"/>
      <c r="C226" s="1639"/>
      <c r="D226" s="1632"/>
      <c r="E226" s="1905"/>
      <c r="F226" s="6867"/>
      <c r="G226" s="6755"/>
      <c r="H226" s="6741"/>
      <c r="I226" s="6738"/>
      <c r="J226" s="1179" t="s">
        <v>354</v>
      </c>
      <c r="K226" s="1672"/>
      <c r="L226" s="1672"/>
      <c r="M226" s="1672"/>
      <c r="N226" s="1393"/>
      <c r="O226" s="1426"/>
      <c r="P226" s="1389"/>
      <c r="Q226" s="1368"/>
      <c r="W226" s="1172"/>
      <c r="X226" s="1171"/>
    </row>
    <row r="227" spans="1:31" ht="15.75" thickBot="1">
      <c r="A227" s="1263"/>
      <c r="B227" s="6720"/>
      <c r="C227" s="1639"/>
      <c r="D227" s="1632"/>
      <c r="E227" s="1905"/>
      <c r="F227" s="6867"/>
      <c r="G227" s="6755"/>
      <c r="H227" s="6741"/>
      <c r="I227" s="6738"/>
      <c r="J227" s="1730" t="s">
        <v>90</v>
      </c>
      <c r="K227" s="1729"/>
      <c r="L227" s="1729"/>
      <c r="M227" s="1729"/>
      <c r="N227" s="1421"/>
      <c r="O227" s="1420"/>
      <c r="P227" s="1419"/>
      <c r="Q227" s="1418"/>
      <c r="W227" s="1453"/>
      <c r="X227" s="1452"/>
    </row>
    <row r="228" spans="1:31" ht="15.75" thickBot="1">
      <c r="A228" s="1127"/>
      <c r="B228" s="6721"/>
      <c r="C228" s="1170"/>
      <c r="D228" s="1170"/>
      <c r="E228" s="1177"/>
      <c r="F228" s="6868"/>
      <c r="G228" s="6756"/>
      <c r="H228" s="6742"/>
      <c r="I228" s="6739"/>
      <c r="J228" s="1218" t="s">
        <v>36</v>
      </c>
      <c r="K228" s="1250">
        <f>SUM(K222:K227)</f>
        <v>0</v>
      </c>
      <c r="L228" s="1250">
        <f>SUM(L222:L227)</f>
        <v>0</v>
      </c>
      <c r="M228" s="1250">
        <f>SUM(M222:M227)</f>
        <v>0</v>
      </c>
      <c r="N228" s="1384"/>
      <c r="O228" s="1303"/>
      <c r="P228" s="1302"/>
      <c r="Q228" s="1356"/>
      <c r="W228" s="1212"/>
      <c r="X228" s="1115"/>
    </row>
    <row r="229" spans="1:31" ht="28.5" hidden="1" customHeight="1">
      <c r="A229" s="1279" t="s">
        <v>51</v>
      </c>
      <c r="B229" s="6719" t="s">
        <v>43</v>
      </c>
      <c r="C229" s="1157" t="s">
        <v>43</v>
      </c>
      <c r="D229" s="1328" t="s">
        <v>51</v>
      </c>
      <c r="E229" s="1382"/>
      <c r="F229" s="7102" t="s">
        <v>684</v>
      </c>
      <c r="G229" s="6754" t="s">
        <v>683</v>
      </c>
      <c r="H229" s="6740" t="s">
        <v>682</v>
      </c>
      <c r="I229" s="6737" t="s">
        <v>403</v>
      </c>
      <c r="J229" s="1325" t="s">
        <v>41</v>
      </c>
      <c r="K229" s="1325"/>
      <c r="L229" s="1381"/>
      <c r="M229" s="1380"/>
      <c r="N229" s="1185"/>
      <c r="O229" s="1184"/>
      <c r="P229" s="1379"/>
      <c r="Q229" s="1378"/>
      <c r="W229" s="1188"/>
      <c r="X229" s="1187"/>
      <c r="AB229" s="1038">
        <v>110</v>
      </c>
    </row>
    <row r="230" spans="1:31" ht="28.5" hidden="1" customHeight="1">
      <c r="A230" s="1263"/>
      <c r="B230" s="6720"/>
      <c r="C230" s="1137"/>
      <c r="D230" s="1323"/>
      <c r="E230" s="1365"/>
      <c r="F230" s="7103"/>
      <c r="G230" s="6755"/>
      <c r="H230" s="6741"/>
      <c r="I230" s="6738"/>
      <c r="J230" s="1240" t="s">
        <v>69</v>
      </c>
      <c r="K230" s="1372"/>
      <c r="L230" s="1377"/>
      <c r="M230" s="1376"/>
      <c r="N230" s="1371"/>
      <c r="O230" s="1370"/>
      <c r="P230" s="1369"/>
      <c r="Q230" s="1425"/>
      <c r="W230" s="1172"/>
      <c r="X230" s="1171"/>
    </row>
    <row r="231" spans="1:31" ht="13.5" hidden="1" customHeight="1">
      <c r="A231" s="1263"/>
      <c r="B231" s="6720"/>
      <c r="C231" s="1137"/>
      <c r="D231" s="1323"/>
      <c r="E231" s="1365"/>
      <c r="F231" s="7103"/>
      <c r="G231" s="6755"/>
      <c r="H231" s="6741"/>
      <c r="I231" s="6738"/>
      <c r="J231" s="1240" t="s">
        <v>375</v>
      </c>
      <c r="K231" s="1372"/>
      <c r="L231" s="1377"/>
      <c r="M231" s="1376"/>
      <c r="N231" s="1393"/>
      <c r="O231" s="1426"/>
      <c r="P231" s="1389"/>
      <c r="Q231" s="1425"/>
      <c r="W231" s="1172"/>
      <c r="X231" s="1171"/>
    </row>
    <row r="232" spans="1:31" ht="32.25" hidden="1" customHeight="1">
      <c r="A232" s="1263"/>
      <c r="B232" s="6720"/>
      <c r="C232" s="1137"/>
      <c r="D232" s="1323"/>
      <c r="E232" s="1365"/>
      <c r="F232" s="7103"/>
      <c r="G232" s="6755"/>
      <c r="H232" s="6741"/>
      <c r="I232" s="6738"/>
      <c r="J232" s="1240" t="s">
        <v>354</v>
      </c>
      <c r="K232" s="1372"/>
      <c r="L232" s="1377"/>
      <c r="M232" s="1376"/>
      <c r="N232" s="1393"/>
      <c r="O232" s="1426"/>
      <c r="P232" s="1389"/>
      <c r="Q232" s="1368"/>
      <c r="W232" s="1172"/>
      <c r="X232" s="1171"/>
      <c r="AB232" s="1038">
        <v>2181.6999999999998</v>
      </c>
    </row>
    <row r="233" spans="1:31" ht="33" hidden="1" customHeight="1">
      <c r="A233" s="1263"/>
      <c r="B233" s="6720"/>
      <c r="C233" s="1137"/>
      <c r="D233" s="1323"/>
      <c r="E233" s="1365"/>
      <c r="F233" s="7103"/>
      <c r="G233" s="6755"/>
      <c r="H233" s="6741"/>
      <c r="I233" s="6738"/>
      <c r="J233" s="1240" t="s">
        <v>90</v>
      </c>
      <c r="K233" s="1240"/>
      <c r="L233" s="1238"/>
      <c r="M233" s="1443"/>
      <c r="N233" s="1442"/>
      <c r="O233" s="1390"/>
      <c r="P233" s="1441"/>
      <c r="Q233" s="1440"/>
      <c r="W233" s="1172"/>
      <c r="X233" s="1171"/>
    </row>
    <row r="234" spans="1:31" ht="20.25" hidden="1" customHeight="1" thickBot="1">
      <c r="A234" s="1127"/>
      <c r="B234" s="6721"/>
      <c r="C234" s="1665"/>
      <c r="D234" s="1357"/>
      <c r="E234" s="1220"/>
      <c r="F234" s="7104"/>
      <c r="G234" s="6756"/>
      <c r="H234" s="6742"/>
      <c r="I234" s="6739"/>
      <c r="J234" s="2070" t="s">
        <v>36</v>
      </c>
      <c r="K234" s="2070"/>
      <c r="L234" s="1762">
        <f>SUM(L229:L233)</f>
        <v>0</v>
      </c>
      <c r="M234" s="2069"/>
      <c r="N234" s="2068"/>
      <c r="O234" s="2067"/>
      <c r="P234" s="2066"/>
      <c r="Q234" s="2065"/>
      <c r="W234" s="1172"/>
      <c r="X234" s="1171"/>
    </row>
    <row r="235" spans="1:31" ht="22.5" customHeight="1" thickBot="1">
      <c r="A235" s="1279" t="s">
        <v>51</v>
      </c>
      <c r="B235" s="6719" t="s">
        <v>43</v>
      </c>
      <c r="C235" s="1641" t="s">
        <v>38</v>
      </c>
      <c r="D235" s="1960"/>
      <c r="E235" s="1908"/>
      <c r="F235" s="6865" t="s">
        <v>681</v>
      </c>
      <c r="G235" s="6754" t="s">
        <v>647</v>
      </c>
      <c r="H235" s="6862" t="s">
        <v>48</v>
      </c>
      <c r="I235" s="6737" t="s">
        <v>247</v>
      </c>
      <c r="J235" s="1192" t="s">
        <v>41</v>
      </c>
      <c r="K235" s="1174">
        <f>K249+K256+K263+K312+K320+K328</f>
        <v>0</v>
      </c>
      <c r="L235" s="1174">
        <f>L249+L256+L263+L312+L320+L328</f>
        <v>0</v>
      </c>
      <c r="M235" s="1174">
        <f>M249+M256+M263+M312+M320+M328</f>
        <v>0</v>
      </c>
      <c r="N235" s="2013" t="s">
        <v>383</v>
      </c>
      <c r="O235" s="2012" t="s">
        <v>254</v>
      </c>
      <c r="P235" s="2011"/>
      <c r="Q235" s="1448"/>
      <c r="W235" s="1172"/>
      <c r="X235" s="1171"/>
      <c r="AA235" s="1674"/>
    </row>
    <row r="236" spans="1:31" ht="22.5" customHeight="1">
      <c r="A236" s="1263"/>
      <c r="B236" s="6720"/>
      <c r="C236" s="1639"/>
      <c r="D236" s="1632"/>
      <c r="E236" s="1905"/>
      <c r="F236" s="6866"/>
      <c r="G236" s="6755"/>
      <c r="H236" s="6863"/>
      <c r="I236" s="6738"/>
      <c r="J236" s="1186" t="s">
        <v>376</v>
      </c>
      <c r="K236" s="1174">
        <f>K250+K257+K264+K313+K321</f>
        <v>0</v>
      </c>
      <c r="L236" s="1174">
        <f>L250+L257+L264+L313+L321</f>
        <v>0</v>
      </c>
      <c r="M236" s="1174">
        <f>M250+M257+M264+M313+M321</f>
        <v>0</v>
      </c>
      <c r="N236" s="1393"/>
      <c r="O236" s="1392"/>
      <c r="P236" s="1183"/>
      <c r="Q236" s="1368"/>
      <c r="W236" s="1172"/>
      <c r="X236" s="1171"/>
      <c r="AA236" s="1674"/>
    </row>
    <row r="237" spans="1:31" ht="18.75" customHeight="1">
      <c r="A237" s="1263"/>
      <c r="B237" s="6720"/>
      <c r="C237" s="1639"/>
      <c r="D237" s="1632"/>
      <c r="E237" s="1905"/>
      <c r="F237" s="6867"/>
      <c r="G237" s="6755"/>
      <c r="H237" s="6863"/>
      <c r="I237" s="6738"/>
      <c r="J237" s="1179" t="s">
        <v>69</v>
      </c>
      <c r="K237" s="1672">
        <f t="shared" ref="K237:M238" si="5">K244+K251+K258+K265+K272+K279+K286+K293+K300+K307+K314+K322</f>
        <v>920</v>
      </c>
      <c r="L237" s="1672">
        <f t="shared" si="5"/>
        <v>63</v>
      </c>
      <c r="M237" s="1672">
        <f t="shared" si="5"/>
        <v>34.200000000000003</v>
      </c>
      <c r="N237" s="1393"/>
      <c r="O237" s="1426"/>
      <c r="P237" s="1389"/>
      <c r="Q237" s="1806"/>
      <c r="W237" s="1172"/>
      <c r="X237" s="1171"/>
      <c r="AA237" s="2064"/>
    </row>
    <row r="238" spans="1:31">
      <c r="A238" s="1263"/>
      <c r="B238" s="6720"/>
      <c r="C238" s="1639"/>
      <c r="D238" s="1632"/>
      <c r="E238" s="1905"/>
      <c r="F238" s="6867"/>
      <c r="G238" s="6755"/>
      <c r="H238" s="6863"/>
      <c r="I238" s="6738"/>
      <c r="J238" s="1179" t="s">
        <v>375</v>
      </c>
      <c r="K238" s="1672">
        <f t="shared" si="5"/>
        <v>0</v>
      </c>
      <c r="L238" s="1672">
        <f t="shared" si="5"/>
        <v>0</v>
      </c>
      <c r="M238" s="1672">
        <f t="shared" si="5"/>
        <v>0</v>
      </c>
      <c r="N238" s="1393"/>
      <c r="O238" s="1426"/>
      <c r="P238" s="1389"/>
      <c r="Q238" s="1368"/>
      <c r="W238" s="1172"/>
      <c r="X238" s="1171"/>
    </row>
    <row r="239" spans="1:31">
      <c r="A239" s="1263"/>
      <c r="B239" s="6720"/>
      <c r="C239" s="1639"/>
      <c r="D239" s="1632"/>
      <c r="E239" s="1905"/>
      <c r="F239" s="6867"/>
      <c r="G239" s="6755"/>
      <c r="H239" s="6863"/>
      <c r="I239" s="6738"/>
      <c r="J239" s="1179" t="s">
        <v>354</v>
      </c>
      <c r="K239" s="1672">
        <f>K246+K253+K260+K267+K274+K281+K288+K295+K302+K309+K316+K324+K332</f>
        <v>1226.5999999999999</v>
      </c>
      <c r="L239" s="1672">
        <f>L246+L253+L260+L267+L274+L281+L288+L295+L302+L309+L316+L324+L332</f>
        <v>1297</v>
      </c>
      <c r="M239" s="1672">
        <f>M246+M253+M260+M267+M274+M281+M288+M295+M302+M309+M316+M324+M332</f>
        <v>176.3</v>
      </c>
      <c r="N239" s="1393"/>
      <c r="O239" s="1426"/>
      <c r="P239" s="1389"/>
      <c r="Q239" s="1368"/>
      <c r="W239" s="1172"/>
      <c r="X239" s="1171"/>
    </row>
    <row r="240" spans="1:31">
      <c r="A240" s="1263"/>
      <c r="B240" s="6720"/>
      <c r="C240" s="1639"/>
      <c r="D240" s="1632"/>
      <c r="E240" s="1905"/>
      <c r="F240" s="6867"/>
      <c r="G240" s="6755"/>
      <c r="H240" s="6863"/>
      <c r="I240" s="6738"/>
      <c r="J240" s="1179" t="s">
        <v>90</v>
      </c>
      <c r="K240" s="1672">
        <f>K247+K254+K261+K268+K275+K282+K289+K296+K303+K310+K317+K325</f>
        <v>0</v>
      </c>
      <c r="L240" s="1672">
        <f>L247+L254+L261+L268+L275+L282+L289+L296+L303+L310+L317+L325</f>
        <v>0</v>
      </c>
      <c r="M240" s="1672">
        <f>M247+M254+M261+M268+M275+M282+M289+M296+M303+M310+M317+M325</f>
        <v>0</v>
      </c>
      <c r="N240" s="1421"/>
      <c r="O240" s="1420"/>
      <c r="P240" s="1419"/>
      <c r="Q240" s="1418"/>
      <c r="W240" s="1172"/>
      <c r="X240" s="1171"/>
    </row>
    <row r="241" spans="1:29" ht="15.75" thickBot="1">
      <c r="A241" s="1263"/>
      <c r="B241" s="6720"/>
      <c r="C241" s="1639"/>
      <c r="D241" s="1632"/>
      <c r="E241" s="1905"/>
      <c r="F241" s="6867"/>
      <c r="G241" s="6755"/>
      <c r="H241" s="6863"/>
      <c r="I241" s="6738"/>
      <c r="J241" s="2063" t="s">
        <v>643</v>
      </c>
      <c r="K241" s="1672">
        <f>K318+K326</f>
        <v>0</v>
      </c>
      <c r="L241" s="1672">
        <f>L318+L326</f>
        <v>245</v>
      </c>
      <c r="M241" s="1672">
        <f>M318+M326</f>
        <v>0</v>
      </c>
      <c r="N241" s="1361"/>
      <c r="O241" s="1360"/>
      <c r="P241" s="1359"/>
      <c r="Q241" s="1439"/>
      <c r="W241" s="1453"/>
      <c r="X241" s="1452"/>
    </row>
    <row r="242" spans="1:29" ht="16.5" customHeight="1" thickBot="1">
      <c r="A242" s="1127"/>
      <c r="B242" s="6721"/>
      <c r="C242" s="1170"/>
      <c r="D242" s="1170"/>
      <c r="E242" s="1169"/>
      <c r="F242" s="6868"/>
      <c r="G242" s="6756"/>
      <c r="H242" s="6864"/>
      <c r="I242" s="6739"/>
      <c r="J242" s="1305" t="s">
        <v>36</v>
      </c>
      <c r="K242" s="1250">
        <f>SUM(K235:K241)</f>
        <v>2146.6</v>
      </c>
      <c r="L242" s="1250">
        <f>SUM(L235:L241)</f>
        <v>1605</v>
      </c>
      <c r="M242" s="1250">
        <f>SUM(M235:M241)</f>
        <v>210.5</v>
      </c>
      <c r="N242" s="1304"/>
      <c r="O242" s="1303"/>
      <c r="P242" s="1302"/>
      <c r="Q242" s="1356"/>
      <c r="W242" s="1212"/>
      <c r="X242" s="1115"/>
    </row>
    <row r="243" spans="1:29" ht="25.5" hidden="1" customHeight="1" thickBot="1">
      <c r="A243" s="1279" t="s">
        <v>51</v>
      </c>
      <c r="B243" s="6719" t="s">
        <v>43</v>
      </c>
      <c r="C243" s="1641" t="s">
        <v>38</v>
      </c>
      <c r="D243" s="1248" t="s">
        <v>43</v>
      </c>
      <c r="E243" s="1382"/>
      <c r="F243" s="6761" t="s">
        <v>680</v>
      </c>
      <c r="G243" s="6754" t="s">
        <v>647</v>
      </c>
      <c r="H243" s="6740" t="s">
        <v>48</v>
      </c>
      <c r="I243" s="6737" t="s">
        <v>410</v>
      </c>
      <c r="J243" s="1325" t="s">
        <v>41</v>
      </c>
      <c r="K243" s="1325"/>
      <c r="L243" s="1381"/>
      <c r="M243" s="1381"/>
      <c r="N243" s="1274" t="s">
        <v>147</v>
      </c>
      <c r="O243" s="1184" t="s">
        <v>586</v>
      </c>
      <c r="P243" s="1379"/>
      <c r="Q243" s="1445">
        <v>1</v>
      </c>
      <c r="W243" s="1188"/>
      <c r="X243" s="1187"/>
    </row>
    <row r="244" spans="1:29" ht="18.75" hidden="1" customHeight="1">
      <c r="A244" s="1263"/>
      <c r="B244" s="6720"/>
      <c r="C244" s="1639"/>
      <c r="D244" s="1231"/>
      <c r="E244" s="1365"/>
      <c r="F244" s="6762"/>
      <c r="G244" s="6755"/>
      <c r="H244" s="6741"/>
      <c r="I244" s="6738"/>
      <c r="J244" s="1240" t="s">
        <v>69</v>
      </c>
      <c r="K244" s="1372"/>
      <c r="L244" s="1377"/>
      <c r="M244" s="1377"/>
      <c r="N244" s="1714" t="s">
        <v>679</v>
      </c>
      <c r="O244" s="1370" t="s">
        <v>391</v>
      </c>
      <c r="P244" s="1369"/>
      <c r="Q244" s="1425">
        <v>20</v>
      </c>
      <c r="W244" s="1172"/>
      <c r="X244" s="1171"/>
    </row>
    <row r="245" spans="1:29" ht="26.25" hidden="1" customHeight="1">
      <c r="A245" s="1263"/>
      <c r="B245" s="6720"/>
      <c r="C245" s="1639"/>
      <c r="D245" s="1231"/>
      <c r="E245" s="1365"/>
      <c r="F245" s="6762"/>
      <c r="G245" s="6755"/>
      <c r="H245" s="6741"/>
      <c r="I245" s="6738"/>
      <c r="J245" s="1240" t="s">
        <v>375</v>
      </c>
      <c r="K245" s="1372"/>
      <c r="L245" s="1377"/>
      <c r="M245" s="1377"/>
      <c r="N245" s="1635"/>
      <c r="O245" s="1426"/>
      <c r="P245" s="1389"/>
      <c r="Q245" s="1368"/>
      <c r="W245" s="1172"/>
      <c r="X245" s="1171"/>
    </row>
    <row r="246" spans="1:29" ht="17.25" hidden="1" customHeight="1">
      <c r="A246" s="1263"/>
      <c r="B246" s="6720"/>
      <c r="C246" s="1639"/>
      <c r="D246" s="1231"/>
      <c r="E246" s="1365"/>
      <c r="F246" s="6762"/>
      <c r="G246" s="6755"/>
      <c r="H246" s="6741"/>
      <c r="I246" s="6738"/>
      <c r="J246" s="1240" t="s">
        <v>354</v>
      </c>
      <c r="K246" s="1372"/>
      <c r="L246" s="1377"/>
      <c r="M246" s="1377"/>
      <c r="N246" s="1635"/>
      <c r="O246" s="1426"/>
      <c r="P246" s="1389"/>
      <c r="Q246" s="1368"/>
      <c r="W246" s="1172"/>
      <c r="X246" s="1171"/>
    </row>
    <row r="247" spans="1:29" ht="18" hidden="1" customHeight="1">
      <c r="A247" s="1263"/>
      <c r="B247" s="6720"/>
      <c r="C247" s="1639"/>
      <c r="D247" s="1231"/>
      <c r="E247" s="1365"/>
      <c r="F247" s="6762"/>
      <c r="G247" s="6755"/>
      <c r="H247" s="6741"/>
      <c r="I247" s="6738"/>
      <c r="J247" s="1355" t="s">
        <v>90</v>
      </c>
      <c r="K247" s="1355"/>
      <c r="L247" s="1630"/>
      <c r="M247" s="1630"/>
      <c r="N247" s="1629"/>
      <c r="O247" s="1420"/>
      <c r="P247" s="1419"/>
      <c r="Q247" s="1418"/>
      <c r="W247" s="1172"/>
      <c r="X247" s="1171"/>
    </row>
    <row r="248" spans="1:29" ht="72.75" hidden="1" customHeight="1">
      <c r="A248" s="1127"/>
      <c r="B248" s="6721"/>
      <c r="C248" s="1170"/>
      <c r="D248" s="1252"/>
      <c r="E248" s="1220"/>
      <c r="F248" s="6763"/>
      <c r="G248" s="6756"/>
      <c r="H248" s="6742"/>
      <c r="I248" s="6739"/>
      <c r="J248" s="1218" t="s">
        <v>36</v>
      </c>
      <c r="K248" s="1251"/>
      <c r="L248" s="1333">
        <f>SUM(L243:L247)</f>
        <v>0</v>
      </c>
      <c r="M248" s="1333"/>
      <c r="N248" s="1798"/>
      <c r="O248" s="1331"/>
      <c r="P248" s="1330"/>
      <c r="Q248" s="1797"/>
      <c r="W248" s="1172"/>
      <c r="X248" s="1171"/>
    </row>
    <row r="249" spans="1:29" ht="15.75" hidden="1" customHeight="1">
      <c r="A249" s="1279" t="s">
        <v>51</v>
      </c>
      <c r="B249" s="6719" t="s">
        <v>43</v>
      </c>
      <c r="C249" s="1641" t="s">
        <v>38</v>
      </c>
      <c r="D249" s="1248" t="s">
        <v>38</v>
      </c>
      <c r="E249" s="6757"/>
      <c r="F249" s="6802" t="s">
        <v>678</v>
      </c>
      <c r="G249" s="6731" t="s">
        <v>647</v>
      </c>
      <c r="H249" s="6740" t="s">
        <v>48</v>
      </c>
      <c r="I249" s="6737" t="s">
        <v>247</v>
      </c>
      <c r="J249" s="1522" t="s">
        <v>41</v>
      </c>
      <c r="K249" s="1522"/>
      <c r="L249" s="1352"/>
      <c r="M249" s="1346"/>
      <c r="N249" s="1131" t="s">
        <v>147</v>
      </c>
      <c r="O249" s="1130" t="s">
        <v>254</v>
      </c>
      <c r="P249" s="1129"/>
      <c r="Q249" s="2062">
        <v>0</v>
      </c>
      <c r="W249" s="1172"/>
      <c r="X249" s="1171"/>
      <c r="AC249" s="1081"/>
    </row>
    <row r="250" spans="1:29" ht="15.75" hidden="1" customHeight="1">
      <c r="A250" s="1263"/>
      <c r="B250" s="6720"/>
      <c r="C250" s="1639"/>
      <c r="D250" s="1231"/>
      <c r="E250" s="6758"/>
      <c r="F250" s="6803"/>
      <c r="G250" s="6732"/>
      <c r="H250" s="6741"/>
      <c r="I250" s="6738"/>
      <c r="J250" s="1447" t="s">
        <v>402</v>
      </c>
      <c r="K250" s="1447"/>
      <c r="L250" s="1346"/>
      <c r="M250" s="1346"/>
      <c r="N250" s="1131"/>
      <c r="O250" s="1130"/>
      <c r="P250" s="1129"/>
      <c r="Q250" s="2061"/>
      <c r="W250" s="1172"/>
      <c r="X250" s="1171"/>
    </row>
    <row r="251" spans="1:29" ht="15" hidden="1" customHeight="1">
      <c r="A251" s="1263"/>
      <c r="B251" s="6720"/>
      <c r="C251" s="1639"/>
      <c r="D251" s="1231"/>
      <c r="E251" s="6758"/>
      <c r="F251" s="6803"/>
      <c r="G251" s="6732"/>
      <c r="H251" s="6741"/>
      <c r="I251" s="6738"/>
      <c r="J251" s="1520" t="s">
        <v>69</v>
      </c>
      <c r="K251" s="1520"/>
      <c r="L251" s="1320"/>
      <c r="M251" s="1320"/>
      <c r="N251" s="1131"/>
      <c r="O251" s="1130"/>
      <c r="P251" s="1129"/>
      <c r="Q251" s="1128"/>
      <c r="W251" s="1172"/>
      <c r="X251" s="1171"/>
    </row>
    <row r="252" spans="1:29" ht="11.25" hidden="1" customHeight="1">
      <c r="A252" s="1263"/>
      <c r="B252" s="6720"/>
      <c r="C252" s="1639"/>
      <c r="D252" s="1231"/>
      <c r="E252" s="6758"/>
      <c r="F252" s="6803"/>
      <c r="G252" s="6732"/>
      <c r="H252" s="6741"/>
      <c r="I252" s="6738"/>
      <c r="J252" s="1520" t="s">
        <v>375</v>
      </c>
      <c r="K252" s="1520"/>
      <c r="L252" s="1320"/>
      <c r="M252" s="1320"/>
      <c r="N252" s="1131"/>
      <c r="O252" s="1130"/>
      <c r="P252" s="1129"/>
      <c r="Q252" s="1128"/>
      <c r="W252" s="1172"/>
      <c r="X252" s="1171"/>
    </row>
    <row r="253" spans="1:29" ht="12.75" hidden="1" customHeight="1">
      <c r="A253" s="1263"/>
      <c r="B253" s="6720"/>
      <c r="C253" s="1639"/>
      <c r="D253" s="1231"/>
      <c r="E253" s="6758"/>
      <c r="F253" s="6803"/>
      <c r="G253" s="6732"/>
      <c r="H253" s="6741"/>
      <c r="I253" s="6738"/>
      <c r="J253" s="1520" t="s">
        <v>354</v>
      </c>
      <c r="K253" s="1520"/>
      <c r="L253" s="1320">
        <v>0</v>
      </c>
      <c r="M253" s="1320"/>
      <c r="N253" s="1131"/>
      <c r="O253" s="1130"/>
      <c r="P253" s="1129"/>
      <c r="Q253" s="1128"/>
      <c r="W253" s="1172"/>
      <c r="X253" s="1171"/>
    </row>
    <row r="254" spans="1:29" ht="16.5" hidden="1" customHeight="1">
      <c r="A254" s="1263"/>
      <c r="B254" s="6720"/>
      <c r="C254" s="1639"/>
      <c r="D254" s="1231"/>
      <c r="E254" s="6758"/>
      <c r="F254" s="6803"/>
      <c r="G254" s="6732"/>
      <c r="H254" s="6741"/>
      <c r="I254" s="6738"/>
      <c r="J254" s="2060" t="s">
        <v>90</v>
      </c>
      <c r="K254" s="2060"/>
      <c r="L254" s="1312"/>
      <c r="M254" s="1312"/>
      <c r="N254" s="1749"/>
      <c r="O254" s="1164"/>
      <c r="P254" s="1163"/>
      <c r="Q254" s="1162"/>
      <c r="W254" s="1172"/>
      <c r="X254" s="1171"/>
    </row>
    <row r="255" spans="1:29" ht="12" hidden="1" customHeight="1">
      <c r="A255" s="1127"/>
      <c r="B255" s="6721"/>
      <c r="C255" s="1170"/>
      <c r="D255" s="1252"/>
      <c r="E255" s="6759"/>
      <c r="F255" s="6826"/>
      <c r="G255" s="6733"/>
      <c r="H255" s="6742"/>
      <c r="I255" s="6739"/>
      <c r="J255" s="1497" t="s">
        <v>36</v>
      </c>
      <c r="K255" s="2059"/>
      <c r="L255" s="1333">
        <f>SUM(L249:L254)</f>
        <v>0</v>
      </c>
      <c r="M255" s="1333"/>
      <c r="N255" s="2048"/>
      <c r="O255" s="2058"/>
      <c r="P255" s="2058"/>
      <c r="Q255" s="2057"/>
      <c r="W255" s="1172"/>
      <c r="X255" s="1171"/>
    </row>
    <row r="256" spans="1:29" ht="18" customHeight="1">
      <c r="A256" s="1279" t="s">
        <v>51</v>
      </c>
      <c r="B256" s="6719" t="s">
        <v>43</v>
      </c>
      <c r="C256" s="1641" t="s">
        <v>38</v>
      </c>
      <c r="D256" s="1248" t="s">
        <v>51</v>
      </c>
      <c r="E256" s="6757"/>
      <c r="F256" s="6802" t="s">
        <v>677</v>
      </c>
      <c r="G256" s="6731" t="s">
        <v>647</v>
      </c>
      <c r="H256" s="6740" t="s">
        <v>48</v>
      </c>
      <c r="I256" s="6795" t="s">
        <v>674</v>
      </c>
      <c r="J256" s="1325" t="s">
        <v>41</v>
      </c>
      <c r="K256" s="1153">
        <v>0</v>
      </c>
      <c r="L256" s="1153">
        <v>0</v>
      </c>
      <c r="M256" s="1153"/>
      <c r="N256" s="1152" t="s">
        <v>147</v>
      </c>
      <c r="O256" s="1151" t="s">
        <v>254</v>
      </c>
      <c r="P256" s="1190"/>
      <c r="Q256" s="1189"/>
      <c r="W256" s="7087" t="s">
        <v>676</v>
      </c>
      <c r="X256" s="6699"/>
    </row>
    <row r="257" spans="1:32" ht="18" customHeight="1">
      <c r="A257" s="1263"/>
      <c r="B257" s="6720"/>
      <c r="C257" s="1639"/>
      <c r="D257" s="1231"/>
      <c r="E257" s="6758"/>
      <c r="F257" s="6803"/>
      <c r="G257" s="6732"/>
      <c r="H257" s="6741"/>
      <c r="I257" s="6796"/>
      <c r="J257" s="1241" t="s">
        <v>376</v>
      </c>
      <c r="K257" s="1147"/>
      <c r="L257" s="1147"/>
      <c r="M257" s="1147"/>
      <c r="N257" s="1745"/>
      <c r="O257" s="1744"/>
      <c r="P257" s="1743"/>
      <c r="Q257" s="1182"/>
      <c r="W257" s="6702"/>
      <c r="X257" s="6700"/>
    </row>
    <row r="258" spans="1:32" ht="15.75" customHeight="1">
      <c r="A258" s="1263"/>
      <c r="B258" s="6720"/>
      <c r="C258" s="1639"/>
      <c r="D258" s="1231"/>
      <c r="E258" s="6758"/>
      <c r="F258" s="6803"/>
      <c r="G258" s="6732"/>
      <c r="H258" s="6741"/>
      <c r="I258" s="6796"/>
      <c r="J258" s="1240" t="s">
        <v>69</v>
      </c>
      <c r="K258" s="1147">
        <v>0</v>
      </c>
      <c r="L258" s="1147">
        <v>0</v>
      </c>
      <c r="M258" s="1147"/>
      <c r="N258" s="1319"/>
      <c r="O258" s="1318"/>
      <c r="P258" s="1317"/>
      <c r="Q258" s="1316"/>
      <c r="W258" s="6702"/>
      <c r="X258" s="6700"/>
    </row>
    <row r="259" spans="1:32" ht="15" customHeight="1">
      <c r="A259" s="1263"/>
      <c r="B259" s="6720"/>
      <c r="C259" s="1639"/>
      <c r="D259" s="1231"/>
      <c r="E259" s="6758"/>
      <c r="F259" s="6803"/>
      <c r="G259" s="6732"/>
      <c r="H259" s="6741"/>
      <c r="I259" s="6796"/>
      <c r="J259" s="1240" t="s">
        <v>375</v>
      </c>
      <c r="K259" s="1147">
        <v>0</v>
      </c>
      <c r="L259" s="1147">
        <v>0</v>
      </c>
      <c r="M259" s="1147"/>
      <c r="N259" s="1319"/>
      <c r="O259" s="1318"/>
      <c r="P259" s="1317"/>
      <c r="Q259" s="1316"/>
      <c r="W259" s="6702"/>
      <c r="X259" s="6700"/>
    </row>
    <row r="260" spans="1:32" ht="15.75" customHeight="1">
      <c r="A260" s="1263"/>
      <c r="B260" s="6720"/>
      <c r="C260" s="1639"/>
      <c r="D260" s="1231"/>
      <c r="E260" s="6758"/>
      <c r="F260" s="6803"/>
      <c r="G260" s="6732"/>
      <c r="H260" s="6741"/>
      <c r="I260" s="6796"/>
      <c r="J260" s="1240" t="s">
        <v>354</v>
      </c>
      <c r="K260" s="1147">
        <v>4.3</v>
      </c>
      <c r="L260" s="1147">
        <v>4.3</v>
      </c>
      <c r="M260" s="1147">
        <v>3.1</v>
      </c>
      <c r="N260" s="1319"/>
      <c r="O260" s="1318"/>
      <c r="P260" s="1317"/>
      <c r="Q260" s="1316"/>
      <c r="W260" s="6702"/>
      <c r="X260" s="6700"/>
      <c r="AC260" s="1143"/>
    </row>
    <row r="261" spans="1:32" ht="9.75" customHeight="1" thickBot="1">
      <c r="A261" s="1263"/>
      <c r="B261" s="6720"/>
      <c r="C261" s="1639"/>
      <c r="D261" s="1231"/>
      <c r="E261" s="6758"/>
      <c r="F261" s="6803"/>
      <c r="G261" s="6732"/>
      <c r="H261" s="6741"/>
      <c r="I261" s="6796"/>
      <c r="J261" s="1355" t="s">
        <v>90</v>
      </c>
      <c r="K261" s="1132">
        <v>0</v>
      </c>
      <c r="L261" s="1132">
        <v>0</v>
      </c>
      <c r="M261" s="1132"/>
      <c r="N261" s="2056"/>
      <c r="O261" s="2055"/>
      <c r="P261" s="2054"/>
      <c r="Q261" s="1498"/>
      <c r="W261" s="6702"/>
      <c r="X261" s="6700"/>
    </row>
    <row r="262" spans="1:32" ht="18.75" customHeight="1" thickBot="1">
      <c r="A262" s="1127"/>
      <c r="B262" s="6721"/>
      <c r="C262" s="1170"/>
      <c r="D262" s="1252"/>
      <c r="E262" s="6759"/>
      <c r="F262" s="6826"/>
      <c r="G262" s="6733"/>
      <c r="H262" s="6742"/>
      <c r="I262" s="6797"/>
      <c r="J262" s="1305" t="s">
        <v>36</v>
      </c>
      <c r="K262" s="2034">
        <f>SUM(K256:K261)</f>
        <v>4.3</v>
      </c>
      <c r="L262" s="2052">
        <f>SUM(L256:L261)</f>
        <v>4.3</v>
      </c>
      <c r="M262" s="2052">
        <f>SUM(M256:M261)</f>
        <v>3.1</v>
      </c>
      <c r="N262" s="1570"/>
      <c r="O262" s="1302"/>
      <c r="P262" s="1303"/>
      <c r="Q262" s="1301"/>
      <c r="W262" s="1212">
        <v>0</v>
      </c>
      <c r="X262" s="1115"/>
    </row>
    <row r="263" spans="1:32" ht="15" customHeight="1">
      <c r="A263" s="1279" t="s">
        <v>51</v>
      </c>
      <c r="B263" s="6719" t="s">
        <v>43</v>
      </c>
      <c r="C263" s="1641" t="s">
        <v>38</v>
      </c>
      <c r="D263" s="6725" t="s">
        <v>44</v>
      </c>
      <c r="E263" s="6757"/>
      <c r="F263" s="7042" t="s">
        <v>675</v>
      </c>
      <c r="G263" s="6731" t="s">
        <v>647</v>
      </c>
      <c r="H263" s="6748" t="s">
        <v>48</v>
      </c>
      <c r="I263" s="6900" t="s">
        <v>674</v>
      </c>
      <c r="J263" s="1555" t="s">
        <v>41</v>
      </c>
      <c r="K263" s="1153">
        <v>0</v>
      </c>
      <c r="L263" s="1153">
        <v>0</v>
      </c>
      <c r="M263" s="1154"/>
      <c r="N263" s="1191" t="s">
        <v>147</v>
      </c>
      <c r="O263" s="1151" t="s">
        <v>254</v>
      </c>
      <c r="P263" s="1929"/>
      <c r="Q263" s="1348"/>
      <c r="W263" s="6702" t="s">
        <v>673</v>
      </c>
      <c r="X263" s="6701" t="s">
        <v>672</v>
      </c>
      <c r="Y263" s="1081"/>
      <c r="AC263" s="1143"/>
    </row>
    <row r="264" spans="1:32" ht="13.5" customHeight="1">
      <c r="A264" s="1263"/>
      <c r="B264" s="6720"/>
      <c r="C264" s="1639"/>
      <c r="D264" s="6726"/>
      <c r="E264" s="6758"/>
      <c r="F264" s="7043"/>
      <c r="G264" s="6732"/>
      <c r="H264" s="6749"/>
      <c r="I264" s="6901"/>
      <c r="J264" s="1241" t="s">
        <v>376</v>
      </c>
      <c r="K264" s="1147"/>
      <c r="L264" s="1147"/>
      <c r="M264" s="1144"/>
      <c r="N264" s="1898"/>
      <c r="O264" s="1744"/>
      <c r="P264" s="1897"/>
      <c r="Q264" s="1342"/>
      <c r="W264" s="6702"/>
      <c r="X264" s="6701"/>
      <c r="AC264" s="1143"/>
      <c r="AD264" s="1143"/>
      <c r="AE264" s="1143"/>
      <c r="AF264" s="1143"/>
    </row>
    <row r="265" spans="1:32" ht="15" customHeight="1">
      <c r="A265" s="1263"/>
      <c r="B265" s="6720"/>
      <c r="C265" s="1639"/>
      <c r="D265" s="6726"/>
      <c r="E265" s="6758"/>
      <c r="F265" s="7043"/>
      <c r="G265" s="6732"/>
      <c r="H265" s="6749"/>
      <c r="I265" s="6901"/>
      <c r="J265" s="1579" t="s">
        <v>69</v>
      </c>
      <c r="K265" s="1140">
        <v>0</v>
      </c>
      <c r="L265" s="1140">
        <v>0</v>
      </c>
      <c r="M265" s="1144"/>
      <c r="N265" s="1898"/>
      <c r="O265" s="1744"/>
      <c r="P265" s="1897"/>
      <c r="Q265" s="1342"/>
      <c r="W265" s="6702"/>
      <c r="X265" s="6701"/>
      <c r="AC265" s="1143"/>
      <c r="AD265" s="1143"/>
      <c r="AE265" s="1143"/>
      <c r="AF265" s="1143"/>
    </row>
    <row r="266" spans="1:32" ht="16.5" customHeight="1">
      <c r="A266" s="1263"/>
      <c r="B266" s="6720"/>
      <c r="C266" s="1639"/>
      <c r="D266" s="6726"/>
      <c r="E266" s="6758"/>
      <c r="F266" s="7043"/>
      <c r="G266" s="6732"/>
      <c r="H266" s="6749"/>
      <c r="I266" s="6901"/>
      <c r="J266" s="1579" t="s">
        <v>375</v>
      </c>
      <c r="K266" s="1140">
        <v>0</v>
      </c>
      <c r="L266" s="1140">
        <v>0</v>
      </c>
      <c r="M266" s="1144"/>
      <c r="N266" s="1898"/>
      <c r="O266" s="1744"/>
      <c r="P266" s="1897"/>
      <c r="Q266" s="1342"/>
      <c r="W266" s="6702"/>
      <c r="X266" s="6701"/>
    </row>
    <row r="267" spans="1:32" ht="16.5" customHeight="1">
      <c r="A267" s="1263"/>
      <c r="B267" s="6720"/>
      <c r="C267" s="1639"/>
      <c r="D267" s="6726"/>
      <c r="E267" s="6758"/>
      <c r="F267" s="7043"/>
      <c r="G267" s="6732"/>
      <c r="H267" s="6749"/>
      <c r="I267" s="6901"/>
      <c r="J267" s="1579" t="s">
        <v>354</v>
      </c>
      <c r="K267" s="1140">
        <v>84</v>
      </c>
      <c r="L267" s="1140">
        <v>84</v>
      </c>
      <c r="M267" s="1141">
        <v>76</v>
      </c>
      <c r="N267" s="1173"/>
      <c r="O267" s="1130"/>
      <c r="P267" s="1406"/>
      <c r="Q267" s="1339"/>
      <c r="W267" s="6702"/>
      <c r="X267" s="6701"/>
      <c r="Y267" s="1081"/>
      <c r="AC267" s="1143"/>
      <c r="AD267" s="1081"/>
      <c r="AE267" s="1081"/>
      <c r="AF267" s="1057"/>
    </row>
    <row r="268" spans="1:32" ht="105" customHeight="1" thickBot="1">
      <c r="A268" s="1263"/>
      <c r="B268" s="6720"/>
      <c r="C268" s="1639"/>
      <c r="D268" s="6726"/>
      <c r="E268" s="6758"/>
      <c r="F268" s="7043"/>
      <c r="G268" s="6732"/>
      <c r="H268" s="6749"/>
      <c r="I268" s="6901"/>
      <c r="J268" s="2053" t="s">
        <v>90</v>
      </c>
      <c r="K268" s="1132">
        <v>0</v>
      </c>
      <c r="L268" s="1132">
        <v>0</v>
      </c>
      <c r="M268" s="1925"/>
      <c r="N268" s="1812"/>
      <c r="O268" s="1572"/>
      <c r="P268" s="1891"/>
      <c r="Q268" s="1498"/>
      <c r="W268" s="6702"/>
      <c r="X268" s="6701"/>
      <c r="Y268" s="1081"/>
      <c r="AC268" s="1057"/>
    </row>
    <row r="269" spans="1:32" ht="15.6" customHeight="1" thickBot="1">
      <c r="A269" s="1127"/>
      <c r="B269" s="6721"/>
      <c r="C269" s="1170"/>
      <c r="D269" s="6727"/>
      <c r="E269" s="6759"/>
      <c r="F269" s="7044"/>
      <c r="G269" s="6733"/>
      <c r="H269" s="6750"/>
      <c r="I269" s="6902"/>
      <c r="J269" s="2049" t="s">
        <v>36</v>
      </c>
      <c r="K269" s="2034">
        <f>SUM(K263:K268)</f>
        <v>84</v>
      </c>
      <c r="L269" s="2052">
        <f>SUM(L263:L268)</f>
        <v>84</v>
      </c>
      <c r="M269" s="2052">
        <f>SUM(M263:M268)</f>
        <v>76</v>
      </c>
      <c r="N269" s="1496"/>
      <c r="O269" s="1890"/>
      <c r="P269" s="1889"/>
      <c r="Q269" s="1792"/>
      <c r="W269" s="1212"/>
      <c r="X269" s="1115"/>
    </row>
    <row r="270" spans="1:32" ht="22.5" customHeight="1">
      <c r="A270" s="1279" t="s">
        <v>51</v>
      </c>
      <c r="B270" s="6719" t="s">
        <v>43</v>
      </c>
      <c r="C270" s="1641" t="s">
        <v>38</v>
      </c>
      <c r="D270" s="6725" t="s">
        <v>86</v>
      </c>
      <c r="E270" s="6771" t="s">
        <v>382</v>
      </c>
      <c r="F270" s="6807" t="s">
        <v>671</v>
      </c>
      <c r="G270" s="6731" t="s">
        <v>647</v>
      </c>
      <c r="H270" s="6760" t="s">
        <v>670</v>
      </c>
      <c r="I270" s="6737" t="s">
        <v>247</v>
      </c>
      <c r="J270" s="1555" t="s">
        <v>41</v>
      </c>
      <c r="K270" s="1153">
        <v>0</v>
      </c>
      <c r="L270" s="1153">
        <v>0</v>
      </c>
      <c r="M270" s="1154"/>
      <c r="N270" s="1191" t="s">
        <v>147</v>
      </c>
      <c r="O270" s="1151" t="s">
        <v>254</v>
      </c>
      <c r="P270" s="1929"/>
      <c r="Q270" s="1348"/>
      <c r="W270" s="6702" t="s">
        <v>669</v>
      </c>
      <c r="X270" s="6700"/>
      <c r="AC270" s="1143"/>
    </row>
    <row r="271" spans="1:32" ht="22.5" customHeight="1">
      <c r="A271" s="1263"/>
      <c r="B271" s="6720"/>
      <c r="C271" s="1639"/>
      <c r="D271" s="6726"/>
      <c r="E271" s="6772"/>
      <c r="F271" s="6808"/>
      <c r="G271" s="6732"/>
      <c r="H271" s="6749"/>
      <c r="I271" s="6738"/>
      <c r="J271" s="1241" t="s">
        <v>376</v>
      </c>
      <c r="K271" s="1147">
        <v>0</v>
      </c>
      <c r="L271" s="1147">
        <v>0</v>
      </c>
      <c r="M271" s="1144"/>
      <c r="N271" s="1898"/>
      <c r="O271" s="1744"/>
      <c r="P271" s="1897"/>
      <c r="Q271" s="1342"/>
      <c r="W271" s="6702"/>
      <c r="X271" s="6700"/>
    </row>
    <row r="272" spans="1:32" ht="22.5" customHeight="1">
      <c r="A272" s="1263"/>
      <c r="B272" s="6720"/>
      <c r="C272" s="1639"/>
      <c r="D272" s="6726"/>
      <c r="E272" s="6772"/>
      <c r="F272" s="6808"/>
      <c r="G272" s="6732"/>
      <c r="H272" s="6749"/>
      <c r="I272" s="6738"/>
      <c r="J272" s="1579" t="s">
        <v>69</v>
      </c>
      <c r="K272" s="1140">
        <v>20</v>
      </c>
      <c r="L272" s="1140">
        <v>20</v>
      </c>
      <c r="M272" s="1141">
        <v>9.3000000000000007</v>
      </c>
      <c r="N272" s="1173"/>
      <c r="O272" s="1130"/>
      <c r="P272" s="1406"/>
      <c r="Q272" s="1339"/>
      <c r="W272" s="6702"/>
      <c r="X272" s="6700"/>
      <c r="AC272" s="1143"/>
    </row>
    <row r="273" spans="1:29" ht="22.5" customHeight="1">
      <c r="A273" s="1263"/>
      <c r="B273" s="6720"/>
      <c r="C273" s="1639"/>
      <c r="D273" s="6726"/>
      <c r="E273" s="6772"/>
      <c r="F273" s="6808"/>
      <c r="G273" s="6732"/>
      <c r="H273" s="6749"/>
      <c r="I273" s="6738"/>
      <c r="J273" s="1579" t="s">
        <v>375</v>
      </c>
      <c r="K273" s="1140">
        <v>0</v>
      </c>
      <c r="L273" s="1140">
        <v>0</v>
      </c>
      <c r="M273" s="1141"/>
      <c r="N273" s="1173"/>
      <c r="O273" s="1130"/>
      <c r="P273" s="1406"/>
      <c r="Q273" s="1339"/>
      <c r="W273" s="6702"/>
      <c r="X273" s="6700"/>
    </row>
    <row r="274" spans="1:29" ht="22.5" customHeight="1">
      <c r="A274" s="1263"/>
      <c r="B274" s="6720"/>
      <c r="C274" s="1639"/>
      <c r="D274" s="6726"/>
      <c r="E274" s="6772"/>
      <c r="F274" s="6808"/>
      <c r="G274" s="6732"/>
      <c r="H274" s="6749"/>
      <c r="I274" s="6738"/>
      <c r="J274" s="1591" t="s">
        <v>354</v>
      </c>
      <c r="K274" s="1140">
        <v>0</v>
      </c>
      <c r="L274" s="1140">
        <v>0</v>
      </c>
      <c r="M274" s="1141"/>
      <c r="N274" s="1173"/>
      <c r="O274" s="1130"/>
      <c r="P274" s="1406"/>
      <c r="Q274" s="1339"/>
      <c r="W274" s="6702"/>
      <c r="X274" s="6700"/>
      <c r="AC274" s="1143"/>
    </row>
    <row r="275" spans="1:29" ht="66.75" customHeight="1" thickBot="1">
      <c r="A275" s="1263"/>
      <c r="B275" s="6720"/>
      <c r="C275" s="1639"/>
      <c r="D275" s="6726"/>
      <c r="E275" s="6772"/>
      <c r="F275" s="6808"/>
      <c r="G275" s="6732"/>
      <c r="H275" s="6749"/>
      <c r="I275" s="6738"/>
      <c r="J275" s="2051" t="s">
        <v>90</v>
      </c>
      <c r="K275" s="1132">
        <v>0</v>
      </c>
      <c r="L275" s="1132">
        <v>0</v>
      </c>
      <c r="M275" s="1925"/>
      <c r="N275" s="1515"/>
      <c r="O275" s="2050"/>
      <c r="P275" s="1893"/>
      <c r="Q275" s="1334"/>
      <c r="W275" s="6702"/>
      <c r="X275" s="6700"/>
    </row>
    <row r="276" spans="1:29" ht="16.5" customHeight="1" thickBot="1">
      <c r="A276" s="1127"/>
      <c r="B276" s="6721"/>
      <c r="C276" s="1170"/>
      <c r="D276" s="6727"/>
      <c r="E276" s="6773"/>
      <c r="F276" s="6809"/>
      <c r="G276" s="6733"/>
      <c r="H276" s="6750"/>
      <c r="I276" s="6739"/>
      <c r="J276" s="2049" t="s">
        <v>36</v>
      </c>
      <c r="K276" s="2034">
        <f>SUM(K270:K275)</f>
        <v>20</v>
      </c>
      <c r="L276" s="2034">
        <f>SUM(L270:L275)</f>
        <v>20</v>
      </c>
      <c r="M276" s="2034">
        <f>SUM(M270:M275)</f>
        <v>9.3000000000000007</v>
      </c>
      <c r="N276" s="1570"/>
      <c r="O276" s="1302"/>
      <c r="P276" s="1303"/>
      <c r="Q276" s="1301"/>
      <c r="R276" s="1882"/>
      <c r="S276" s="1882"/>
      <c r="T276" s="1882"/>
      <c r="U276" s="1882"/>
      <c r="V276" s="1882"/>
      <c r="W276" s="1212"/>
      <c r="X276" s="1115"/>
    </row>
    <row r="277" spans="1:29" ht="22.5" customHeight="1">
      <c r="A277" s="1279" t="s">
        <v>51</v>
      </c>
      <c r="B277" s="6719" t="s">
        <v>43</v>
      </c>
      <c r="C277" s="1641" t="s">
        <v>38</v>
      </c>
      <c r="D277" s="1248" t="s">
        <v>81</v>
      </c>
      <c r="E277" s="6757"/>
      <c r="F277" s="6807" t="s">
        <v>668</v>
      </c>
      <c r="G277" s="6731" t="s">
        <v>647</v>
      </c>
      <c r="H277" s="6740" t="s">
        <v>646</v>
      </c>
      <c r="I277" s="6737" t="s">
        <v>247</v>
      </c>
      <c r="J277" s="1325" t="s">
        <v>41</v>
      </c>
      <c r="K277" s="1147">
        <v>0</v>
      </c>
      <c r="L277" s="1147">
        <v>0</v>
      </c>
      <c r="M277" s="2046"/>
      <c r="N277" s="1898" t="s">
        <v>147</v>
      </c>
      <c r="O277" s="1897" t="s">
        <v>254</v>
      </c>
      <c r="P277" s="1897"/>
      <c r="Q277" s="1342"/>
      <c r="W277" s="6702" t="s">
        <v>667</v>
      </c>
      <c r="X277" s="6700"/>
    </row>
    <row r="278" spans="1:29" ht="22.5" customHeight="1">
      <c r="A278" s="1263"/>
      <c r="B278" s="6720"/>
      <c r="C278" s="1639"/>
      <c r="D278" s="1231"/>
      <c r="E278" s="6758"/>
      <c r="F278" s="6808"/>
      <c r="G278" s="6732"/>
      <c r="H278" s="6741"/>
      <c r="I278" s="6738"/>
      <c r="J278" s="1241" t="s">
        <v>376</v>
      </c>
      <c r="K278" s="1140">
        <v>0</v>
      </c>
      <c r="L278" s="1140">
        <v>0</v>
      </c>
      <c r="M278" s="1509"/>
      <c r="N278" s="1585"/>
      <c r="O278" s="1341"/>
      <c r="P278" s="1341"/>
      <c r="Q278" s="1339"/>
      <c r="W278" s="6702"/>
      <c r="X278" s="6700"/>
    </row>
    <row r="279" spans="1:29" ht="22.5" customHeight="1">
      <c r="A279" s="1263"/>
      <c r="B279" s="6720"/>
      <c r="C279" s="1639"/>
      <c r="D279" s="1231"/>
      <c r="E279" s="6758"/>
      <c r="F279" s="6808"/>
      <c r="G279" s="6732"/>
      <c r="H279" s="6741"/>
      <c r="I279" s="6738"/>
      <c r="J279" s="1240" t="s">
        <v>69</v>
      </c>
      <c r="K279" s="1140">
        <v>0</v>
      </c>
      <c r="L279" s="1140">
        <v>0</v>
      </c>
      <c r="M279" s="1509"/>
      <c r="N279" s="1585"/>
      <c r="O279" s="1341"/>
      <c r="P279" s="1341"/>
      <c r="Q279" s="1339"/>
      <c r="W279" s="6702"/>
      <c r="X279" s="6700"/>
    </row>
    <row r="280" spans="1:29" ht="22.5" customHeight="1">
      <c r="A280" s="1263"/>
      <c r="B280" s="6720"/>
      <c r="C280" s="1639"/>
      <c r="D280" s="1231"/>
      <c r="E280" s="6758"/>
      <c r="F280" s="6808"/>
      <c r="G280" s="6732"/>
      <c r="H280" s="6741"/>
      <c r="I280" s="6738"/>
      <c r="J280" s="1240" t="s">
        <v>375</v>
      </c>
      <c r="K280" s="1140">
        <v>0</v>
      </c>
      <c r="L280" s="1140">
        <v>0</v>
      </c>
      <c r="M280" s="1509"/>
      <c r="N280" s="1585"/>
      <c r="O280" s="1341"/>
      <c r="P280" s="1341"/>
      <c r="Q280" s="1339"/>
      <c r="W280" s="6702"/>
      <c r="X280" s="6700"/>
    </row>
    <row r="281" spans="1:29" ht="22.5" customHeight="1">
      <c r="A281" s="1263"/>
      <c r="B281" s="6720"/>
      <c r="C281" s="1639"/>
      <c r="D281" s="1231"/>
      <c r="E281" s="6758"/>
      <c r="F281" s="6808"/>
      <c r="G281" s="6732"/>
      <c r="H281" s="6741"/>
      <c r="I281" s="6738"/>
      <c r="J281" s="1240" t="s">
        <v>354</v>
      </c>
      <c r="K281" s="1140">
        <v>27</v>
      </c>
      <c r="L281" s="1140">
        <v>27</v>
      </c>
      <c r="M281" s="1509">
        <v>26.9</v>
      </c>
      <c r="N281" s="1585"/>
      <c r="O281" s="1341"/>
      <c r="P281" s="1341"/>
      <c r="Q281" s="1339"/>
      <c r="W281" s="6702"/>
      <c r="X281" s="6700"/>
      <c r="AC281" s="1143"/>
    </row>
    <row r="282" spans="1:29" ht="142.9" customHeight="1" thickBot="1">
      <c r="A282" s="1263"/>
      <c r="B282" s="6720"/>
      <c r="C282" s="1639"/>
      <c r="D282" s="1231"/>
      <c r="E282" s="6758"/>
      <c r="F282" s="6808"/>
      <c r="G282" s="6732"/>
      <c r="H282" s="6741"/>
      <c r="I282" s="6738"/>
      <c r="J282" s="1813" t="s">
        <v>90</v>
      </c>
      <c r="K282" s="1132">
        <v>0</v>
      </c>
      <c r="L282" s="1132">
        <v>0</v>
      </c>
      <c r="M282" s="2043"/>
      <c r="N282" s="1589"/>
      <c r="O282" s="1336"/>
      <c r="P282" s="1336"/>
      <c r="Q282" s="1334"/>
      <c r="W282" s="6702"/>
      <c r="X282" s="6700"/>
    </row>
    <row r="283" spans="1:29" ht="16.149999999999999" customHeight="1" thickBot="1">
      <c r="A283" s="1127"/>
      <c r="B283" s="6721"/>
      <c r="C283" s="1170"/>
      <c r="D283" s="1221"/>
      <c r="E283" s="6759"/>
      <c r="F283" s="6809"/>
      <c r="G283" s="6733"/>
      <c r="H283" s="6742"/>
      <c r="I283" s="6739"/>
      <c r="J283" s="1305" t="s">
        <v>36</v>
      </c>
      <c r="K283" s="2034">
        <f>SUM(K277:K282)</f>
        <v>27</v>
      </c>
      <c r="L283" s="2034">
        <f>SUM(L277:L282)</f>
        <v>27</v>
      </c>
      <c r="M283" s="2034">
        <f>SUM(M277:M282)</f>
        <v>26.9</v>
      </c>
      <c r="N283" s="1570"/>
      <c r="O283" s="1302"/>
      <c r="P283" s="1303"/>
      <c r="Q283" s="1301"/>
      <c r="R283" s="1882"/>
      <c r="S283" s="1882"/>
      <c r="T283" s="1882"/>
      <c r="U283" s="1882"/>
      <c r="V283" s="1882"/>
      <c r="W283" s="1212"/>
      <c r="X283" s="1115"/>
    </row>
    <row r="284" spans="1:29" ht="22.5" customHeight="1">
      <c r="A284" s="1279" t="s">
        <v>51</v>
      </c>
      <c r="B284" s="6719" t="s">
        <v>43</v>
      </c>
      <c r="C284" s="1641" t="s">
        <v>38</v>
      </c>
      <c r="D284" s="1248" t="s">
        <v>79</v>
      </c>
      <c r="E284" s="6771" t="s">
        <v>382</v>
      </c>
      <c r="F284" s="6807" t="s">
        <v>666</v>
      </c>
      <c r="G284" s="6731" t="s">
        <v>647</v>
      </c>
      <c r="H284" s="6740" t="s">
        <v>646</v>
      </c>
      <c r="I284" s="6737" t="s">
        <v>247</v>
      </c>
      <c r="J284" s="1325" t="s">
        <v>41</v>
      </c>
      <c r="K284" s="2047"/>
      <c r="L284" s="1147">
        <v>0</v>
      </c>
      <c r="M284" s="2046"/>
      <c r="N284" s="1898" t="s">
        <v>147</v>
      </c>
      <c r="O284" s="1897" t="s">
        <v>254</v>
      </c>
      <c r="P284" s="1897"/>
      <c r="Q284" s="1342"/>
      <c r="W284" s="6702" t="s">
        <v>665</v>
      </c>
      <c r="X284" s="6718" t="s">
        <v>664</v>
      </c>
      <c r="AC284" s="1143"/>
    </row>
    <row r="285" spans="1:29" ht="22.5" customHeight="1">
      <c r="A285" s="1263"/>
      <c r="B285" s="6720"/>
      <c r="C285" s="1639"/>
      <c r="D285" s="1231"/>
      <c r="E285" s="6772"/>
      <c r="F285" s="6808"/>
      <c r="G285" s="6732"/>
      <c r="H285" s="6741"/>
      <c r="I285" s="6738"/>
      <c r="J285" s="1241" t="s">
        <v>376</v>
      </c>
      <c r="K285" s="1521"/>
      <c r="L285" s="1140">
        <v>0</v>
      </c>
      <c r="M285" s="1509"/>
      <c r="N285" s="1173"/>
      <c r="O285" s="1406"/>
      <c r="P285" s="1406"/>
      <c r="Q285" s="1339"/>
      <c r="W285" s="6702"/>
      <c r="X285" s="6718"/>
    </row>
    <row r="286" spans="1:29" ht="15.75" customHeight="1">
      <c r="A286" s="1263"/>
      <c r="B286" s="6720"/>
      <c r="C286" s="1639"/>
      <c r="D286" s="1231"/>
      <c r="E286" s="6772"/>
      <c r="F286" s="6808"/>
      <c r="G286" s="6732"/>
      <c r="H286" s="6741"/>
      <c r="I286" s="6738"/>
      <c r="J286" s="1240" t="s">
        <v>69</v>
      </c>
      <c r="K286" s="1520">
        <v>300</v>
      </c>
      <c r="L286" s="1140">
        <v>0</v>
      </c>
      <c r="M286" s="1509"/>
      <c r="N286" s="1173"/>
      <c r="O286" s="1406"/>
      <c r="P286" s="1406"/>
      <c r="Q286" s="1339"/>
      <c r="W286" s="6702"/>
      <c r="X286" s="6718"/>
      <c r="AC286" s="1143"/>
    </row>
    <row r="287" spans="1:29" ht="15" customHeight="1">
      <c r="A287" s="1263"/>
      <c r="B287" s="6720"/>
      <c r="C287" s="1639"/>
      <c r="D287" s="1231"/>
      <c r="E287" s="6772"/>
      <c r="F287" s="6808"/>
      <c r="G287" s="6732"/>
      <c r="H287" s="6741"/>
      <c r="I287" s="6738"/>
      <c r="J287" s="1240" t="s">
        <v>375</v>
      </c>
      <c r="K287" s="1520"/>
      <c r="L287" s="1140">
        <v>0</v>
      </c>
      <c r="M287" s="1509"/>
      <c r="N287" s="1173"/>
      <c r="O287" s="1406"/>
      <c r="P287" s="1406"/>
      <c r="Q287" s="1339"/>
      <c r="W287" s="6702"/>
      <c r="X287" s="6718"/>
    </row>
    <row r="288" spans="1:29" ht="14.25" customHeight="1">
      <c r="A288" s="1263"/>
      <c r="B288" s="6720"/>
      <c r="C288" s="1639"/>
      <c r="D288" s="1231"/>
      <c r="E288" s="6772"/>
      <c r="F288" s="6808"/>
      <c r="G288" s="6732"/>
      <c r="H288" s="6741"/>
      <c r="I288" s="6738"/>
      <c r="J288" s="1321" t="s">
        <v>354</v>
      </c>
      <c r="K288" s="1140">
        <v>889.5</v>
      </c>
      <c r="L288" s="1140">
        <v>889.5</v>
      </c>
      <c r="M288" s="1509">
        <v>0</v>
      </c>
      <c r="N288" s="1173"/>
      <c r="O288" s="1406"/>
      <c r="P288" s="1406"/>
      <c r="Q288" s="1339"/>
      <c r="W288" s="6702"/>
      <c r="X288" s="6718"/>
      <c r="AC288" s="1143"/>
    </row>
    <row r="289" spans="1:29" ht="77.25" customHeight="1" thickBot="1">
      <c r="A289" s="1263"/>
      <c r="B289" s="6720"/>
      <c r="C289" s="1639"/>
      <c r="D289" s="1231"/>
      <c r="E289" s="6772"/>
      <c r="F289" s="6808"/>
      <c r="G289" s="6732"/>
      <c r="H289" s="6741"/>
      <c r="I289" s="6738"/>
      <c r="J289" s="1756" t="s">
        <v>90</v>
      </c>
      <c r="K289" s="1590"/>
      <c r="L289" s="1132">
        <v>0</v>
      </c>
      <c r="M289" s="2043"/>
      <c r="N289" s="1812"/>
      <c r="O289" s="1891"/>
      <c r="P289" s="1891"/>
      <c r="Q289" s="1498"/>
      <c r="W289" s="6702"/>
      <c r="X289" s="6718"/>
    </row>
    <row r="290" spans="1:29" ht="16.149999999999999" customHeight="1" thickBot="1">
      <c r="A290" s="1127"/>
      <c r="B290" s="6721"/>
      <c r="C290" s="1170"/>
      <c r="D290" s="1221"/>
      <c r="E290" s="6773"/>
      <c r="F290" s="6809"/>
      <c r="G290" s="6733"/>
      <c r="H290" s="6742"/>
      <c r="I290" s="6739"/>
      <c r="J290" s="1305" t="s">
        <v>36</v>
      </c>
      <c r="K290" s="2034">
        <f>SUM(K284:K289)</f>
        <v>1189.5</v>
      </c>
      <c r="L290" s="2034">
        <f>SUM(L284:L289)</f>
        <v>889.5</v>
      </c>
      <c r="M290" s="2034">
        <f>SUM(M284:M289)</f>
        <v>0</v>
      </c>
      <c r="N290" s="2048"/>
      <c r="O290" s="1539"/>
      <c r="P290" s="1916"/>
      <c r="Q290" s="1301"/>
      <c r="W290" s="1212"/>
      <c r="X290" s="1115"/>
    </row>
    <row r="291" spans="1:29" ht="22.5" customHeight="1">
      <c r="A291" s="1279" t="s">
        <v>51</v>
      </c>
      <c r="B291" s="1278" t="s">
        <v>43</v>
      </c>
      <c r="C291" s="1641" t="s">
        <v>38</v>
      </c>
      <c r="D291" s="1248" t="s">
        <v>74</v>
      </c>
      <c r="E291" s="6771" t="s">
        <v>382</v>
      </c>
      <c r="F291" s="6807" t="s">
        <v>663</v>
      </c>
      <c r="G291" s="6731" t="s">
        <v>647</v>
      </c>
      <c r="H291" s="6740" t="s">
        <v>646</v>
      </c>
      <c r="I291" s="6737" t="s">
        <v>247</v>
      </c>
      <c r="J291" s="1325" t="s">
        <v>41</v>
      </c>
      <c r="K291" s="2047"/>
      <c r="L291" s="1153">
        <v>0</v>
      </c>
      <c r="M291" s="2046"/>
      <c r="N291" s="1173" t="s">
        <v>147</v>
      </c>
      <c r="O291" s="2045" t="s">
        <v>254</v>
      </c>
      <c r="P291" s="2044"/>
      <c r="Q291" s="1342"/>
      <c r="W291" s="6702" t="s">
        <v>662</v>
      </c>
      <c r="X291" s="6701" t="s">
        <v>661</v>
      </c>
      <c r="AC291" s="1143"/>
    </row>
    <row r="292" spans="1:29" ht="22.5" customHeight="1">
      <c r="A292" s="1263"/>
      <c r="B292" s="1262"/>
      <c r="C292" s="1639"/>
      <c r="D292" s="1231"/>
      <c r="E292" s="6772"/>
      <c r="F292" s="6808"/>
      <c r="G292" s="6732"/>
      <c r="H292" s="6741"/>
      <c r="I292" s="6738"/>
      <c r="J292" s="1241" t="s">
        <v>376</v>
      </c>
      <c r="K292" s="1521"/>
      <c r="L292" s="1140">
        <v>0</v>
      </c>
      <c r="M292" s="1509"/>
      <c r="N292" s="1173"/>
      <c r="O292" s="1405"/>
      <c r="P292" s="2036"/>
      <c r="Q292" s="1339"/>
      <c r="W292" s="6702"/>
      <c r="X292" s="6701"/>
    </row>
    <row r="293" spans="1:29" ht="22.5" customHeight="1">
      <c r="A293" s="1263"/>
      <c r="B293" s="1262"/>
      <c r="C293" s="1639"/>
      <c r="D293" s="1231"/>
      <c r="E293" s="6772"/>
      <c r="F293" s="6808"/>
      <c r="G293" s="6732"/>
      <c r="H293" s="6741"/>
      <c r="I293" s="6738"/>
      <c r="J293" s="1240" t="s">
        <v>69</v>
      </c>
      <c r="K293" s="1520">
        <v>300</v>
      </c>
      <c r="L293" s="1140">
        <v>0</v>
      </c>
      <c r="M293" s="1509">
        <v>0</v>
      </c>
      <c r="N293" s="1173"/>
      <c r="O293" s="1405"/>
      <c r="P293" s="2036"/>
      <c r="Q293" s="1339"/>
      <c r="W293" s="6702"/>
      <c r="X293" s="6701"/>
      <c r="AC293" s="1143"/>
    </row>
    <row r="294" spans="1:29" ht="22.5" customHeight="1">
      <c r="A294" s="1263"/>
      <c r="B294" s="1262"/>
      <c r="C294" s="1639"/>
      <c r="D294" s="1231"/>
      <c r="E294" s="6772"/>
      <c r="F294" s="6808"/>
      <c r="G294" s="6732"/>
      <c r="H294" s="6741"/>
      <c r="I294" s="6738"/>
      <c r="J294" s="1240" t="s">
        <v>375</v>
      </c>
      <c r="K294" s="1520"/>
      <c r="L294" s="1140">
        <v>0</v>
      </c>
      <c r="M294" s="1509"/>
      <c r="N294" s="1173"/>
      <c r="O294" s="1405"/>
      <c r="P294" s="2036"/>
      <c r="Q294" s="1339"/>
      <c r="W294" s="6702"/>
      <c r="X294" s="6701"/>
    </row>
    <row r="295" spans="1:29" ht="22.5" customHeight="1">
      <c r="A295" s="1263"/>
      <c r="B295" s="1262"/>
      <c r="C295" s="1639"/>
      <c r="D295" s="1231"/>
      <c r="E295" s="6772"/>
      <c r="F295" s="6808"/>
      <c r="G295" s="6732"/>
      <c r="H295" s="6741"/>
      <c r="I295" s="6738"/>
      <c r="J295" s="1321" t="s">
        <v>354</v>
      </c>
      <c r="K295" s="1147">
        <v>221.8</v>
      </c>
      <c r="L295" s="1147">
        <v>221.8</v>
      </c>
      <c r="M295" s="1264">
        <v>0</v>
      </c>
      <c r="N295" s="1173"/>
      <c r="O295" s="1405"/>
      <c r="P295" s="2036"/>
      <c r="Q295" s="1339"/>
      <c r="W295" s="6702"/>
      <c r="X295" s="6701"/>
      <c r="AC295" s="1143"/>
    </row>
    <row r="296" spans="1:29" ht="22.5" customHeight="1" thickBot="1">
      <c r="A296" s="1263"/>
      <c r="B296" s="1262"/>
      <c r="C296" s="1639"/>
      <c r="D296" s="1231"/>
      <c r="E296" s="6772"/>
      <c r="F296" s="6808"/>
      <c r="G296" s="6732"/>
      <c r="H296" s="6741"/>
      <c r="I296" s="6738"/>
      <c r="J296" s="1756" t="s">
        <v>90</v>
      </c>
      <c r="K296" s="1590"/>
      <c r="L296" s="1132">
        <v>0</v>
      </c>
      <c r="M296" s="2043"/>
      <c r="N296" s="1812"/>
      <c r="O296" s="2042"/>
      <c r="P296" s="2041"/>
      <c r="Q296" s="1498"/>
      <c r="W296" s="6713"/>
      <c r="X296" s="6717"/>
    </row>
    <row r="297" spans="1:29" ht="18" customHeight="1" thickBot="1">
      <c r="A297" s="1127"/>
      <c r="B297" s="1253"/>
      <c r="C297" s="1170"/>
      <c r="D297" s="1221"/>
      <c r="E297" s="6773"/>
      <c r="F297" s="6809"/>
      <c r="G297" s="6733"/>
      <c r="H297" s="6742"/>
      <c r="I297" s="6739"/>
      <c r="J297" s="1218" t="s">
        <v>36</v>
      </c>
      <c r="K297" s="2034">
        <f>SUM(K291:K296)</f>
        <v>521.79999999999995</v>
      </c>
      <c r="L297" s="2040">
        <f>SUM(L291:L296)</f>
        <v>221.8</v>
      </c>
      <c r="M297" s="2034">
        <f>SUM(M291:M296)</f>
        <v>0</v>
      </c>
      <c r="N297" s="2039"/>
      <c r="O297" s="2038"/>
      <c r="P297" s="2037"/>
      <c r="Q297" s="1523"/>
      <c r="W297" s="1569"/>
      <c r="X297" s="1568"/>
    </row>
    <row r="298" spans="1:29" ht="22.5" customHeight="1">
      <c r="A298" s="6769" t="s">
        <v>51</v>
      </c>
      <c r="B298" s="6719" t="s">
        <v>43</v>
      </c>
      <c r="C298" s="6722" t="s">
        <v>38</v>
      </c>
      <c r="D298" s="1248" t="s">
        <v>284</v>
      </c>
      <c r="E298" s="6771" t="s">
        <v>382</v>
      </c>
      <c r="F298" s="6807" t="s">
        <v>660</v>
      </c>
      <c r="G298" s="6731" t="s">
        <v>647</v>
      </c>
      <c r="H298" s="6740" t="s">
        <v>646</v>
      </c>
      <c r="I298" s="6737" t="s">
        <v>247</v>
      </c>
      <c r="J298" s="1612" t="s">
        <v>41</v>
      </c>
      <c r="K298" s="1866"/>
      <c r="L298" s="1140">
        <v>0</v>
      </c>
      <c r="M298" s="1144"/>
      <c r="N298" s="1173" t="s">
        <v>147</v>
      </c>
      <c r="O298" s="1405" t="s">
        <v>254</v>
      </c>
      <c r="P298" s="2036"/>
      <c r="Q298" s="1339"/>
      <c r="W298" s="7087" t="s">
        <v>659</v>
      </c>
      <c r="X298" s="6699"/>
      <c r="AC298" s="1143"/>
    </row>
    <row r="299" spans="1:29" ht="16.149999999999999" customHeight="1">
      <c r="A299" s="6770"/>
      <c r="B299" s="6720"/>
      <c r="C299" s="6723"/>
      <c r="D299" s="1231"/>
      <c r="E299" s="6772"/>
      <c r="F299" s="6808"/>
      <c r="G299" s="6732"/>
      <c r="H299" s="6741"/>
      <c r="I299" s="6738"/>
      <c r="J299" s="1241" t="s">
        <v>376</v>
      </c>
      <c r="K299" s="1241"/>
      <c r="L299" s="1140">
        <v>0</v>
      </c>
      <c r="M299" s="1141"/>
      <c r="N299" s="1173"/>
      <c r="O299" s="1405"/>
      <c r="P299" s="2036"/>
      <c r="Q299" s="1339"/>
      <c r="W299" s="6702"/>
      <c r="X299" s="6700"/>
      <c r="AC299" s="1143"/>
    </row>
    <row r="300" spans="1:29" ht="18.75" customHeight="1">
      <c r="A300" s="6770"/>
      <c r="B300" s="6720"/>
      <c r="C300" s="6723"/>
      <c r="D300" s="1231"/>
      <c r="E300" s="6772"/>
      <c r="F300" s="6808"/>
      <c r="G300" s="6732"/>
      <c r="H300" s="6741"/>
      <c r="I300" s="6738"/>
      <c r="J300" s="1605" t="s">
        <v>69</v>
      </c>
      <c r="K300" s="1605">
        <v>185</v>
      </c>
      <c r="L300" s="1140">
        <v>10</v>
      </c>
      <c r="M300" s="1141">
        <v>9.9</v>
      </c>
      <c r="N300" s="1585"/>
      <c r="O300" s="1340"/>
      <c r="P300" s="1506"/>
      <c r="Q300" s="1339"/>
      <c r="W300" s="6702"/>
      <c r="X300" s="6700"/>
      <c r="AC300" s="1143"/>
    </row>
    <row r="301" spans="1:29" ht="17.45" customHeight="1">
      <c r="A301" s="6770"/>
      <c r="B301" s="6720"/>
      <c r="C301" s="6723"/>
      <c r="D301" s="1231"/>
      <c r="E301" s="6772"/>
      <c r="F301" s="6808"/>
      <c r="G301" s="6732"/>
      <c r="H301" s="6741"/>
      <c r="I301" s="6738"/>
      <c r="J301" s="1605" t="s">
        <v>375</v>
      </c>
      <c r="K301" s="1605"/>
      <c r="L301" s="1140">
        <v>0</v>
      </c>
      <c r="M301" s="1141"/>
      <c r="N301" s="1585"/>
      <c r="O301" s="1340"/>
      <c r="P301" s="1506"/>
      <c r="Q301" s="1339"/>
      <c r="W301" s="6702"/>
      <c r="X301" s="6700"/>
    </row>
    <row r="302" spans="1:29" ht="16.5" customHeight="1">
      <c r="A302" s="6770"/>
      <c r="B302" s="6720"/>
      <c r="C302" s="6723"/>
      <c r="D302" s="1231"/>
      <c r="E302" s="6772"/>
      <c r="F302" s="6808"/>
      <c r="G302" s="6732"/>
      <c r="H302" s="6741"/>
      <c r="I302" s="6738"/>
      <c r="J302" s="1865" t="s">
        <v>354</v>
      </c>
      <c r="K302" s="1865"/>
      <c r="L302" s="1140">
        <v>0</v>
      </c>
      <c r="M302" s="1141"/>
      <c r="N302" s="1585"/>
      <c r="O302" s="1340"/>
      <c r="P302" s="1506"/>
      <c r="Q302" s="1339"/>
      <c r="W302" s="6702"/>
      <c r="X302" s="6700"/>
    </row>
    <row r="303" spans="1:29" ht="41.45" customHeight="1" thickBot="1">
      <c r="A303" s="6770"/>
      <c r="B303" s="6720"/>
      <c r="C303" s="6723"/>
      <c r="D303" s="1231"/>
      <c r="E303" s="6772"/>
      <c r="F303" s="6808"/>
      <c r="G303" s="6732"/>
      <c r="H303" s="6741"/>
      <c r="I303" s="6738"/>
      <c r="J303" s="1863" t="s">
        <v>90</v>
      </c>
      <c r="K303" s="2035"/>
      <c r="L303" s="1132">
        <v>0</v>
      </c>
      <c r="M303" s="1925"/>
      <c r="N303" s="1584"/>
      <c r="O303" s="1500"/>
      <c r="P303" s="1499"/>
      <c r="Q303" s="1498"/>
      <c r="W303" s="6702"/>
      <c r="X303" s="6700"/>
    </row>
    <row r="304" spans="1:29" ht="19.149999999999999" customHeight="1" thickBot="1">
      <c r="A304" s="6776"/>
      <c r="B304" s="6721"/>
      <c r="C304" s="6724"/>
      <c r="D304" s="1221"/>
      <c r="E304" s="6773"/>
      <c r="F304" s="6809"/>
      <c r="G304" s="6733"/>
      <c r="H304" s="6742"/>
      <c r="I304" s="6739"/>
      <c r="J304" s="1305" t="s">
        <v>36</v>
      </c>
      <c r="K304" s="2034">
        <f>SUM(K298:K303)</f>
        <v>185</v>
      </c>
      <c r="L304" s="2034">
        <f>SUM(L298:L303)</f>
        <v>10</v>
      </c>
      <c r="M304" s="2034">
        <f>SUM(M298:M303)</f>
        <v>9.9</v>
      </c>
      <c r="N304" s="1614"/>
      <c r="O304" s="1302"/>
      <c r="P304" s="1596"/>
      <c r="Q304" s="1301"/>
      <c r="W304" s="1212"/>
      <c r="X304" s="1115"/>
    </row>
    <row r="305" spans="1:29" ht="22.5" customHeight="1">
      <c r="A305" s="6769" t="s">
        <v>51</v>
      </c>
      <c r="B305" s="6719" t="s">
        <v>43</v>
      </c>
      <c r="C305" s="6722" t="s">
        <v>38</v>
      </c>
      <c r="D305" s="1248" t="s">
        <v>278</v>
      </c>
      <c r="E305" s="6757"/>
      <c r="F305" s="6807" t="s">
        <v>658</v>
      </c>
      <c r="G305" s="6731" t="s">
        <v>647</v>
      </c>
      <c r="H305" s="6740" t="s">
        <v>646</v>
      </c>
      <c r="I305" s="6737" t="s">
        <v>247</v>
      </c>
      <c r="J305" s="1612" t="s">
        <v>41</v>
      </c>
      <c r="K305" s="1612"/>
      <c r="L305" s="1153">
        <v>0</v>
      </c>
      <c r="M305" s="1154"/>
      <c r="N305" s="2033" t="s">
        <v>147</v>
      </c>
      <c r="O305" s="2032" t="s">
        <v>254</v>
      </c>
      <c r="P305" s="2031"/>
      <c r="Q305" s="1348"/>
      <c r="W305" s="6702" t="s">
        <v>657</v>
      </c>
      <c r="X305" s="6700"/>
      <c r="AC305" s="1081"/>
    </row>
    <row r="306" spans="1:29" ht="22.5" customHeight="1">
      <c r="A306" s="6770"/>
      <c r="B306" s="6720"/>
      <c r="C306" s="6723"/>
      <c r="D306" s="1231"/>
      <c r="E306" s="6758"/>
      <c r="F306" s="6808"/>
      <c r="G306" s="6732"/>
      <c r="H306" s="6741"/>
      <c r="I306" s="6738"/>
      <c r="J306" s="1241" t="s">
        <v>376</v>
      </c>
      <c r="K306" s="1241"/>
      <c r="L306" s="1140">
        <v>0</v>
      </c>
      <c r="M306" s="1141"/>
      <c r="N306" s="1585"/>
      <c r="O306" s="1341"/>
      <c r="P306" s="1318"/>
      <c r="Q306" s="1339"/>
      <c r="W306" s="6702"/>
      <c r="X306" s="6700"/>
    </row>
    <row r="307" spans="1:29" ht="22.5" customHeight="1">
      <c r="A307" s="6770"/>
      <c r="B307" s="6720"/>
      <c r="C307" s="6723"/>
      <c r="D307" s="1231"/>
      <c r="E307" s="6758"/>
      <c r="F307" s="6808"/>
      <c r="G307" s="6732"/>
      <c r="H307" s="6741"/>
      <c r="I307" s="6738"/>
      <c r="J307" s="1605" t="s">
        <v>69</v>
      </c>
      <c r="K307" s="1605">
        <v>115</v>
      </c>
      <c r="L307" s="1140">
        <v>0</v>
      </c>
      <c r="M307" s="1141">
        <v>0</v>
      </c>
      <c r="N307" s="1585"/>
      <c r="O307" s="1341"/>
      <c r="P307" s="1318"/>
      <c r="Q307" s="1339"/>
      <c r="W307" s="6702"/>
      <c r="X307" s="6700"/>
      <c r="AC307" s="1143"/>
    </row>
    <row r="308" spans="1:29" ht="22.5" customHeight="1">
      <c r="A308" s="6770"/>
      <c r="B308" s="6720"/>
      <c r="C308" s="6723"/>
      <c r="D308" s="1231"/>
      <c r="E308" s="6758"/>
      <c r="F308" s="6808"/>
      <c r="G308" s="6732"/>
      <c r="H308" s="6741"/>
      <c r="I308" s="6738"/>
      <c r="J308" s="1605" t="s">
        <v>375</v>
      </c>
      <c r="K308" s="1605"/>
      <c r="L308" s="1140">
        <v>0</v>
      </c>
      <c r="M308" s="1141"/>
      <c r="N308" s="1585"/>
      <c r="O308" s="1341"/>
      <c r="P308" s="1318"/>
      <c r="Q308" s="1339"/>
      <c r="W308" s="6702"/>
      <c r="X308" s="6700"/>
    </row>
    <row r="309" spans="1:29" ht="22.5" customHeight="1">
      <c r="A309" s="6770"/>
      <c r="B309" s="6720"/>
      <c r="C309" s="6723"/>
      <c r="D309" s="1231"/>
      <c r="E309" s="6758"/>
      <c r="F309" s="6808"/>
      <c r="G309" s="6732"/>
      <c r="H309" s="6741"/>
      <c r="I309" s="6738"/>
      <c r="J309" s="1605" t="s">
        <v>354</v>
      </c>
      <c r="K309" s="1605"/>
      <c r="L309" s="1140">
        <v>0</v>
      </c>
      <c r="M309" s="1141"/>
      <c r="N309" s="1585"/>
      <c r="O309" s="1341"/>
      <c r="P309" s="1318"/>
      <c r="Q309" s="1339"/>
      <c r="W309" s="6702"/>
      <c r="X309" s="6700"/>
    </row>
    <row r="310" spans="1:29" ht="22.5" customHeight="1" thickBot="1">
      <c r="A310" s="6770"/>
      <c r="B310" s="6720"/>
      <c r="C310" s="6723"/>
      <c r="D310" s="1231"/>
      <c r="E310" s="6758"/>
      <c r="F310" s="6808"/>
      <c r="G310" s="6732"/>
      <c r="H310" s="6741"/>
      <c r="I310" s="6738"/>
      <c r="J310" s="1600" t="s">
        <v>90</v>
      </c>
      <c r="K310" s="1338"/>
      <c r="L310" s="1132">
        <v>0</v>
      </c>
      <c r="M310" s="1925"/>
      <c r="N310" s="1584"/>
      <c r="O310" s="1583"/>
      <c r="P310" s="1559"/>
      <c r="Q310" s="1498"/>
      <c r="W310" s="6702"/>
      <c r="X310" s="6700"/>
    </row>
    <row r="311" spans="1:29" ht="17.45" customHeight="1" thickBot="1">
      <c r="A311" s="6776"/>
      <c r="B311" s="6721"/>
      <c r="C311" s="6724"/>
      <c r="D311" s="1221"/>
      <c r="E311" s="6759"/>
      <c r="F311" s="6809"/>
      <c r="G311" s="6733"/>
      <c r="H311" s="6742"/>
      <c r="I311" s="6739"/>
      <c r="J311" s="1305" t="s">
        <v>36</v>
      </c>
      <c r="K311" s="1250">
        <f>SUM(K305:K310)</f>
        <v>115</v>
      </c>
      <c r="L311" s="1217">
        <f>SUM(L305:L310)</f>
        <v>0</v>
      </c>
      <c r="M311" s="1217">
        <f>SUM(M305:M310)</f>
        <v>0</v>
      </c>
      <c r="N311" s="1384"/>
      <c r="O311" s="1556"/>
      <c r="P311" s="2029"/>
      <c r="Q311" s="1792"/>
      <c r="W311" s="1212"/>
      <c r="X311" s="1115"/>
    </row>
    <row r="312" spans="1:29" ht="22.5" customHeight="1">
      <c r="A312" s="6769" t="s">
        <v>51</v>
      </c>
      <c r="B312" s="6719" t="s">
        <v>43</v>
      </c>
      <c r="C312" s="6722" t="s">
        <v>38</v>
      </c>
      <c r="D312" s="1248" t="s">
        <v>273</v>
      </c>
      <c r="E312" s="6757"/>
      <c r="F312" s="7045" t="s">
        <v>656</v>
      </c>
      <c r="G312" s="6731" t="s">
        <v>647</v>
      </c>
      <c r="H312" s="6740" t="s">
        <v>646</v>
      </c>
      <c r="I312" s="6737" t="s">
        <v>247</v>
      </c>
      <c r="J312" s="1612" t="s">
        <v>41</v>
      </c>
      <c r="K312" s="1612"/>
      <c r="L312" s="1352"/>
      <c r="M312" s="1412"/>
      <c r="N312" s="2028"/>
      <c r="O312" s="1772"/>
      <c r="P312" s="1772"/>
      <c r="Q312" s="1348"/>
      <c r="W312" s="6702" t="s">
        <v>655</v>
      </c>
      <c r="X312" s="6700"/>
    </row>
    <row r="313" spans="1:29" ht="22.5" customHeight="1">
      <c r="A313" s="6770"/>
      <c r="B313" s="6720"/>
      <c r="C313" s="6723"/>
      <c r="D313" s="1231"/>
      <c r="E313" s="6758"/>
      <c r="F313" s="7046"/>
      <c r="G313" s="6732"/>
      <c r="H313" s="6741"/>
      <c r="I313" s="6738"/>
      <c r="J313" s="1241" t="s">
        <v>376</v>
      </c>
      <c r="K313" s="1241"/>
      <c r="L313" s="1320"/>
      <c r="M313" s="1407"/>
      <c r="N313" s="1585"/>
      <c r="O313" s="1318"/>
      <c r="P313" s="1318"/>
      <c r="Q313" s="1339"/>
      <c r="W313" s="6702"/>
      <c r="X313" s="6700"/>
    </row>
    <row r="314" spans="1:29" ht="22.5" customHeight="1">
      <c r="A314" s="6770"/>
      <c r="B314" s="6720"/>
      <c r="C314" s="6723"/>
      <c r="D314" s="1231"/>
      <c r="E314" s="6758"/>
      <c r="F314" s="7046"/>
      <c r="G314" s="6732"/>
      <c r="H314" s="6741"/>
      <c r="I314" s="6738"/>
      <c r="J314" s="1605" t="s">
        <v>69</v>
      </c>
      <c r="K314" s="1605">
        <v>0</v>
      </c>
      <c r="L314" s="1140">
        <v>18</v>
      </c>
      <c r="M314" s="1141">
        <v>0</v>
      </c>
      <c r="N314" s="1585"/>
      <c r="O314" s="1318"/>
      <c r="P314" s="1318"/>
      <c r="Q314" s="1339"/>
      <c r="W314" s="6702"/>
      <c r="X314" s="6700"/>
    </row>
    <row r="315" spans="1:29" ht="22.5" customHeight="1">
      <c r="A315" s="6770"/>
      <c r="B315" s="6720"/>
      <c r="C315" s="6723"/>
      <c r="D315" s="1231"/>
      <c r="E315" s="6758"/>
      <c r="F315" s="7046"/>
      <c r="G315" s="6732"/>
      <c r="H315" s="6741"/>
      <c r="I315" s="6738"/>
      <c r="J315" s="1605" t="s">
        <v>375</v>
      </c>
      <c r="K315" s="1605"/>
      <c r="L315" s="1140"/>
      <c r="M315" s="1141"/>
      <c r="N315" s="1585"/>
      <c r="O315" s="1318"/>
      <c r="P315" s="1318"/>
      <c r="Q315" s="1339"/>
      <c r="W315" s="6702"/>
      <c r="X315" s="6700"/>
    </row>
    <row r="316" spans="1:29" ht="22.5" customHeight="1">
      <c r="A316" s="6770"/>
      <c r="B316" s="6720"/>
      <c r="C316" s="6723"/>
      <c r="D316" s="1231"/>
      <c r="E316" s="6758"/>
      <c r="F316" s="7046"/>
      <c r="G316" s="6732"/>
      <c r="H316" s="6741"/>
      <c r="I316" s="6738"/>
      <c r="J316" s="1605" t="s">
        <v>354</v>
      </c>
      <c r="K316" s="1605"/>
      <c r="L316" s="1140"/>
      <c r="M316" s="1141"/>
      <c r="N316" s="1585"/>
      <c r="O316" s="1318"/>
      <c r="P316" s="1318"/>
      <c r="Q316" s="1339"/>
      <c r="W316" s="6702"/>
      <c r="X316" s="6700"/>
    </row>
    <row r="317" spans="1:29" ht="22.5" customHeight="1">
      <c r="A317" s="6770"/>
      <c r="B317" s="6720"/>
      <c r="C317" s="6723"/>
      <c r="D317" s="1231"/>
      <c r="E317" s="6758"/>
      <c r="F317" s="7046"/>
      <c r="G317" s="6732"/>
      <c r="H317" s="6741"/>
      <c r="I317" s="6738"/>
      <c r="J317" s="1240" t="s">
        <v>90</v>
      </c>
      <c r="K317" s="1240"/>
      <c r="L317" s="1140">
        <v>0</v>
      </c>
      <c r="M317" s="1141"/>
      <c r="N317" s="1585"/>
      <c r="O317" s="1318"/>
      <c r="P317" s="1318"/>
      <c r="Q317" s="1339"/>
      <c r="W317" s="6702"/>
      <c r="X317" s="6700"/>
    </row>
    <row r="318" spans="1:29" ht="108" customHeight="1" thickBot="1">
      <c r="A318" s="6770"/>
      <c r="B318" s="6720"/>
      <c r="C318" s="6723"/>
      <c r="D318" s="1231"/>
      <c r="E318" s="6758"/>
      <c r="F318" s="7046"/>
      <c r="G318" s="6732"/>
      <c r="H318" s="6741"/>
      <c r="I318" s="6738"/>
      <c r="J318" s="1338" t="s">
        <v>643</v>
      </c>
      <c r="K318" s="1132">
        <v>0</v>
      </c>
      <c r="L318" s="1132">
        <v>125</v>
      </c>
      <c r="M318" s="1132">
        <v>0</v>
      </c>
      <c r="N318" s="1584"/>
      <c r="O318" s="1559"/>
      <c r="P318" s="1559"/>
      <c r="Q318" s="1498"/>
      <c r="W318" s="6702"/>
      <c r="X318" s="6700"/>
    </row>
    <row r="319" spans="1:29" ht="19.149999999999999" customHeight="1" thickBot="1">
      <c r="A319" s="6776"/>
      <c r="B319" s="6721"/>
      <c r="C319" s="6724"/>
      <c r="D319" s="1221"/>
      <c r="E319" s="6759"/>
      <c r="F319" s="7047"/>
      <c r="G319" s="6733"/>
      <c r="H319" s="6742"/>
      <c r="I319" s="6739"/>
      <c r="J319" s="1305" t="s">
        <v>36</v>
      </c>
      <c r="K319" s="1250">
        <f>SUM(K312:K318)</f>
        <v>0</v>
      </c>
      <c r="L319" s="1217">
        <f>SUM(L312:L318)</f>
        <v>143</v>
      </c>
      <c r="M319" s="1217">
        <f>SUM(M312:M318)</f>
        <v>0</v>
      </c>
      <c r="N319" s="2030"/>
      <c r="O319" s="2029"/>
      <c r="P319" s="2029"/>
      <c r="Q319" s="1792"/>
      <c r="W319" s="1212"/>
      <c r="X319" s="1115"/>
    </row>
    <row r="320" spans="1:29" ht="22.5" customHeight="1">
      <c r="A320" s="6769" t="s">
        <v>51</v>
      </c>
      <c r="B320" s="6719" t="s">
        <v>43</v>
      </c>
      <c r="C320" s="6722" t="s">
        <v>38</v>
      </c>
      <c r="D320" s="1248" t="s">
        <v>267</v>
      </c>
      <c r="E320" s="6757"/>
      <c r="F320" s="6963" t="s">
        <v>654</v>
      </c>
      <c r="G320" s="6731" t="s">
        <v>647</v>
      </c>
      <c r="H320" s="6740" t="s">
        <v>646</v>
      </c>
      <c r="I320" s="6737" t="s">
        <v>247</v>
      </c>
      <c r="J320" s="1612" t="s">
        <v>41</v>
      </c>
      <c r="K320" s="1612"/>
      <c r="L320" s="1153"/>
      <c r="M320" s="1154"/>
      <c r="N320" s="2028"/>
      <c r="O320" s="1772"/>
      <c r="P320" s="1772"/>
      <c r="Q320" s="1348"/>
      <c r="W320" s="6702" t="s">
        <v>653</v>
      </c>
      <c r="X320" s="6701" t="s">
        <v>652</v>
      </c>
    </row>
    <row r="321" spans="1:24" ht="22.5" customHeight="1">
      <c r="A321" s="6770"/>
      <c r="B321" s="6720"/>
      <c r="C321" s="6723"/>
      <c r="D321" s="1231"/>
      <c r="E321" s="6758"/>
      <c r="F321" s="6964"/>
      <c r="G321" s="6732"/>
      <c r="H321" s="6741"/>
      <c r="I321" s="6738"/>
      <c r="J321" s="1241" t="s">
        <v>376</v>
      </c>
      <c r="K321" s="1241"/>
      <c r="L321" s="1140"/>
      <c r="M321" s="1141"/>
      <c r="N321" s="1585"/>
      <c r="O321" s="1318"/>
      <c r="P321" s="1318"/>
      <c r="Q321" s="1339"/>
      <c r="W321" s="6702"/>
      <c r="X321" s="6701"/>
    </row>
    <row r="322" spans="1:24" ht="22.5" customHeight="1">
      <c r="A322" s="6770"/>
      <c r="B322" s="6720"/>
      <c r="C322" s="6723"/>
      <c r="D322" s="1231"/>
      <c r="E322" s="6758"/>
      <c r="F322" s="6964"/>
      <c r="G322" s="6732"/>
      <c r="H322" s="6741"/>
      <c r="I322" s="6738"/>
      <c r="J322" s="1605" t="s">
        <v>69</v>
      </c>
      <c r="K322" s="1605">
        <v>0</v>
      </c>
      <c r="L322" s="1140">
        <v>15</v>
      </c>
      <c r="M322" s="1141">
        <v>15</v>
      </c>
      <c r="N322" s="1585"/>
      <c r="O322" s="1318"/>
      <c r="P322" s="1318"/>
      <c r="Q322" s="1339"/>
      <c r="W322" s="6702"/>
      <c r="X322" s="6701"/>
    </row>
    <row r="323" spans="1:24" ht="22.5" customHeight="1">
      <c r="A323" s="6770"/>
      <c r="B323" s="6720"/>
      <c r="C323" s="6723"/>
      <c r="D323" s="1231"/>
      <c r="E323" s="6758"/>
      <c r="F323" s="6964"/>
      <c r="G323" s="6732"/>
      <c r="H323" s="6741"/>
      <c r="I323" s="6738"/>
      <c r="J323" s="1605" t="s">
        <v>375</v>
      </c>
      <c r="K323" s="1605"/>
      <c r="L323" s="1140"/>
      <c r="M323" s="1141"/>
      <c r="N323" s="1585"/>
      <c r="O323" s="1318"/>
      <c r="P323" s="1318"/>
      <c r="Q323" s="1339"/>
      <c r="W323" s="6702"/>
      <c r="X323" s="6701"/>
    </row>
    <row r="324" spans="1:24" ht="22.5" customHeight="1">
      <c r="A324" s="6770"/>
      <c r="B324" s="6720"/>
      <c r="C324" s="6723"/>
      <c r="D324" s="1231"/>
      <c r="E324" s="6758"/>
      <c r="F324" s="6964"/>
      <c r="G324" s="6732"/>
      <c r="H324" s="6741"/>
      <c r="I324" s="6738"/>
      <c r="J324" s="1605" t="s">
        <v>354</v>
      </c>
      <c r="K324" s="1605"/>
      <c r="L324" s="1140"/>
      <c r="M324" s="1141"/>
      <c r="N324" s="1585"/>
      <c r="O324" s="1318"/>
      <c r="P324" s="1318"/>
      <c r="Q324" s="1339"/>
      <c r="W324" s="6702"/>
      <c r="X324" s="6701"/>
    </row>
    <row r="325" spans="1:24" ht="22.5" customHeight="1">
      <c r="A325" s="6770"/>
      <c r="B325" s="6720"/>
      <c r="C325" s="6723"/>
      <c r="D325" s="1231"/>
      <c r="E325" s="6758"/>
      <c r="F325" s="6964"/>
      <c r="G325" s="6732"/>
      <c r="H325" s="6741"/>
      <c r="I325" s="6738"/>
      <c r="J325" s="1240" t="s">
        <v>90</v>
      </c>
      <c r="K325" s="1240"/>
      <c r="L325" s="1140">
        <v>0</v>
      </c>
      <c r="M325" s="1141"/>
      <c r="N325" s="1585"/>
      <c r="O325" s="1318"/>
      <c r="P325" s="1318"/>
      <c r="Q325" s="1339"/>
      <c r="W325" s="6702"/>
      <c r="X325" s="6701"/>
    </row>
    <row r="326" spans="1:24" ht="53.25" customHeight="1" thickBot="1">
      <c r="A326" s="6770"/>
      <c r="B326" s="6720"/>
      <c r="C326" s="6723"/>
      <c r="D326" s="1231"/>
      <c r="E326" s="6758"/>
      <c r="F326" s="6964"/>
      <c r="G326" s="6732"/>
      <c r="H326" s="6741"/>
      <c r="I326" s="6738"/>
      <c r="J326" s="1338" t="s">
        <v>643</v>
      </c>
      <c r="K326" s="1338"/>
      <c r="L326" s="1132">
        <v>120</v>
      </c>
      <c r="M326" s="1132">
        <v>0</v>
      </c>
      <c r="N326" s="1618"/>
      <c r="O326" s="1559"/>
      <c r="P326" s="1559"/>
      <c r="Q326" s="1498"/>
      <c r="W326" s="6702"/>
      <c r="X326" s="6701"/>
    </row>
    <row r="327" spans="1:24" ht="17.25" customHeight="1" thickBot="1">
      <c r="A327" s="6776"/>
      <c r="B327" s="6721"/>
      <c r="C327" s="6724"/>
      <c r="D327" s="1221"/>
      <c r="E327" s="6759"/>
      <c r="F327" s="6965"/>
      <c r="G327" s="6733"/>
      <c r="H327" s="6742"/>
      <c r="I327" s="6739"/>
      <c r="J327" s="1305" t="s">
        <v>36</v>
      </c>
      <c r="K327" s="1250">
        <f>SUM(K320:K326)</f>
        <v>0</v>
      </c>
      <c r="L327" s="1217">
        <f>SUM(L320:L326)</f>
        <v>135</v>
      </c>
      <c r="M327" s="1217">
        <f>SUM(M320:M326)</f>
        <v>15</v>
      </c>
      <c r="N327" s="2030"/>
      <c r="O327" s="2029"/>
      <c r="P327" s="2029"/>
      <c r="Q327" s="1792"/>
      <c r="W327" s="1212"/>
      <c r="X327" s="1115"/>
    </row>
    <row r="328" spans="1:24" ht="22.5" customHeight="1">
      <c r="A328" s="6769" t="s">
        <v>51</v>
      </c>
      <c r="B328" s="6719" t="s">
        <v>43</v>
      </c>
      <c r="C328" s="6722" t="s">
        <v>38</v>
      </c>
      <c r="D328" s="6725" t="s">
        <v>263</v>
      </c>
      <c r="E328" s="7048"/>
      <c r="F328" s="6807" t="s">
        <v>651</v>
      </c>
      <c r="G328" s="6731" t="s">
        <v>647</v>
      </c>
      <c r="H328" s="6740" t="s">
        <v>646</v>
      </c>
      <c r="I328" s="6737" t="s">
        <v>247</v>
      </c>
      <c r="J328" s="1612" t="s">
        <v>41</v>
      </c>
      <c r="K328" s="1612"/>
      <c r="L328" s="1352"/>
      <c r="M328" s="1412"/>
      <c r="N328" s="2028"/>
      <c r="O328" s="1772"/>
      <c r="P328" s="1772"/>
      <c r="Q328" s="1348"/>
      <c r="W328" s="7089" t="s">
        <v>650</v>
      </c>
      <c r="X328" s="6700"/>
    </row>
    <row r="329" spans="1:24" ht="22.5" customHeight="1">
      <c r="A329" s="6770"/>
      <c r="B329" s="6720"/>
      <c r="C329" s="6723"/>
      <c r="D329" s="6726"/>
      <c r="E329" s="7049"/>
      <c r="F329" s="6808"/>
      <c r="G329" s="6732"/>
      <c r="H329" s="6741"/>
      <c r="I329" s="6738"/>
      <c r="J329" s="1241" t="s">
        <v>376</v>
      </c>
      <c r="K329" s="1241"/>
      <c r="L329" s="1346"/>
      <c r="M329" s="1578"/>
      <c r="N329" s="1901"/>
      <c r="O329" s="1771"/>
      <c r="P329" s="1771"/>
      <c r="Q329" s="1342"/>
      <c r="W329" s="7089"/>
      <c r="X329" s="6700"/>
    </row>
    <row r="330" spans="1:24" ht="22.5" customHeight="1">
      <c r="A330" s="6770"/>
      <c r="B330" s="6720"/>
      <c r="C330" s="6723"/>
      <c r="D330" s="6726"/>
      <c r="E330" s="7049"/>
      <c r="F330" s="6808"/>
      <c r="G330" s="6732"/>
      <c r="H330" s="6741"/>
      <c r="I330" s="6738"/>
      <c r="J330" s="1605" t="s">
        <v>69</v>
      </c>
      <c r="K330" s="1866"/>
      <c r="L330" s="1346"/>
      <c r="M330" s="1578"/>
      <c r="N330" s="1901"/>
      <c r="O330" s="1771"/>
      <c r="P330" s="1771"/>
      <c r="Q330" s="1342"/>
      <c r="W330" s="7089"/>
      <c r="X330" s="6700"/>
    </row>
    <row r="331" spans="1:24" ht="22.5" customHeight="1">
      <c r="A331" s="6770"/>
      <c r="B331" s="6720"/>
      <c r="C331" s="6723"/>
      <c r="D331" s="6726"/>
      <c r="E331" s="7049"/>
      <c r="F331" s="6808"/>
      <c r="G331" s="6732"/>
      <c r="H331" s="6741"/>
      <c r="I331" s="6738"/>
      <c r="J331" s="1605" t="s">
        <v>375</v>
      </c>
      <c r="K331" s="1605"/>
      <c r="L331" s="1320"/>
      <c r="M331" s="1407"/>
      <c r="N331" s="1585"/>
      <c r="O331" s="1318"/>
      <c r="P331" s="1318"/>
      <c r="Q331" s="1339"/>
      <c r="W331" s="7089"/>
      <c r="X331" s="6700"/>
    </row>
    <row r="332" spans="1:24" ht="22.5" customHeight="1">
      <c r="A332" s="6770"/>
      <c r="B332" s="6720"/>
      <c r="C332" s="6723"/>
      <c r="D332" s="6726"/>
      <c r="E332" s="7049"/>
      <c r="F332" s="6808"/>
      <c r="G332" s="6732"/>
      <c r="H332" s="6741"/>
      <c r="I332" s="6738"/>
      <c r="J332" s="1605" t="s">
        <v>354</v>
      </c>
      <c r="K332" s="1605">
        <v>0</v>
      </c>
      <c r="L332" s="1140">
        <v>70.400000000000006</v>
      </c>
      <c r="M332" s="1141">
        <v>70.3</v>
      </c>
      <c r="N332" s="1585"/>
      <c r="O332" s="1318"/>
      <c r="P332" s="1318"/>
      <c r="Q332" s="1339"/>
      <c r="W332" s="7089"/>
      <c r="X332" s="6700"/>
    </row>
    <row r="333" spans="1:24" ht="22.5" customHeight="1">
      <c r="A333" s="6770"/>
      <c r="B333" s="6720"/>
      <c r="C333" s="6723"/>
      <c r="D333" s="6726"/>
      <c r="E333" s="7049"/>
      <c r="F333" s="6808"/>
      <c r="G333" s="6732"/>
      <c r="H333" s="6741"/>
      <c r="I333" s="6738"/>
      <c r="J333" s="1240" t="s">
        <v>90</v>
      </c>
      <c r="K333" s="1240"/>
      <c r="L333" s="1320"/>
      <c r="M333" s="1407"/>
      <c r="N333" s="1585"/>
      <c r="O333" s="1318"/>
      <c r="P333" s="1318"/>
      <c r="Q333" s="1339"/>
      <c r="W333" s="7089"/>
      <c r="X333" s="6700"/>
    </row>
    <row r="334" spans="1:24" ht="90.75" customHeight="1" thickBot="1">
      <c r="A334" s="6770"/>
      <c r="B334" s="6720"/>
      <c r="C334" s="6723"/>
      <c r="D334" s="6726"/>
      <c r="E334" s="7049"/>
      <c r="F334" s="6808"/>
      <c r="G334" s="6732"/>
      <c r="H334" s="6741"/>
      <c r="I334" s="6738"/>
      <c r="J334" s="1338" t="s">
        <v>643</v>
      </c>
      <c r="K334" s="1338"/>
      <c r="L334" s="1503"/>
      <c r="M334" s="1562"/>
      <c r="N334" s="1584"/>
      <c r="O334" s="1559"/>
      <c r="P334" s="1559"/>
      <c r="Q334" s="1498"/>
      <c r="W334" s="7089"/>
      <c r="X334" s="6700"/>
    </row>
    <row r="335" spans="1:24" ht="18" customHeight="1" thickBot="1">
      <c r="A335" s="6776"/>
      <c r="B335" s="6721"/>
      <c r="C335" s="6724"/>
      <c r="D335" s="6727"/>
      <c r="E335" s="7050"/>
      <c r="F335" s="6809"/>
      <c r="G335" s="6733"/>
      <c r="H335" s="6742"/>
      <c r="I335" s="6739"/>
      <c r="J335" s="1218" t="s">
        <v>36</v>
      </c>
      <c r="K335" s="1333">
        <f>SUM(K328:K334)</f>
        <v>0</v>
      </c>
      <c r="L335" s="1333">
        <f>SUM(L328:L334)</f>
        <v>70.400000000000006</v>
      </c>
      <c r="M335" s="1333">
        <f>SUM(M328:M334)</f>
        <v>70.3</v>
      </c>
      <c r="N335" s="1798"/>
      <c r="O335" s="1580"/>
      <c r="P335" s="1580"/>
      <c r="Q335" s="1329"/>
      <c r="W335" s="1212"/>
      <c r="X335" s="1115"/>
    </row>
    <row r="336" spans="1:24" ht="22.5" customHeight="1">
      <c r="A336" s="6769" t="s">
        <v>51</v>
      </c>
      <c r="B336" s="6719" t="s">
        <v>43</v>
      </c>
      <c r="C336" s="6722" t="s">
        <v>38</v>
      </c>
      <c r="D336" s="6725" t="s">
        <v>258</v>
      </c>
      <c r="E336" s="6757"/>
      <c r="F336" s="6602" t="s">
        <v>649</v>
      </c>
      <c r="G336" s="6731" t="s">
        <v>647</v>
      </c>
      <c r="H336" s="6740" t="s">
        <v>646</v>
      </c>
      <c r="I336" s="6737" t="s">
        <v>247</v>
      </c>
      <c r="J336" s="1612" t="s">
        <v>41</v>
      </c>
      <c r="K336" s="1140">
        <v>0</v>
      </c>
      <c r="L336" s="1140">
        <v>0</v>
      </c>
      <c r="M336" s="1140">
        <v>0</v>
      </c>
      <c r="N336" s="1319"/>
      <c r="O336" s="1318"/>
      <c r="P336" s="1318"/>
      <c r="Q336" s="2026"/>
      <c r="W336" s="6702" t="s">
        <v>644</v>
      </c>
      <c r="X336" s="6700"/>
    </row>
    <row r="337" spans="1:24" ht="22.5" customHeight="1">
      <c r="A337" s="6770"/>
      <c r="B337" s="6720"/>
      <c r="C337" s="6723"/>
      <c r="D337" s="6726"/>
      <c r="E337" s="6758"/>
      <c r="F337" s="7001"/>
      <c r="G337" s="6732"/>
      <c r="H337" s="6741"/>
      <c r="I337" s="6738"/>
      <c r="J337" s="1145" t="s">
        <v>376</v>
      </c>
      <c r="K337" s="1320"/>
      <c r="L337" s="1320"/>
      <c r="M337" s="1320"/>
      <c r="N337" s="1319"/>
      <c r="O337" s="1318"/>
      <c r="P337" s="1318"/>
      <c r="Q337" s="2026"/>
      <c r="W337" s="6702"/>
      <c r="X337" s="6700"/>
    </row>
    <row r="338" spans="1:24" ht="22.5" customHeight="1">
      <c r="A338" s="6770"/>
      <c r="B338" s="6720"/>
      <c r="C338" s="6723"/>
      <c r="D338" s="6726"/>
      <c r="E338" s="6758"/>
      <c r="F338" s="7001"/>
      <c r="G338" s="6732"/>
      <c r="H338" s="6741"/>
      <c r="I338" s="6738"/>
      <c r="J338" s="1605" t="s">
        <v>69</v>
      </c>
      <c r="K338" s="1320"/>
      <c r="L338" s="1320"/>
      <c r="M338" s="1320"/>
      <c r="N338" s="1319"/>
      <c r="O338" s="1318"/>
      <c r="P338" s="1318"/>
      <c r="Q338" s="2026"/>
      <c r="W338" s="6702"/>
      <c r="X338" s="6700"/>
    </row>
    <row r="339" spans="1:24" ht="22.5" customHeight="1">
      <c r="A339" s="6770"/>
      <c r="B339" s="6720"/>
      <c r="C339" s="6723"/>
      <c r="D339" s="6726"/>
      <c r="E339" s="6758"/>
      <c r="F339" s="7001"/>
      <c r="G339" s="6732"/>
      <c r="H339" s="6741"/>
      <c r="I339" s="6738"/>
      <c r="J339" s="1605" t="s">
        <v>375</v>
      </c>
      <c r="K339" s="1320"/>
      <c r="L339" s="1320"/>
      <c r="M339" s="1320"/>
      <c r="N339" s="1319"/>
      <c r="O339" s="1318"/>
      <c r="P339" s="1318"/>
      <c r="Q339" s="2026"/>
      <c r="W339" s="6702"/>
      <c r="X339" s="6700"/>
    </row>
    <row r="340" spans="1:24" ht="22.5" customHeight="1">
      <c r="A340" s="6770"/>
      <c r="B340" s="6720"/>
      <c r="C340" s="6723"/>
      <c r="D340" s="6726"/>
      <c r="E340" s="6758"/>
      <c r="F340" s="7001"/>
      <c r="G340" s="6732"/>
      <c r="H340" s="6741"/>
      <c r="I340" s="6738"/>
      <c r="J340" s="1605" t="s">
        <v>354</v>
      </c>
      <c r="K340" s="1320"/>
      <c r="L340" s="1320"/>
      <c r="M340" s="1320"/>
      <c r="N340" s="1319"/>
      <c r="O340" s="1318"/>
      <c r="P340" s="1318"/>
      <c r="Q340" s="2026"/>
      <c r="W340" s="6702"/>
      <c r="X340" s="6700"/>
    </row>
    <row r="341" spans="1:24" ht="22.5" customHeight="1">
      <c r="A341" s="6770"/>
      <c r="B341" s="6720"/>
      <c r="C341" s="6723"/>
      <c r="D341" s="6726"/>
      <c r="E341" s="6758"/>
      <c r="F341" s="7001"/>
      <c r="G341" s="6732"/>
      <c r="H341" s="6741"/>
      <c r="I341" s="6738"/>
      <c r="J341" s="1605" t="s">
        <v>90</v>
      </c>
      <c r="K341" s="1320"/>
      <c r="L341" s="1320"/>
      <c r="M341" s="1320"/>
      <c r="N341" s="1319"/>
      <c r="O341" s="1318"/>
      <c r="P341" s="1318"/>
      <c r="Q341" s="2026"/>
      <c r="W341" s="6702"/>
      <c r="X341" s="6700"/>
    </row>
    <row r="342" spans="1:24" ht="22.5" customHeight="1" thickBot="1">
      <c r="A342" s="6770"/>
      <c r="B342" s="6720"/>
      <c r="C342" s="6723"/>
      <c r="D342" s="6726"/>
      <c r="E342" s="6758"/>
      <c r="F342" s="7001"/>
      <c r="G342" s="6732"/>
      <c r="H342" s="6741"/>
      <c r="I342" s="6738"/>
      <c r="J342" s="1338" t="s">
        <v>643</v>
      </c>
      <c r="K342" s="1312"/>
      <c r="L342" s="1312"/>
      <c r="M342" s="1312"/>
      <c r="N342" s="1311"/>
      <c r="O342" s="1310"/>
      <c r="P342" s="1310"/>
      <c r="Q342" s="2024"/>
      <c r="W342" s="6702"/>
      <c r="X342" s="6700"/>
    </row>
    <row r="343" spans="1:24" ht="20.45" customHeight="1" thickBot="1">
      <c r="A343" s="6776"/>
      <c r="B343" s="6721"/>
      <c r="C343" s="6724"/>
      <c r="D343" s="6727"/>
      <c r="E343" s="6759"/>
      <c r="F343" s="6492"/>
      <c r="G343" s="6733"/>
      <c r="H343" s="6742"/>
      <c r="I343" s="6739"/>
      <c r="J343" s="1218" t="s">
        <v>36</v>
      </c>
      <c r="K343" s="1250">
        <f>SUM(K336:K342)</f>
        <v>0</v>
      </c>
      <c r="L343" s="1250">
        <f>SUM(L336:L342)</f>
        <v>0</v>
      </c>
      <c r="M343" s="1250">
        <f>SUM(M336:M342)</f>
        <v>0</v>
      </c>
      <c r="N343" s="1614"/>
      <c r="O343" s="1302"/>
      <c r="P343" s="1302"/>
      <c r="Q343" s="1301"/>
      <c r="W343" s="1212"/>
      <c r="X343" s="1115"/>
    </row>
    <row r="344" spans="1:24" ht="22.5" customHeight="1">
      <c r="A344" s="6769" t="s">
        <v>51</v>
      </c>
      <c r="B344" s="6719" t="s">
        <v>43</v>
      </c>
      <c r="C344" s="6722" t="s">
        <v>38</v>
      </c>
      <c r="D344" s="6725" t="s">
        <v>251</v>
      </c>
      <c r="E344" s="6757"/>
      <c r="F344" s="6602" t="s">
        <v>648</v>
      </c>
      <c r="G344" s="6731" t="s">
        <v>647</v>
      </c>
      <c r="H344" s="6740" t="s">
        <v>646</v>
      </c>
      <c r="I344" s="6737" t="s">
        <v>645</v>
      </c>
      <c r="J344" s="1612" t="s">
        <v>41</v>
      </c>
      <c r="K344" s="1147">
        <v>0</v>
      </c>
      <c r="L344" s="1147">
        <v>0</v>
      </c>
      <c r="M344" s="1147">
        <v>0</v>
      </c>
      <c r="N344" s="1345"/>
      <c r="O344" s="1771"/>
      <c r="P344" s="1771"/>
      <c r="Q344" s="2027"/>
      <c r="W344" s="6702" t="s">
        <v>644</v>
      </c>
      <c r="X344" s="6700"/>
    </row>
    <row r="345" spans="1:24" ht="22.5" customHeight="1">
      <c r="A345" s="6770"/>
      <c r="B345" s="6720"/>
      <c r="C345" s="6723"/>
      <c r="D345" s="6726"/>
      <c r="E345" s="6758"/>
      <c r="F345" s="7001"/>
      <c r="G345" s="6732"/>
      <c r="H345" s="6741"/>
      <c r="I345" s="6738"/>
      <c r="J345" s="1145" t="s">
        <v>376</v>
      </c>
      <c r="K345" s="1320"/>
      <c r="L345" s="1320"/>
      <c r="M345" s="1320"/>
      <c r="N345" s="1319"/>
      <c r="O345" s="1318"/>
      <c r="P345" s="1318"/>
      <c r="Q345" s="2026"/>
      <c r="W345" s="6702"/>
      <c r="X345" s="6700"/>
    </row>
    <row r="346" spans="1:24" ht="22.5" customHeight="1">
      <c r="A346" s="6770"/>
      <c r="B346" s="6720"/>
      <c r="C346" s="6723"/>
      <c r="D346" s="6726"/>
      <c r="E346" s="6758"/>
      <c r="F346" s="7001"/>
      <c r="G346" s="6732"/>
      <c r="H346" s="6741"/>
      <c r="I346" s="6738"/>
      <c r="J346" s="1605" t="s">
        <v>69</v>
      </c>
      <c r="K346" s="1320"/>
      <c r="L346" s="1320"/>
      <c r="M346" s="1320"/>
      <c r="N346" s="1319"/>
      <c r="O346" s="1318"/>
      <c r="P346" s="1318"/>
      <c r="Q346" s="2026"/>
      <c r="W346" s="6702"/>
      <c r="X346" s="6700"/>
    </row>
    <row r="347" spans="1:24" ht="22.5" customHeight="1">
      <c r="A347" s="6770"/>
      <c r="B347" s="6720"/>
      <c r="C347" s="6723"/>
      <c r="D347" s="6726"/>
      <c r="E347" s="6758"/>
      <c r="F347" s="7001"/>
      <c r="G347" s="6732"/>
      <c r="H347" s="6741"/>
      <c r="I347" s="6738"/>
      <c r="J347" s="1605" t="s">
        <v>375</v>
      </c>
      <c r="K347" s="1320"/>
      <c r="L347" s="1320"/>
      <c r="M347" s="1320"/>
      <c r="N347" s="1319"/>
      <c r="O347" s="1318"/>
      <c r="P347" s="1318"/>
      <c r="Q347" s="2026"/>
      <c r="W347" s="6702"/>
      <c r="X347" s="6700"/>
    </row>
    <row r="348" spans="1:24" ht="22.5" customHeight="1">
      <c r="A348" s="6770"/>
      <c r="B348" s="6720"/>
      <c r="C348" s="6723"/>
      <c r="D348" s="6726"/>
      <c r="E348" s="6758"/>
      <c r="F348" s="7001"/>
      <c r="G348" s="6732"/>
      <c r="H348" s="6741"/>
      <c r="I348" s="6738"/>
      <c r="J348" s="1605" t="s">
        <v>354</v>
      </c>
      <c r="K348" s="1320"/>
      <c r="L348" s="1320"/>
      <c r="M348" s="1320"/>
      <c r="N348" s="1319"/>
      <c r="O348" s="1318"/>
      <c r="P348" s="1318"/>
      <c r="Q348" s="2026"/>
      <c r="W348" s="6702"/>
      <c r="X348" s="6700"/>
    </row>
    <row r="349" spans="1:24" ht="22.5" customHeight="1">
      <c r="A349" s="6770"/>
      <c r="B349" s="6720"/>
      <c r="C349" s="6723"/>
      <c r="D349" s="6726"/>
      <c r="E349" s="6758"/>
      <c r="F349" s="7001"/>
      <c r="G349" s="6732"/>
      <c r="H349" s="6741"/>
      <c r="I349" s="6738"/>
      <c r="J349" s="1605" t="s">
        <v>90</v>
      </c>
      <c r="K349" s="1320"/>
      <c r="L349" s="1320"/>
      <c r="M349" s="1320"/>
      <c r="N349" s="1319"/>
      <c r="O349" s="1318"/>
      <c r="P349" s="1318"/>
      <c r="Q349" s="2026"/>
      <c r="W349" s="6702"/>
      <c r="X349" s="6700"/>
    </row>
    <row r="350" spans="1:24" ht="22.5" customHeight="1" thickBot="1">
      <c r="A350" s="6770"/>
      <c r="B350" s="6720"/>
      <c r="C350" s="6723"/>
      <c r="D350" s="6726"/>
      <c r="E350" s="6758"/>
      <c r="F350" s="7001"/>
      <c r="G350" s="6732"/>
      <c r="H350" s="6741"/>
      <c r="I350" s="6738"/>
      <c r="J350" s="1338" t="s">
        <v>643</v>
      </c>
      <c r="K350" s="1518"/>
      <c r="L350" s="1518"/>
      <c r="M350" s="1518"/>
      <c r="N350" s="1311"/>
      <c r="O350" s="1310"/>
      <c r="P350" s="1310"/>
      <c r="Q350" s="2024"/>
      <c r="W350" s="6702"/>
      <c r="X350" s="6700"/>
    </row>
    <row r="351" spans="1:24" ht="22.5" customHeight="1" thickBot="1">
      <c r="A351" s="6776"/>
      <c r="B351" s="6721"/>
      <c r="C351" s="6724"/>
      <c r="D351" s="6727"/>
      <c r="E351" s="6759"/>
      <c r="F351" s="6492"/>
      <c r="G351" s="6733"/>
      <c r="H351" s="6742"/>
      <c r="I351" s="6739"/>
      <c r="J351" s="1305" t="s">
        <v>36</v>
      </c>
      <c r="K351" s="1250">
        <f>SUM(K344:K350)</f>
        <v>0</v>
      </c>
      <c r="L351" s="1250">
        <f>SUM(L344:L350)</f>
        <v>0</v>
      </c>
      <c r="M351" s="1250">
        <f>SUM(M344:M350)</f>
        <v>0</v>
      </c>
      <c r="N351" s="1614"/>
      <c r="O351" s="1302"/>
      <c r="P351" s="1302"/>
      <c r="Q351" s="1301"/>
      <c r="W351" s="1212"/>
      <c r="X351" s="1115"/>
    </row>
    <row r="352" spans="1:24" ht="23.25" customHeight="1" thickBot="1">
      <c r="A352" s="1705" t="s">
        <v>51</v>
      </c>
      <c r="B352" s="2023" t="s">
        <v>43</v>
      </c>
      <c r="C352" s="6999" t="s">
        <v>40</v>
      </c>
      <c r="D352" s="6999"/>
      <c r="E352" s="6999"/>
      <c r="F352" s="6999"/>
      <c r="G352" s="6999"/>
      <c r="H352" s="6999"/>
      <c r="I352" s="7000"/>
      <c r="J352" s="1862" t="s">
        <v>36</v>
      </c>
      <c r="K352" s="1861">
        <f>K228+K242</f>
        <v>2146.6</v>
      </c>
      <c r="L352" s="1861">
        <f>L228+L242</f>
        <v>1605</v>
      </c>
      <c r="M352" s="1861">
        <f>M228+M242</f>
        <v>210.5</v>
      </c>
      <c r="N352" s="1109"/>
      <c r="O352" s="1109"/>
      <c r="P352" s="1109"/>
      <c r="Q352" s="1108"/>
      <c r="W352" s="1205"/>
      <c r="X352" s="1204"/>
    </row>
    <row r="353" spans="1:29" ht="22.5" customHeight="1" thickBot="1">
      <c r="A353" s="2022" t="s">
        <v>51</v>
      </c>
      <c r="B353" s="2021" t="s">
        <v>38</v>
      </c>
      <c r="C353" s="1860" t="s">
        <v>642</v>
      </c>
      <c r="D353" s="1859"/>
      <c r="E353" s="1858"/>
      <c r="F353" s="1859"/>
      <c r="G353" s="1859"/>
      <c r="H353" s="1859"/>
      <c r="I353" s="1859"/>
      <c r="J353" s="1859"/>
      <c r="K353" s="1859"/>
      <c r="L353" s="1858"/>
      <c r="M353" s="1858"/>
      <c r="N353" s="1680"/>
      <c r="O353" s="1680"/>
      <c r="P353" s="1680"/>
      <c r="Q353" s="1732"/>
      <c r="W353" s="1107"/>
      <c r="X353" s="1106"/>
    </row>
    <row r="354" spans="1:29" ht="29.45" customHeight="1" thickBot="1">
      <c r="A354" s="2020"/>
      <c r="B354" s="1699"/>
      <c r="C354" s="2019"/>
      <c r="D354" s="2018"/>
      <c r="E354" s="2018"/>
      <c r="F354" s="2018"/>
      <c r="G354" s="2018"/>
      <c r="H354" s="2018"/>
      <c r="I354" s="2018"/>
      <c r="J354" s="2018"/>
      <c r="K354" s="2018"/>
      <c r="L354" s="2018"/>
      <c r="M354" s="2017"/>
      <c r="N354" s="1468" t="s">
        <v>641</v>
      </c>
      <c r="O354" s="1459" t="s">
        <v>640</v>
      </c>
      <c r="P354" s="1458"/>
      <c r="Q354" s="1883"/>
      <c r="W354" s="1197"/>
      <c r="X354" s="1196"/>
      <c r="AA354" s="1674"/>
    </row>
    <row r="355" spans="1:29" ht="17.25" customHeight="1">
      <c r="A355" s="2016" t="s">
        <v>51</v>
      </c>
      <c r="B355" s="6983" t="s">
        <v>38</v>
      </c>
      <c r="C355" s="1710" t="s">
        <v>43</v>
      </c>
      <c r="D355" s="2015"/>
      <c r="E355" s="2014"/>
      <c r="F355" s="6893" t="s">
        <v>639</v>
      </c>
      <c r="G355" s="6755" t="s">
        <v>634</v>
      </c>
      <c r="H355" s="6741" t="s">
        <v>48</v>
      </c>
      <c r="I355" s="6817" t="s">
        <v>247</v>
      </c>
      <c r="J355" s="1724" t="s">
        <v>41</v>
      </c>
      <c r="K355" s="2010">
        <f t="shared" ref="K355:M356" si="6">K369</f>
        <v>0</v>
      </c>
      <c r="L355" s="2010">
        <f t="shared" si="6"/>
        <v>0</v>
      </c>
      <c r="M355" s="2010">
        <f t="shared" si="6"/>
        <v>0</v>
      </c>
      <c r="N355" s="2013" t="s">
        <v>383</v>
      </c>
      <c r="O355" s="2012" t="s">
        <v>254</v>
      </c>
      <c r="P355" s="2011"/>
      <c r="Q355" s="1448"/>
      <c r="W355" s="1188"/>
      <c r="X355" s="1187"/>
      <c r="AA355" s="1081"/>
    </row>
    <row r="356" spans="1:29" ht="17.25" customHeight="1">
      <c r="A356" s="2009"/>
      <c r="B356" s="6984"/>
      <c r="C356" s="1710"/>
      <c r="D356" s="2008"/>
      <c r="E356" s="2007"/>
      <c r="F356" s="6894"/>
      <c r="G356" s="6755"/>
      <c r="H356" s="6741"/>
      <c r="I356" s="6817"/>
      <c r="J356" s="1186" t="s">
        <v>376</v>
      </c>
      <c r="K356" s="2010">
        <f t="shared" si="6"/>
        <v>0</v>
      </c>
      <c r="L356" s="2010">
        <f t="shared" si="6"/>
        <v>0</v>
      </c>
      <c r="M356" s="2010">
        <f t="shared" si="6"/>
        <v>0</v>
      </c>
      <c r="N356" s="1456"/>
      <c r="O356" s="1670"/>
      <c r="P356" s="1622"/>
      <c r="Q356" s="1368"/>
      <c r="W356" s="1172"/>
      <c r="X356" s="1171"/>
      <c r="AA356" s="1081"/>
    </row>
    <row r="357" spans="1:29" ht="12.75" customHeight="1">
      <c r="A357" s="2009"/>
      <c r="B357" s="6984"/>
      <c r="C357" s="1710"/>
      <c r="D357" s="2008"/>
      <c r="E357" s="2007"/>
      <c r="F357" s="6895"/>
      <c r="G357" s="6755"/>
      <c r="H357" s="6741"/>
      <c r="I357" s="6817"/>
      <c r="J357" s="1723" t="s">
        <v>69</v>
      </c>
      <c r="K357" s="2010">
        <f>K371+K364</f>
        <v>703.5</v>
      </c>
      <c r="L357" s="2010">
        <f>L371+L364</f>
        <v>703.5</v>
      </c>
      <c r="M357" s="2010">
        <f>M371+M364</f>
        <v>2.9299999999999997</v>
      </c>
      <c r="N357" s="1456"/>
      <c r="O357" s="1643"/>
      <c r="P357" s="1642"/>
      <c r="Q357" s="1368"/>
      <c r="W357" s="1172"/>
      <c r="X357" s="1171"/>
      <c r="AA357" s="1081"/>
    </row>
    <row r="358" spans="1:29">
      <c r="A358" s="2009"/>
      <c r="B358" s="6984"/>
      <c r="C358" s="1710"/>
      <c r="D358" s="2008"/>
      <c r="E358" s="2007"/>
      <c r="F358" s="6895"/>
      <c r="G358" s="6755"/>
      <c r="H358" s="6741"/>
      <c r="I358" s="6817"/>
      <c r="J358" s="1723" t="s">
        <v>375</v>
      </c>
      <c r="K358" s="2010">
        <f>K372</f>
        <v>0</v>
      </c>
      <c r="L358" s="2010">
        <f>L372</f>
        <v>0</v>
      </c>
      <c r="M358" s="2010">
        <f>M372</f>
        <v>0</v>
      </c>
      <c r="N358" s="1393"/>
      <c r="O358" s="1426"/>
      <c r="P358" s="1389"/>
      <c r="Q358" s="1368"/>
      <c r="W358" s="1172"/>
      <c r="X358" s="1171"/>
    </row>
    <row r="359" spans="1:29" ht="21" customHeight="1">
      <c r="A359" s="2009"/>
      <c r="B359" s="6984"/>
      <c r="C359" s="1710"/>
      <c r="D359" s="2008"/>
      <c r="E359" s="2007"/>
      <c r="F359" s="6895"/>
      <c r="G359" s="6755"/>
      <c r="H359" s="6741"/>
      <c r="I359" s="6817"/>
      <c r="J359" s="1723" t="s">
        <v>354</v>
      </c>
      <c r="K359" s="2010">
        <f>K373+K366</f>
        <v>826.2</v>
      </c>
      <c r="L359" s="2010">
        <f>L373+L366</f>
        <v>826.2</v>
      </c>
      <c r="M359" s="2010">
        <f>M373+M366</f>
        <v>0</v>
      </c>
      <c r="N359" s="1393"/>
      <c r="O359" s="1426"/>
      <c r="P359" s="1389"/>
      <c r="Q359" s="1368"/>
      <c r="W359" s="1172"/>
      <c r="X359" s="1171"/>
    </row>
    <row r="360" spans="1:29" ht="30" customHeight="1" thickBot="1">
      <c r="A360" s="2009"/>
      <c r="B360" s="6984"/>
      <c r="C360" s="1710"/>
      <c r="D360" s="2008"/>
      <c r="E360" s="2007"/>
      <c r="F360" s="6895"/>
      <c r="G360" s="6755"/>
      <c r="H360" s="6741"/>
      <c r="I360" s="6817"/>
      <c r="J360" s="1720" t="s">
        <v>90</v>
      </c>
      <c r="K360" s="2006">
        <f>K374</f>
        <v>0</v>
      </c>
      <c r="L360" s="2006">
        <f>L374</f>
        <v>0</v>
      </c>
      <c r="M360" s="2006">
        <f>M374</f>
        <v>0</v>
      </c>
      <c r="N360" s="1421"/>
      <c r="O360" s="1420"/>
      <c r="P360" s="1419"/>
      <c r="Q360" s="1418"/>
      <c r="W360" s="1453"/>
      <c r="X360" s="1452"/>
    </row>
    <row r="361" spans="1:29" ht="18" customHeight="1" thickBot="1">
      <c r="A361" s="2005"/>
      <c r="B361" s="6985"/>
      <c r="C361" s="1704"/>
      <c r="D361" s="1704"/>
      <c r="E361" s="1718"/>
      <c r="F361" s="6896"/>
      <c r="G361" s="6756"/>
      <c r="H361" s="6742"/>
      <c r="I361" s="6818"/>
      <c r="J361" s="1701" t="s">
        <v>36</v>
      </c>
      <c r="K361" s="1700">
        <f>SUM(K355:K360)</f>
        <v>1529.7</v>
      </c>
      <c r="L361" s="1700">
        <f>SUM(L355:L360)</f>
        <v>1529.7</v>
      </c>
      <c r="M361" s="1700">
        <f>SUM(M355:M360)</f>
        <v>2.9299999999999997</v>
      </c>
      <c r="N361" s="1384"/>
      <c r="O361" s="1303"/>
      <c r="P361" s="1302"/>
      <c r="Q361" s="1356"/>
      <c r="W361" s="1212"/>
      <c r="X361" s="1115"/>
    </row>
    <row r="362" spans="1:29" ht="27.6" customHeight="1">
      <c r="A362" s="1848" t="s">
        <v>51</v>
      </c>
      <c r="B362" s="1988" t="s">
        <v>38</v>
      </c>
      <c r="C362" s="1710" t="s">
        <v>43</v>
      </c>
      <c r="D362" s="1709" t="s">
        <v>43</v>
      </c>
      <c r="E362" s="1990"/>
      <c r="F362" s="6735" t="s">
        <v>638</v>
      </c>
      <c r="G362" s="6755" t="s">
        <v>634</v>
      </c>
      <c r="H362" s="6741" t="s">
        <v>48</v>
      </c>
      <c r="I362" s="6817" t="s">
        <v>247</v>
      </c>
      <c r="J362" s="1716" t="s">
        <v>41</v>
      </c>
      <c r="K362" s="1716"/>
      <c r="L362" s="2004"/>
      <c r="M362" s="2003"/>
      <c r="N362" s="1191" t="s">
        <v>637</v>
      </c>
      <c r="O362" s="1350"/>
      <c r="P362" s="1349"/>
      <c r="Q362" s="1610"/>
      <c r="W362" s="6702" t="s">
        <v>636</v>
      </c>
      <c r="X362" s="6700"/>
      <c r="AC362" s="1081"/>
    </row>
    <row r="363" spans="1:29" ht="17.25" customHeight="1">
      <c r="A363" s="1991"/>
      <c r="B363" s="1840"/>
      <c r="C363" s="1721"/>
      <c r="D363" s="1996"/>
      <c r="E363" s="1990"/>
      <c r="F363" s="6735"/>
      <c r="G363" s="6755"/>
      <c r="H363" s="6741"/>
      <c r="I363" s="6817"/>
      <c r="J363" s="1241" t="s">
        <v>376</v>
      </c>
      <c r="K363" s="1241"/>
      <c r="L363" s="2002"/>
      <c r="M363" s="2001"/>
      <c r="N363" s="1901"/>
      <c r="O363" s="1344"/>
      <c r="P363" s="1343"/>
      <c r="Q363" s="1608"/>
      <c r="W363" s="6702"/>
      <c r="X363" s="6700"/>
    </row>
    <row r="364" spans="1:29" ht="17.25" customHeight="1">
      <c r="A364" s="1991"/>
      <c r="B364" s="1840"/>
      <c r="C364" s="1721"/>
      <c r="D364" s="1996"/>
      <c r="E364" s="1990"/>
      <c r="F364" s="6735"/>
      <c r="G364" s="6755"/>
      <c r="H364" s="6741"/>
      <c r="I364" s="6817"/>
      <c r="J364" s="1713" t="s">
        <v>69</v>
      </c>
      <c r="K364" s="1713">
        <v>3</v>
      </c>
      <c r="L364" s="2000">
        <v>3</v>
      </c>
      <c r="M364" s="1999">
        <v>2.9</v>
      </c>
      <c r="N364" s="1585"/>
      <c r="O364" s="1341"/>
      <c r="P364" s="1340"/>
      <c r="Q364" s="1316"/>
      <c r="W364" s="6702"/>
      <c r="X364" s="6700"/>
      <c r="AC364" s="1143"/>
    </row>
    <row r="365" spans="1:29" ht="17.25" customHeight="1">
      <c r="A365" s="1991"/>
      <c r="B365" s="1840"/>
      <c r="C365" s="1721"/>
      <c r="D365" s="1996"/>
      <c r="E365" s="1990"/>
      <c r="F365" s="6735"/>
      <c r="G365" s="6755"/>
      <c r="H365" s="6741"/>
      <c r="I365" s="6817"/>
      <c r="J365" s="1713" t="s">
        <v>375</v>
      </c>
      <c r="K365" s="1713"/>
      <c r="L365" s="1998"/>
      <c r="M365" s="1997"/>
      <c r="N365" s="1585"/>
      <c r="O365" s="1341"/>
      <c r="P365" s="1340"/>
      <c r="Q365" s="1316"/>
      <c r="W365" s="6702"/>
      <c r="X365" s="6700"/>
    </row>
    <row r="366" spans="1:29" ht="17.25" customHeight="1">
      <c r="A366" s="1991"/>
      <c r="B366" s="1840"/>
      <c r="C366" s="1721"/>
      <c r="D366" s="1996"/>
      <c r="E366" s="1990"/>
      <c r="F366" s="6735"/>
      <c r="G366" s="6755"/>
      <c r="H366" s="6741"/>
      <c r="I366" s="6817"/>
      <c r="J366" s="1713" t="s">
        <v>354</v>
      </c>
      <c r="K366" s="1713"/>
      <c r="L366" s="1998"/>
      <c r="M366" s="1997"/>
      <c r="N366" s="1585"/>
      <c r="O366" s="1341"/>
      <c r="P366" s="1340"/>
      <c r="Q366" s="1316"/>
      <c r="W366" s="6702"/>
      <c r="X366" s="6700"/>
    </row>
    <row r="367" spans="1:29" ht="17.25" customHeight="1" thickBot="1">
      <c r="A367" s="1991"/>
      <c r="B367" s="1840"/>
      <c r="C367" s="1721"/>
      <c r="D367" s="1996"/>
      <c r="E367" s="1990"/>
      <c r="F367" s="6735"/>
      <c r="G367" s="6755"/>
      <c r="H367" s="6741"/>
      <c r="I367" s="6817"/>
      <c r="J367" s="1707" t="s">
        <v>90</v>
      </c>
      <c r="K367" s="1995"/>
      <c r="L367" s="1994"/>
      <c r="M367" s="1993"/>
      <c r="N367" s="1589"/>
      <c r="O367" s="1336"/>
      <c r="P367" s="1335"/>
      <c r="Q367" s="1992"/>
      <c r="W367" s="6702"/>
      <c r="X367" s="6700"/>
    </row>
    <row r="368" spans="1:29" ht="19.899999999999999" customHeight="1" thickBot="1">
      <c r="A368" s="1991"/>
      <c r="B368" s="1840"/>
      <c r="C368" s="1721"/>
      <c r="D368" s="1703"/>
      <c r="E368" s="1990"/>
      <c r="F368" s="6736"/>
      <c r="G368" s="6756"/>
      <c r="H368" s="6742"/>
      <c r="I368" s="6818"/>
      <c r="J368" s="1701" t="s">
        <v>36</v>
      </c>
      <c r="K368" s="1989">
        <f>SUM(K362:K367)</f>
        <v>3</v>
      </c>
      <c r="L368" s="1989">
        <f>SUM(L362:L367)</f>
        <v>3</v>
      </c>
      <c r="M368" s="1989">
        <f>SUM(M362:M367)</f>
        <v>2.9</v>
      </c>
      <c r="N368" s="1581"/>
      <c r="O368" s="1331"/>
      <c r="P368" s="1330"/>
      <c r="Q368" s="1797"/>
      <c r="W368" s="1212"/>
      <c r="X368" s="1115"/>
    </row>
    <row r="369" spans="1:29" ht="21" customHeight="1">
      <c r="A369" s="1848" t="s">
        <v>51</v>
      </c>
      <c r="B369" s="1988" t="s">
        <v>38</v>
      </c>
      <c r="C369" s="1710" t="s">
        <v>43</v>
      </c>
      <c r="D369" s="1845" t="s">
        <v>38</v>
      </c>
      <c r="E369" s="1327" t="s">
        <v>382</v>
      </c>
      <c r="F369" s="6807" t="s">
        <v>635</v>
      </c>
      <c r="G369" s="6731" t="s">
        <v>634</v>
      </c>
      <c r="H369" s="6740" t="s">
        <v>48</v>
      </c>
      <c r="I369" s="6816" t="s">
        <v>403</v>
      </c>
      <c r="J369" s="1716" t="s">
        <v>41</v>
      </c>
      <c r="K369" s="1715">
        <v>0</v>
      </c>
      <c r="L369" s="1715">
        <v>0</v>
      </c>
      <c r="M369" s="1715">
        <v>0</v>
      </c>
      <c r="N369" s="1185" t="s">
        <v>147</v>
      </c>
      <c r="O369" s="1184" t="s">
        <v>254</v>
      </c>
      <c r="P369" s="1379"/>
      <c r="Q369" s="1445"/>
      <c r="W369" s="7089" t="s">
        <v>633</v>
      </c>
      <c r="X369" s="6701" t="s">
        <v>632</v>
      </c>
      <c r="AC369" s="1983"/>
    </row>
    <row r="370" spans="1:29" ht="21" customHeight="1">
      <c r="A370" s="1711"/>
      <c r="B370" s="1982"/>
      <c r="C370" s="1710"/>
      <c r="D370" s="1709"/>
      <c r="E370" s="1981"/>
      <c r="F370" s="6808"/>
      <c r="G370" s="6732"/>
      <c r="H370" s="6741"/>
      <c r="I370" s="6817"/>
      <c r="J370" s="1241" t="s">
        <v>376</v>
      </c>
      <c r="K370" s="1712"/>
      <c r="L370" s="1712"/>
      <c r="M370" s="1986"/>
      <c r="N370" s="1393"/>
      <c r="O370" s="1392"/>
      <c r="P370" s="1183"/>
      <c r="Q370" s="1425"/>
      <c r="W370" s="7089"/>
      <c r="X370" s="6701"/>
      <c r="AC370" s="1972"/>
    </row>
    <row r="371" spans="1:29" ht="19.5" customHeight="1">
      <c r="A371" s="1711"/>
      <c r="B371" s="1982"/>
      <c r="C371" s="1710"/>
      <c r="D371" s="1709"/>
      <c r="E371" s="1981"/>
      <c r="F371" s="6808"/>
      <c r="G371" s="6732"/>
      <c r="H371" s="6741"/>
      <c r="I371" s="6817"/>
      <c r="J371" s="1713" t="s">
        <v>69</v>
      </c>
      <c r="K371" s="1712">
        <v>700.5</v>
      </c>
      <c r="L371" s="1712">
        <v>700.5</v>
      </c>
      <c r="M371" s="1987">
        <v>0.03</v>
      </c>
      <c r="N371" s="1391" t="s">
        <v>631</v>
      </c>
      <c r="O371" s="1390" t="s">
        <v>254</v>
      </c>
      <c r="P371" s="1389"/>
      <c r="Q371" s="1425"/>
      <c r="W371" s="7089"/>
      <c r="X371" s="6701"/>
      <c r="AC371" s="1983"/>
    </row>
    <row r="372" spans="1:29" ht="26.25" customHeight="1">
      <c r="A372" s="1711"/>
      <c r="B372" s="1982"/>
      <c r="C372" s="1710"/>
      <c r="D372" s="1709"/>
      <c r="E372" s="1981"/>
      <c r="F372" s="6808"/>
      <c r="G372" s="6732"/>
      <c r="H372" s="6741"/>
      <c r="I372" s="6817"/>
      <c r="J372" s="1713" t="s">
        <v>375</v>
      </c>
      <c r="K372" s="1712"/>
      <c r="L372" s="1712"/>
      <c r="M372" s="1986"/>
      <c r="N372" s="1442"/>
      <c r="O372" s="1426"/>
      <c r="P372" s="1389"/>
      <c r="Q372" s="1368"/>
      <c r="W372" s="7089"/>
      <c r="X372" s="6701"/>
      <c r="AC372" s="1972"/>
    </row>
    <row r="373" spans="1:29" ht="25.5" customHeight="1">
      <c r="A373" s="1711"/>
      <c r="B373" s="1982"/>
      <c r="C373" s="1710"/>
      <c r="D373" s="1709"/>
      <c r="E373" s="1981"/>
      <c r="F373" s="6808"/>
      <c r="G373" s="6732"/>
      <c r="H373" s="6741"/>
      <c r="I373" s="6817"/>
      <c r="J373" s="1985" t="s">
        <v>354</v>
      </c>
      <c r="K373" s="1843">
        <v>826.2</v>
      </c>
      <c r="L373" s="1843">
        <v>826.2</v>
      </c>
      <c r="M373" s="1984">
        <v>0</v>
      </c>
      <c r="N373" s="1393"/>
      <c r="O373" s="1426"/>
      <c r="P373" s="1389"/>
      <c r="Q373" s="1368"/>
      <c r="W373" s="7089"/>
      <c r="X373" s="6701"/>
      <c r="AC373" s="1983"/>
    </row>
    <row r="374" spans="1:29" ht="111" customHeight="1" thickBot="1">
      <c r="A374" s="1711"/>
      <c r="B374" s="1982"/>
      <c r="C374" s="1710"/>
      <c r="D374" s="1709"/>
      <c r="E374" s="1981"/>
      <c r="F374" s="6808"/>
      <c r="G374" s="6732"/>
      <c r="H374" s="6741"/>
      <c r="I374" s="6817"/>
      <c r="J374" s="1980" t="s">
        <v>90</v>
      </c>
      <c r="K374" s="1979"/>
      <c r="L374" s="1979"/>
      <c r="M374" s="1978"/>
      <c r="N374" s="1421"/>
      <c r="O374" s="1420"/>
      <c r="P374" s="1419"/>
      <c r="Q374" s="1418"/>
      <c r="W374" s="7089"/>
      <c r="X374" s="6717"/>
      <c r="AC374" s="1972"/>
    </row>
    <row r="375" spans="1:29" ht="20.45" customHeight="1" thickBot="1">
      <c r="A375" s="1705"/>
      <c r="B375" s="1977"/>
      <c r="C375" s="1704"/>
      <c r="D375" s="1703"/>
      <c r="E375" s="1976"/>
      <c r="F375" s="6809"/>
      <c r="G375" s="6733"/>
      <c r="H375" s="6742"/>
      <c r="I375" s="6818"/>
      <c r="J375" s="1701" t="s">
        <v>36</v>
      </c>
      <c r="K375" s="1700">
        <f>SUM(K369:K374)</f>
        <v>1526.7</v>
      </c>
      <c r="L375" s="1700">
        <f>SUM(L369:L374)</f>
        <v>1526.7</v>
      </c>
      <c r="M375" s="1975">
        <f>SUM(M369:M374)</f>
        <v>0.03</v>
      </c>
      <c r="N375" s="1304"/>
      <c r="O375" s="1303"/>
      <c r="P375" s="1302"/>
      <c r="Q375" s="1356"/>
      <c r="W375" s="1974"/>
      <c r="X375" s="1973"/>
      <c r="AC375" s="1972"/>
    </row>
    <row r="376" spans="1:29" ht="15.75" thickBot="1">
      <c r="A376" s="1971" t="s">
        <v>51</v>
      </c>
      <c r="B376" s="1699" t="s">
        <v>38</v>
      </c>
      <c r="C376" s="6838" t="s">
        <v>40</v>
      </c>
      <c r="D376" s="6838"/>
      <c r="E376" s="6838"/>
      <c r="F376" s="6838"/>
      <c r="G376" s="6838"/>
      <c r="H376" s="6838"/>
      <c r="I376" s="6839"/>
      <c r="J376" s="1698" t="s">
        <v>36</v>
      </c>
      <c r="K376" s="1697">
        <f>K361*1</f>
        <v>1529.7</v>
      </c>
      <c r="L376" s="1697">
        <f>L361*1</f>
        <v>1529.7</v>
      </c>
      <c r="M376" s="1697">
        <f>M361*1</f>
        <v>2.9299999999999997</v>
      </c>
      <c r="N376" s="1492"/>
      <c r="O376" s="1492"/>
      <c r="P376" s="1492"/>
      <c r="Q376" s="1696"/>
      <c r="W376" s="1205"/>
      <c r="X376" s="1204"/>
    </row>
    <row r="377" spans="1:29" ht="18.600000000000001" customHeight="1" thickBot="1">
      <c r="A377" s="1970" t="s">
        <v>51</v>
      </c>
      <c r="B377" s="1970"/>
      <c r="C377" s="7004" t="s">
        <v>39</v>
      </c>
      <c r="D377" s="7004"/>
      <c r="E377" s="7004"/>
      <c r="F377" s="7004"/>
      <c r="G377" s="7004"/>
      <c r="H377" s="7004"/>
      <c r="I377" s="7005"/>
      <c r="J377" s="1969" t="s">
        <v>36</v>
      </c>
      <c r="K377" s="1968">
        <f>K376+K352</f>
        <v>3676.3</v>
      </c>
      <c r="L377" s="1968">
        <f>L376+L352</f>
        <v>3134.7</v>
      </c>
      <c r="M377" s="1968">
        <f>M376+M352</f>
        <v>213.43</v>
      </c>
      <c r="N377" s="1486"/>
      <c r="O377" s="1486"/>
      <c r="P377" s="1486"/>
      <c r="Q377" s="1735"/>
      <c r="W377" s="1099"/>
      <c r="X377" s="1098"/>
    </row>
    <row r="378" spans="1:29" ht="24.6" customHeight="1" thickBot="1">
      <c r="A378" s="1967" t="s">
        <v>44</v>
      </c>
      <c r="B378" s="1966"/>
      <c r="C378" s="1965" t="s">
        <v>630</v>
      </c>
      <c r="D378" s="1479"/>
      <c r="E378" s="1479"/>
      <c r="F378" s="1831"/>
      <c r="G378" s="1831"/>
      <c r="H378" s="1479"/>
      <c r="I378" s="1479"/>
      <c r="J378" s="1479"/>
      <c r="K378" s="1479"/>
      <c r="L378" s="1964"/>
      <c r="M378" s="1964"/>
      <c r="N378" s="1478"/>
      <c r="O378" s="1478"/>
      <c r="P378" s="1478"/>
      <c r="Q378" s="1477"/>
      <c r="W378" s="1099"/>
      <c r="X378" s="1098"/>
    </row>
    <row r="379" spans="1:29" ht="45.75" thickBot="1">
      <c r="A379" s="1474"/>
      <c r="B379" s="1473"/>
      <c r="C379" s="1471"/>
      <c r="D379" s="1471"/>
      <c r="E379" s="1471"/>
      <c r="F379" s="1472"/>
      <c r="G379" s="1472"/>
      <c r="H379" s="1471"/>
      <c r="I379" s="1471"/>
      <c r="J379" s="1471"/>
      <c r="K379" s="1471"/>
      <c r="L379" s="1470"/>
      <c r="M379" s="1469"/>
      <c r="N379" s="1460" t="s">
        <v>629</v>
      </c>
      <c r="O379" s="1459" t="s">
        <v>254</v>
      </c>
      <c r="P379" s="1457">
        <v>3</v>
      </c>
      <c r="Q379" s="1963"/>
      <c r="W379" s="1091"/>
      <c r="X379" s="1090"/>
    </row>
    <row r="380" spans="1:29" ht="25.5" customHeight="1" thickBot="1">
      <c r="A380" s="1679" t="s">
        <v>44</v>
      </c>
      <c r="B380" s="1790" t="s">
        <v>43</v>
      </c>
      <c r="C380" s="1681" t="s">
        <v>628</v>
      </c>
      <c r="D380" s="1680"/>
      <c r="E380" s="1466"/>
      <c r="F380" s="1680"/>
      <c r="G380" s="1680"/>
      <c r="H380" s="1680"/>
      <c r="I380" s="1680"/>
      <c r="J380" s="1680"/>
      <c r="K380" s="1680"/>
      <c r="L380" s="1466"/>
      <c r="M380" s="1466"/>
      <c r="N380" s="1680"/>
      <c r="O380" s="1680"/>
      <c r="P380" s="1465"/>
      <c r="Q380" s="1962"/>
      <c r="W380" s="1205"/>
      <c r="X380" s="1204"/>
    </row>
    <row r="381" spans="1:29" ht="33.75" customHeight="1" thickBot="1">
      <c r="A381" s="1464"/>
      <c r="B381" s="1113"/>
      <c r="C381" s="1463"/>
      <c r="D381" s="1462"/>
      <c r="E381" s="1462"/>
      <c r="F381" s="1462"/>
      <c r="G381" s="1462"/>
      <c r="H381" s="1462"/>
      <c r="I381" s="1462"/>
      <c r="J381" s="1462"/>
      <c r="K381" s="1462"/>
      <c r="L381" s="1462"/>
      <c r="M381" s="1461"/>
      <c r="N381" s="1677" t="s">
        <v>627</v>
      </c>
      <c r="O381" s="1459" t="s">
        <v>254</v>
      </c>
      <c r="P381" s="1733">
        <v>3</v>
      </c>
      <c r="Q381" s="1961">
        <v>4</v>
      </c>
      <c r="R381" s="1882"/>
      <c r="S381" s="1882"/>
      <c r="T381" s="1882"/>
      <c r="U381" s="1882"/>
      <c r="V381" s="1882"/>
      <c r="W381" s="1197"/>
      <c r="X381" s="1196"/>
    </row>
    <row r="382" spans="1:29" ht="17.25" customHeight="1">
      <c r="A382" s="1279" t="s">
        <v>44</v>
      </c>
      <c r="B382" s="6719" t="s">
        <v>43</v>
      </c>
      <c r="C382" s="1641" t="s">
        <v>43</v>
      </c>
      <c r="D382" s="1960"/>
      <c r="E382" s="1908"/>
      <c r="F382" s="6865" t="s">
        <v>626</v>
      </c>
      <c r="G382" s="6754" t="s">
        <v>599</v>
      </c>
      <c r="H382" s="6740" t="s">
        <v>48</v>
      </c>
      <c r="I382" s="6737" t="s">
        <v>247</v>
      </c>
      <c r="J382" s="1192" t="s">
        <v>41</v>
      </c>
      <c r="K382" s="1174">
        <f>K389+K396+K402+K408+K414+K421+K427+K434+K441+K448+K455+K462+K469+K476</f>
        <v>0</v>
      </c>
      <c r="L382" s="1174">
        <f>L389+L396+L402+L408+L414+L421+L427+L434+L441+L448+L455+L462+L469+L476</f>
        <v>0</v>
      </c>
      <c r="M382" s="1174">
        <f>M389+M396+M402+M408+M414+M421+M427+M434+M441+M448+M455+M462+M469+M476</f>
        <v>0</v>
      </c>
      <c r="N382" s="1393" t="s">
        <v>383</v>
      </c>
      <c r="O382" s="1392" t="s">
        <v>254</v>
      </c>
      <c r="P382" s="1936">
        <v>3</v>
      </c>
      <c r="Q382" s="1904">
        <v>3</v>
      </c>
      <c r="W382" s="1188"/>
      <c r="X382" s="1187"/>
    </row>
    <row r="383" spans="1:29" ht="17.25" customHeight="1">
      <c r="A383" s="1263"/>
      <c r="B383" s="6720"/>
      <c r="C383" s="1639"/>
      <c r="D383" s="1632"/>
      <c r="E383" s="1905"/>
      <c r="F383" s="6866"/>
      <c r="G383" s="6755"/>
      <c r="H383" s="6741"/>
      <c r="I383" s="6738"/>
      <c r="J383" s="1186" t="s">
        <v>376</v>
      </c>
      <c r="K383" s="1672">
        <f>K390+K415+K428+K435+K442+K449+K456+K463+K470+K477</f>
        <v>0</v>
      </c>
      <c r="L383" s="1672">
        <f>L390+L415+L428+L435+L442+L449+L456+L463+L470+L477</f>
        <v>0</v>
      </c>
      <c r="M383" s="1672">
        <f>M390+M415+M428+M435+M442+M449+M456+M463+M470+M477</f>
        <v>0</v>
      </c>
      <c r="N383" s="1393"/>
      <c r="O383" s="1392"/>
      <c r="P383" s="1183"/>
      <c r="Q383" s="1425"/>
      <c r="W383" s="1172"/>
      <c r="X383" s="1171"/>
    </row>
    <row r="384" spans="1:29">
      <c r="A384" s="1263"/>
      <c r="B384" s="6720"/>
      <c r="C384" s="1639"/>
      <c r="D384" s="1632"/>
      <c r="E384" s="1905"/>
      <c r="F384" s="6867"/>
      <c r="G384" s="6755"/>
      <c r="H384" s="6741"/>
      <c r="I384" s="6738"/>
      <c r="J384" s="1179" t="s">
        <v>69</v>
      </c>
      <c r="K384" s="1672">
        <f>K391+K397+K403+K409+K416+K422+K429+K436+K443+K450+K464+K471+K457+K478+K485</f>
        <v>21.8</v>
      </c>
      <c r="L384" s="1672">
        <f>L391+L397+L403+L409+L416+L422+L429+L436+L443+L450+L464+L471+L457+L478+L485</f>
        <v>29.9</v>
      </c>
      <c r="M384" s="1672">
        <f>M391+M397+M403+M409+M416+M422+M429+M436+M443+M450+M464+M471+M457+M478+M485</f>
        <v>23.7</v>
      </c>
      <c r="N384" s="1393"/>
      <c r="O384" s="1426"/>
      <c r="P384" s="1389"/>
      <c r="Q384" s="1425"/>
      <c r="W384" s="1172"/>
      <c r="X384" s="1171"/>
    </row>
    <row r="385" spans="1:31" ht="15" customHeight="1">
      <c r="A385" s="1263"/>
      <c r="B385" s="6720"/>
      <c r="C385" s="1639"/>
      <c r="D385" s="1632"/>
      <c r="E385" s="1905"/>
      <c r="F385" s="6867"/>
      <c r="G385" s="6755"/>
      <c r="H385" s="6741"/>
      <c r="I385" s="6738"/>
      <c r="J385" s="1179" t="s">
        <v>375</v>
      </c>
      <c r="K385" s="1672">
        <f>K392+K398+K404+K410+K417+K423+K430+K437+K444+K451+K465+K472+K458+K479</f>
        <v>0</v>
      </c>
      <c r="L385" s="1672">
        <f>L392+L398+L404+L410+L417+L423+L430+L437+L444+L451+L465+L472+L458+L479</f>
        <v>0</v>
      </c>
      <c r="M385" s="1672">
        <f>M392+M398+M404+M410+M417+M423+M430+M437+M444+M451+M465+M472+M458+M479</f>
        <v>0</v>
      </c>
      <c r="N385" s="1393"/>
      <c r="O385" s="1426"/>
      <c r="P385" s="1389"/>
      <c r="Q385" s="1425"/>
      <c r="W385" s="1172"/>
      <c r="X385" s="1171"/>
    </row>
    <row r="386" spans="1:31" ht="15" customHeight="1">
      <c r="A386" s="1263"/>
      <c r="B386" s="6720"/>
      <c r="C386" s="1639"/>
      <c r="D386" s="1632"/>
      <c r="E386" s="1905"/>
      <c r="F386" s="6867"/>
      <c r="G386" s="6755"/>
      <c r="H386" s="6741"/>
      <c r="I386" s="6738"/>
      <c r="J386" s="1179" t="s">
        <v>354</v>
      </c>
      <c r="K386" s="1672">
        <f>K393+K399+K405+K411+K418+K424+K431+K438+K445+K452+K466+K473+K459+K480+K487</f>
        <v>78.599999999999994</v>
      </c>
      <c r="L386" s="1672">
        <f>L393+L399+L405+L411+L418+L424+L431+L438+L445+L452+L466+L473+L459+L480+L487</f>
        <v>81.699999999999989</v>
      </c>
      <c r="M386" s="1672">
        <f>M393+M399+M405+M411+M418+M424+M431+M438+M445+M452+M466+M473+M459+M480+M487</f>
        <v>70</v>
      </c>
      <c r="N386" s="1393"/>
      <c r="O386" s="1426"/>
      <c r="P386" s="1389"/>
      <c r="Q386" s="1425"/>
      <c r="W386" s="1172"/>
      <c r="X386" s="1171"/>
    </row>
    <row r="387" spans="1:31" ht="19.5" customHeight="1" thickBot="1">
      <c r="A387" s="1263"/>
      <c r="B387" s="6720"/>
      <c r="C387" s="1639"/>
      <c r="D387" s="1632"/>
      <c r="E387" s="1905"/>
      <c r="F387" s="6867"/>
      <c r="G387" s="6755"/>
      <c r="H387" s="6741"/>
      <c r="I387" s="6738"/>
      <c r="J387" s="1730" t="s">
        <v>374</v>
      </c>
      <c r="K387" s="1729">
        <f>+K481+K394+K400+K406+K412+K419+K425+K432+K439+K446+K453+K460+K467+K474</f>
        <v>0</v>
      </c>
      <c r="L387" s="1729">
        <f>+L481+L394+L400+L406+L412+L419+L425+L432+L439+L446+L453+L460+L467+L474</f>
        <v>0</v>
      </c>
      <c r="M387" s="1729">
        <f>+M481+M394+M400+M406+M412+M419+M425+M432+M439+M446+M453+M460+M467+M474</f>
        <v>0</v>
      </c>
      <c r="N387" s="1421"/>
      <c r="O387" s="1420"/>
      <c r="P387" s="1419"/>
      <c r="Q387" s="1418"/>
      <c r="W387" s="1453"/>
      <c r="X387" s="1452"/>
    </row>
    <row r="388" spans="1:31" ht="14.45" customHeight="1" thickBot="1">
      <c r="A388" s="1127"/>
      <c r="B388" s="6721"/>
      <c r="C388" s="1170"/>
      <c r="D388" s="1170"/>
      <c r="E388" s="1169"/>
      <c r="F388" s="6868"/>
      <c r="G388" s="6756"/>
      <c r="H388" s="6742"/>
      <c r="I388" s="6739"/>
      <c r="J388" s="1218" t="s">
        <v>36</v>
      </c>
      <c r="K388" s="1250">
        <f>SUM(K382:K387)</f>
        <v>100.39999999999999</v>
      </c>
      <c r="L388" s="1250">
        <f>SUM(L382:L387)</f>
        <v>111.6</v>
      </c>
      <c r="M388" s="1250">
        <f>SUM(M382:M387)</f>
        <v>93.7</v>
      </c>
      <c r="N388" s="1384"/>
      <c r="O388" s="1303"/>
      <c r="P388" s="1302"/>
      <c r="Q388" s="1394"/>
      <c r="W388" s="1212"/>
      <c r="X388" s="1115"/>
    </row>
    <row r="389" spans="1:31" ht="14.25" hidden="1" customHeight="1" thickBot="1">
      <c r="A389" s="1279" t="s">
        <v>44</v>
      </c>
      <c r="B389" s="6719" t="s">
        <v>43</v>
      </c>
      <c r="C389" s="1641" t="s">
        <v>43</v>
      </c>
      <c r="D389" s="1248" t="s">
        <v>43</v>
      </c>
      <c r="E389" s="1382"/>
      <c r="F389" s="6734" t="s">
        <v>625</v>
      </c>
      <c r="G389" s="6754" t="s">
        <v>599</v>
      </c>
      <c r="H389" s="6740" t="s">
        <v>48</v>
      </c>
      <c r="I389" s="1958" t="s">
        <v>623</v>
      </c>
      <c r="J389" s="1325" t="s">
        <v>41</v>
      </c>
      <c r="K389" s="1325"/>
      <c r="L389" s="1381"/>
      <c r="M389" s="1380"/>
      <c r="N389" s="1449"/>
      <c r="O389" s="1623"/>
      <c r="P389" s="1649"/>
      <c r="Q389" s="1448"/>
      <c r="W389" s="1188"/>
      <c r="X389" s="1187"/>
      <c r="AA389" s="1081"/>
      <c r="AC389" s="1081"/>
    </row>
    <row r="390" spans="1:31" ht="14.25" hidden="1" customHeight="1">
      <c r="A390" s="1263"/>
      <c r="B390" s="6720"/>
      <c r="C390" s="1639"/>
      <c r="D390" s="1231"/>
      <c r="E390" s="1365"/>
      <c r="F390" s="6735"/>
      <c r="G390" s="6755"/>
      <c r="H390" s="6741"/>
      <c r="I390" s="1775"/>
      <c r="J390" s="1447" t="s">
        <v>402</v>
      </c>
      <c r="K390" s="1447"/>
      <c r="L390" s="1377"/>
      <c r="M390" s="1376"/>
      <c r="N390" s="1783"/>
      <c r="O390" s="1670"/>
      <c r="P390" s="1622"/>
      <c r="Q390" s="1368"/>
      <c r="W390" s="1172"/>
      <c r="X390" s="1171"/>
      <c r="AA390" s="1081"/>
    </row>
    <row r="391" spans="1:31" ht="17.25" hidden="1" customHeight="1">
      <c r="A391" s="1263"/>
      <c r="B391" s="6720"/>
      <c r="C391" s="1639"/>
      <c r="D391" s="1231"/>
      <c r="E391" s="1365"/>
      <c r="F391" s="6735"/>
      <c r="G391" s="6755"/>
      <c r="H391" s="6741"/>
      <c r="I391" s="1775"/>
      <c r="J391" s="1240" t="s">
        <v>69</v>
      </c>
      <c r="K391" s="1372"/>
      <c r="L391" s="1377"/>
      <c r="M391" s="1376"/>
      <c r="N391" s="1780"/>
      <c r="O391" s="1647"/>
      <c r="P391" s="1646"/>
      <c r="Q391" s="1368"/>
      <c r="W391" s="1172"/>
      <c r="X391" s="1171"/>
      <c r="AA391" s="1081"/>
    </row>
    <row r="392" spans="1:31" ht="21" hidden="1" customHeight="1">
      <c r="A392" s="1263"/>
      <c r="B392" s="6720"/>
      <c r="C392" s="1639"/>
      <c r="D392" s="1231"/>
      <c r="E392" s="1365"/>
      <c r="F392" s="6735"/>
      <c r="G392" s="6755"/>
      <c r="H392" s="6741"/>
      <c r="I392" s="6901"/>
      <c r="J392" s="1240" t="s">
        <v>375</v>
      </c>
      <c r="K392" s="1372"/>
      <c r="L392" s="1377"/>
      <c r="M392" s="1376"/>
      <c r="N392" s="1393"/>
      <c r="O392" s="1426"/>
      <c r="P392" s="1389"/>
      <c r="Q392" s="1425"/>
      <c r="W392" s="1172"/>
      <c r="X392" s="1171"/>
    </row>
    <row r="393" spans="1:31" ht="18.75" hidden="1" customHeight="1">
      <c r="A393" s="1263"/>
      <c r="B393" s="6720"/>
      <c r="C393" s="1639"/>
      <c r="D393" s="1231"/>
      <c r="E393" s="1365"/>
      <c r="F393" s="6735"/>
      <c r="G393" s="6755"/>
      <c r="H393" s="6741"/>
      <c r="I393" s="6901"/>
      <c r="J393" s="1240" t="s">
        <v>354</v>
      </c>
      <c r="K393" s="1372"/>
      <c r="L393" s="1147">
        <v>0</v>
      </c>
      <c r="M393" s="1144"/>
      <c r="N393" s="1393"/>
      <c r="O393" s="1426"/>
      <c r="P393" s="1389"/>
      <c r="Q393" s="1368"/>
      <c r="W393" s="1172"/>
      <c r="X393" s="1171"/>
      <c r="AD393" s="1081"/>
      <c r="AE393" s="1081"/>
    </row>
    <row r="394" spans="1:31" ht="15.75" hidden="1" customHeight="1">
      <c r="A394" s="1263"/>
      <c r="B394" s="6720"/>
      <c r="C394" s="1639"/>
      <c r="D394" s="1231"/>
      <c r="E394" s="1365"/>
      <c r="F394" s="6735"/>
      <c r="G394" s="6755"/>
      <c r="H394" s="6741"/>
      <c r="I394" s="6901"/>
      <c r="J394" s="1355" t="s">
        <v>374</v>
      </c>
      <c r="K394" s="1355"/>
      <c r="L394" s="1630"/>
      <c r="M394" s="1728"/>
      <c r="N394" s="1959"/>
      <c r="O394" s="1420"/>
      <c r="P394" s="1419"/>
      <c r="Q394" s="1418"/>
      <c r="W394" s="1172"/>
      <c r="X394" s="1171"/>
    </row>
    <row r="395" spans="1:31" ht="21.75" hidden="1" customHeight="1">
      <c r="A395" s="1127"/>
      <c r="B395" s="6721"/>
      <c r="C395" s="1170"/>
      <c r="D395" s="1252"/>
      <c r="E395" s="1220"/>
      <c r="F395" s="6736"/>
      <c r="G395" s="6756"/>
      <c r="H395" s="6742"/>
      <c r="I395" s="6902"/>
      <c r="J395" s="1218" t="s">
        <v>36</v>
      </c>
      <c r="K395" s="1218"/>
      <c r="L395" s="1250">
        <f>SUM(L389:L394)</f>
        <v>0</v>
      </c>
      <c r="M395" s="1397"/>
      <c r="N395" s="1384"/>
      <c r="O395" s="1303"/>
      <c r="P395" s="1302"/>
      <c r="Q395" s="1356"/>
      <c r="W395" s="1172"/>
      <c r="X395" s="1171"/>
    </row>
    <row r="396" spans="1:31" ht="47.25" hidden="1" customHeight="1">
      <c r="A396" s="1279" t="s">
        <v>44</v>
      </c>
      <c r="B396" s="6719" t="s">
        <v>43</v>
      </c>
      <c r="C396" s="1641" t="s">
        <v>43</v>
      </c>
      <c r="D396" s="1248" t="s">
        <v>38</v>
      </c>
      <c r="E396" s="1382"/>
      <c r="F396" s="6761" t="s">
        <v>624</v>
      </c>
      <c r="G396" s="6754" t="s">
        <v>599</v>
      </c>
      <c r="H396" s="6740" t="s">
        <v>48</v>
      </c>
      <c r="I396" s="1958" t="s">
        <v>623</v>
      </c>
      <c r="J396" s="1325" t="s">
        <v>41</v>
      </c>
      <c r="K396" s="1325"/>
      <c r="L396" s="1381"/>
      <c r="M396" s="1380"/>
      <c r="N396" s="1185" t="s">
        <v>147</v>
      </c>
      <c r="O396" s="1184" t="s">
        <v>254</v>
      </c>
      <c r="P396" s="1379"/>
      <c r="Q396" s="1445">
        <v>1</v>
      </c>
      <c r="W396" s="1172"/>
      <c r="X396" s="1171"/>
    </row>
    <row r="397" spans="1:31" ht="36" hidden="1" customHeight="1">
      <c r="A397" s="1263"/>
      <c r="B397" s="6720"/>
      <c r="C397" s="1639"/>
      <c r="D397" s="1231"/>
      <c r="E397" s="1365"/>
      <c r="F397" s="6762"/>
      <c r="G397" s="6755"/>
      <c r="H397" s="6741"/>
      <c r="I397" s="1775"/>
      <c r="J397" s="1240" t="s">
        <v>69</v>
      </c>
      <c r="K397" s="1372"/>
      <c r="L397" s="1377"/>
      <c r="M397" s="1376"/>
      <c r="N397" s="1371" t="s">
        <v>622</v>
      </c>
      <c r="O397" s="1370" t="s">
        <v>254</v>
      </c>
      <c r="P397" s="1369"/>
      <c r="Q397" s="1425">
        <v>2</v>
      </c>
      <c r="W397" s="1172"/>
      <c r="X397" s="1171"/>
    </row>
    <row r="398" spans="1:31" ht="57" hidden="1" customHeight="1">
      <c r="A398" s="1263"/>
      <c r="B398" s="6720"/>
      <c r="C398" s="1639"/>
      <c r="D398" s="1231"/>
      <c r="E398" s="1365"/>
      <c r="F398" s="6762"/>
      <c r="G398" s="6755"/>
      <c r="H398" s="6741"/>
      <c r="I398" s="1775"/>
      <c r="J398" s="1240" t="s">
        <v>375</v>
      </c>
      <c r="K398" s="1372"/>
      <c r="L398" s="1377"/>
      <c r="M398" s="1376"/>
      <c r="N398" s="1393"/>
      <c r="O398" s="1426"/>
      <c r="P398" s="1389"/>
      <c r="Q398" s="1368"/>
      <c r="W398" s="1172"/>
      <c r="X398" s="1171"/>
    </row>
    <row r="399" spans="1:31" ht="45" hidden="1" customHeight="1">
      <c r="A399" s="1263"/>
      <c r="B399" s="6720"/>
      <c r="C399" s="1639"/>
      <c r="D399" s="1231"/>
      <c r="E399" s="1365"/>
      <c r="F399" s="6762"/>
      <c r="G399" s="6755"/>
      <c r="H399" s="6741"/>
      <c r="I399" s="1775"/>
      <c r="J399" s="1240" t="s">
        <v>354</v>
      </c>
      <c r="K399" s="1372"/>
      <c r="L399" s="1377"/>
      <c r="M399" s="1376"/>
      <c r="N399" s="1393"/>
      <c r="O399" s="1426"/>
      <c r="P399" s="1389"/>
      <c r="Q399" s="1368"/>
      <c r="W399" s="1172"/>
      <c r="X399" s="1171"/>
    </row>
    <row r="400" spans="1:31" ht="51" hidden="1" customHeight="1">
      <c r="A400" s="1263"/>
      <c r="B400" s="6720"/>
      <c r="C400" s="1639"/>
      <c r="D400" s="1231"/>
      <c r="E400" s="1365"/>
      <c r="F400" s="6762"/>
      <c r="G400" s="6755"/>
      <c r="H400" s="6741"/>
      <c r="I400" s="6738"/>
      <c r="J400" s="1355" t="s">
        <v>90</v>
      </c>
      <c r="K400" s="1355"/>
      <c r="L400" s="1630"/>
      <c r="M400" s="1728"/>
      <c r="N400" s="1421"/>
      <c r="O400" s="1420"/>
      <c r="P400" s="1419"/>
      <c r="Q400" s="1418"/>
      <c r="W400" s="1172"/>
      <c r="X400" s="1171"/>
    </row>
    <row r="401" spans="1:29" ht="73.5" hidden="1" customHeight="1">
      <c r="A401" s="1127"/>
      <c r="B401" s="6721"/>
      <c r="C401" s="1170"/>
      <c r="D401" s="1252"/>
      <c r="E401" s="1220"/>
      <c r="F401" s="6763"/>
      <c r="G401" s="6756"/>
      <c r="H401" s="6742"/>
      <c r="I401" s="6739"/>
      <c r="J401" s="1218" t="s">
        <v>36</v>
      </c>
      <c r="K401" s="1218"/>
      <c r="L401" s="1250">
        <f>SUM(L396:L400)</f>
        <v>0</v>
      </c>
      <c r="M401" s="1397"/>
      <c r="N401" s="1384"/>
      <c r="O401" s="1303"/>
      <c r="P401" s="1302"/>
      <c r="Q401" s="1356"/>
      <c r="W401" s="1172"/>
      <c r="X401" s="1171"/>
    </row>
    <row r="402" spans="1:29" ht="69.75" hidden="1" customHeight="1">
      <c r="A402" s="1279" t="s">
        <v>44</v>
      </c>
      <c r="B402" s="6719" t="s">
        <v>43</v>
      </c>
      <c r="C402" s="1641" t="s">
        <v>43</v>
      </c>
      <c r="D402" s="1248" t="s">
        <v>51</v>
      </c>
      <c r="E402" s="1957"/>
      <c r="F402" s="6734" t="s">
        <v>621</v>
      </c>
      <c r="G402" s="6754" t="s">
        <v>599</v>
      </c>
      <c r="H402" s="6740" t="s">
        <v>48</v>
      </c>
      <c r="I402" s="6737" t="s">
        <v>510</v>
      </c>
      <c r="J402" s="1325" t="s">
        <v>41</v>
      </c>
      <c r="K402" s="1325"/>
      <c r="L402" s="1381"/>
      <c r="M402" s="1380"/>
      <c r="N402" s="1185"/>
      <c r="O402" s="1184"/>
      <c r="P402" s="1379"/>
      <c r="Q402" s="1445"/>
      <c r="W402" s="1172"/>
      <c r="X402" s="1171"/>
    </row>
    <row r="403" spans="1:29" ht="54.75" hidden="1" customHeight="1">
      <c r="A403" s="1263"/>
      <c r="B403" s="6720"/>
      <c r="C403" s="1639"/>
      <c r="D403" s="1231"/>
      <c r="E403" s="1956"/>
      <c r="F403" s="6735"/>
      <c r="G403" s="6755"/>
      <c r="H403" s="6741"/>
      <c r="I403" s="6738"/>
      <c r="J403" s="1240" t="s">
        <v>69</v>
      </c>
      <c r="K403" s="1372"/>
      <c r="L403" s="1377"/>
      <c r="M403" s="1376"/>
      <c r="N403" s="1371"/>
      <c r="O403" s="1370"/>
      <c r="P403" s="1369"/>
      <c r="Q403" s="1425"/>
      <c r="T403" s="1081"/>
      <c r="W403" s="1172"/>
      <c r="X403" s="1171"/>
    </row>
    <row r="404" spans="1:29" ht="48.75" hidden="1" customHeight="1">
      <c r="A404" s="1263"/>
      <c r="B404" s="6720"/>
      <c r="C404" s="1639"/>
      <c r="D404" s="1231"/>
      <c r="E404" s="1956"/>
      <c r="F404" s="6735"/>
      <c r="G404" s="6755"/>
      <c r="H404" s="6741"/>
      <c r="I404" s="6738"/>
      <c r="J404" s="1240" t="s">
        <v>375</v>
      </c>
      <c r="K404" s="1372"/>
      <c r="L404" s="1377"/>
      <c r="M404" s="1376"/>
      <c r="N404" s="1393"/>
      <c r="O404" s="1426"/>
      <c r="P404" s="1389"/>
      <c r="Q404" s="1368"/>
      <c r="W404" s="1172"/>
      <c r="X404" s="1171"/>
    </row>
    <row r="405" spans="1:29" ht="48.75" hidden="1" customHeight="1">
      <c r="A405" s="1263"/>
      <c r="B405" s="6720"/>
      <c r="C405" s="1639"/>
      <c r="D405" s="1231"/>
      <c r="E405" s="1956"/>
      <c r="F405" s="6735"/>
      <c r="G405" s="6755"/>
      <c r="H405" s="6741"/>
      <c r="I405" s="6738"/>
      <c r="J405" s="1240" t="s">
        <v>354</v>
      </c>
      <c r="K405" s="1372"/>
      <c r="L405" s="1377">
        <v>0</v>
      </c>
      <c r="M405" s="1376"/>
      <c r="N405" s="1393"/>
      <c r="O405" s="1426"/>
      <c r="P405" s="1389"/>
      <c r="Q405" s="1368"/>
      <c r="W405" s="1172"/>
      <c r="X405" s="1171"/>
    </row>
    <row r="406" spans="1:29" ht="36.75" hidden="1" customHeight="1">
      <c r="A406" s="1263"/>
      <c r="B406" s="6720"/>
      <c r="C406" s="1639"/>
      <c r="D406" s="1231"/>
      <c r="E406" s="1956"/>
      <c r="F406" s="6735"/>
      <c r="G406" s="6755"/>
      <c r="H406" s="6741"/>
      <c r="I406" s="6738"/>
      <c r="J406" s="1355" t="s">
        <v>374</v>
      </c>
      <c r="K406" s="1355"/>
      <c r="L406" s="1630"/>
      <c r="M406" s="1728"/>
      <c r="N406" s="1421"/>
      <c r="O406" s="1420"/>
      <c r="P406" s="1419"/>
      <c r="Q406" s="1418"/>
      <c r="W406" s="1172"/>
      <c r="X406" s="1171"/>
    </row>
    <row r="407" spans="1:29" ht="44.25" hidden="1" customHeight="1">
      <c r="A407" s="1127"/>
      <c r="B407" s="6721"/>
      <c r="C407" s="1170"/>
      <c r="D407" s="1252"/>
      <c r="E407" s="1955"/>
      <c r="F407" s="6736"/>
      <c r="G407" s="6756"/>
      <c r="H407" s="1124"/>
      <c r="I407" s="6739"/>
      <c r="J407" s="1218" t="s">
        <v>36</v>
      </c>
      <c r="K407" s="1218"/>
      <c r="L407" s="1250">
        <f>SUM(L402:L406)</f>
        <v>0</v>
      </c>
      <c r="M407" s="1397"/>
      <c r="N407" s="1384"/>
      <c r="O407" s="1303"/>
      <c r="P407" s="1302"/>
      <c r="Q407" s="1356"/>
      <c r="W407" s="1172"/>
      <c r="X407" s="1171"/>
    </row>
    <row r="408" spans="1:29" ht="40.5" hidden="1" customHeight="1">
      <c r="A408" s="1279" t="s">
        <v>44</v>
      </c>
      <c r="B408" s="6719" t="s">
        <v>43</v>
      </c>
      <c r="C408" s="1641" t="s">
        <v>43</v>
      </c>
      <c r="D408" s="1248" t="s">
        <v>44</v>
      </c>
      <c r="E408" s="1953"/>
      <c r="F408" s="6734" t="s">
        <v>620</v>
      </c>
      <c r="G408" s="6754" t="s">
        <v>599</v>
      </c>
      <c r="H408" s="6859" t="s">
        <v>48</v>
      </c>
      <c r="I408" s="6737" t="s">
        <v>247</v>
      </c>
      <c r="J408" s="1325" t="s">
        <v>41</v>
      </c>
      <c r="K408" s="1325"/>
      <c r="L408" s="1381"/>
      <c r="M408" s="1380"/>
      <c r="N408" s="1185"/>
      <c r="O408" s="1184"/>
      <c r="P408" s="1379"/>
      <c r="Q408" s="1445"/>
      <c r="W408" s="1172"/>
      <c r="X408" s="1171"/>
    </row>
    <row r="409" spans="1:29" ht="63" hidden="1" customHeight="1">
      <c r="A409" s="1263"/>
      <c r="B409" s="6720"/>
      <c r="C409" s="1639"/>
      <c r="D409" s="1231"/>
      <c r="E409" s="1951"/>
      <c r="F409" s="6735"/>
      <c r="G409" s="6755"/>
      <c r="H409" s="6860"/>
      <c r="I409" s="6738"/>
      <c r="J409" s="1240" t="s">
        <v>69</v>
      </c>
      <c r="K409" s="1372"/>
      <c r="L409" s="1377"/>
      <c r="M409" s="1376"/>
      <c r="N409" s="1371"/>
      <c r="O409" s="1370"/>
      <c r="P409" s="1369"/>
      <c r="Q409" s="1368"/>
      <c r="W409" s="1172"/>
      <c r="X409" s="1171"/>
    </row>
    <row r="410" spans="1:29" ht="49.5" hidden="1" customHeight="1">
      <c r="A410" s="1263"/>
      <c r="B410" s="6720"/>
      <c r="C410" s="1639"/>
      <c r="D410" s="1231"/>
      <c r="E410" s="1951"/>
      <c r="F410" s="6735"/>
      <c r="G410" s="6755"/>
      <c r="H410" s="6860"/>
      <c r="I410" s="6738"/>
      <c r="J410" s="1240" t="s">
        <v>375</v>
      </c>
      <c r="K410" s="1372"/>
      <c r="L410" s="1377"/>
      <c r="M410" s="1376"/>
      <c r="N410" s="1393"/>
      <c r="O410" s="1426"/>
      <c r="P410" s="1389"/>
      <c r="Q410" s="1368"/>
      <c r="W410" s="1172"/>
      <c r="X410" s="1171"/>
    </row>
    <row r="411" spans="1:29" ht="55.5" hidden="1" customHeight="1">
      <c r="A411" s="1263"/>
      <c r="B411" s="6720"/>
      <c r="C411" s="1639"/>
      <c r="D411" s="1231"/>
      <c r="E411" s="1951"/>
      <c r="F411" s="6735"/>
      <c r="G411" s="6755"/>
      <c r="H411" s="6860"/>
      <c r="I411" s="6738"/>
      <c r="J411" s="1240" t="s">
        <v>354</v>
      </c>
      <c r="K411" s="1372"/>
      <c r="L411" s="1377"/>
      <c r="M411" s="1376"/>
      <c r="N411" s="1393"/>
      <c r="O411" s="1426"/>
      <c r="P411" s="1389"/>
      <c r="Q411" s="1368"/>
      <c r="W411" s="1172"/>
      <c r="X411" s="1171"/>
    </row>
    <row r="412" spans="1:29" ht="47.25" hidden="1" customHeight="1">
      <c r="A412" s="1263"/>
      <c r="B412" s="6720"/>
      <c r="C412" s="1639"/>
      <c r="D412" s="1231"/>
      <c r="E412" s="1951"/>
      <c r="F412" s="6735"/>
      <c r="G412" s="6755"/>
      <c r="H412" s="6860"/>
      <c r="I412" s="6738"/>
      <c r="J412" s="1355" t="s">
        <v>90</v>
      </c>
      <c r="K412" s="1355"/>
      <c r="L412" s="1630"/>
      <c r="M412" s="1728"/>
      <c r="N412" s="1421"/>
      <c r="O412" s="1420"/>
      <c r="P412" s="1419"/>
      <c r="Q412" s="1418"/>
      <c r="W412" s="1172"/>
      <c r="X412" s="1171"/>
    </row>
    <row r="413" spans="1:29" ht="51" hidden="1" customHeight="1">
      <c r="A413" s="1127"/>
      <c r="B413" s="6721"/>
      <c r="C413" s="1170"/>
      <c r="D413" s="1252"/>
      <c r="E413" s="1950"/>
      <c r="F413" s="6736"/>
      <c r="G413" s="6756"/>
      <c r="H413" s="6861"/>
      <c r="I413" s="6739"/>
      <c r="J413" s="1218" t="s">
        <v>36</v>
      </c>
      <c r="K413" s="1218"/>
      <c r="L413" s="1250">
        <f>SUM(L408:L412)</f>
        <v>0</v>
      </c>
      <c r="M413" s="1397"/>
      <c r="N413" s="1384"/>
      <c r="O413" s="1303"/>
      <c r="P413" s="1302"/>
      <c r="Q413" s="1356"/>
      <c r="W413" s="1172"/>
      <c r="X413" s="1171"/>
    </row>
    <row r="414" spans="1:29" ht="18.600000000000001" customHeight="1">
      <c r="A414" s="1279" t="s">
        <v>44</v>
      </c>
      <c r="B414" s="6719" t="s">
        <v>43</v>
      </c>
      <c r="C414" s="1641" t="s">
        <v>43</v>
      </c>
      <c r="D414" s="1248" t="s">
        <v>86</v>
      </c>
      <c r="E414" s="1953"/>
      <c r="F414" s="6734" t="s">
        <v>619</v>
      </c>
      <c r="G414" s="6754" t="s">
        <v>599</v>
      </c>
      <c r="H414" s="6859" t="s">
        <v>48</v>
      </c>
      <c r="I414" s="6737" t="s">
        <v>510</v>
      </c>
      <c r="J414" s="1325" t="s">
        <v>41</v>
      </c>
      <c r="K414" s="1325"/>
      <c r="L414" s="1381"/>
      <c r="M414" s="1380"/>
      <c r="N414" s="1185" t="s">
        <v>542</v>
      </c>
      <c r="O414" s="1184"/>
      <c r="P414" s="1379"/>
      <c r="Q414" s="1445"/>
      <c r="W414" s="6711"/>
      <c r="X414" s="6699"/>
      <c r="AC414" s="1081"/>
    </row>
    <row r="415" spans="1:29" ht="18.600000000000001" customHeight="1">
      <c r="A415" s="1263"/>
      <c r="B415" s="6720"/>
      <c r="C415" s="1639"/>
      <c r="D415" s="1231"/>
      <c r="E415" s="1951"/>
      <c r="F415" s="6735"/>
      <c r="G415" s="6755"/>
      <c r="H415" s="6860"/>
      <c r="I415" s="6738"/>
      <c r="J415" s="1241" t="s">
        <v>376</v>
      </c>
      <c r="K415" s="1241"/>
      <c r="L415" s="1377"/>
      <c r="M415" s="1376"/>
      <c r="N415" s="1375"/>
      <c r="O415" s="1374"/>
      <c r="P415" s="1268"/>
      <c r="Q415" s="1425"/>
      <c r="W415" s="6710"/>
      <c r="X415" s="6700"/>
    </row>
    <row r="416" spans="1:29">
      <c r="A416" s="1263"/>
      <c r="B416" s="6720"/>
      <c r="C416" s="1639"/>
      <c r="D416" s="1231"/>
      <c r="E416" s="1951"/>
      <c r="F416" s="6735"/>
      <c r="G416" s="6755"/>
      <c r="H416" s="6860"/>
      <c r="I416" s="6738"/>
      <c r="J416" s="1240" t="s">
        <v>69</v>
      </c>
      <c r="K416" s="1377">
        <v>0</v>
      </c>
      <c r="L416" s="1377">
        <v>0</v>
      </c>
      <c r="M416" s="1377">
        <v>0</v>
      </c>
      <c r="N416" s="1780"/>
      <c r="O416" s="1647"/>
      <c r="P416" s="1646"/>
      <c r="Q416" s="1425"/>
      <c r="W416" s="6710"/>
      <c r="X416" s="6700"/>
      <c r="AA416" s="1081"/>
    </row>
    <row r="417" spans="1:30">
      <c r="A417" s="1263"/>
      <c r="B417" s="6720"/>
      <c r="C417" s="1639"/>
      <c r="D417" s="1231"/>
      <c r="E417" s="1951"/>
      <c r="F417" s="6735"/>
      <c r="G417" s="6755"/>
      <c r="H417" s="6860"/>
      <c r="I417" s="6738"/>
      <c r="J417" s="1240" t="s">
        <v>375</v>
      </c>
      <c r="K417" s="1372"/>
      <c r="L417" s="1377"/>
      <c r="M417" s="1376"/>
      <c r="N417" s="1393"/>
      <c r="O417" s="1426"/>
      <c r="P417" s="1389"/>
      <c r="Q417" s="1425"/>
      <c r="W417" s="6710"/>
      <c r="X417" s="6700"/>
    </row>
    <row r="418" spans="1:30">
      <c r="A418" s="1263"/>
      <c r="B418" s="6720"/>
      <c r="C418" s="1639"/>
      <c r="D418" s="1231"/>
      <c r="E418" s="1951"/>
      <c r="F418" s="6735"/>
      <c r="G418" s="6755"/>
      <c r="H418" s="6860"/>
      <c r="I418" s="6738"/>
      <c r="J418" s="1240" t="s">
        <v>354</v>
      </c>
      <c r="K418" s="1372">
        <v>7</v>
      </c>
      <c r="L418" s="1377">
        <v>7</v>
      </c>
      <c r="M418" s="1377">
        <v>7</v>
      </c>
      <c r="N418" s="1393"/>
      <c r="O418" s="1426"/>
      <c r="P418" s="1389"/>
      <c r="Q418" s="1425"/>
      <c r="W418" s="6710"/>
      <c r="X418" s="6700"/>
      <c r="AC418" s="1143"/>
      <c r="AD418" s="1954"/>
    </row>
    <row r="419" spans="1:30" ht="19.5" customHeight="1" thickBot="1">
      <c r="A419" s="1263"/>
      <c r="B419" s="6720"/>
      <c r="C419" s="1639"/>
      <c r="D419" s="1231"/>
      <c r="E419" s="1951"/>
      <c r="F419" s="6735"/>
      <c r="G419" s="6755"/>
      <c r="H419" s="6860"/>
      <c r="I419" s="6738"/>
      <c r="J419" s="1355" t="s">
        <v>374</v>
      </c>
      <c r="K419" s="1355"/>
      <c r="L419" s="1630"/>
      <c r="M419" s="1728"/>
      <c r="N419" s="1421"/>
      <c r="O419" s="1420"/>
      <c r="P419" s="1419"/>
      <c r="Q419" s="1418"/>
      <c r="W419" s="6710"/>
      <c r="X419" s="6700"/>
    </row>
    <row r="420" spans="1:30" ht="16.899999999999999" customHeight="1" thickBot="1">
      <c r="A420" s="1127"/>
      <c r="B420" s="6721"/>
      <c r="C420" s="1170"/>
      <c r="D420" s="1252"/>
      <c r="E420" s="1950"/>
      <c r="F420" s="6736"/>
      <c r="G420" s="6756"/>
      <c r="H420" s="6861"/>
      <c r="I420" s="6739"/>
      <c r="J420" s="1218" t="s">
        <v>36</v>
      </c>
      <c r="K420" s="1250">
        <f>SUM(K414:K419)</f>
        <v>7</v>
      </c>
      <c r="L420" s="1250">
        <f>SUM(L414:L419)</f>
        <v>7</v>
      </c>
      <c r="M420" s="1250">
        <f>SUM(M414:M419)</f>
        <v>7</v>
      </c>
      <c r="N420" s="1396"/>
      <c r="O420" s="1395"/>
      <c r="P420" s="1214"/>
      <c r="Q420" s="1394"/>
      <c r="W420" s="1212"/>
      <c r="X420" s="1115"/>
    </row>
    <row r="421" spans="1:30" ht="13.9" hidden="1" customHeight="1" thickBot="1">
      <c r="A421" s="1279" t="s">
        <v>44</v>
      </c>
      <c r="B421" s="6719" t="s">
        <v>43</v>
      </c>
      <c r="C421" s="1641" t="s">
        <v>43</v>
      </c>
      <c r="D421" s="1248" t="s">
        <v>81</v>
      </c>
      <c r="E421" s="1953"/>
      <c r="F421" s="6734" t="s">
        <v>618</v>
      </c>
      <c r="G421" s="6754" t="s">
        <v>599</v>
      </c>
      <c r="H421" s="6859" t="s">
        <v>48</v>
      </c>
      <c r="I421" s="6737" t="s">
        <v>510</v>
      </c>
      <c r="J421" s="1325" t="s">
        <v>41</v>
      </c>
      <c r="K421" s="1325"/>
      <c r="L421" s="1381"/>
      <c r="M421" s="1380"/>
      <c r="N421" s="1185" t="s">
        <v>147</v>
      </c>
      <c r="O421" s="1184" t="s">
        <v>254</v>
      </c>
      <c r="P421" s="1379"/>
      <c r="Q421" s="1445">
        <v>1</v>
      </c>
      <c r="W421" s="1188"/>
      <c r="X421" s="1187"/>
    </row>
    <row r="422" spans="1:30" ht="12.75" hidden="1" customHeight="1">
      <c r="A422" s="1263"/>
      <c r="B422" s="6720"/>
      <c r="C422" s="1639"/>
      <c r="D422" s="1231"/>
      <c r="E422" s="1951"/>
      <c r="F422" s="6735"/>
      <c r="G422" s="6755"/>
      <c r="H422" s="6860"/>
      <c r="I422" s="6738"/>
      <c r="J422" s="1240" t="s">
        <v>69</v>
      </c>
      <c r="K422" s="1372"/>
      <c r="L422" s="1377"/>
      <c r="M422" s="1376"/>
      <c r="N422" s="1780"/>
      <c r="O422" s="1647"/>
      <c r="P422" s="1646"/>
      <c r="Q422" s="1425"/>
      <c r="W422" s="1172"/>
      <c r="X422" s="1171"/>
      <c r="AA422" s="1081"/>
    </row>
    <row r="423" spans="1:30" ht="15.75" hidden="1" thickBot="1">
      <c r="A423" s="1263"/>
      <c r="B423" s="6720"/>
      <c r="C423" s="1639"/>
      <c r="D423" s="1231"/>
      <c r="E423" s="1951"/>
      <c r="F423" s="6735"/>
      <c r="G423" s="6755"/>
      <c r="H423" s="6860"/>
      <c r="I423" s="6738"/>
      <c r="J423" s="1240" t="s">
        <v>375</v>
      </c>
      <c r="K423" s="1372"/>
      <c r="L423" s="1377"/>
      <c r="M423" s="1376"/>
      <c r="N423" s="1393"/>
      <c r="O423" s="1426"/>
      <c r="P423" s="1389"/>
      <c r="Q423" s="1425"/>
      <c r="W423" s="1172"/>
      <c r="X423" s="1171"/>
    </row>
    <row r="424" spans="1:30" ht="15.75" hidden="1" thickBot="1">
      <c r="A424" s="1263"/>
      <c r="B424" s="6720"/>
      <c r="C424" s="1639"/>
      <c r="D424" s="1231"/>
      <c r="E424" s="1951"/>
      <c r="F424" s="6735"/>
      <c r="G424" s="6755"/>
      <c r="H424" s="6860"/>
      <c r="I424" s="6738"/>
      <c r="J424" s="1240" t="s">
        <v>354</v>
      </c>
      <c r="K424" s="1372"/>
      <c r="L424" s="1377"/>
      <c r="M424" s="1376"/>
      <c r="N424" s="1393"/>
      <c r="O424" s="1426"/>
      <c r="P424" s="1389"/>
      <c r="Q424" s="1425"/>
      <c r="W424" s="1172"/>
      <c r="X424" s="1171"/>
    </row>
    <row r="425" spans="1:30" ht="15.75" hidden="1" thickBot="1">
      <c r="A425" s="1263"/>
      <c r="B425" s="6720"/>
      <c r="C425" s="1639"/>
      <c r="D425" s="1231"/>
      <c r="E425" s="1951"/>
      <c r="F425" s="6735"/>
      <c r="G425" s="6755"/>
      <c r="H425" s="6860"/>
      <c r="I425" s="6738"/>
      <c r="J425" s="1355" t="s">
        <v>374</v>
      </c>
      <c r="K425" s="1355"/>
      <c r="L425" s="1630"/>
      <c r="M425" s="1728"/>
      <c r="N425" s="1421"/>
      <c r="O425" s="1420"/>
      <c r="P425" s="1419"/>
      <c r="Q425" s="1418"/>
      <c r="W425" s="1172"/>
      <c r="X425" s="1171"/>
    </row>
    <row r="426" spans="1:30" ht="15.75" hidden="1" thickBot="1">
      <c r="A426" s="1127"/>
      <c r="B426" s="6721"/>
      <c r="C426" s="1170"/>
      <c r="D426" s="1252"/>
      <c r="E426" s="1950"/>
      <c r="F426" s="6736"/>
      <c r="G426" s="6756"/>
      <c r="H426" s="6861"/>
      <c r="I426" s="6739"/>
      <c r="J426" s="1218" t="s">
        <v>36</v>
      </c>
      <c r="K426" s="1218"/>
      <c r="L426" s="1250">
        <f>SUM(L421:L425)</f>
        <v>0</v>
      </c>
      <c r="M426" s="1397"/>
      <c r="N426" s="1396"/>
      <c r="O426" s="1395"/>
      <c r="P426" s="1214"/>
      <c r="Q426" s="1394"/>
      <c r="W426" s="1172"/>
      <c r="X426" s="1171"/>
    </row>
    <row r="427" spans="1:30" ht="16.899999999999999" customHeight="1">
      <c r="A427" s="1279" t="s">
        <v>44</v>
      </c>
      <c r="B427" s="6719" t="s">
        <v>43</v>
      </c>
      <c r="C427" s="1641" t="s">
        <v>43</v>
      </c>
      <c r="D427" s="1248" t="s">
        <v>79</v>
      </c>
      <c r="E427" s="1953"/>
      <c r="F427" s="1640" t="s">
        <v>617</v>
      </c>
      <c r="G427" s="6754" t="s">
        <v>599</v>
      </c>
      <c r="H427" s="6859" t="s">
        <v>48</v>
      </c>
      <c r="I427" s="6737" t="s">
        <v>410</v>
      </c>
      <c r="J427" s="1325" t="s">
        <v>41</v>
      </c>
      <c r="K427" s="1325"/>
      <c r="L427" s="1381"/>
      <c r="M427" s="1380"/>
      <c r="N427" s="1185" t="s">
        <v>542</v>
      </c>
      <c r="O427" s="1184"/>
      <c r="P427" s="1379"/>
      <c r="Q427" s="1445"/>
      <c r="W427" s="7087" t="s">
        <v>616</v>
      </c>
      <c r="X427" s="6699"/>
      <c r="AC427" s="1081"/>
    </row>
    <row r="428" spans="1:30" ht="16.899999999999999" customHeight="1">
      <c r="A428" s="1263"/>
      <c r="B428" s="6720"/>
      <c r="C428" s="1639"/>
      <c r="D428" s="1231"/>
      <c r="E428" s="1951"/>
      <c r="F428" s="1631"/>
      <c r="G428" s="6755"/>
      <c r="H428" s="6860"/>
      <c r="I428" s="6738"/>
      <c r="J428" s="1241" t="s">
        <v>376</v>
      </c>
      <c r="K428" s="1241"/>
      <c r="L428" s="1377"/>
      <c r="M428" s="1376"/>
      <c r="N428" s="1393"/>
      <c r="O428" s="1392"/>
      <c r="P428" s="1183"/>
      <c r="Q428" s="1425"/>
      <c r="W428" s="6702"/>
      <c r="X428" s="6700"/>
    </row>
    <row r="429" spans="1:30">
      <c r="A429" s="1263"/>
      <c r="B429" s="6720"/>
      <c r="C429" s="1639"/>
      <c r="D429" s="1231"/>
      <c r="E429" s="1951"/>
      <c r="F429" s="1631"/>
      <c r="G429" s="6755"/>
      <c r="H429" s="6860"/>
      <c r="I429" s="6738"/>
      <c r="J429" s="1240" t="s">
        <v>69</v>
      </c>
      <c r="K429" s="1372"/>
      <c r="L429" s="1377"/>
      <c r="M429" s="1376"/>
      <c r="N429" s="1391"/>
      <c r="O429" s="1390"/>
      <c r="P429" s="1389"/>
      <c r="Q429" s="1425"/>
      <c r="W429" s="6702"/>
      <c r="X429" s="6700"/>
    </row>
    <row r="430" spans="1:30">
      <c r="A430" s="1263"/>
      <c r="B430" s="6720"/>
      <c r="C430" s="1639"/>
      <c r="D430" s="1231"/>
      <c r="E430" s="1951"/>
      <c r="F430" s="1631"/>
      <c r="G430" s="6755"/>
      <c r="H430" s="6860"/>
      <c r="I430" s="6738"/>
      <c r="J430" s="1240" t="s">
        <v>375</v>
      </c>
      <c r="K430" s="1372"/>
      <c r="L430" s="1377"/>
      <c r="M430" s="1376"/>
      <c r="N430" s="1393"/>
      <c r="O430" s="1426"/>
      <c r="P430" s="1389"/>
      <c r="Q430" s="1425"/>
      <c r="W430" s="6702"/>
      <c r="X430" s="6700"/>
    </row>
    <row r="431" spans="1:30" ht="13.5" customHeight="1">
      <c r="A431" s="1263"/>
      <c r="B431" s="6720"/>
      <c r="C431" s="1639"/>
      <c r="D431" s="1231"/>
      <c r="E431" s="1951"/>
      <c r="F431" s="1631"/>
      <c r="G431" s="6755"/>
      <c r="H431" s="6860"/>
      <c r="I431" s="6738"/>
      <c r="J431" s="1240" t="s">
        <v>354</v>
      </c>
      <c r="K431" s="1372">
        <v>10</v>
      </c>
      <c r="L431" s="1377">
        <v>10.5</v>
      </c>
      <c r="M431" s="1377">
        <v>10.5</v>
      </c>
      <c r="N431" s="1393"/>
      <c r="O431" s="1426"/>
      <c r="P431" s="1389"/>
      <c r="Q431" s="1425"/>
      <c r="W431" s="6702"/>
      <c r="X431" s="6700"/>
      <c r="AC431" s="1143"/>
    </row>
    <row r="432" spans="1:30" ht="14.25" customHeight="1" thickBot="1">
      <c r="A432" s="1263"/>
      <c r="B432" s="6720"/>
      <c r="C432" s="1639"/>
      <c r="D432" s="1231"/>
      <c r="E432" s="1951"/>
      <c r="F432" s="1784"/>
      <c r="G432" s="6755"/>
      <c r="H432" s="6860"/>
      <c r="I432" s="6738"/>
      <c r="J432" s="1355" t="s">
        <v>374</v>
      </c>
      <c r="K432" s="1355"/>
      <c r="L432" s="1630"/>
      <c r="M432" s="1728"/>
      <c r="N432" s="1421"/>
      <c r="O432" s="1420"/>
      <c r="P432" s="1419"/>
      <c r="Q432" s="1418"/>
      <c r="W432" s="6702"/>
      <c r="X432" s="6700"/>
    </row>
    <row r="433" spans="1:29" ht="16.149999999999999" customHeight="1" thickBot="1">
      <c r="A433" s="1127"/>
      <c r="B433" s="6721"/>
      <c r="C433" s="1170"/>
      <c r="D433" s="1252"/>
      <c r="E433" s="1950"/>
      <c r="F433" s="1747"/>
      <c r="G433" s="6756"/>
      <c r="H433" s="6861"/>
      <c r="I433" s="6739"/>
      <c r="J433" s="1218" t="s">
        <v>36</v>
      </c>
      <c r="K433" s="1250">
        <f>SUM(K427:K432)</f>
        <v>10</v>
      </c>
      <c r="L433" s="1250">
        <f>SUM(L427:L432)</f>
        <v>10.5</v>
      </c>
      <c r="M433" s="1250">
        <f>SUM(M427:M432)</f>
        <v>10.5</v>
      </c>
      <c r="N433" s="1396"/>
      <c r="O433" s="1395"/>
      <c r="P433" s="1214"/>
      <c r="Q433" s="1394"/>
      <c r="W433" s="1212"/>
      <c r="X433" s="1115"/>
    </row>
    <row r="434" spans="1:29" ht="13.9" hidden="1" customHeight="1" thickBot="1">
      <c r="A434" s="1279" t="s">
        <v>44</v>
      </c>
      <c r="B434" s="6719" t="s">
        <v>43</v>
      </c>
      <c r="C434" s="1641" t="s">
        <v>43</v>
      </c>
      <c r="D434" s="1248" t="s">
        <v>74</v>
      </c>
      <c r="E434" s="1953"/>
      <c r="F434" s="1640" t="s">
        <v>615</v>
      </c>
      <c r="G434" s="6754" t="s">
        <v>599</v>
      </c>
      <c r="H434" s="6859" t="s">
        <v>48</v>
      </c>
      <c r="I434" s="6737" t="s">
        <v>510</v>
      </c>
      <c r="J434" s="1325" t="s">
        <v>41</v>
      </c>
      <c r="K434" s="1325"/>
      <c r="L434" s="1381"/>
      <c r="M434" s="1380"/>
      <c r="N434" s="1185" t="s">
        <v>517</v>
      </c>
      <c r="O434" s="1184"/>
      <c r="P434" s="1379"/>
      <c r="Q434" s="1445"/>
      <c r="W434" s="1188"/>
      <c r="X434" s="1187"/>
      <c r="AC434" s="1081"/>
    </row>
    <row r="435" spans="1:29" ht="13.9" hidden="1" customHeight="1">
      <c r="A435" s="1263"/>
      <c r="B435" s="6720"/>
      <c r="C435" s="1639"/>
      <c r="D435" s="1231"/>
      <c r="E435" s="1951"/>
      <c r="F435" s="1631"/>
      <c r="G435" s="6755"/>
      <c r="H435" s="6860"/>
      <c r="I435" s="6738"/>
      <c r="J435" s="1241" t="s">
        <v>376</v>
      </c>
      <c r="K435" s="1241"/>
      <c r="L435" s="1377"/>
      <c r="M435" s="1376"/>
      <c r="N435" s="1393"/>
      <c r="O435" s="1392"/>
      <c r="P435" s="1183"/>
      <c r="Q435" s="1425"/>
      <c r="W435" s="1172"/>
      <c r="X435" s="1171"/>
    </row>
    <row r="436" spans="1:29" ht="15.75" hidden="1" thickBot="1">
      <c r="A436" s="1263"/>
      <c r="B436" s="6720"/>
      <c r="C436" s="1639"/>
      <c r="D436" s="1231"/>
      <c r="E436" s="1951"/>
      <c r="F436" s="1631"/>
      <c r="G436" s="6755"/>
      <c r="H436" s="6860"/>
      <c r="I436" s="6738"/>
      <c r="J436" s="1240" t="s">
        <v>69</v>
      </c>
      <c r="K436" s="1372"/>
      <c r="L436" s="1377">
        <v>0</v>
      </c>
      <c r="M436" s="1376"/>
      <c r="N436" s="1371"/>
      <c r="O436" s="1370"/>
      <c r="P436" s="1369"/>
      <c r="Q436" s="1425"/>
      <c r="W436" s="1172"/>
      <c r="X436" s="1171"/>
    </row>
    <row r="437" spans="1:29" ht="15.75" hidden="1" thickBot="1">
      <c r="A437" s="1263"/>
      <c r="B437" s="6720"/>
      <c r="C437" s="1639"/>
      <c r="D437" s="1231"/>
      <c r="E437" s="1951"/>
      <c r="F437" s="1631"/>
      <c r="G437" s="6755"/>
      <c r="H437" s="6860"/>
      <c r="I437" s="6738"/>
      <c r="J437" s="1240" t="s">
        <v>375</v>
      </c>
      <c r="K437" s="1372"/>
      <c r="L437" s="1377"/>
      <c r="M437" s="1376"/>
      <c r="N437" s="1393"/>
      <c r="O437" s="1426"/>
      <c r="P437" s="1389"/>
      <c r="Q437" s="1425"/>
      <c r="W437" s="1172"/>
      <c r="X437" s="1171"/>
    </row>
    <row r="438" spans="1:29" ht="15.75" hidden="1" thickBot="1">
      <c r="A438" s="1263"/>
      <c r="B438" s="6720"/>
      <c r="C438" s="1639"/>
      <c r="D438" s="1231"/>
      <c r="E438" s="1951"/>
      <c r="F438" s="1631"/>
      <c r="G438" s="6755"/>
      <c r="H438" s="6860"/>
      <c r="I438" s="6738"/>
      <c r="J438" s="1240" t="s">
        <v>354</v>
      </c>
      <c r="K438" s="1372"/>
      <c r="L438" s="1377">
        <v>0</v>
      </c>
      <c r="M438" s="1376"/>
      <c r="N438" s="1393"/>
      <c r="O438" s="1426"/>
      <c r="P438" s="1389"/>
      <c r="Q438" s="1425"/>
      <c r="T438" s="1081">
        <v>10.8</v>
      </c>
      <c r="W438" s="1172"/>
      <c r="X438" s="1171"/>
    </row>
    <row r="439" spans="1:29" ht="15.75" hidden="1" thickBot="1">
      <c r="A439" s="1263"/>
      <c r="B439" s="6720"/>
      <c r="C439" s="1639"/>
      <c r="D439" s="1231"/>
      <c r="E439" s="1951"/>
      <c r="F439" s="1784"/>
      <c r="G439" s="6755"/>
      <c r="H439" s="6860"/>
      <c r="I439" s="6738"/>
      <c r="J439" s="1355" t="s">
        <v>374</v>
      </c>
      <c r="K439" s="1355"/>
      <c r="L439" s="1630"/>
      <c r="M439" s="1728"/>
      <c r="N439" s="1421"/>
      <c r="O439" s="1420"/>
      <c r="P439" s="1419"/>
      <c r="Q439" s="1418"/>
      <c r="W439" s="1172"/>
      <c r="X439" s="1171"/>
    </row>
    <row r="440" spans="1:29" ht="27.75" hidden="1" customHeight="1" thickBot="1">
      <c r="A440" s="1127"/>
      <c r="B440" s="6721"/>
      <c r="C440" s="1170"/>
      <c r="D440" s="1252"/>
      <c r="E440" s="1950"/>
      <c r="F440" s="1747"/>
      <c r="G440" s="6756"/>
      <c r="H440" s="6861"/>
      <c r="I440" s="6739"/>
      <c r="J440" s="1218" t="s">
        <v>36</v>
      </c>
      <c r="K440" s="1218"/>
      <c r="L440" s="1250">
        <f>SUM(L434:L439)</f>
        <v>0</v>
      </c>
      <c r="M440" s="1397"/>
      <c r="N440" s="1396"/>
      <c r="O440" s="1395"/>
      <c r="P440" s="1214"/>
      <c r="Q440" s="1394"/>
      <c r="W440" s="1172"/>
      <c r="X440" s="1171"/>
    </row>
    <row r="441" spans="1:29" ht="26.25" hidden="1" customHeight="1">
      <c r="A441" s="1279" t="s">
        <v>44</v>
      </c>
      <c r="B441" s="6719" t="s">
        <v>43</v>
      </c>
      <c r="C441" s="1641" t="s">
        <v>43</v>
      </c>
      <c r="D441" s="1248" t="s">
        <v>284</v>
      </c>
      <c r="E441" s="1953"/>
      <c r="F441" s="6734" t="s">
        <v>614</v>
      </c>
      <c r="G441" s="6754" t="s">
        <v>599</v>
      </c>
      <c r="H441" s="6859" t="s">
        <v>48</v>
      </c>
      <c r="I441" s="6737" t="s">
        <v>510</v>
      </c>
      <c r="J441" s="1325" t="s">
        <v>41</v>
      </c>
      <c r="K441" s="1325"/>
      <c r="L441" s="1381"/>
      <c r="M441" s="1380"/>
      <c r="N441" s="1185" t="s">
        <v>613</v>
      </c>
      <c r="O441" s="1184"/>
      <c r="P441" s="1379"/>
      <c r="Q441" s="1445"/>
      <c r="W441" s="1172"/>
      <c r="X441" s="1171"/>
      <c r="AC441" s="1081"/>
    </row>
    <row r="442" spans="1:29" ht="27.75" hidden="1" customHeight="1">
      <c r="A442" s="1263"/>
      <c r="B442" s="6720"/>
      <c r="C442" s="1639"/>
      <c r="D442" s="1231"/>
      <c r="E442" s="1951"/>
      <c r="F442" s="6735"/>
      <c r="G442" s="6755"/>
      <c r="H442" s="6860"/>
      <c r="I442" s="6738"/>
      <c r="J442" s="1241" t="s">
        <v>376</v>
      </c>
      <c r="K442" s="1241"/>
      <c r="L442" s="1377"/>
      <c r="M442" s="1376"/>
      <c r="N442" s="1393"/>
      <c r="O442" s="1392"/>
      <c r="P442" s="1183"/>
      <c r="Q442" s="1425"/>
      <c r="W442" s="1172"/>
      <c r="X442" s="1171"/>
    </row>
    <row r="443" spans="1:29" ht="18.75" hidden="1" customHeight="1">
      <c r="A443" s="1263"/>
      <c r="B443" s="6720"/>
      <c r="C443" s="1639"/>
      <c r="D443" s="1231"/>
      <c r="E443" s="1951"/>
      <c r="F443" s="6735"/>
      <c r="G443" s="6755"/>
      <c r="H443" s="6860"/>
      <c r="I443" s="6738"/>
      <c r="J443" s="1240" t="s">
        <v>69</v>
      </c>
      <c r="K443" s="1372"/>
      <c r="L443" s="1147"/>
      <c r="M443" s="1144"/>
      <c r="N443" s="1952"/>
      <c r="O443" s="1789"/>
      <c r="P443" s="1642"/>
      <c r="Q443" s="1425"/>
      <c r="W443" s="1172"/>
      <c r="X443" s="1171"/>
    </row>
    <row r="444" spans="1:29" ht="27" hidden="1" customHeight="1">
      <c r="A444" s="1263"/>
      <c r="B444" s="6720"/>
      <c r="C444" s="1639"/>
      <c r="D444" s="1231"/>
      <c r="E444" s="1951"/>
      <c r="F444" s="6735"/>
      <c r="G444" s="6755"/>
      <c r="H444" s="6860"/>
      <c r="I444" s="6738"/>
      <c r="J444" s="1240" t="s">
        <v>375</v>
      </c>
      <c r="K444" s="1372"/>
      <c r="L444" s="1377"/>
      <c r="M444" s="1376"/>
      <c r="N444" s="1393"/>
      <c r="O444" s="1426"/>
      <c r="P444" s="1389"/>
      <c r="Q444" s="1425"/>
      <c r="W444" s="1172"/>
      <c r="X444" s="1171"/>
    </row>
    <row r="445" spans="1:29" ht="19.5" hidden="1" customHeight="1">
      <c r="A445" s="1263"/>
      <c r="B445" s="6720"/>
      <c r="C445" s="1639"/>
      <c r="D445" s="1231"/>
      <c r="E445" s="1951"/>
      <c r="F445" s="6735"/>
      <c r="G445" s="6755"/>
      <c r="H445" s="6860"/>
      <c r="I445" s="6738"/>
      <c r="J445" s="1240" t="s">
        <v>354</v>
      </c>
      <c r="K445" s="1372"/>
      <c r="L445" s="1377"/>
      <c r="M445" s="1376"/>
      <c r="N445" s="1393"/>
      <c r="O445" s="1426"/>
      <c r="P445" s="1389"/>
      <c r="Q445" s="1425"/>
      <c r="W445" s="1172"/>
      <c r="X445" s="1171"/>
    </row>
    <row r="446" spans="1:29" ht="22.5" hidden="1" customHeight="1" thickBot="1">
      <c r="A446" s="1263"/>
      <c r="B446" s="6720"/>
      <c r="C446" s="1639"/>
      <c r="D446" s="1231"/>
      <c r="E446" s="1951"/>
      <c r="F446" s="6735"/>
      <c r="G446" s="6755"/>
      <c r="H446" s="6860"/>
      <c r="I446" s="6738"/>
      <c r="J446" s="1355" t="s">
        <v>374</v>
      </c>
      <c r="K446" s="1355"/>
      <c r="L446" s="1630"/>
      <c r="M446" s="1728"/>
      <c r="N446" s="1727"/>
      <c r="O446" s="1420"/>
      <c r="P446" s="1419"/>
      <c r="Q446" s="1418"/>
      <c r="W446" s="1172"/>
      <c r="X446" s="1171"/>
    </row>
    <row r="447" spans="1:29" ht="21" hidden="1" customHeight="1" thickBot="1">
      <c r="A447" s="1127"/>
      <c r="B447" s="6721"/>
      <c r="C447" s="1170"/>
      <c r="D447" s="1252"/>
      <c r="E447" s="1950"/>
      <c r="F447" s="6736"/>
      <c r="G447" s="6756"/>
      <c r="H447" s="6861"/>
      <c r="I447" s="6739"/>
      <c r="J447" s="1218" t="s">
        <v>36</v>
      </c>
      <c r="K447" s="1218"/>
      <c r="L447" s="1250">
        <f>SUM(L441:L446)</f>
        <v>0</v>
      </c>
      <c r="M447" s="1397"/>
      <c r="N447" s="1396"/>
      <c r="O447" s="1395"/>
      <c r="P447" s="1214"/>
      <c r="Q447" s="1394"/>
      <c r="W447" s="1172"/>
      <c r="X447" s="1171"/>
    </row>
    <row r="448" spans="1:29" ht="22.5" hidden="1" customHeight="1">
      <c r="A448" s="6769" t="s">
        <v>44</v>
      </c>
      <c r="B448" s="6719" t="s">
        <v>43</v>
      </c>
      <c r="C448" s="6722" t="s">
        <v>43</v>
      </c>
      <c r="D448" s="6819">
        <v>11</v>
      </c>
      <c r="E448" s="6757"/>
      <c r="F448" s="6802" t="s">
        <v>612</v>
      </c>
      <c r="G448" s="6731" t="s">
        <v>599</v>
      </c>
      <c r="H448" s="6740" t="s">
        <v>48</v>
      </c>
      <c r="I448" s="6737" t="s">
        <v>510</v>
      </c>
      <c r="J448" s="1612" t="s">
        <v>41</v>
      </c>
      <c r="K448" s="1612"/>
      <c r="L448" s="1352"/>
      <c r="M448" s="1352"/>
      <c r="N448" s="1949" t="s">
        <v>517</v>
      </c>
      <c r="O448" s="1948"/>
      <c r="P448" s="1947"/>
      <c r="Q448" s="1946"/>
      <c r="W448" s="1172"/>
      <c r="X448" s="1171"/>
      <c r="AC448" s="1081"/>
    </row>
    <row r="449" spans="1:30" ht="19.5" hidden="1" customHeight="1">
      <c r="A449" s="6770"/>
      <c r="B449" s="6720"/>
      <c r="C449" s="6723"/>
      <c r="D449" s="6820"/>
      <c r="E449" s="6758"/>
      <c r="F449" s="6803"/>
      <c r="G449" s="6732"/>
      <c r="H449" s="6741"/>
      <c r="I449" s="6738"/>
      <c r="J449" s="1241" t="s">
        <v>376</v>
      </c>
      <c r="K449" s="1241"/>
      <c r="L449" s="1346"/>
      <c r="M449" s="1945"/>
      <c r="N449" s="1944"/>
      <c r="O449" s="1943"/>
      <c r="P449" s="1667"/>
      <c r="Q449" s="1942"/>
      <c r="W449" s="1172"/>
      <c r="X449" s="1171"/>
    </row>
    <row r="450" spans="1:30" ht="25.5" hidden="1" customHeight="1">
      <c r="A450" s="6770"/>
      <c r="B450" s="6720"/>
      <c r="C450" s="6723"/>
      <c r="D450" s="6820"/>
      <c r="E450" s="6758"/>
      <c r="F450" s="6803"/>
      <c r="G450" s="6732"/>
      <c r="H450" s="6741"/>
      <c r="I450" s="6738"/>
      <c r="J450" s="1605" t="s">
        <v>69</v>
      </c>
      <c r="K450" s="1605">
        <v>0</v>
      </c>
      <c r="L450" s="1140">
        <v>0</v>
      </c>
      <c r="M450" s="1264"/>
      <c r="N450" s="1131"/>
      <c r="O450" s="1130"/>
      <c r="P450" s="1129"/>
      <c r="Q450" s="1621"/>
      <c r="W450" s="1172"/>
      <c r="X450" s="1171"/>
    </row>
    <row r="451" spans="1:30" ht="24.75" hidden="1" customHeight="1">
      <c r="A451" s="6770"/>
      <c r="B451" s="6720"/>
      <c r="C451" s="6723"/>
      <c r="D451" s="6820"/>
      <c r="E451" s="6758"/>
      <c r="F451" s="6803"/>
      <c r="G451" s="6732"/>
      <c r="H451" s="6741"/>
      <c r="I451" s="6738"/>
      <c r="J451" s="1605" t="s">
        <v>375</v>
      </c>
      <c r="K451" s="1605"/>
      <c r="L451" s="1320"/>
      <c r="M451" s="1941"/>
      <c r="N451" s="1131"/>
      <c r="O451" s="1130"/>
      <c r="P451" s="1129"/>
      <c r="Q451" s="1128"/>
      <c r="W451" s="1172"/>
      <c r="X451" s="1171"/>
    </row>
    <row r="452" spans="1:30" ht="22.5" hidden="1" customHeight="1">
      <c r="A452" s="6770"/>
      <c r="B452" s="6720"/>
      <c r="C452" s="6723"/>
      <c r="D452" s="6820"/>
      <c r="E452" s="6758"/>
      <c r="F452" s="6803"/>
      <c r="G452" s="6732"/>
      <c r="H452" s="6741"/>
      <c r="I452" s="6738"/>
      <c r="J452" s="1605" t="s">
        <v>354</v>
      </c>
      <c r="K452" s="1605"/>
      <c r="L452" s="1320"/>
      <c r="M452" s="1941"/>
      <c r="N452" s="1131"/>
      <c r="O452" s="1130"/>
      <c r="P452" s="1129"/>
      <c r="Q452" s="1128"/>
      <c r="W452" s="1172"/>
      <c r="X452" s="1171"/>
    </row>
    <row r="453" spans="1:30" ht="16.5" hidden="1" customHeight="1" thickBot="1">
      <c r="A453" s="6770"/>
      <c r="B453" s="6720"/>
      <c r="C453" s="6723"/>
      <c r="D453" s="6820"/>
      <c r="E453" s="6758"/>
      <c r="F453" s="6803"/>
      <c r="G453" s="6732"/>
      <c r="H453" s="6741"/>
      <c r="I453" s="6738"/>
      <c r="J453" s="1355" t="s">
        <v>374</v>
      </c>
      <c r="K453" s="1355"/>
      <c r="L453" s="1518"/>
      <c r="M453" s="1940"/>
      <c r="N453" s="1749"/>
      <c r="O453" s="1164"/>
      <c r="P453" s="1163"/>
      <c r="Q453" s="1162"/>
      <c r="W453" s="1172"/>
      <c r="X453" s="1171"/>
    </row>
    <row r="454" spans="1:30" ht="20.25" hidden="1" customHeight="1" thickBot="1">
      <c r="A454" s="6776"/>
      <c r="B454" s="6721"/>
      <c r="C454" s="6724"/>
      <c r="D454" s="6821"/>
      <c r="E454" s="6759"/>
      <c r="F454" s="6826"/>
      <c r="G454" s="6733"/>
      <c r="H454" s="1124"/>
      <c r="I454" s="6739"/>
      <c r="J454" s="1218" t="s">
        <v>36</v>
      </c>
      <c r="K454" s="1218"/>
      <c r="L454" s="1250">
        <f>SUM(L448:L453)</f>
        <v>0</v>
      </c>
      <c r="M454" s="1939"/>
      <c r="N454" s="1216"/>
      <c r="O454" s="1215"/>
      <c r="P454" s="1214"/>
      <c r="Q454" s="1213"/>
      <c r="W454" s="1172"/>
      <c r="X454" s="1171"/>
    </row>
    <row r="455" spans="1:30" ht="15.75" customHeight="1">
      <c r="A455" s="6769" t="s">
        <v>44</v>
      </c>
      <c r="B455" s="6719" t="s">
        <v>43</v>
      </c>
      <c r="C455" s="6722" t="s">
        <v>43</v>
      </c>
      <c r="D455" s="6819">
        <v>12</v>
      </c>
      <c r="E455" s="6757"/>
      <c r="F455" s="6802" t="s">
        <v>611</v>
      </c>
      <c r="G455" s="6731" t="s">
        <v>599</v>
      </c>
      <c r="H455" s="6859" t="s">
        <v>48</v>
      </c>
      <c r="I455" s="6737" t="s">
        <v>275</v>
      </c>
      <c r="J455" s="1612" t="s">
        <v>41</v>
      </c>
      <c r="K455" s="1153">
        <v>0</v>
      </c>
      <c r="L455" s="1153">
        <v>0</v>
      </c>
      <c r="M455" s="1154"/>
      <c r="N455" s="1191" t="s">
        <v>147</v>
      </c>
      <c r="O455" s="1929" t="s">
        <v>254</v>
      </c>
      <c r="P455" s="1937">
        <v>1</v>
      </c>
      <c r="Q455" s="1555">
        <v>1</v>
      </c>
      <c r="W455" s="7087" t="s">
        <v>610</v>
      </c>
      <c r="X455" s="6699"/>
    </row>
    <row r="456" spans="1:30" ht="15.75" customHeight="1">
      <c r="A456" s="6770"/>
      <c r="B456" s="6720"/>
      <c r="C456" s="6723"/>
      <c r="D456" s="6820"/>
      <c r="E456" s="6758"/>
      <c r="F456" s="6803"/>
      <c r="G456" s="6732"/>
      <c r="H456" s="6860"/>
      <c r="I456" s="6738"/>
      <c r="J456" s="1241" t="s">
        <v>376</v>
      </c>
      <c r="K456" s="1147"/>
      <c r="L456" s="1147"/>
      <c r="M456" s="1144"/>
      <c r="N456" s="1898"/>
      <c r="O456" s="1897"/>
      <c r="P456" s="1938"/>
      <c r="Q456" s="1927"/>
      <c r="W456" s="6702"/>
      <c r="X456" s="6700"/>
    </row>
    <row r="457" spans="1:30">
      <c r="A457" s="6770"/>
      <c r="B457" s="6720"/>
      <c r="C457" s="6723"/>
      <c r="D457" s="6820"/>
      <c r="E457" s="6758"/>
      <c r="F457" s="6803"/>
      <c r="G457" s="6732"/>
      <c r="H457" s="6860"/>
      <c r="I457" s="6738"/>
      <c r="J457" s="1605" t="s">
        <v>69</v>
      </c>
      <c r="K457" s="1140">
        <v>4.5999999999999996</v>
      </c>
      <c r="L457" s="1140">
        <v>4.5999999999999996</v>
      </c>
      <c r="M457" s="1140">
        <v>4.5999999999999996</v>
      </c>
      <c r="N457" s="1173"/>
      <c r="O457" s="1406"/>
      <c r="P457" s="1919"/>
      <c r="Q457" s="1926"/>
      <c r="W457" s="6702"/>
      <c r="X457" s="6700"/>
      <c r="AC457" s="1143"/>
    </row>
    <row r="458" spans="1:30">
      <c r="A458" s="6770"/>
      <c r="B458" s="6720"/>
      <c r="C458" s="6723"/>
      <c r="D458" s="6820"/>
      <c r="E458" s="6758"/>
      <c r="F458" s="6803"/>
      <c r="G458" s="6732"/>
      <c r="H458" s="6860"/>
      <c r="I458" s="6738"/>
      <c r="J458" s="1605" t="s">
        <v>375</v>
      </c>
      <c r="K458" s="1140"/>
      <c r="L458" s="1140"/>
      <c r="M458" s="1141"/>
      <c r="N458" s="1173"/>
      <c r="O458" s="1406"/>
      <c r="P458" s="1919"/>
      <c r="Q458" s="1926"/>
      <c r="W458" s="6702"/>
      <c r="X458" s="6700"/>
    </row>
    <row r="459" spans="1:30">
      <c r="A459" s="6770"/>
      <c r="B459" s="6720"/>
      <c r="C459" s="6723"/>
      <c r="D459" s="6820"/>
      <c r="E459" s="6758"/>
      <c r="F459" s="6803"/>
      <c r="G459" s="6732"/>
      <c r="H459" s="6860"/>
      <c r="I459" s="6738"/>
      <c r="J459" s="1605" t="s">
        <v>354</v>
      </c>
      <c r="K459" s="1147">
        <v>13.8</v>
      </c>
      <c r="L459" s="1147">
        <v>16.399999999999999</v>
      </c>
      <c r="M459" s="1144">
        <v>16.3</v>
      </c>
      <c r="N459" s="1898"/>
      <c r="O459" s="1897"/>
      <c r="P459" s="1938"/>
      <c r="Q459" s="1927"/>
      <c r="W459" s="6702"/>
      <c r="X459" s="6700"/>
      <c r="AC459" s="1143"/>
    </row>
    <row r="460" spans="1:30" ht="15.75" thickBot="1">
      <c r="A460" s="6770"/>
      <c r="B460" s="6720"/>
      <c r="C460" s="6723"/>
      <c r="D460" s="6820"/>
      <c r="E460" s="6758"/>
      <c r="F460" s="6803"/>
      <c r="G460" s="6732"/>
      <c r="H460" s="6860"/>
      <c r="I460" s="6738"/>
      <c r="J460" s="1355" t="s">
        <v>374</v>
      </c>
      <c r="K460" s="1132"/>
      <c r="L460" s="1132"/>
      <c r="M460" s="1925"/>
      <c r="N460" s="1812"/>
      <c r="O460" s="1891"/>
      <c r="P460" s="1935"/>
      <c r="Q460" s="1924"/>
      <c r="W460" s="6702"/>
      <c r="X460" s="6700"/>
    </row>
    <row r="461" spans="1:30" ht="15.75" customHeight="1" thickBot="1">
      <c r="A461" s="6776"/>
      <c r="B461" s="6721"/>
      <c r="C461" s="6724"/>
      <c r="D461" s="6821"/>
      <c r="E461" s="6759"/>
      <c r="F461" s="6826"/>
      <c r="G461" s="6733"/>
      <c r="H461" s="6861"/>
      <c r="I461" s="6739"/>
      <c r="J461" s="1218" t="s">
        <v>36</v>
      </c>
      <c r="K461" s="1217">
        <f>SUM(K455:K460)</f>
        <v>18.399999999999999</v>
      </c>
      <c r="L461" s="1217">
        <f>SUM(L455:L460)</f>
        <v>21</v>
      </c>
      <c r="M461" s="1217">
        <f>SUM(M455:M460)</f>
        <v>20.9</v>
      </c>
      <c r="N461" s="1396"/>
      <c r="O461" s="1889"/>
      <c r="P461" s="1934"/>
      <c r="Q461" s="1930"/>
      <c r="W461" s="1212"/>
      <c r="X461" s="1115"/>
    </row>
    <row r="462" spans="1:30">
      <c r="A462" s="6769" t="s">
        <v>44</v>
      </c>
      <c r="B462" s="6719" t="s">
        <v>43</v>
      </c>
      <c r="C462" s="6722" t="s">
        <v>43</v>
      </c>
      <c r="D462" s="6819">
        <v>13</v>
      </c>
      <c r="E462" s="6757"/>
      <c r="F462" s="6802" t="s">
        <v>609</v>
      </c>
      <c r="G462" s="6731" t="s">
        <v>599</v>
      </c>
      <c r="H462" s="6740" t="s">
        <v>48</v>
      </c>
      <c r="I462" s="6737" t="s">
        <v>410</v>
      </c>
      <c r="J462" s="1612" t="s">
        <v>41</v>
      </c>
      <c r="K462" s="1612"/>
      <c r="L462" s="1352"/>
      <c r="M462" s="1412"/>
      <c r="N462" s="1191" t="s">
        <v>147</v>
      </c>
      <c r="O462" s="1929" t="s">
        <v>254</v>
      </c>
      <c r="P462" s="1937">
        <v>1</v>
      </c>
      <c r="Q462" s="1555">
        <v>1</v>
      </c>
      <c r="W462" s="6702" t="s">
        <v>608</v>
      </c>
      <c r="X462" s="6700"/>
    </row>
    <row r="463" spans="1:30">
      <c r="A463" s="6770"/>
      <c r="B463" s="6720"/>
      <c r="C463" s="6723"/>
      <c r="D463" s="6820"/>
      <c r="E463" s="6758"/>
      <c r="F463" s="6803"/>
      <c r="G463" s="6732"/>
      <c r="H463" s="6741"/>
      <c r="I463" s="6738"/>
      <c r="J463" s="1241" t="s">
        <v>376</v>
      </c>
      <c r="K463" s="1241"/>
      <c r="L463" s="1346"/>
      <c r="M463" s="1578"/>
      <c r="N463" s="1898" t="s">
        <v>605</v>
      </c>
      <c r="O463" s="1897" t="s">
        <v>254</v>
      </c>
      <c r="P463" s="1936">
        <v>1</v>
      </c>
      <c r="Q463" s="1904">
        <v>1</v>
      </c>
      <c r="W463" s="6702"/>
      <c r="X463" s="6700"/>
    </row>
    <row r="464" spans="1:30">
      <c r="A464" s="6770"/>
      <c r="B464" s="6720"/>
      <c r="C464" s="6723"/>
      <c r="D464" s="6820"/>
      <c r="E464" s="6758"/>
      <c r="F464" s="6803"/>
      <c r="G464" s="6732"/>
      <c r="H464" s="6741"/>
      <c r="I464" s="6738"/>
      <c r="J464" s="1605" t="s">
        <v>69</v>
      </c>
      <c r="K464" s="1605">
        <v>10</v>
      </c>
      <c r="L464" s="1140">
        <v>4.9000000000000004</v>
      </c>
      <c r="M464" s="1141">
        <v>4.8</v>
      </c>
      <c r="N464" s="1173"/>
      <c r="O464" s="1406"/>
      <c r="P464" s="1919"/>
      <c r="Q464" s="1926"/>
      <c r="W464" s="6702"/>
      <c r="X464" s="6700"/>
      <c r="Y464" s="1081"/>
      <c r="AC464" s="1143"/>
      <c r="AD464" s="1143"/>
    </row>
    <row r="465" spans="1:32">
      <c r="A465" s="6770"/>
      <c r="B465" s="6720"/>
      <c r="C465" s="6723"/>
      <c r="D465" s="6820"/>
      <c r="E465" s="6758"/>
      <c r="F465" s="6803"/>
      <c r="G465" s="6732"/>
      <c r="H465" s="6741"/>
      <c r="I465" s="6738"/>
      <c r="J465" s="1605" t="s">
        <v>375</v>
      </c>
      <c r="K465" s="1605"/>
      <c r="L465" s="1140"/>
      <c r="M465" s="1141"/>
      <c r="N465" s="1173"/>
      <c r="O465" s="1406"/>
      <c r="P465" s="1919"/>
      <c r="Q465" s="1926"/>
      <c r="W465" s="6702"/>
      <c r="X465" s="6700"/>
      <c r="AC465" s="1143"/>
      <c r="AD465" s="1143"/>
    </row>
    <row r="466" spans="1:32" ht="15" customHeight="1">
      <c r="A466" s="6770"/>
      <c r="B466" s="6720"/>
      <c r="C466" s="6723"/>
      <c r="D466" s="6820"/>
      <c r="E466" s="6758"/>
      <c r="F466" s="6803"/>
      <c r="G466" s="6732"/>
      <c r="H466" s="6741"/>
      <c r="I466" s="6738"/>
      <c r="J466" s="1605" t="s">
        <v>354</v>
      </c>
      <c r="K466" s="1605">
        <v>9.9</v>
      </c>
      <c r="L466" s="1140">
        <v>9.9</v>
      </c>
      <c r="M466" s="1141">
        <v>9.9</v>
      </c>
      <c r="N466" s="1173"/>
      <c r="O466" s="1406"/>
      <c r="P466" s="1919"/>
      <c r="Q466" s="1926"/>
      <c r="W466" s="6702"/>
      <c r="X466" s="6700"/>
      <c r="AC466" s="1143"/>
      <c r="AD466" s="1143"/>
      <c r="AE466" s="1081"/>
      <c r="AF466" s="1081"/>
    </row>
    <row r="467" spans="1:32" ht="51.6" customHeight="1" thickBot="1">
      <c r="A467" s="6770"/>
      <c r="B467" s="6720"/>
      <c r="C467" s="6723"/>
      <c r="D467" s="6820"/>
      <c r="E467" s="6758"/>
      <c r="F467" s="6803"/>
      <c r="G467" s="6732"/>
      <c r="H467" s="6741"/>
      <c r="I467" s="6738"/>
      <c r="J467" s="1355" t="s">
        <v>374</v>
      </c>
      <c r="K467" s="1363"/>
      <c r="L467" s="1503"/>
      <c r="M467" s="1562"/>
      <c r="N467" s="1812"/>
      <c r="O467" s="1891"/>
      <c r="P467" s="1935"/>
      <c r="Q467" s="1924"/>
      <c r="W467" s="6702"/>
      <c r="X467" s="6700"/>
    </row>
    <row r="468" spans="1:32" ht="16.5" customHeight="1" thickBot="1">
      <c r="A468" s="6776"/>
      <c r="B468" s="6721"/>
      <c r="C468" s="6724"/>
      <c r="D468" s="6821"/>
      <c r="E468" s="6759"/>
      <c r="F468" s="6826"/>
      <c r="G468" s="6733"/>
      <c r="H468" s="1124"/>
      <c r="I468" s="6739"/>
      <c r="J468" s="1218" t="s">
        <v>36</v>
      </c>
      <c r="K468" s="1250">
        <f>SUM(K462:K467)</f>
        <v>19.899999999999999</v>
      </c>
      <c r="L468" s="1217">
        <f>SUM(L462:L467)</f>
        <v>14.8</v>
      </c>
      <c r="M468" s="1217">
        <f>SUM(M462:M467)</f>
        <v>14.7</v>
      </c>
      <c r="N468" s="1396"/>
      <c r="O468" s="1889"/>
      <c r="P468" s="1934"/>
      <c r="Q468" s="1930"/>
      <c r="W468" s="1212"/>
      <c r="X468" s="1115"/>
    </row>
    <row r="469" spans="1:32" ht="15" customHeight="1">
      <c r="A469" s="6769" t="s">
        <v>44</v>
      </c>
      <c r="B469" s="6719" t="s">
        <v>43</v>
      </c>
      <c r="C469" s="6722" t="s">
        <v>43</v>
      </c>
      <c r="D469" s="6819">
        <v>14</v>
      </c>
      <c r="E469" s="6757"/>
      <c r="F469" s="6802" t="s">
        <v>607</v>
      </c>
      <c r="G469" s="6731" t="s">
        <v>599</v>
      </c>
      <c r="H469" s="6740" t="s">
        <v>48</v>
      </c>
      <c r="I469" s="6737" t="s">
        <v>510</v>
      </c>
      <c r="J469" s="1612" t="s">
        <v>41</v>
      </c>
      <c r="K469" s="1612"/>
      <c r="L469" s="1352"/>
      <c r="M469" s="1412"/>
      <c r="N469" s="1191" t="s">
        <v>147</v>
      </c>
      <c r="O469" s="1929" t="s">
        <v>254</v>
      </c>
      <c r="P469" s="1933">
        <v>1</v>
      </c>
      <c r="Q469" s="1932">
        <v>1</v>
      </c>
      <c r="W469" s="6702" t="s">
        <v>606</v>
      </c>
      <c r="X469" s="6700"/>
    </row>
    <row r="470" spans="1:32" ht="15" customHeight="1">
      <c r="A470" s="6770"/>
      <c r="B470" s="6720"/>
      <c r="C470" s="6723"/>
      <c r="D470" s="6820"/>
      <c r="E470" s="6758"/>
      <c r="F470" s="6803"/>
      <c r="G470" s="6732"/>
      <c r="H470" s="6741"/>
      <c r="I470" s="6738"/>
      <c r="J470" s="1241" t="s">
        <v>376</v>
      </c>
      <c r="K470" s="1241"/>
      <c r="L470" s="1346"/>
      <c r="M470" s="1578"/>
      <c r="N470" s="1898" t="s">
        <v>605</v>
      </c>
      <c r="O470" s="1897" t="s">
        <v>604</v>
      </c>
      <c r="P470" s="1931">
        <v>2</v>
      </c>
      <c r="Q470" s="1593">
        <v>3</v>
      </c>
      <c r="W470" s="6702"/>
      <c r="X470" s="6700"/>
    </row>
    <row r="471" spans="1:32">
      <c r="A471" s="6770"/>
      <c r="B471" s="6720"/>
      <c r="C471" s="6723"/>
      <c r="D471" s="6820"/>
      <c r="E471" s="6758"/>
      <c r="F471" s="6803"/>
      <c r="G471" s="6732"/>
      <c r="H471" s="6741"/>
      <c r="I471" s="6738"/>
      <c r="J471" s="1605" t="s">
        <v>69</v>
      </c>
      <c r="K471" s="1605">
        <v>3</v>
      </c>
      <c r="L471" s="1140">
        <v>5.8</v>
      </c>
      <c r="M471" s="1140">
        <v>5.8</v>
      </c>
      <c r="N471" s="1173"/>
      <c r="O471" s="1406"/>
      <c r="P471" s="1919"/>
      <c r="Q471" s="1926"/>
      <c r="W471" s="6702"/>
      <c r="X471" s="6700"/>
      <c r="AC471" s="1143"/>
    </row>
    <row r="472" spans="1:32">
      <c r="A472" s="6770"/>
      <c r="B472" s="6720"/>
      <c r="C472" s="6723"/>
      <c r="D472" s="6820"/>
      <c r="E472" s="6758"/>
      <c r="F472" s="6803"/>
      <c r="G472" s="6732"/>
      <c r="H472" s="6741"/>
      <c r="I472" s="6738"/>
      <c r="J472" s="1605" t="s">
        <v>375</v>
      </c>
      <c r="K472" s="1605"/>
      <c r="L472" s="1320"/>
      <c r="M472" s="1407"/>
      <c r="N472" s="1173"/>
      <c r="O472" s="1406"/>
      <c r="P472" s="1130"/>
      <c r="Q472" s="1926"/>
      <c r="W472" s="6702"/>
      <c r="X472" s="6700"/>
    </row>
    <row r="473" spans="1:32">
      <c r="A473" s="6770"/>
      <c r="B473" s="6720"/>
      <c r="C473" s="6723"/>
      <c r="D473" s="6820"/>
      <c r="E473" s="6758"/>
      <c r="F473" s="6803"/>
      <c r="G473" s="6732"/>
      <c r="H473" s="6741"/>
      <c r="I473" s="6738"/>
      <c r="J473" s="1605" t="s">
        <v>354</v>
      </c>
      <c r="K473" s="1605"/>
      <c r="L473" s="1320"/>
      <c r="M473" s="1407"/>
      <c r="N473" s="1173"/>
      <c r="O473" s="1406"/>
      <c r="P473" s="1130"/>
      <c r="Q473" s="1926"/>
      <c r="W473" s="6702"/>
      <c r="X473" s="6700"/>
    </row>
    <row r="474" spans="1:32" ht="19.149999999999999" customHeight="1" thickBot="1">
      <c r="A474" s="6770"/>
      <c r="B474" s="6720"/>
      <c r="C474" s="6723"/>
      <c r="D474" s="6820"/>
      <c r="E474" s="6758"/>
      <c r="F474" s="6803"/>
      <c r="G474" s="6732"/>
      <c r="H474" s="6741"/>
      <c r="I474" s="6738"/>
      <c r="J474" s="1355" t="s">
        <v>374</v>
      </c>
      <c r="K474" s="1363"/>
      <c r="L474" s="1503"/>
      <c r="M474" s="1562"/>
      <c r="N474" s="1812"/>
      <c r="O474" s="1891"/>
      <c r="P474" s="1572"/>
      <c r="Q474" s="1924"/>
      <c r="W474" s="6702"/>
      <c r="X474" s="6700"/>
    </row>
    <row r="475" spans="1:32" ht="16.149999999999999" customHeight="1" thickBot="1">
      <c r="A475" s="6776"/>
      <c r="B475" s="6721"/>
      <c r="C475" s="6724"/>
      <c r="D475" s="6821"/>
      <c r="E475" s="6759"/>
      <c r="F475" s="6826"/>
      <c r="G475" s="6733"/>
      <c r="H475" s="6742"/>
      <c r="I475" s="6739"/>
      <c r="J475" s="1218" t="s">
        <v>36</v>
      </c>
      <c r="K475" s="1250">
        <f>SUM(K469:K474)</f>
        <v>3</v>
      </c>
      <c r="L475" s="1217">
        <f>SUM(L469:L474)</f>
        <v>5.8</v>
      </c>
      <c r="M475" s="1217">
        <f>SUM(M469:M474)</f>
        <v>5.8</v>
      </c>
      <c r="N475" s="1496"/>
      <c r="O475" s="1916"/>
      <c r="P475" s="1395"/>
      <c r="Q475" s="1930"/>
      <c r="W475" s="1212"/>
      <c r="X475" s="1115"/>
      <c r="Y475" s="1322"/>
      <c r="Z475" s="1322"/>
      <c r="AA475" s="1322"/>
      <c r="AB475" s="1322"/>
    </row>
    <row r="476" spans="1:32" ht="19.149999999999999" customHeight="1">
      <c r="A476" s="6769" t="s">
        <v>44</v>
      </c>
      <c r="B476" s="6719" t="s">
        <v>43</v>
      </c>
      <c r="C476" s="6722" t="s">
        <v>43</v>
      </c>
      <c r="D476" s="6819">
        <v>15</v>
      </c>
      <c r="E476" s="6757"/>
      <c r="F476" s="6807" t="s">
        <v>603</v>
      </c>
      <c r="G476" s="6731" t="s">
        <v>599</v>
      </c>
      <c r="H476" s="6740" t="s">
        <v>48</v>
      </c>
      <c r="I476" s="6737" t="s">
        <v>457</v>
      </c>
      <c r="J476" s="1612" t="s">
        <v>41</v>
      </c>
      <c r="K476" s="1612"/>
      <c r="L476" s="1153"/>
      <c r="M476" s="1154"/>
      <c r="N476" s="1191" t="s">
        <v>147</v>
      </c>
      <c r="O476" s="1929" t="s">
        <v>254</v>
      </c>
      <c r="P476" s="1929"/>
      <c r="Q476" s="1928"/>
      <c r="W476" s="7106" t="s">
        <v>602</v>
      </c>
      <c r="X476" s="6701" t="s">
        <v>601</v>
      </c>
      <c r="Y476" s="1322"/>
      <c r="Z476" s="1322"/>
      <c r="AA476" s="1322"/>
      <c r="AB476" s="1322"/>
      <c r="AC476" s="1081"/>
      <c r="AD476" s="1081"/>
      <c r="AE476" s="1081"/>
    </row>
    <row r="477" spans="1:32">
      <c r="A477" s="6770"/>
      <c r="B477" s="6720"/>
      <c r="C477" s="6723"/>
      <c r="D477" s="6820"/>
      <c r="E477" s="6758"/>
      <c r="F477" s="6808"/>
      <c r="G477" s="6732"/>
      <c r="H477" s="6741"/>
      <c r="I477" s="6738"/>
      <c r="J477" s="1241" t="s">
        <v>376</v>
      </c>
      <c r="K477" s="1147">
        <v>0</v>
      </c>
      <c r="L477" s="1147">
        <v>0</v>
      </c>
      <c r="M477" s="1147">
        <v>0</v>
      </c>
      <c r="N477" s="1898"/>
      <c r="O477" s="1897"/>
      <c r="P477" s="1897"/>
      <c r="Q477" s="1927"/>
      <c r="W477" s="6702"/>
      <c r="X477" s="6701"/>
      <c r="Y477" s="1322"/>
      <c r="Z477" s="1322"/>
      <c r="AA477" s="1322"/>
      <c r="AB477" s="1322"/>
      <c r="AC477" s="1081"/>
      <c r="AD477" s="1081"/>
      <c r="AE477" s="1081"/>
    </row>
    <row r="478" spans="1:32">
      <c r="A478" s="6770"/>
      <c r="B478" s="6720"/>
      <c r="C478" s="6723"/>
      <c r="D478" s="6820"/>
      <c r="E478" s="6758"/>
      <c r="F478" s="6808"/>
      <c r="G478" s="6732"/>
      <c r="H478" s="6741"/>
      <c r="I478" s="6738"/>
      <c r="J478" s="1605" t="s">
        <v>69</v>
      </c>
      <c r="K478" s="1866">
        <v>4.2</v>
      </c>
      <c r="L478" s="1147">
        <v>12.6</v>
      </c>
      <c r="M478" s="1144">
        <v>8.5</v>
      </c>
      <c r="N478" s="1898"/>
      <c r="O478" s="1897"/>
      <c r="P478" s="1897"/>
      <c r="Q478" s="1927"/>
      <c r="W478" s="6702"/>
      <c r="X478" s="6701"/>
      <c r="AC478" s="1143"/>
      <c r="AD478" s="1143"/>
      <c r="AE478" s="1081"/>
    </row>
    <row r="479" spans="1:32">
      <c r="A479" s="6770"/>
      <c r="B479" s="6720"/>
      <c r="C479" s="6723"/>
      <c r="D479" s="6820"/>
      <c r="E479" s="6758"/>
      <c r="F479" s="6808"/>
      <c r="G479" s="6732"/>
      <c r="H479" s="6741"/>
      <c r="I479" s="6738"/>
      <c r="J479" s="1605" t="s">
        <v>375</v>
      </c>
      <c r="K479" s="1605"/>
      <c r="L479" s="1140"/>
      <c r="M479" s="1141"/>
      <c r="N479" s="1173"/>
      <c r="O479" s="1406"/>
      <c r="P479" s="1406"/>
      <c r="Q479" s="1926"/>
      <c r="W479" s="6702"/>
      <c r="X479" s="6701"/>
      <c r="AC479" s="1143"/>
      <c r="AD479" s="1143"/>
    </row>
    <row r="480" spans="1:32" ht="66.75" customHeight="1">
      <c r="A480" s="6770"/>
      <c r="B480" s="6720"/>
      <c r="C480" s="6723"/>
      <c r="D480" s="6820"/>
      <c r="E480" s="6758"/>
      <c r="F480" s="6808"/>
      <c r="G480" s="6732"/>
      <c r="H480" s="6741"/>
      <c r="I480" s="6738"/>
      <c r="J480" s="1605" t="s">
        <v>354</v>
      </c>
      <c r="K480" s="1605">
        <v>37.9</v>
      </c>
      <c r="L480" s="1140">
        <v>37.9</v>
      </c>
      <c r="M480" s="1141">
        <v>26.3</v>
      </c>
      <c r="N480" s="1173"/>
      <c r="O480" s="1406"/>
      <c r="P480" s="1406"/>
      <c r="Q480" s="1926"/>
      <c r="W480" s="6702"/>
      <c r="X480" s="6701"/>
      <c r="AC480" s="1143"/>
      <c r="AD480" s="1143"/>
    </row>
    <row r="481" spans="1:29" ht="38.25" customHeight="1" thickBot="1">
      <c r="A481" s="6770"/>
      <c r="B481" s="6720"/>
      <c r="C481" s="6723"/>
      <c r="D481" s="6820"/>
      <c r="E481" s="6758"/>
      <c r="F481" s="6808"/>
      <c r="G481" s="6732"/>
      <c r="H481" s="6741"/>
      <c r="I481" s="6738"/>
      <c r="J481" s="1355" t="s">
        <v>374</v>
      </c>
      <c r="K481" s="1363"/>
      <c r="L481" s="1132"/>
      <c r="M481" s="1925"/>
      <c r="N481" s="1812"/>
      <c r="O481" s="1891"/>
      <c r="P481" s="1891"/>
      <c r="Q481" s="1924"/>
      <c r="W481" s="7107"/>
      <c r="X481" s="6701"/>
    </row>
    <row r="482" spans="1:29" ht="19.149999999999999" customHeight="1" thickBot="1">
      <c r="A482" s="6776"/>
      <c r="B482" s="6721"/>
      <c r="C482" s="6724"/>
      <c r="D482" s="6821"/>
      <c r="E482" s="6759"/>
      <c r="F482" s="6809"/>
      <c r="G482" s="6733"/>
      <c r="H482" s="6742"/>
      <c r="I482" s="6739"/>
      <c r="J482" s="1917" t="s">
        <v>36</v>
      </c>
      <c r="K482" s="1250">
        <f>SUM(K476:K481)</f>
        <v>42.1</v>
      </c>
      <c r="L482" s="1250">
        <f>SUM(L476:L481)</f>
        <v>50.5</v>
      </c>
      <c r="M482" s="1250">
        <f>SUM(M476:M481)</f>
        <v>34.799999999999997</v>
      </c>
      <c r="N482" s="1923"/>
      <c r="O482" s="1922"/>
      <c r="P482" s="1921"/>
      <c r="Q482" s="1920"/>
      <c r="W482" s="1212"/>
      <c r="X482" s="1115"/>
    </row>
    <row r="483" spans="1:29" ht="15.75" customHeight="1">
      <c r="A483" s="6769" t="s">
        <v>44</v>
      </c>
      <c r="B483" s="6719" t="s">
        <v>43</v>
      </c>
      <c r="C483" s="6722" t="s">
        <v>43</v>
      </c>
      <c r="D483" s="7099">
        <v>16</v>
      </c>
      <c r="E483" s="7065"/>
      <c r="F483" s="7074" t="s">
        <v>600</v>
      </c>
      <c r="G483" s="6731" t="s">
        <v>599</v>
      </c>
      <c r="H483" s="6740" t="s">
        <v>48</v>
      </c>
      <c r="I483" s="7062" t="s">
        <v>457</v>
      </c>
      <c r="J483" s="1612" t="s">
        <v>41</v>
      </c>
      <c r="K483" s="1866"/>
      <c r="L483" s="1147">
        <v>0</v>
      </c>
      <c r="M483" s="1346"/>
      <c r="N483" s="1131"/>
      <c r="O483" s="1130"/>
      <c r="P483" s="1130"/>
      <c r="Q483" s="1919"/>
      <c r="W483" s="6702" t="s">
        <v>598</v>
      </c>
      <c r="X483" s="6701" t="s">
        <v>597</v>
      </c>
    </row>
    <row r="484" spans="1:29" ht="15.75" customHeight="1">
      <c r="A484" s="6770"/>
      <c r="B484" s="6720"/>
      <c r="C484" s="6723"/>
      <c r="D484" s="7100"/>
      <c r="E484" s="7066"/>
      <c r="F484" s="7075"/>
      <c r="G484" s="6732"/>
      <c r="H484" s="6741"/>
      <c r="I484" s="7063"/>
      <c r="J484" s="1241" t="s">
        <v>376</v>
      </c>
      <c r="K484" s="1241"/>
      <c r="L484" s="1140">
        <f>SUM(D484:J490)</f>
        <v>0</v>
      </c>
      <c r="M484" s="1320"/>
      <c r="N484" s="1131"/>
      <c r="O484" s="1130"/>
      <c r="P484" s="1130"/>
      <c r="Q484" s="1919"/>
      <c r="W484" s="6702"/>
      <c r="X484" s="6701"/>
    </row>
    <row r="485" spans="1:29" ht="15.75" customHeight="1">
      <c r="A485" s="6770"/>
      <c r="B485" s="6720"/>
      <c r="C485" s="6723"/>
      <c r="D485" s="7100"/>
      <c r="E485" s="7066"/>
      <c r="F485" s="7075"/>
      <c r="G485" s="6732"/>
      <c r="H485" s="6741"/>
      <c r="I485" s="7063"/>
      <c r="J485" s="1605" t="s">
        <v>69</v>
      </c>
      <c r="K485" s="1443">
        <v>0</v>
      </c>
      <c r="L485" s="1140">
        <v>2</v>
      </c>
      <c r="M485" s="1140">
        <v>0</v>
      </c>
      <c r="N485" s="1131"/>
      <c r="O485" s="1130"/>
      <c r="P485" s="1130"/>
      <c r="Q485" s="1919"/>
      <c r="W485" s="6702"/>
      <c r="X485" s="6701"/>
    </row>
    <row r="486" spans="1:29" ht="15.75" customHeight="1">
      <c r="A486" s="6770"/>
      <c r="B486" s="6720"/>
      <c r="C486" s="6723"/>
      <c r="D486" s="7100"/>
      <c r="E486" s="7066"/>
      <c r="F486" s="7075"/>
      <c r="G486" s="6732"/>
      <c r="H486" s="6741"/>
      <c r="I486" s="7063"/>
      <c r="J486" s="1605" t="s">
        <v>375</v>
      </c>
      <c r="K486" s="1605"/>
      <c r="L486" s="1140">
        <f>SUM(D486:J492)</f>
        <v>0</v>
      </c>
      <c r="M486" s="1320"/>
      <c r="N486" s="1131"/>
      <c r="O486" s="1130"/>
      <c r="P486" s="1130"/>
      <c r="Q486" s="1919"/>
      <c r="W486" s="6702"/>
      <c r="X486" s="6701"/>
    </row>
    <row r="487" spans="1:29" ht="15.75" customHeight="1">
      <c r="A487" s="6770"/>
      <c r="B487" s="6720"/>
      <c r="C487" s="6723"/>
      <c r="D487" s="7100"/>
      <c r="E487" s="7066"/>
      <c r="F487" s="7075"/>
      <c r="G487" s="6732"/>
      <c r="H487" s="6741"/>
      <c r="I487" s="7063"/>
      <c r="J487" s="1605" t="s">
        <v>354</v>
      </c>
      <c r="K487" s="1605"/>
      <c r="L487" s="1140">
        <f>SUM(D487:J493)</f>
        <v>0</v>
      </c>
      <c r="M487" s="1320"/>
      <c r="N487" s="1131"/>
      <c r="O487" s="1130"/>
      <c r="P487" s="1130"/>
      <c r="Q487" s="1919"/>
      <c r="W487" s="6702"/>
      <c r="X487" s="6701"/>
    </row>
    <row r="488" spans="1:29" ht="14.45" customHeight="1" thickBot="1">
      <c r="A488" s="6770"/>
      <c r="B488" s="6720"/>
      <c r="C488" s="6723"/>
      <c r="D488" s="7100"/>
      <c r="E488" s="7066"/>
      <c r="F488" s="7075"/>
      <c r="G488" s="6732"/>
      <c r="H488" s="6741"/>
      <c r="I488" s="7063"/>
      <c r="J488" s="1355" t="s">
        <v>374</v>
      </c>
      <c r="K488" s="1355"/>
      <c r="L488" s="1260">
        <f>SUM(L487)</f>
        <v>0</v>
      </c>
      <c r="M488" s="1312"/>
      <c r="N488" s="1749"/>
      <c r="O488" s="1164"/>
      <c r="P488" s="1164"/>
      <c r="Q488" s="1918"/>
      <c r="W488" s="7107"/>
      <c r="X488" s="6715"/>
    </row>
    <row r="489" spans="1:29" ht="15.75" customHeight="1" thickBot="1">
      <c r="A489" s="6776"/>
      <c r="B489" s="6721"/>
      <c r="C489" s="6724"/>
      <c r="D489" s="7101"/>
      <c r="E489" s="7067"/>
      <c r="F489" s="7076"/>
      <c r="G489" s="6733"/>
      <c r="H489" s="6742"/>
      <c r="I489" s="7064"/>
      <c r="J489" s="1917" t="s">
        <v>36</v>
      </c>
      <c r="K489" s="1250">
        <f>K483+K484+K485+K486+K487+K488</f>
        <v>0</v>
      </c>
      <c r="L489" s="1250">
        <f>L483+L484+L485+L486+L487+L488</f>
        <v>2</v>
      </c>
      <c r="M489" s="1250">
        <f>M483+M484+M485+M486+M487+M488</f>
        <v>0</v>
      </c>
      <c r="N489" s="1249"/>
      <c r="O489" s="1916"/>
      <c r="P489" s="1915"/>
      <c r="Q489" s="1213"/>
      <c r="W489" s="1212"/>
      <c r="X489" s="1115"/>
    </row>
    <row r="490" spans="1:29" ht="15.75" thickBot="1">
      <c r="A490" s="1127" t="s">
        <v>44</v>
      </c>
      <c r="B490" s="1113" t="s">
        <v>43</v>
      </c>
      <c r="C490" s="6998" t="s">
        <v>40</v>
      </c>
      <c r="D490" s="6827"/>
      <c r="E490" s="6827"/>
      <c r="F490" s="6827"/>
      <c r="G490" s="6827"/>
      <c r="H490" s="6827"/>
      <c r="I490" s="6828"/>
      <c r="J490" s="1299" t="s">
        <v>36</v>
      </c>
      <c r="K490" s="1834">
        <f>K388*1</f>
        <v>100.39999999999999</v>
      </c>
      <c r="L490" s="1834">
        <f>L388*1</f>
        <v>111.6</v>
      </c>
      <c r="M490" s="1834">
        <f>M388*1</f>
        <v>93.7</v>
      </c>
      <c r="N490" s="1492"/>
      <c r="O490" s="1492"/>
      <c r="P490" s="1492"/>
      <c r="Q490" s="1696"/>
      <c r="W490" s="1205"/>
      <c r="X490" s="1204"/>
    </row>
    <row r="491" spans="1:29" ht="15.75" thickBot="1">
      <c r="A491" s="1488" t="s">
        <v>44</v>
      </c>
      <c r="B491" s="1488"/>
      <c r="C491" s="6774" t="s">
        <v>39</v>
      </c>
      <c r="D491" s="6774"/>
      <c r="E491" s="6774"/>
      <c r="F491" s="6774"/>
      <c r="G491" s="6774"/>
      <c r="H491" s="6774"/>
      <c r="I491" s="6775"/>
      <c r="J491" s="1293" t="s">
        <v>36</v>
      </c>
      <c r="K491" s="1487">
        <f>K490*1</f>
        <v>100.39999999999999</v>
      </c>
      <c r="L491" s="1487">
        <f>L490*1</f>
        <v>111.6</v>
      </c>
      <c r="M491" s="1487">
        <f>M490*1</f>
        <v>93.7</v>
      </c>
      <c r="N491" s="1486"/>
      <c r="O491" s="1486"/>
      <c r="P491" s="1486"/>
      <c r="Q491" s="1735"/>
      <c r="W491" s="1914"/>
      <c r="X491" s="1913"/>
    </row>
    <row r="492" spans="1:29" ht="15.75" thickBot="1">
      <c r="A492" s="1482" t="s">
        <v>86</v>
      </c>
      <c r="B492" s="1481"/>
      <c r="C492" s="1479" t="s">
        <v>596</v>
      </c>
      <c r="D492" s="1479"/>
      <c r="E492" s="1479"/>
      <c r="F492" s="1480"/>
      <c r="G492" s="1480"/>
      <c r="H492" s="1479"/>
      <c r="I492" s="1479"/>
      <c r="J492" s="1479"/>
      <c r="K492" s="1479"/>
      <c r="L492" s="1479"/>
      <c r="M492" s="1479"/>
      <c r="N492" s="1478"/>
      <c r="O492" s="1478"/>
      <c r="P492" s="1478"/>
      <c r="Q492" s="1477"/>
      <c r="W492" s="1099"/>
      <c r="X492" s="1098"/>
    </row>
    <row r="493" spans="1:29" ht="35.25" customHeight="1" thickBot="1">
      <c r="A493" s="1474"/>
      <c r="B493" s="1473"/>
      <c r="C493" s="1912"/>
      <c r="D493" s="1912"/>
      <c r="E493" s="1912"/>
      <c r="F493" s="1912"/>
      <c r="G493" s="1912"/>
      <c r="H493" s="1912"/>
      <c r="I493" s="1912"/>
      <c r="J493" s="1912"/>
      <c r="K493" s="1912"/>
      <c r="L493" s="1912"/>
      <c r="M493" s="1911"/>
      <c r="N493" s="1468" t="s">
        <v>595</v>
      </c>
      <c r="O493" s="1459"/>
      <c r="P493" s="1458"/>
      <c r="Q493" s="1457"/>
      <c r="W493" s="1091"/>
      <c r="X493" s="1090"/>
      <c r="AA493" s="1057"/>
    </row>
    <row r="494" spans="1:29" ht="21.6" customHeight="1" thickBot="1">
      <c r="A494" s="1679" t="s">
        <v>86</v>
      </c>
      <c r="B494" s="1790" t="s">
        <v>43</v>
      </c>
      <c r="C494" s="1910" t="s">
        <v>594</v>
      </c>
      <c r="D494" s="1888"/>
      <c r="E494" s="1909"/>
      <c r="F494" s="1888"/>
      <c r="G494" s="1888"/>
      <c r="H494" s="1888"/>
      <c r="I494" s="1888"/>
      <c r="J494" s="1888"/>
      <c r="K494" s="1888"/>
      <c r="L494" s="1909"/>
      <c r="M494" s="1909"/>
      <c r="N494" s="1888"/>
      <c r="O494" s="1888"/>
      <c r="P494" s="1888"/>
      <c r="Q494" s="1887"/>
      <c r="W494" s="1205"/>
      <c r="X494" s="1204"/>
    </row>
    <row r="495" spans="1:29" ht="48" customHeight="1" thickBot="1">
      <c r="A495" s="1464"/>
      <c r="B495" s="1113"/>
      <c r="C495" s="1463"/>
      <c r="D495" s="1462"/>
      <c r="E495" s="1462"/>
      <c r="F495" s="1462"/>
      <c r="G495" s="1462"/>
      <c r="H495" s="1462"/>
      <c r="I495" s="1462"/>
      <c r="J495" s="1462"/>
      <c r="K495" s="1462"/>
      <c r="L495" s="1462"/>
      <c r="M495" s="1461"/>
      <c r="N495" s="1460" t="s">
        <v>593</v>
      </c>
      <c r="O495" s="1459" t="s">
        <v>592</v>
      </c>
      <c r="P495" s="1458"/>
      <c r="Q495" s="1457"/>
      <c r="W495" s="1188"/>
      <c r="X495" s="1187"/>
    </row>
    <row r="496" spans="1:29" ht="15.75" thickBot="1">
      <c r="A496" s="1279" t="s">
        <v>86</v>
      </c>
      <c r="B496" s="6926" t="s">
        <v>43</v>
      </c>
      <c r="C496" s="1157" t="s">
        <v>43</v>
      </c>
      <c r="D496" s="1908"/>
      <c r="E496" s="1908"/>
      <c r="F496" s="6905" t="s">
        <v>591</v>
      </c>
      <c r="G496" s="6754" t="s">
        <v>572</v>
      </c>
      <c r="H496" s="6740" t="s">
        <v>48</v>
      </c>
      <c r="I496" s="6737" t="s">
        <v>247</v>
      </c>
      <c r="J496" s="1192" t="s">
        <v>41</v>
      </c>
      <c r="K496" s="1174">
        <f t="shared" ref="K496:M501" si="7">K503+K510+K517+K524+K531+K538+K545+K552</f>
        <v>0</v>
      </c>
      <c r="L496" s="1174">
        <f t="shared" si="7"/>
        <v>0</v>
      </c>
      <c r="M496" s="1174">
        <f t="shared" si="7"/>
        <v>0</v>
      </c>
      <c r="N496" s="1185" t="s">
        <v>383</v>
      </c>
      <c r="O496" s="1184" t="s">
        <v>254</v>
      </c>
      <c r="P496" s="1379"/>
      <c r="Q496" s="1445"/>
      <c r="W496" s="1172"/>
      <c r="X496" s="1171"/>
      <c r="AC496" s="1081"/>
    </row>
    <row r="497" spans="1:31" ht="15.75" thickBot="1">
      <c r="A497" s="1263"/>
      <c r="B497" s="6927"/>
      <c r="C497" s="1137"/>
      <c r="D497" s="1905"/>
      <c r="E497" s="1905"/>
      <c r="F497" s="6906"/>
      <c r="G497" s="6755"/>
      <c r="H497" s="6741"/>
      <c r="I497" s="6738"/>
      <c r="J497" s="1186" t="s">
        <v>376</v>
      </c>
      <c r="K497" s="1174">
        <f t="shared" si="7"/>
        <v>0</v>
      </c>
      <c r="L497" s="1174">
        <f t="shared" si="7"/>
        <v>0</v>
      </c>
      <c r="M497" s="1174">
        <f t="shared" si="7"/>
        <v>0</v>
      </c>
      <c r="N497" s="1393"/>
      <c r="O497" s="1392"/>
      <c r="P497" s="1183"/>
      <c r="Q497" s="1425"/>
      <c r="W497" s="1172"/>
      <c r="X497" s="1171"/>
      <c r="AC497" s="1081"/>
    </row>
    <row r="498" spans="1:31" ht="15.75" thickBot="1">
      <c r="A498" s="1263"/>
      <c r="B498" s="6927"/>
      <c r="C498" s="1137"/>
      <c r="D498" s="1905"/>
      <c r="E498" s="1905"/>
      <c r="F498" s="6907"/>
      <c r="G498" s="6755"/>
      <c r="H498" s="6741"/>
      <c r="I498" s="6738"/>
      <c r="J498" s="1179" t="s">
        <v>69</v>
      </c>
      <c r="K498" s="1174">
        <f t="shared" si="7"/>
        <v>830</v>
      </c>
      <c r="L498" s="1174">
        <f t="shared" si="7"/>
        <v>936</v>
      </c>
      <c r="M498" s="1174">
        <f t="shared" si="7"/>
        <v>840.19999999999993</v>
      </c>
      <c r="N498" s="1393"/>
      <c r="O498" s="1426"/>
      <c r="P498" s="1389"/>
      <c r="Q498" s="1425"/>
      <c r="W498" s="1172"/>
      <c r="X498" s="1171"/>
    </row>
    <row r="499" spans="1:31" ht="20.25" customHeight="1" thickBot="1">
      <c r="A499" s="1263"/>
      <c r="B499" s="6927"/>
      <c r="C499" s="1137"/>
      <c r="D499" s="1905"/>
      <c r="E499" s="1905"/>
      <c r="F499" s="6907"/>
      <c r="G499" s="6755"/>
      <c r="H499" s="6741"/>
      <c r="I499" s="6738"/>
      <c r="J499" s="1179" t="s">
        <v>375</v>
      </c>
      <c r="K499" s="1174">
        <f t="shared" si="7"/>
        <v>0</v>
      </c>
      <c r="L499" s="1174">
        <f t="shared" si="7"/>
        <v>0</v>
      </c>
      <c r="M499" s="1174">
        <f t="shared" si="7"/>
        <v>0</v>
      </c>
      <c r="N499" s="7002" t="s">
        <v>587</v>
      </c>
      <c r="O499" s="1907" t="s">
        <v>254</v>
      </c>
      <c r="P499" s="1427">
        <v>10</v>
      </c>
      <c r="Q499" s="1427">
        <v>10</v>
      </c>
      <c r="W499" s="1172"/>
      <c r="X499" s="1171"/>
    </row>
    <row r="500" spans="1:31" ht="15.75" thickBot="1">
      <c r="A500" s="1263"/>
      <c r="B500" s="6927"/>
      <c r="C500" s="1137"/>
      <c r="D500" s="1905"/>
      <c r="E500" s="1905"/>
      <c r="F500" s="6907"/>
      <c r="G500" s="6755"/>
      <c r="H500" s="6741"/>
      <c r="I500" s="6738"/>
      <c r="J500" s="1179" t="s">
        <v>354</v>
      </c>
      <c r="K500" s="1174">
        <f t="shared" si="7"/>
        <v>612.5</v>
      </c>
      <c r="L500" s="1174">
        <f t="shared" si="7"/>
        <v>732.9</v>
      </c>
      <c r="M500" s="1174">
        <f t="shared" si="7"/>
        <v>675.8</v>
      </c>
      <c r="N500" s="7003"/>
      <c r="O500" s="1426"/>
      <c r="P500" s="1389"/>
      <c r="Q500" s="1368"/>
      <c r="W500" s="1172"/>
      <c r="X500" s="1171"/>
    </row>
    <row r="501" spans="1:31" ht="15.75" thickBot="1">
      <c r="A501" s="1263"/>
      <c r="B501" s="6927"/>
      <c r="C501" s="1137"/>
      <c r="D501" s="1905"/>
      <c r="E501" s="1905"/>
      <c r="F501" s="6907"/>
      <c r="G501" s="6755"/>
      <c r="H501" s="6741"/>
      <c r="I501" s="6738"/>
      <c r="J501" s="1730" t="s">
        <v>90</v>
      </c>
      <c r="K501" s="1174">
        <f t="shared" si="7"/>
        <v>0</v>
      </c>
      <c r="L501" s="1174">
        <f t="shared" si="7"/>
        <v>0</v>
      </c>
      <c r="M501" s="1174">
        <f t="shared" si="7"/>
        <v>0</v>
      </c>
      <c r="N501" s="1421"/>
      <c r="O501" s="1420"/>
      <c r="P501" s="1419"/>
      <c r="Q501" s="1418"/>
      <c r="W501" s="1453"/>
      <c r="X501" s="1452"/>
    </row>
    <row r="502" spans="1:31" ht="18" customHeight="1" thickBot="1">
      <c r="A502" s="1127"/>
      <c r="B502" s="6928"/>
      <c r="C502" s="1665"/>
      <c r="D502" s="1169"/>
      <c r="E502" s="1169"/>
      <c r="F502" s="6908"/>
      <c r="G502" s="6756"/>
      <c r="H502" s="6742"/>
      <c r="I502" s="6739"/>
      <c r="J502" s="1218" t="s">
        <v>36</v>
      </c>
      <c r="K502" s="1250">
        <f>SUM(K496:K501)</f>
        <v>1442.5</v>
      </c>
      <c r="L502" s="1250">
        <f>SUM(L496:L501)</f>
        <v>1668.9</v>
      </c>
      <c r="M502" s="1250">
        <f>SUM(M496:M501)</f>
        <v>1516</v>
      </c>
      <c r="N502" s="1384"/>
      <c r="O502" s="1303"/>
      <c r="P502" s="1302"/>
      <c r="Q502" s="1356"/>
      <c r="W502" s="1212"/>
      <c r="X502" s="1115"/>
    </row>
    <row r="503" spans="1:31" ht="28.5">
      <c r="A503" s="1279" t="s">
        <v>86</v>
      </c>
      <c r="B503" s="6926" t="s">
        <v>43</v>
      </c>
      <c r="C503" s="1157" t="s">
        <v>43</v>
      </c>
      <c r="D503" s="1323" t="s">
        <v>43</v>
      </c>
      <c r="E503" s="1327" t="s">
        <v>382</v>
      </c>
      <c r="F503" s="6735" t="s">
        <v>590</v>
      </c>
      <c r="G503" s="6754" t="s">
        <v>572</v>
      </c>
      <c r="H503" s="6859" t="s">
        <v>48</v>
      </c>
      <c r="I503" s="6737" t="s">
        <v>410</v>
      </c>
      <c r="J503" s="1325" t="s">
        <v>41</v>
      </c>
      <c r="K503" s="1381">
        <v>0</v>
      </c>
      <c r="L503" s="1381">
        <v>0</v>
      </c>
      <c r="M503" s="1380">
        <v>0</v>
      </c>
      <c r="N503" s="1185" t="s">
        <v>550</v>
      </c>
      <c r="O503" s="1184"/>
      <c r="P503" s="1379"/>
      <c r="Q503" s="1445"/>
      <c r="W503" s="6710"/>
      <c r="X503" s="6700"/>
      <c r="AC503" s="1143"/>
    </row>
    <row r="504" spans="1:31">
      <c r="A504" s="1263"/>
      <c r="B504" s="6927"/>
      <c r="C504" s="1137"/>
      <c r="D504" s="1323"/>
      <c r="E504" s="1404"/>
      <c r="F504" s="6735"/>
      <c r="G504" s="6755"/>
      <c r="H504" s="6860"/>
      <c r="I504" s="6738"/>
      <c r="J504" s="1241" t="s">
        <v>376</v>
      </c>
      <c r="K504" s="1377"/>
      <c r="L504" s="1377"/>
      <c r="M504" s="1376"/>
      <c r="N504" s="1442"/>
      <c r="O504" s="1392"/>
      <c r="P504" s="1183"/>
      <c r="Q504" s="1425"/>
      <c r="W504" s="6710"/>
      <c r="X504" s="6700"/>
      <c r="AC504" s="1081"/>
    </row>
    <row r="505" spans="1:31">
      <c r="A505" s="1263"/>
      <c r="B505" s="6927"/>
      <c r="C505" s="1137"/>
      <c r="D505" s="1323"/>
      <c r="E505" s="1404"/>
      <c r="F505" s="6735"/>
      <c r="G505" s="6755"/>
      <c r="H505" s="6860"/>
      <c r="I505" s="6738"/>
      <c r="J505" s="1240" t="s">
        <v>69</v>
      </c>
      <c r="K505" s="1147">
        <v>0</v>
      </c>
      <c r="L505" s="1147">
        <v>0</v>
      </c>
      <c r="M505" s="1144">
        <v>0</v>
      </c>
      <c r="N505" s="1780"/>
      <c r="O505" s="1647"/>
      <c r="P505" s="1646"/>
      <c r="Q505" s="1425"/>
      <c r="S505" s="1438"/>
      <c r="W505" s="6710"/>
      <c r="X505" s="6700"/>
      <c r="AA505" s="1081"/>
    </row>
    <row r="506" spans="1:31">
      <c r="A506" s="1263"/>
      <c r="B506" s="6927"/>
      <c r="C506" s="1137"/>
      <c r="D506" s="1323"/>
      <c r="E506" s="1404"/>
      <c r="F506" s="6735"/>
      <c r="G506" s="6755"/>
      <c r="H506" s="6860"/>
      <c r="I506" s="6738"/>
      <c r="J506" s="1240" t="s">
        <v>375</v>
      </c>
      <c r="K506" s="1377"/>
      <c r="L506" s="1377"/>
      <c r="M506" s="1376"/>
      <c r="N506" s="1393"/>
      <c r="O506" s="1426"/>
      <c r="P506" s="1389"/>
      <c r="Q506" s="1425"/>
      <c r="W506" s="6710"/>
      <c r="X506" s="6700"/>
    </row>
    <row r="507" spans="1:31">
      <c r="A507" s="1263"/>
      <c r="B507" s="6927"/>
      <c r="C507" s="1137"/>
      <c r="D507" s="1323"/>
      <c r="E507" s="1404"/>
      <c r="F507" s="6735"/>
      <c r="G507" s="6755"/>
      <c r="H507" s="6860"/>
      <c r="I507" s="6738"/>
      <c r="J507" s="1321" t="s">
        <v>354</v>
      </c>
      <c r="K507" s="1147">
        <v>0</v>
      </c>
      <c r="L507" s="1147">
        <v>0</v>
      </c>
      <c r="M507" s="1147">
        <v>0</v>
      </c>
      <c r="N507" s="1393"/>
      <c r="O507" s="1426"/>
      <c r="P507" s="1389"/>
      <c r="Q507" s="1368"/>
      <c r="S507" s="1438"/>
      <c r="W507" s="6710"/>
      <c r="X507" s="6700"/>
      <c r="AD507" s="1081"/>
    </row>
    <row r="508" spans="1:31" ht="15.75" thickBot="1">
      <c r="A508" s="1263"/>
      <c r="B508" s="6927"/>
      <c r="C508" s="1137"/>
      <c r="D508" s="1323"/>
      <c r="E508" s="1404"/>
      <c r="F508" s="6735"/>
      <c r="G508" s="6755"/>
      <c r="H508" s="6860"/>
      <c r="I508" s="6738"/>
      <c r="J508" s="1313" t="s">
        <v>90</v>
      </c>
      <c r="K508" s="1423"/>
      <c r="L508" s="1423"/>
      <c r="M508" s="1422"/>
      <c r="N508" s="1421"/>
      <c r="O508" s="1420"/>
      <c r="P508" s="1419"/>
      <c r="Q508" s="1418"/>
      <c r="W508" s="6710"/>
      <c r="X508" s="6700"/>
      <c r="AE508" s="1143"/>
    </row>
    <row r="509" spans="1:31" ht="15.75" thickBot="1">
      <c r="A509" s="1127"/>
      <c r="B509" s="6928"/>
      <c r="C509" s="1665"/>
      <c r="D509" s="1357"/>
      <c r="E509" s="1416"/>
      <c r="F509" s="6736"/>
      <c r="G509" s="6756"/>
      <c r="H509" s="6861"/>
      <c r="I509" s="6739"/>
      <c r="J509" s="1218" t="s">
        <v>36</v>
      </c>
      <c r="K509" s="1250">
        <f>SUM(K503:K508)</f>
        <v>0</v>
      </c>
      <c r="L509" s="1250">
        <f>SUM(L503:L508)</f>
        <v>0</v>
      </c>
      <c r="M509" s="1250">
        <f>SUM(M503:M508)</f>
        <v>0</v>
      </c>
      <c r="N509" s="1384"/>
      <c r="O509" s="1303"/>
      <c r="P509" s="1302"/>
      <c r="Q509" s="1356"/>
      <c r="W509" s="1212"/>
      <c r="X509" s="1115"/>
    </row>
    <row r="510" spans="1:31" ht="15" customHeight="1">
      <c r="A510" s="1279" t="s">
        <v>86</v>
      </c>
      <c r="B510" s="6926" t="s">
        <v>43</v>
      </c>
      <c r="C510" s="1157" t="s">
        <v>43</v>
      </c>
      <c r="D510" s="1323" t="s">
        <v>38</v>
      </c>
      <c r="E510" s="6757"/>
      <c r="F510" s="6802" t="s">
        <v>589</v>
      </c>
      <c r="G510" s="6731" t="s">
        <v>572</v>
      </c>
      <c r="H510" s="6859" t="s">
        <v>48</v>
      </c>
      <c r="I510" s="6737" t="s">
        <v>410</v>
      </c>
      <c r="J510" s="1325" t="s">
        <v>41</v>
      </c>
      <c r="K510" s="1325"/>
      <c r="L510" s="1153">
        <v>0</v>
      </c>
      <c r="M510" s="1153">
        <v>0</v>
      </c>
      <c r="N510" s="1185" t="s">
        <v>147</v>
      </c>
      <c r="O510" s="1273" t="s">
        <v>254</v>
      </c>
      <c r="P510" s="1184"/>
      <c r="Q510" s="1555"/>
      <c r="W510" s="6702" t="s">
        <v>588</v>
      </c>
      <c r="X510" s="6700"/>
    </row>
    <row r="511" spans="1:31" ht="15" customHeight="1">
      <c r="A511" s="1263"/>
      <c r="B511" s="6927"/>
      <c r="C511" s="1137"/>
      <c r="D511" s="1323"/>
      <c r="E511" s="6758"/>
      <c r="F511" s="6803"/>
      <c r="G511" s="6732"/>
      <c r="H511" s="6860"/>
      <c r="I511" s="6738"/>
      <c r="J511" s="1241" t="s">
        <v>376</v>
      </c>
      <c r="K511" s="1241"/>
      <c r="L511" s="1147"/>
      <c r="M511" s="1144"/>
      <c r="N511" s="1393"/>
      <c r="O511" s="1269"/>
      <c r="P511" s="1392"/>
      <c r="Q511" s="1904"/>
      <c r="W511" s="6702"/>
      <c r="X511" s="6700"/>
    </row>
    <row r="512" spans="1:31" ht="30">
      <c r="A512" s="1263"/>
      <c r="B512" s="6927"/>
      <c r="C512" s="1137"/>
      <c r="D512" s="1323"/>
      <c r="E512" s="6758"/>
      <c r="F512" s="6803"/>
      <c r="G512" s="6732"/>
      <c r="H512" s="6860"/>
      <c r="I512" s="6738"/>
      <c r="J512" s="1240" t="s">
        <v>69</v>
      </c>
      <c r="K512" s="1372">
        <v>130</v>
      </c>
      <c r="L512" s="1147">
        <v>82.5</v>
      </c>
      <c r="M512" s="1144">
        <v>80.2</v>
      </c>
      <c r="N512" s="1571" t="s">
        <v>587</v>
      </c>
      <c r="O512" s="1744" t="s">
        <v>586</v>
      </c>
      <c r="P512" s="1903">
        <v>10</v>
      </c>
      <c r="Q512" s="1902">
        <v>10</v>
      </c>
      <c r="W512" s="6702"/>
      <c r="X512" s="6700"/>
      <c r="AC512" s="1143"/>
      <c r="AD512" s="1143"/>
    </row>
    <row r="513" spans="1:30">
      <c r="A513" s="1263"/>
      <c r="B513" s="6927"/>
      <c r="C513" s="1137"/>
      <c r="D513" s="1323"/>
      <c r="E513" s="6758"/>
      <c r="F513" s="6803"/>
      <c r="G513" s="6732"/>
      <c r="H513" s="6860"/>
      <c r="I513" s="6738"/>
      <c r="J513" s="1240" t="s">
        <v>375</v>
      </c>
      <c r="K513" s="1372"/>
      <c r="L513" s="1147">
        <v>0</v>
      </c>
      <c r="M513" s="1144"/>
      <c r="N513" s="1901"/>
      <c r="O513" s="1771"/>
      <c r="P513" s="1344"/>
      <c r="Q513" s="1342"/>
      <c r="W513" s="6702"/>
      <c r="X513" s="6700"/>
      <c r="AC513" s="1143"/>
      <c r="AD513" s="1143"/>
    </row>
    <row r="514" spans="1:30">
      <c r="A514" s="1263"/>
      <c r="B514" s="6927"/>
      <c r="C514" s="1137"/>
      <c r="D514" s="1323"/>
      <c r="E514" s="6758"/>
      <c r="F514" s="6803"/>
      <c r="G514" s="6732"/>
      <c r="H514" s="6860"/>
      <c r="I514" s="6738"/>
      <c r="J514" s="1240" t="s">
        <v>354</v>
      </c>
      <c r="K514" s="1372">
        <v>30</v>
      </c>
      <c r="L514" s="1147">
        <v>30</v>
      </c>
      <c r="M514" s="1144">
        <v>26.8</v>
      </c>
      <c r="N514" s="1901"/>
      <c r="O514" s="1771"/>
      <c r="P514" s="1344"/>
      <c r="Q514" s="1342"/>
      <c r="W514" s="6702"/>
      <c r="X514" s="6700"/>
      <c r="AC514" s="1143"/>
      <c r="AD514" s="1143"/>
    </row>
    <row r="515" spans="1:30" ht="15" customHeight="1" thickBot="1">
      <c r="A515" s="1263"/>
      <c r="B515" s="6927"/>
      <c r="C515" s="1137"/>
      <c r="D515" s="1323"/>
      <c r="E515" s="6758"/>
      <c r="F515" s="6803"/>
      <c r="G515" s="6732"/>
      <c r="H515" s="6860"/>
      <c r="I515" s="6738"/>
      <c r="J515" s="1355" t="s">
        <v>90</v>
      </c>
      <c r="K515" s="1363"/>
      <c r="L515" s="1362">
        <v>0</v>
      </c>
      <c r="M515" s="1133"/>
      <c r="N515" s="1589"/>
      <c r="O515" s="1588"/>
      <c r="P515" s="1336"/>
      <c r="Q515" s="1334"/>
      <c r="W515" s="6702"/>
      <c r="X515" s="6700"/>
      <c r="AC515" s="1143"/>
      <c r="AD515" s="1143"/>
    </row>
    <row r="516" spans="1:30" ht="15.75" customHeight="1" thickBot="1">
      <c r="A516" s="1127"/>
      <c r="B516" s="6928"/>
      <c r="C516" s="1665"/>
      <c r="D516" s="1357"/>
      <c r="E516" s="6759"/>
      <c r="F516" s="6826"/>
      <c r="G516" s="6733"/>
      <c r="H516" s="6861"/>
      <c r="I516" s="6739"/>
      <c r="J516" s="1218" t="s">
        <v>36</v>
      </c>
      <c r="K516" s="1250">
        <f>SUM(K510:K515)</f>
        <v>160</v>
      </c>
      <c r="L516" s="1250">
        <f>SUM(L510:L515)</f>
        <v>112.5</v>
      </c>
      <c r="M516" s="1250">
        <f>SUM(M510:M515)</f>
        <v>107</v>
      </c>
      <c r="N516" s="1304"/>
      <c r="O516" s="1556"/>
      <c r="P516" s="1303"/>
      <c r="Q516" s="1301"/>
      <c r="R516" s="1882"/>
      <c r="S516" s="1882"/>
      <c r="T516" s="1882"/>
      <c r="U516" s="1882"/>
      <c r="V516" s="1882"/>
      <c r="W516" s="1212"/>
      <c r="X516" s="1115"/>
      <c r="AC516" s="1143"/>
      <c r="AD516" s="1143"/>
    </row>
    <row r="517" spans="1:30" ht="15.75" customHeight="1">
      <c r="A517" s="1279" t="s">
        <v>86</v>
      </c>
      <c r="B517" s="6926" t="s">
        <v>43</v>
      </c>
      <c r="C517" s="1157" t="s">
        <v>43</v>
      </c>
      <c r="D517" s="1323" t="s">
        <v>51</v>
      </c>
      <c r="E517" s="6771" t="s">
        <v>382</v>
      </c>
      <c r="F517" s="6807" t="s">
        <v>585</v>
      </c>
      <c r="G517" s="6731" t="s">
        <v>572</v>
      </c>
      <c r="H517" s="6859" t="s">
        <v>48</v>
      </c>
      <c r="I517" s="6737" t="s">
        <v>410</v>
      </c>
      <c r="J517" s="1372" t="s">
        <v>41</v>
      </c>
      <c r="K517" s="1372"/>
      <c r="L517" s="1147"/>
      <c r="M517" s="1147"/>
      <c r="N517" s="1635" t="s">
        <v>147</v>
      </c>
      <c r="O517" s="1269" t="s">
        <v>254</v>
      </c>
      <c r="P517" s="1392"/>
      <c r="Q517" s="1342"/>
      <c r="W517" s="6702" t="s">
        <v>584</v>
      </c>
      <c r="X517" s="6700"/>
      <c r="Y517" s="1322"/>
      <c r="AC517" s="1143"/>
      <c r="AD517" s="1143"/>
    </row>
    <row r="518" spans="1:30" ht="15.75" customHeight="1">
      <c r="A518" s="1263"/>
      <c r="B518" s="6927"/>
      <c r="C518" s="1137"/>
      <c r="D518" s="1323"/>
      <c r="E518" s="6772"/>
      <c r="F518" s="6808"/>
      <c r="G518" s="6732"/>
      <c r="H518" s="6860"/>
      <c r="I518" s="6738"/>
      <c r="J518" s="1241" t="s">
        <v>376</v>
      </c>
      <c r="K518" s="1241"/>
      <c r="L518" s="1147"/>
      <c r="M518" s="1147"/>
      <c r="N518" s="1900"/>
      <c r="O518" s="1269"/>
      <c r="P518" s="1392"/>
      <c r="Q518" s="1342"/>
      <c r="W518" s="6702"/>
      <c r="X518" s="6700"/>
      <c r="AC518" s="1143"/>
      <c r="AD518" s="1143"/>
    </row>
    <row r="519" spans="1:30" ht="15.75" customHeight="1">
      <c r="A519" s="1263"/>
      <c r="B519" s="6927"/>
      <c r="C519" s="1137"/>
      <c r="D519" s="1323"/>
      <c r="E519" s="6772"/>
      <c r="F519" s="6808"/>
      <c r="G519" s="6732"/>
      <c r="H519" s="6860"/>
      <c r="I519" s="6738"/>
      <c r="J519" s="1240" t="s">
        <v>69</v>
      </c>
      <c r="K519" s="1240">
        <v>200</v>
      </c>
      <c r="L519" s="1140">
        <v>495</v>
      </c>
      <c r="M519" s="1140">
        <v>420.9</v>
      </c>
      <c r="N519" s="1899"/>
      <c r="O519" s="1318"/>
      <c r="P519" s="1341"/>
      <c r="Q519" s="1339"/>
      <c r="W519" s="6702"/>
      <c r="X519" s="6700"/>
      <c r="AC519" s="1143"/>
      <c r="AD519" s="1143"/>
    </row>
    <row r="520" spans="1:30" ht="15.75" customHeight="1">
      <c r="A520" s="1263"/>
      <c r="B520" s="6927"/>
      <c r="C520" s="1137"/>
      <c r="D520" s="1323"/>
      <c r="E520" s="6772"/>
      <c r="F520" s="6808"/>
      <c r="G520" s="6732"/>
      <c r="H520" s="6860"/>
      <c r="I520" s="6738"/>
      <c r="J520" s="1240" t="s">
        <v>375</v>
      </c>
      <c r="K520" s="1240"/>
      <c r="L520" s="1140"/>
      <c r="M520" s="1140"/>
      <c r="N520" s="1899"/>
      <c r="O520" s="1318"/>
      <c r="P520" s="1341"/>
      <c r="Q520" s="1339"/>
      <c r="W520" s="6702"/>
      <c r="X520" s="6700"/>
      <c r="AC520" s="1143"/>
      <c r="AD520" s="1143"/>
    </row>
    <row r="521" spans="1:30" ht="15.75" customHeight="1">
      <c r="A521" s="1263"/>
      <c r="B521" s="6927"/>
      <c r="C521" s="1137"/>
      <c r="D521" s="1323"/>
      <c r="E521" s="6772"/>
      <c r="F521" s="6808"/>
      <c r="G521" s="6732"/>
      <c r="H521" s="6860"/>
      <c r="I521" s="6738"/>
      <c r="J521" s="1321" t="s">
        <v>354</v>
      </c>
      <c r="K521" s="1321">
        <v>350</v>
      </c>
      <c r="L521" s="1140">
        <v>649</v>
      </c>
      <c r="M521" s="1140">
        <v>649</v>
      </c>
      <c r="N521" s="1899"/>
      <c r="O521" s="1318"/>
      <c r="P521" s="1341"/>
      <c r="Q521" s="1339"/>
      <c r="W521" s="6702"/>
      <c r="X521" s="6700"/>
      <c r="AC521" s="1143"/>
      <c r="AD521" s="1143"/>
    </row>
    <row r="522" spans="1:30" ht="15.75" customHeight="1" thickBot="1">
      <c r="A522" s="1263"/>
      <c r="B522" s="6927"/>
      <c r="C522" s="1137"/>
      <c r="D522" s="1323"/>
      <c r="E522" s="6772"/>
      <c r="F522" s="6808"/>
      <c r="G522" s="6732"/>
      <c r="H522" s="6860"/>
      <c r="I522" s="6738"/>
      <c r="J522" s="1313" t="s">
        <v>90</v>
      </c>
      <c r="K522" s="1895"/>
      <c r="L522" s="1362"/>
      <c r="M522" s="1362"/>
      <c r="N522" s="1354"/>
      <c r="O522" s="1310"/>
      <c r="P522" s="1336"/>
      <c r="Q522" s="1334"/>
      <c r="W522" s="6702"/>
      <c r="X522" s="6700"/>
    </row>
    <row r="523" spans="1:30" ht="19.149999999999999" customHeight="1" thickBot="1">
      <c r="A523" s="1127"/>
      <c r="B523" s="6928"/>
      <c r="C523" s="1665"/>
      <c r="D523" s="1357"/>
      <c r="E523" s="6773"/>
      <c r="F523" s="6809"/>
      <c r="G523" s="6733"/>
      <c r="H523" s="6861"/>
      <c r="I523" s="6739"/>
      <c r="J523" s="1218" t="s">
        <v>36</v>
      </c>
      <c r="K523" s="1250">
        <f>SUM(K517:K522)</f>
        <v>550</v>
      </c>
      <c r="L523" s="1250">
        <f>SUM(L517:L522)</f>
        <v>1144</v>
      </c>
      <c r="M523" s="1250">
        <f>SUM(M517:M522)</f>
        <v>1069.9000000000001</v>
      </c>
      <c r="N523" s="1570"/>
      <c r="O523" s="1302"/>
      <c r="P523" s="1303"/>
      <c r="Q523" s="1301"/>
      <c r="R523" s="1882"/>
      <c r="S523" s="1882"/>
      <c r="T523" s="1882"/>
      <c r="U523" s="1882"/>
      <c r="V523" s="1882"/>
      <c r="W523" s="1212"/>
      <c r="X523" s="1115"/>
    </row>
    <row r="524" spans="1:30" ht="15.75" customHeight="1">
      <c r="A524" s="1279" t="s">
        <v>86</v>
      </c>
      <c r="B524" s="6926" t="s">
        <v>43</v>
      </c>
      <c r="C524" s="1157" t="s">
        <v>43</v>
      </c>
      <c r="D524" s="1323" t="s">
        <v>44</v>
      </c>
      <c r="E524" s="6771" t="s">
        <v>382</v>
      </c>
      <c r="F524" s="6807" t="s">
        <v>583</v>
      </c>
      <c r="G524" s="6731" t="s">
        <v>572</v>
      </c>
      <c r="H524" s="6859" t="s">
        <v>48</v>
      </c>
      <c r="I524" s="6737" t="s">
        <v>407</v>
      </c>
      <c r="J524" s="1372" t="s">
        <v>41</v>
      </c>
      <c r="K524" s="1147">
        <v>0</v>
      </c>
      <c r="L524" s="1147">
        <v>0</v>
      </c>
      <c r="M524" s="1147">
        <v>0</v>
      </c>
      <c r="N524" s="1393" t="s">
        <v>147</v>
      </c>
      <c r="O524" s="1269" t="s">
        <v>254</v>
      </c>
      <c r="P524" s="1392"/>
      <c r="Q524" s="1342"/>
      <c r="W524" s="6702" t="s">
        <v>582</v>
      </c>
      <c r="X524" s="6700"/>
      <c r="AC524" s="1143"/>
    </row>
    <row r="525" spans="1:30" ht="15.75" customHeight="1">
      <c r="A525" s="1263"/>
      <c r="B525" s="6927"/>
      <c r="C525" s="1137"/>
      <c r="D525" s="1323"/>
      <c r="E525" s="6772"/>
      <c r="F525" s="6808"/>
      <c r="G525" s="6732"/>
      <c r="H525" s="6860"/>
      <c r="I525" s="6738"/>
      <c r="J525" s="1241" t="s">
        <v>376</v>
      </c>
      <c r="K525" s="1241"/>
      <c r="L525" s="1147">
        <v>0</v>
      </c>
      <c r="M525" s="1147">
        <v>0</v>
      </c>
      <c r="N525" s="1393"/>
      <c r="O525" s="1392"/>
      <c r="P525" s="1392"/>
      <c r="Q525" s="1342"/>
      <c r="W525" s="6702"/>
      <c r="X525" s="6700"/>
    </row>
    <row r="526" spans="1:30" ht="15.75" customHeight="1">
      <c r="A526" s="1263"/>
      <c r="B526" s="6927"/>
      <c r="C526" s="1137"/>
      <c r="D526" s="1323"/>
      <c r="E526" s="6772"/>
      <c r="F526" s="6808"/>
      <c r="G526" s="6732"/>
      <c r="H526" s="6860"/>
      <c r="I526" s="6738"/>
      <c r="J526" s="1240" t="s">
        <v>69</v>
      </c>
      <c r="K526" s="1240">
        <v>180</v>
      </c>
      <c r="L526" s="1140">
        <v>103.6</v>
      </c>
      <c r="M526" s="1141">
        <v>103.5</v>
      </c>
      <c r="N526" s="1173"/>
      <c r="O526" s="1406"/>
      <c r="P526" s="1406"/>
      <c r="Q526" s="1339"/>
      <c r="W526" s="6702"/>
      <c r="X526" s="6700"/>
      <c r="AC526" s="1143"/>
      <c r="AD526" s="1081"/>
    </row>
    <row r="527" spans="1:30" ht="15.75" customHeight="1">
      <c r="A527" s="1263"/>
      <c r="B527" s="6927"/>
      <c r="C527" s="1137"/>
      <c r="D527" s="1323"/>
      <c r="E527" s="6772"/>
      <c r="F527" s="6808"/>
      <c r="G527" s="6732"/>
      <c r="H527" s="6860"/>
      <c r="I527" s="6738"/>
      <c r="J527" s="1240" t="s">
        <v>375</v>
      </c>
      <c r="K527" s="1240"/>
      <c r="L527" s="1140"/>
      <c r="M527" s="1141"/>
      <c r="N527" s="1173"/>
      <c r="O527" s="1406"/>
      <c r="P527" s="1406"/>
      <c r="Q527" s="1339"/>
      <c r="W527" s="6702"/>
      <c r="X527" s="6700"/>
    </row>
    <row r="528" spans="1:30" ht="15.75" customHeight="1">
      <c r="A528" s="1263"/>
      <c r="B528" s="6927"/>
      <c r="C528" s="1137"/>
      <c r="D528" s="1323"/>
      <c r="E528" s="6772"/>
      <c r="F528" s="6808"/>
      <c r="G528" s="6732"/>
      <c r="H528" s="6860"/>
      <c r="I528" s="6738"/>
      <c r="J528" s="1321" t="s">
        <v>354</v>
      </c>
      <c r="K528" s="1321"/>
      <c r="L528" s="1320"/>
      <c r="M528" s="1407"/>
      <c r="N528" s="1173"/>
      <c r="O528" s="1406"/>
      <c r="P528" s="1406"/>
      <c r="Q528" s="1339"/>
      <c r="W528" s="6702"/>
      <c r="X528" s="6700"/>
    </row>
    <row r="529" spans="1:33" ht="9.75" customHeight="1" thickBot="1">
      <c r="A529" s="1263"/>
      <c r="B529" s="6927"/>
      <c r="C529" s="1137"/>
      <c r="D529" s="1323"/>
      <c r="E529" s="6772"/>
      <c r="F529" s="6808"/>
      <c r="G529" s="6732"/>
      <c r="H529" s="6860"/>
      <c r="I529" s="6738"/>
      <c r="J529" s="1313" t="s">
        <v>90</v>
      </c>
      <c r="K529" s="1895"/>
      <c r="L529" s="1337"/>
      <c r="M529" s="1894"/>
      <c r="N529" s="1515"/>
      <c r="O529" s="1893"/>
      <c r="P529" s="1893"/>
      <c r="Q529" s="1334"/>
      <c r="W529" s="6702"/>
      <c r="X529" s="6700"/>
    </row>
    <row r="530" spans="1:33" ht="15.6" customHeight="1" thickBot="1">
      <c r="A530" s="1127"/>
      <c r="B530" s="6928"/>
      <c r="C530" s="1665"/>
      <c r="D530" s="1357"/>
      <c r="E530" s="6773"/>
      <c r="F530" s="6809"/>
      <c r="G530" s="6733"/>
      <c r="H530" s="6861"/>
      <c r="I530" s="6739"/>
      <c r="J530" s="1218" t="s">
        <v>36</v>
      </c>
      <c r="K530" s="1250">
        <f>SUM(K524:K529)</f>
        <v>180</v>
      </c>
      <c r="L530" s="1250">
        <f>SUM(L524:L529)</f>
        <v>103.6</v>
      </c>
      <c r="M530" s="1250">
        <f>SUM(M524:M529)</f>
        <v>103.5</v>
      </c>
      <c r="N530" s="1249"/>
      <c r="O530" s="1214"/>
      <c r="P530" s="1395"/>
      <c r="Q530" s="1301"/>
      <c r="R530" s="1882"/>
      <c r="S530" s="1882"/>
      <c r="T530" s="1882"/>
      <c r="U530" s="1882"/>
      <c r="V530" s="1882"/>
      <c r="W530" s="1212"/>
      <c r="X530" s="1115"/>
    </row>
    <row r="531" spans="1:33" ht="15.75" customHeight="1">
      <c r="A531" s="1279" t="s">
        <v>86</v>
      </c>
      <c r="B531" s="6926" t="s">
        <v>43</v>
      </c>
      <c r="C531" s="1157" t="s">
        <v>43</v>
      </c>
      <c r="D531" s="1323" t="s">
        <v>86</v>
      </c>
      <c r="E531" s="6771" t="s">
        <v>382</v>
      </c>
      <c r="F531" s="6807" t="s">
        <v>581</v>
      </c>
      <c r="G531" s="6731" t="s">
        <v>572</v>
      </c>
      <c r="H531" s="6859" t="s">
        <v>48</v>
      </c>
      <c r="I531" s="6737" t="s">
        <v>461</v>
      </c>
      <c r="J531" s="1325" t="s">
        <v>41</v>
      </c>
      <c r="K531" s="1147">
        <v>0</v>
      </c>
      <c r="L531" s="1147">
        <v>0</v>
      </c>
      <c r="M531" s="1147">
        <v>0</v>
      </c>
      <c r="N531" s="1393" t="s">
        <v>147</v>
      </c>
      <c r="O531" s="1269" t="s">
        <v>254</v>
      </c>
      <c r="P531" s="1392"/>
      <c r="Q531" s="1342"/>
      <c r="W531" s="6702" t="s">
        <v>580</v>
      </c>
      <c r="X531" s="6701" t="s">
        <v>579</v>
      </c>
      <c r="Y531" s="1444"/>
      <c r="AC531" s="1143"/>
    </row>
    <row r="532" spans="1:33" ht="15.75" customHeight="1">
      <c r="A532" s="1263"/>
      <c r="B532" s="6927"/>
      <c r="C532" s="1137"/>
      <c r="D532" s="1323"/>
      <c r="E532" s="6772"/>
      <c r="F532" s="6808"/>
      <c r="G532" s="6732"/>
      <c r="H532" s="6860"/>
      <c r="I532" s="6738"/>
      <c r="J532" s="1241" t="s">
        <v>376</v>
      </c>
      <c r="K532" s="1241"/>
      <c r="L532" s="1346"/>
      <c r="M532" s="1578"/>
      <c r="N532" s="1393"/>
      <c r="O532" s="1392"/>
      <c r="P532" s="1392"/>
      <c r="Q532" s="1342"/>
      <c r="W532" s="6702"/>
      <c r="X532" s="6701"/>
    </row>
    <row r="533" spans="1:33" ht="15.75" customHeight="1">
      <c r="A533" s="1263"/>
      <c r="B533" s="6927"/>
      <c r="C533" s="1137"/>
      <c r="D533" s="1323"/>
      <c r="E533" s="6772"/>
      <c r="F533" s="6808"/>
      <c r="G533" s="6732"/>
      <c r="H533" s="6860"/>
      <c r="I533" s="6738"/>
      <c r="J533" s="1240" t="s">
        <v>69</v>
      </c>
      <c r="K533" s="1240">
        <v>55</v>
      </c>
      <c r="L533" s="1140">
        <v>10</v>
      </c>
      <c r="M533" s="1141">
        <v>7.4</v>
      </c>
      <c r="N533" s="1173"/>
      <c r="O533" s="1406"/>
      <c r="P533" s="1406"/>
      <c r="Q533" s="1339"/>
      <c r="W533" s="6702"/>
      <c r="X533" s="6701"/>
      <c r="AC533" s="1143"/>
    </row>
    <row r="534" spans="1:33" ht="15.75" customHeight="1">
      <c r="A534" s="1263"/>
      <c r="B534" s="6927"/>
      <c r="C534" s="1137"/>
      <c r="D534" s="1323"/>
      <c r="E534" s="6772"/>
      <c r="F534" s="6808"/>
      <c r="G534" s="6732"/>
      <c r="H534" s="6860"/>
      <c r="I534" s="6738"/>
      <c r="J534" s="1240" t="s">
        <v>375</v>
      </c>
      <c r="K534" s="1240"/>
      <c r="L534" s="1140"/>
      <c r="M534" s="1141"/>
      <c r="N534" s="1173"/>
      <c r="O534" s="1406"/>
      <c r="P534" s="1406"/>
      <c r="Q534" s="1339"/>
      <c r="W534" s="6702"/>
      <c r="X534" s="6701"/>
    </row>
    <row r="535" spans="1:33" ht="15.75" customHeight="1">
      <c r="A535" s="1263"/>
      <c r="B535" s="6927"/>
      <c r="C535" s="1137"/>
      <c r="D535" s="1323"/>
      <c r="E535" s="6772"/>
      <c r="F535" s="6808"/>
      <c r="G535" s="6732"/>
      <c r="H535" s="6860"/>
      <c r="I535" s="6738"/>
      <c r="J535" s="1321" t="s">
        <v>354</v>
      </c>
      <c r="K535" s="1321">
        <v>200</v>
      </c>
      <c r="L535" s="1140">
        <v>21.4</v>
      </c>
      <c r="M535" s="1141">
        <v>0</v>
      </c>
      <c r="N535" s="1173"/>
      <c r="O535" s="1406"/>
      <c r="P535" s="1406"/>
      <c r="Q535" s="1339"/>
      <c r="W535" s="6702"/>
      <c r="X535" s="6701"/>
      <c r="AC535" s="1143"/>
      <c r="AG535" s="1081"/>
    </row>
    <row r="536" spans="1:33" ht="58.15" customHeight="1" thickBot="1">
      <c r="A536" s="1263"/>
      <c r="B536" s="6927"/>
      <c r="C536" s="1137"/>
      <c r="D536" s="1323"/>
      <c r="E536" s="6772"/>
      <c r="F536" s="6808"/>
      <c r="G536" s="6732"/>
      <c r="H536" s="6860"/>
      <c r="I536" s="6738"/>
      <c r="J536" s="1313" t="s">
        <v>90</v>
      </c>
      <c r="K536" s="1895"/>
      <c r="L536" s="1337"/>
      <c r="M536" s="1894"/>
      <c r="N536" s="1515"/>
      <c r="O536" s="1893"/>
      <c r="P536" s="1893"/>
      <c r="Q536" s="1334"/>
      <c r="W536" s="6702"/>
      <c r="X536" s="6701"/>
    </row>
    <row r="537" spans="1:33" ht="15.75" customHeight="1" thickBot="1">
      <c r="A537" s="1127"/>
      <c r="B537" s="6928"/>
      <c r="C537" s="1665"/>
      <c r="D537" s="1357"/>
      <c r="E537" s="6773"/>
      <c r="F537" s="6809"/>
      <c r="G537" s="6733"/>
      <c r="H537" s="6861"/>
      <c r="I537" s="6739"/>
      <c r="J537" s="1218" t="s">
        <v>36</v>
      </c>
      <c r="K537" s="1250">
        <f>SUM(K531:K536)</f>
        <v>255</v>
      </c>
      <c r="L537" s="1250">
        <f>SUM(L531:L536)</f>
        <v>31.4</v>
      </c>
      <c r="M537" s="1250">
        <f>SUM(M531:M536)</f>
        <v>7.4</v>
      </c>
      <c r="N537" s="1249"/>
      <c r="O537" s="1214"/>
      <c r="P537" s="1395"/>
      <c r="Q537" s="1301"/>
      <c r="R537" s="1882"/>
      <c r="S537" s="1882"/>
      <c r="T537" s="1882"/>
      <c r="U537" s="1882"/>
      <c r="V537" s="1882"/>
      <c r="W537" s="1212"/>
      <c r="X537" s="1115"/>
    </row>
    <row r="538" spans="1:33" ht="15.75" customHeight="1">
      <c r="A538" s="1279" t="s">
        <v>86</v>
      </c>
      <c r="B538" s="6926" t="s">
        <v>43</v>
      </c>
      <c r="C538" s="1157" t="s">
        <v>43</v>
      </c>
      <c r="D538" s="1323" t="s">
        <v>81</v>
      </c>
      <c r="E538" s="6771" t="s">
        <v>382</v>
      </c>
      <c r="F538" s="6807" t="s">
        <v>578</v>
      </c>
      <c r="G538" s="6731" t="s">
        <v>572</v>
      </c>
      <c r="H538" s="6859" t="s">
        <v>48</v>
      </c>
      <c r="I538" s="6737" t="s">
        <v>577</v>
      </c>
      <c r="J538" s="1372" t="s">
        <v>41</v>
      </c>
      <c r="K538" s="1372"/>
      <c r="L538" s="1147">
        <v>0</v>
      </c>
      <c r="M538" s="1147">
        <v>0</v>
      </c>
      <c r="N538" s="1393" t="s">
        <v>147</v>
      </c>
      <c r="O538" s="1269" t="s">
        <v>254</v>
      </c>
      <c r="P538" s="1392"/>
      <c r="Q538" s="1342"/>
      <c r="W538" s="6702" t="s">
        <v>576</v>
      </c>
      <c r="X538" s="6700"/>
      <c r="AC538" s="1143"/>
    </row>
    <row r="539" spans="1:33" ht="15.75" customHeight="1">
      <c r="A539" s="1263"/>
      <c r="B539" s="6927"/>
      <c r="C539" s="1137"/>
      <c r="D539" s="1323"/>
      <c r="E539" s="6772"/>
      <c r="F539" s="6808"/>
      <c r="G539" s="6732"/>
      <c r="H539" s="6860"/>
      <c r="I539" s="6738"/>
      <c r="J539" s="1241" t="s">
        <v>376</v>
      </c>
      <c r="K539" s="1241"/>
      <c r="L539" s="1147">
        <v>0</v>
      </c>
      <c r="M539" s="1147">
        <v>0</v>
      </c>
      <c r="N539" s="1393"/>
      <c r="O539" s="1392"/>
      <c r="P539" s="1392"/>
      <c r="Q539" s="1342"/>
      <c r="W539" s="6702"/>
      <c r="X539" s="6700"/>
    </row>
    <row r="540" spans="1:33" ht="15.75" customHeight="1">
      <c r="A540" s="1263"/>
      <c r="B540" s="6927"/>
      <c r="C540" s="1137"/>
      <c r="D540" s="1323"/>
      <c r="E540" s="6772"/>
      <c r="F540" s="6808"/>
      <c r="G540" s="6732"/>
      <c r="H540" s="6860"/>
      <c r="I540" s="6738"/>
      <c r="J540" s="1240" t="s">
        <v>69</v>
      </c>
      <c r="K540" s="1240">
        <v>100</v>
      </c>
      <c r="L540" s="1140">
        <v>65.400000000000006</v>
      </c>
      <c r="M540" s="1141">
        <v>65.2</v>
      </c>
      <c r="N540" s="1173"/>
      <c r="O540" s="1406"/>
      <c r="P540" s="1406"/>
      <c r="Q540" s="1339"/>
      <c r="W540" s="6702"/>
      <c r="X540" s="6700"/>
      <c r="AC540" s="1143"/>
    </row>
    <row r="541" spans="1:33" ht="15.75" customHeight="1">
      <c r="A541" s="1263"/>
      <c r="B541" s="6927"/>
      <c r="C541" s="1137"/>
      <c r="D541" s="1323"/>
      <c r="E541" s="6772"/>
      <c r="F541" s="6808"/>
      <c r="G541" s="6732"/>
      <c r="H541" s="6860"/>
      <c r="I541" s="6738"/>
      <c r="J541" s="1240" t="s">
        <v>375</v>
      </c>
      <c r="K541" s="1240"/>
      <c r="L541" s="1140"/>
      <c r="M541" s="1141"/>
      <c r="N541" s="1173"/>
      <c r="O541" s="1406"/>
      <c r="P541" s="1406"/>
      <c r="Q541" s="1339"/>
      <c r="W541" s="6702"/>
      <c r="X541" s="6700"/>
    </row>
    <row r="542" spans="1:33" ht="15.75" customHeight="1">
      <c r="A542" s="1263"/>
      <c r="B542" s="6927"/>
      <c r="C542" s="1137"/>
      <c r="D542" s="1323"/>
      <c r="E542" s="6772"/>
      <c r="F542" s="6808"/>
      <c r="G542" s="6732"/>
      <c r="H542" s="6860"/>
      <c r="I542" s="6738"/>
      <c r="J542" s="1321" t="s">
        <v>354</v>
      </c>
      <c r="K542" s="1321"/>
      <c r="L542" s="1320"/>
      <c r="M542" s="1407"/>
      <c r="N542" s="1173"/>
      <c r="O542" s="1406"/>
      <c r="P542" s="1406"/>
      <c r="Q542" s="1339"/>
      <c r="W542" s="6702"/>
      <c r="X542" s="6700"/>
    </row>
    <row r="543" spans="1:33" ht="18" customHeight="1" thickBot="1">
      <c r="A543" s="1263"/>
      <c r="B543" s="6927"/>
      <c r="C543" s="1137"/>
      <c r="D543" s="1323"/>
      <c r="E543" s="6772"/>
      <c r="F543" s="6808"/>
      <c r="G543" s="6732"/>
      <c r="H543" s="6860"/>
      <c r="I543" s="6738"/>
      <c r="J543" s="1895" t="s">
        <v>90</v>
      </c>
      <c r="K543" s="1895"/>
      <c r="L543" s="1337"/>
      <c r="M543" s="1894"/>
      <c r="N543" s="1515"/>
      <c r="O543" s="1893"/>
      <c r="P543" s="1893"/>
      <c r="Q543" s="1334"/>
      <c r="W543" s="6702"/>
      <c r="X543" s="6700"/>
    </row>
    <row r="544" spans="1:33" ht="15.75" customHeight="1" thickBot="1">
      <c r="A544" s="1127"/>
      <c r="B544" s="6928"/>
      <c r="C544" s="1665"/>
      <c r="D544" s="1357"/>
      <c r="E544" s="6773"/>
      <c r="F544" s="6809"/>
      <c r="G544" s="6733"/>
      <c r="H544" s="6861"/>
      <c r="I544" s="6739"/>
      <c r="J544" s="1218" t="s">
        <v>36</v>
      </c>
      <c r="K544" s="1250">
        <f>SUM(K538:K543)</f>
        <v>100</v>
      </c>
      <c r="L544" s="1250">
        <f>SUM(L538:L543)</f>
        <v>65.400000000000006</v>
      </c>
      <c r="M544" s="1250">
        <f>SUM(M538:M543)</f>
        <v>65.2</v>
      </c>
      <c r="N544" s="1249"/>
      <c r="O544" s="1214"/>
      <c r="P544" s="1395"/>
      <c r="Q544" s="1301"/>
      <c r="R544" s="1882"/>
      <c r="S544" s="1882"/>
      <c r="T544" s="1882"/>
      <c r="U544" s="1882"/>
      <c r="V544" s="1882"/>
      <c r="W544" s="1212"/>
      <c r="X544" s="1115"/>
    </row>
    <row r="545" spans="1:29" ht="15.75" customHeight="1">
      <c r="A545" s="1279" t="s">
        <v>86</v>
      </c>
      <c r="B545" s="6926" t="s">
        <v>43</v>
      </c>
      <c r="C545" s="1157" t="s">
        <v>43</v>
      </c>
      <c r="D545" s="1323" t="s">
        <v>79</v>
      </c>
      <c r="E545" s="6771" t="s">
        <v>382</v>
      </c>
      <c r="F545" s="6807" t="s">
        <v>575</v>
      </c>
      <c r="G545" s="6731" t="s">
        <v>572</v>
      </c>
      <c r="H545" s="6859" t="s">
        <v>48</v>
      </c>
      <c r="I545" s="6737" t="s">
        <v>47</v>
      </c>
      <c r="J545" s="1372" t="s">
        <v>41</v>
      </c>
      <c r="K545" s="1372"/>
      <c r="L545" s="1147">
        <v>0</v>
      </c>
      <c r="M545" s="1147">
        <v>0</v>
      </c>
      <c r="N545" s="1393" t="s">
        <v>147</v>
      </c>
      <c r="O545" s="1269" t="s">
        <v>254</v>
      </c>
      <c r="P545" s="1392"/>
      <c r="Q545" s="1342"/>
      <c r="W545" s="6702" t="s">
        <v>574</v>
      </c>
      <c r="X545" s="6712"/>
      <c r="AC545" s="1143"/>
    </row>
    <row r="546" spans="1:29" ht="15.75" customHeight="1">
      <c r="A546" s="1263"/>
      <c r="B546" s="6927"/>
      <c r="C546" s="1137"/>
      <c r="D546" s="1323"/>
      <c r="E546" s="6772"/>
      <c r="F546" s="6808"/>
      <c r="G546" s="6732"/>
      <c r="H546" s="6860"/>
      <c r="I546" s="6738"/>
      <c r="J546" s="1241" t="s">
        <v>376</v>
      </c>
      <c r="K546" s="1241"/>
      <c r="L546" s="1147"/>
      <c r="M546" s="1144"/>
      <c r="N546" s="1393"/>
      <c r="O546" s="1392"/>
      <c r="P546" s="1392"/>
      <c r="Q546" s="1342"/>
      <c r="W546" s="6702"/>
      <c r="X546" s="6712"/>
    </row>
    <row r="547" spans="1:29" ht="15.75" customHeight="1">
      <c r="A547" s="1263"/>
      <c r="B547" s="6927"/>
      <c r="C547" s="1137"/>
      <c r="D547" s="1323"/>
      <c r="E547" s="6772"/>
      <c r="F547" s="6808"/>
      <c r="G547" s="6732"/>
      <c r="H547" s="6860"/>
      <c r="I547" s="6738"/>
      <c r="J547" s="1240" t="s">
        <v>69</v>
      </c>
      <c r="K547" s="1240">
        <v>165</v>
      </c>
      <c r="L547" s="1140">
        <v>179.5</v>
      </c>
      <c r="M547" s="1141">
        <v>163</v>
      </c>
      <c r="N547" s="1173"/>
      <c r="O547" s="1406"/>
      <c r="P547" s="1406"/>
      <c r="Q547" s="1339"/>
      <c r="W547" s="6702"/>
      <c r="X547" s="6712"/>
      <c r="AC547" s="1143"/>
    </row>
    <row r="548" spans="1:29" ht="15.75" customHeight="1">
      <c r="A548" s="1263"/>
      <c r="B548" s="6927"/>
      <c r="C548" s="1137"/>
      <c r="D548" s="1323"/>
      <c r="E548" s="6772"/>
      <c r="F548" s="6808"/>
      <c r="G548" s="6732"/>
      <c r="H548" s="6860"/>
      <c r="I548" s="6738"/>
      <c r="J548" s="1372" t="s">
        <v>375</v>
      </c>
      <c r="K548" s="1372"/>
      <c r="L548" s="1346"/>
      <c r="M548" s="1578"/>
      <c r="N548" s="1898"/>
      <c r="O548" s="1897"/>
      <c r="P548" s="1897"/>
      <c r="Q548" s="1342"/>
      <c r="W548" s="6702"/>
      <c r="X548" s="6712"/>
      <c r="Y548" s="1896"/>
    </row>
    <row r="549" spans="1:29" ht="15.75" customHeight="1">
      <c r="A549" s="1263"/>
      <c r="B549" s="6927"/>
      <c r="C549" s="1137"/>
      <c r="D549" s="1323"/>
      <c r="E549" s="6772"/>
      <c r="F549" s="6808"/>
      <c r="G549" s="6732"/>
      <c r="H549" s="6860"/>
      <c r="I549" s="6738"/>
      <c r="J549" s="1321" t="s">
        <v>354</v>
      </c>
      <c r="K549" s="1321">
        <v>32.5</v>
      </c>
      <c r="L549" s="1140">
        <v>32.5</v>
      </c>
      <c r="M549" s="1141">
        <v>0</v>
      </c>
      <c r="N549" s="1173"/>
      <c r="O549" s="1406"/>
      <c r="P549" s="1406"/>
      <c r="Q549" s="1339"/>
      <c r="W549" s="6702"/>
      <c r="X549" s="6712"/>
      <c r="AC549" s="1143"/>
    </row>
    <row r="550" spans="1:29" ht="60" customHeight="1" thickBot="1">
      <c r="A550" s="1263"/>
      <c r="B550" s="6927"/>
      <c r="C550" s="1137"/>
      <c r="D550" s="1323"/>
      <c r="E550" s="6772"/>
      <c r="F550" s="6808"/>
      <c r="G550" s="6732"/>
      <c r="H550" s="6860"/>
      <c r="I550" s="6738"/>
      <c r="J550" s="1313" t="s">
        <v>90</v>
      </c>
      <c r="K550" s="1895"/>
      <c r="L550" s="1337"/>
      <c r="M550" s="1894"/>
      <c r="N550" s="1515"/>
      <c r="O550" s="1893"/>
      <c r="P550" s="1893"/>
      <c r="Q550" s="1334"/>
      <c r="W550" s="6702"/>
      <c r="X550" s="6712"/>
    </row>
    <row r="551" spans="1:29" ht="22.5" customHeight="1" thickBot="1">
      <c r="A551" s="1127"/>
      <c r="B551" s="6928"/>
      <c r="C551" s="1665"/>
      <c r="D551" s="1357"/>
      <c r="E551" s="6773"/>
      <c r="F551" s="6809"/>
      <c r="G551" s="6733"/>
      <c r="H551" s="6861"/>
      <c r="I551" s="6739"/>
      <c r="J551" s="1218" t="s">
        <v>36</v>
      </c>
      <c r="K551" s="1250">
        <f>SUM(K545:K550)</f>
        <v>197.5</v>
      </c>
      <c r="L551" s="1250">
        <f>SUM(L545:L550)</f>
        <v>212</v>
      </c>
      <c r="M551" s="1250">
        <f>SUM(M545:M550)</f>
        <v>163</v>
      </c>
      <c r="N551" s="1249"/>
      <c r="O551" s="1214"/>
      <c r="P551" s="1395"/>
      <c r="Q551" s="1301"/>
      <c r="R551" s="1882"/>
      <c r="S551" s="1882"/>
      <c r="T551" s="1882"/>
      <c r="U551" s="1882"/>
      <c r="V551" s="1882"/>
      <c r="W551" s="1212"/>
      <c r="X551" s="1115"/>
    </row>
    <row r="552" spans="1:29" ht="19.899999999999999" customHeight="1">
      <c r="A552" s="1279" t="s">
        <v>86</v>
      </c>
      <c r="B552" s="6926" t="s">
        <v>43</v>
      </c>
      <c r="C552" s="1157" t="s">
        <v>43</v>
      </c>
      <c r="D552" s="6725" t="s">
        <v>74</v>
      </c>
      <c r="E552" s="6771" t="s">
        <v>382</v>
      </c>
      <c r="F552" s="6807" t="s">
        <v>573</v>
      </c>
      <c r="G552" s="6731" t="s">
        <v>572</v>
      </c>
      <c r="H552" s="6859" t="s">
        <v>48</v>
      </c>
      <c r="I552" s="6737" t="s">
        <v>247</v>
      </c>
      <c r="J552" s="1866" t="s">
        <v>41</v>
      </c>
      <c r="K552" s="1147">
        <v>0</v>
      </c>
      <c r="L552" s="1147">
        <v>0</v>
      </c>
      <c r="M552" s="1147">
        <v>0</v>
      </c>
      <c r="N552" s="1745" t="s">
        <v>147</v>
      </c>
      <c r="O552" s="1744" t="s">
        <v>254</v>
      </c>
      <c r="P552" s="1744"/>
      <c r="Q552" s="1342"/>
      <c r="W552" s="6702" t="s">
        <v>571</v>
      </c>
      <c r="X552" s="6700"/>
      <c r="AC552" s="1143"/>
    </row>
    <row r="553" spans="1:29" ht="18.75" customHeight="1">
      <c r="A553" s="1263"/>
      <c r="B553" s="6927"/>
      <c r="C553" s="1137"/>
      <c r="D553" s="6726"/>
      <c r="E553" s="6772"/>
      <c r="F553" s="6808"/>
      <c r="G553" s="6732"/>
      <c r="H553" s="6860"/>
      <c r="I553" s="6738"/>
      <c r="J553" s="1241" t="s">
        <v>376</v>
      </c>
      <c r="K553" s="1320"/>
      <c r="L553" s="1320"/>
      <c r="M553" s="1320"/>
      <c r="N553" s="1131"/>
      <c r="O553" s="1130"/>
      <c r="P553" s="1130"/>
      <c r="Q553" s="1339"/>
      <c r="W553" s="6702"/>
      <c r="X553" s="6700"/>
    </row>
    <row r="554" spans="1:29" ht="17.25" customHeight="1">
      <c r="A554" s="1263"/>
      <c r="B554" s="6927"/>
      <c r="C554" s="1137"/>
      <c r="D554" s="6726"/>
      <c r="E554" s="6772"/>
      <c r="F554" s="6808"/>
      <c r="G554" s="6732"/>
      <c r="H554" s="6860"/>
      <c r="I554" s="6738"/>
      <c r="J554" s="1240" t="s">
        <v>69</v>
      </c>
      <c r="K554" s="1320"/>
      <c r="L554" s="1320"/>
      <c r="M554" s="1320"/>
      <c r="N554" s="1131"/>
      <c r="O554" s="1130"/>
      <c r="P554" s="1130"/>
      <c r="Q554" s="1339"/>
      <c r="W554" s="6702"/>
      <c r="X554" s="6700"/>
    </row>
    <row r="555" spans="1:29" ht="17.25" customHeight="1">
      <c r="A555" s="1263"/>
      <c r="B555" s="6927"/>
      <c r="C555" s="1137"/>
      <c r="D555" s="6726"/>
      <c r="E555" s="6772"/>
      <c r="F555" s="6808"/>
      <c r="G555" s="6732"/>
      <c r="H555" s="6860"/>
      <c r="I555" s="6738"/>
      <c r="J555" s="1866" t="s">
        <v>375</v>
      </c>
      <c r="K555" s="1320"/>
      <c r="L555" s="1320"/>
      <c r="M555" s="1320"/>
      <c r="N555" s="1131"/>
      <c r="O555" s="1130"/>
      <c r="P555" s="1130"/>
      <c r="Q555" s="1339"/>
      <c r="W555" s="6702"/>
      <c r="X555" s="6700"/>
    </row>
    <row r="556" spans="1:29" ht="15" customHeight="1">
      <c r="A556" s="1263"/>
      <c r="B556" s="6927"/>
      <c r="C556" s="1137"/>
      <c r="D556" s="6726"/>
      <c r="E556" s="6772"/>
      <c r="F556" s="6808"/>
      <c r="G556" s="6732"/>
      <c r="H556" s="6860"/>
      <c r="I556" s="6738"/>
      <c r="J556" s="1865" t="s">
        <v>354</v>
      </c>
      <c r="K556" s="1320"/>
      <c r="L556" s="1320"/>
      <c r="M556" s="1320"/>
      <c r="N556" s="1131"/>
      <c r="O556" s="1130"/>
      <c r="P556" s="1130"/>
      <c r="Q556" s="1339"/>
      <c r="W556" s="6702"/>
      <c r="X556" s="6700"/>
    </row>
    <row r="557" spans="1:29" ht="16.5" customHeight="1" thickBot="1">
      <c r="A557" s="1263"/>
      <c r="B557" s="6927"/>
      <c r="C557" s="1137"/>
      <c r="D557" s="6726"/>
      <c r="E557" s="6772"/>
      <c r="F557" s="6808"/>
      <c r="G557" s="6732"/>
      <c r="H557" s="6860"/>
      <c r="I557" s="6738"/>
      <c r="J557" s="1863" t="s">
        <v>90</v>
      </c>
      <c r="K557" s="1503"/>
      <c r="L557" s="1503"/>
      <c r="M557" s="1503"/>
      <c r="N557" s="1892"/>
      <c r="O557" s="1572"/>
      <c r="P557" s="1891"/>
      <c r="Q557" s="1498"/>
      <c r="W557" s="6702"/>
      <c r="X557" s="6700"/>
    </row>
    <row r="558" spans="1:29" ht="16.899999999999999" customHeight="1" thickBot="1">
      <c r="A558" s="1127"/>
      <c r="B558" s="6928"/>
      <c r="C558" s="1665"/>
      <c r="D558" s="6727"/>
      <c r="E558" s="6773"/>
      <c r="F558" s="6809"/>
      <c r="G558" s="6733"/>
      <c r="H558" s="6861"/>
      <c r="I558" s="6739"/>
      <c r="J558" s="1218" t="s">
        <v>36</v>
      </c>
      <c r="K558" s="1217">
        <f>SUM(K552:K557)</f>
        <v>0</v>
      </c>
      <c r="L558" s="1217">
        <f>SUM(L552:L557)</f>
        <v>0</v>
      </c>
      <c r="M558" s="1217">
        <f>SUM(M552:M557)</f>
        <v>0</v>
      </c>
      <c r="N558" s="1496"/>
      <c r="O558" s="1890"/>
      <c r="P558" s="1889"/>
      <c r="Q558" s="1792"/>
      <c r="W558" s="1212"/>
      <c r="X558" s="1115"/>
    </row>
    <row r="559" spans="1:29" ht="15.75" thickBot="1">
      <c r="A559" s="1127" t="s">
        <v>86</v>
      </c>
      <c r="B559" s="1791" t="s">
        <v>43</v>
      </c>
      <c r="C559" s="6812" t="s">
        <v>40</v>
      </c>
      <c r="D559" s="6812"/>
      <c r="E559" s="6812"/>
      <c r="F559" s="6812"/>
      <c r="G559" s="6812"/>
      <c r="H559" s="6812"/>
      <c r="I559" s="6813"/>
      <c r="J559" s="1809" t="s">
        <v>36</v>
      </c>
      <c r="K559" s="1110">
        <f>K502*1</f>
        <v>1442.5</v>
      </c>
      <c r="L559" s="1110">
        <f>L502*1</f>
        <v>1668.9</v>
      </c>
      <c r="M559" s="1110">
        <f>M502*1</f>
        <v>1516</v>
      </c>
      <c r="N559" s="1109"/>
      <c r="O559" s="1109"/>
      <c r="P559" s="1109"/>
      <c r="Q559" s="1108"/>
      <c r="W559" s="1205"/>
      <c r="X559" s="1204"/>
    </row>
    <row r="560" spans="1:29" ht="15.75" thickBot="1">
      <c r="A560" s="1679" t="s">
        <v>86</v>
      </c>
      <c r="B560" s="1790" t="s">
        <v>38</v>
      </c>
      <c r="C560" s="1681" t="s">
        <v>570</v>
      </c>
      <c r="D560" s="1680"/>
      <c r="E560" s="1466"/>
      <c r="F560" s="1680"/>
      <c r="G560" s="1680"/>
      <c r="H560" s="1680"/>
      <c r="I560" s="1680"/>
      <c r="J560" s="1466"/>
      <c r="K560" s="1466"/>
      <c r="L560" s="1466"/>
      <c r="M560" s="1466"/>
      <c r="N560" s="1888"/>
      <c r="O560" s="1888"/>
      <c r="P560" s="1888"/>
      <c r="Q560" s="1887"/>
      <c r="W560" s="1107"/>
      <c r="X560" s="1106"/>
    </row>
    <row r="561" spans="1:29" ht="30.75" thickBot="1">
      <c r="A561" s="1679"/>
      <c r="B561" s="1113"/>
      <c r="C561" s="1886"/>
      <c r="D561" s="1885"/>
      <c r="E561" s="1885"/>
      <c r="F561" s="1885"/>
      <c r="G561" s="1885"/>
      <c r="H561" s="1885"/>
      <c r="I561" s="1885"/>
      <c r="J561" s="1885"/>
      <c r="K561" s="1885"/>
      <c r="L561" s="1885"/>
      <c r="M561" s="1884"/>
      <c r="N561" s="1683" t="s">
        <v>569</v>
      </c>
      <c r="O561" s="1459" t="s">
        <v>254</v>
      </c>
      <c r="P561" s="1458"/>
      <c r="Q561" s="1883"/>
      <c r="R561" s="1882"/>
      <c r="S561" s="1882"/>
      <c r="T561" s="1882"/>
      <c r="U561" s="1882"/>
      <c r="V561" s="1882"/>
      <c r="W561" s="1197"/>
      <c r="X561" s="1196"/>
      <c r="AA561" s="1081"/>
    </row>
    <row r="562" spans="1:29" ht="15" customHeight="1" thickBot="1">
      <c r="A562" s="1279" t="s">
        <v>86</v>
      </c>
      <c r="B562" s="6719" t="s">
        <v>38</v>
      </c>
      <c r="C562" s="1641" t="s">
        <v>43</v>
      </c>
      <c r="D562" s="6949" t="s">
        <v>568</v>
      </c>
      <c r="E562" s="6950"/>
      <c r="F562" s="6951"/>
      <c r="G562" s="6754" t="s">
        <v>558</v>
      </c>
      <c r="H562" s="6740" t="s">
        <v>48</v>
      </c>
      <c r="I562" s="6737" t="s">
        <v>247</v>
      </c>
      <c r="J562" s="1192" t="s">
        <v>41</v>
      </c>
      <c r="K562" s="1174">
        <f t="shared" ref="K562:M567" si="8">K569+K576+K583+K590</f>
        <v>0</v>
      </c>
      <c r="L562" s="1174">
        <f t="shared" si="8"/>
        <v>0</v>
      </c>
      <c r="M562" s="1881">
        <f t="shared" si="8"/>
        <v>0</v>
      </c>
      <c r="N562" s="1880"/>
      <c r="O562" s="1879"/>
      <c r="P562" s="1622"/>
      <c r="Q562" s="1368"/>
      <c r="W562" s="1188"/>
      <c r="X562" s="1187"/>
      <c r="AA562" s="1081"/>
    </row>
    <row r="563" spans="1:29" ht="15" customHeight="1" thickBot="1">
      <c r="A563" s="1263"/>
      <c r="B563" s="6720"/>
      <c r="C563" s="1639"/>
      <c r="D563" s="6952"/>
      <c r="E563" s="6953"/>
      <c r="F563" s="6954"/>
      <c r="G563" s="6755"/>
      <c r="H563" s="6741"/>
      <c r="I563" s="6738"/>
      <c r="J563" s="1179" t="s">
        <v>376</v>
      </c>
      <c r="K563" s="1174">
        <f t="shared" si="8"/>
        <v>0</v>
      </c>
      <c r="L563" s="1174">
        <f t="shared" si="8"/>
        <v>0</v>
      </c>
      <c r="M563" s="1174">
        <f t="shared" si="8"/>
        <v>0</v>
      </c>
      <c r="N563" s="1393" t="s">
        <v>383</v>
      </c>
      <c r="O563" s="1392" t="s">
        <v>254</v>
      </c>
      <c r="P563" s="1183"/>
      <c r="Q563" s="1368"/>
      <c r="W563" s="1172"/>
      <c r="X563" s="1171"/>
      <c r="AA563" s="1081"/>
    </row>
    <row r="564" spans="1:29" ht="20.25" customHeight="1" thickBot="1">
      <c r="A564" s="1263"/>
      <c r="B564" s="6720"/>
      <c r="C564" s="1639"/>
      <c r="D564" s="6955"/>
      <c r="E564" s="6953"/>
      <c r="F564" s="6954"/>
      <c r="G564" s="6755"/>
      <c r="H564" s="6741"/>
      <c r="I564" s="6738"/>
      <c r="J564" s="1186" t="s">
        <v>69</v>
      </c>
      <c r="K564" s="1174">
        <f t="shared" si="8"/>
        <v>356.8</v>
      </c>
      <c r="L564" s="1174">
        <f t="shared" si="8"/>
        <v>60</v>
      </c>
      <c r="M564" s="1174">
        <f t="shared" si="8"/>
        <v>55.8</v>
      </c>
      <c r="N564" s="1819"/>
      <c r="O564" s="1426"/>
      <c r="P564" s="1389"/>
      <c r="Q564" s="1368"/>
      <c r="W564" s="1172"/>
      <c r="X564" s="1171"/>
      <c r="AA564" s="1081"/>
    </row>
    <row r="565" spans="1:29" ht="15.75" thickBot="1">
      <c r="A565" s="1263"/>
      <c r="B565" s="6720"/>
      <c r="C565" s="1639"/>
      <c r="D565" s="6955"/>
      <c r="E565" s="6953"/>
      <c r="F565" s="6954"/>
      <c r="G565" s="6755"/>
      <c r="H565" s="6741"/>
      <c r="I565" s="6738"/>
      <c r="J565" s="1179" t="s">
        <v>375</v>
      </c>
      <c r="K565" s="1174">
        <f t="shared" si="8"/>
        <v>0</v>
      </c>
      <c r="L565" s="1174">
        <f t="shared" si="8"/>
        <v>0</v>
      </c>
      <c r="M565" s="1174">
        <f t="shared" si="8"/>
        <v>0</v>
      </c>
      <c r="N565" s="1878"/>
      <c r="O565" s="1643"/>
      <c r="P565" s="1642"/>
      <c r="Q565" s="1368"/>
      <c r="W565" s="1172"/>
      <c r="X565" s="1171"/>
    </row>
    <row r="566" spans="1:29" ht="15.75" thickBot="1">
      <c r="A566" s="1263"/>
      <c r="B566" s="6720"/>
      <c r="C566" s="1639"/>
      <c r="D566" s="6955"/>
      <c r="E566" s="6953"/>
      <c r="F566" s="6954"/>
      <c r="G566" s="6755"/>
      <c r="H566" s="6741"/>
      <c r="I566" s="6738"/>
      <c r="J566" s="1179" t="s">
        <v>354</v>
      </c>
      <c r="K566" s="1174">
        <f t="shared" si="8"/>
        <v>2084.9</v>
      </c>
      <c r="L566" s="1174">
        <f t="shared" si="8"/>
        <v>1785.9</v>
      </c>
      <c r="M566" s="1174">
        <f t="shared" si="8"/>
        <v>5.6</v>
      </c>
      <c r="N566" s="1393"/>
      <c r="O566" s="1426"/>
      <c r="P566" s="1389"/>
      <c r="Q566" s="1368"/>
      <c r="W566" s="1172"/>
      <c r="X566" s="1171"/>
    </row>
    <row r="567" spans="1:29" ht="15.75" thickBot="1">
      <c r="A567" s="1263"/>
      <c r="B567" s="6720"/>
      <c r="C567" s="1639"/>
      <c r="D567" s="6955"/>
      <c r="E567" s="6953"/>
      <c r="F567" s="6954"/>
      <c r="G567" s="6755"/>
      <c r="H567" s="6741"/>
      <c r="I567" s="6738"/>
      <c r="J567" s="1730" t="s">
        <v>90</v>
      </c>
      <c r="K567" s="1174">
        <f t="shared" si="8"/>
        <v>0</v>
      </c>
      <c r="L567" s="1174">
        <f t="shared" si="8"/>
        <v>0</v>
      </c>
      <c r="M567" s="1174">
        <f t="shared" si="8"/>
        <v>0</v>
      </c>
      <c r="N567" s="1421"/>
      <c r="O567" s="1420"/>
      <c r="P567" s="1419"/>
      <c r="Q567" s="1418"/>
      <c r="W567" s="1453"/>
      <c r="X567" s="1452"/>
    </row>
    <row r="568" spans="1:29" ht="16.899999999999999" customHeight="1" thickBot="1">
      <c r="A568" s="1127"/>
      <c r="B568" s="6721"/>
      <c r="C568" s="1170"/>
      <c r="D568" s="6956"/>
      <c r="E568" s="6957"/>
      <c r="F568" s="6958"/>
      <c r="G568" s="6756"/>
      <c r="H568" s="6742"/>
      <c r="I568" s="6739"/>
      <c r="J568" s="1218" t="s">
        <v>36</v>
      </c>
      <c r="K568" s="1250">
        <f>SUM(K562:K567)</f>
        <v>2441.7000000000003</v>
      </c>
      <c r="L568" s="1250">
        <f>SUM(L562:L567)</f>
        <v>1845.9</v>
      </c>
      <c r="M568" s="1250">
        <f>SUM(M562:M567)</f>
        <v>61.4</v>
      </c>
      <c r="N568" s="1304"/>
      <c r="O568" s="1303"/>
      <c r="P568" s="1302"/>
      <c r="Q568" s="1356"/>
      <c r="W568" s="1212"/>
      <c r="X568" s="1115"/>
    </row>
    <row r="569" spans="1:29" ht="16.5" hidden="1" customHeight="1">
      <c r="A569" s="1279" t="s">
        <v>86</v>
      </c>
      <c r="B569" s="6764" t="s">
        <v>38</v>
      </c>
      <c r="C569" s="1877" t="s">
        <v>43</v>
      </c>
      <c r="D569" s="1876" t="s">
        <v>43</v>
      </c>
      <c r="E569" s="1382"/>
      <c r="F569" s="6832" t="s">
        <v>567</v>
      </c>
      <c r="G569" s="6854" t="s">
        <v>558</v>
      </c>
      <c r="H569" s="6829" t="s">
        <v>48</v>
      </c>
      <c r="I569" s="6800" t="s">
        <v>461</v>
      </c>
      <c r="J569" s="1875" t="s">
        <v>41</v>
      </c>
      <c r="K569" s="1875"/>
      <c r="L569" s="1381"/>
      <c r="M569" s="1381"/>
      <c r="N569" s="1624" t="s">
        <v>147</v>
      </c>
      <c r="O569" s="1623" t="s">
        <v>254</v>
      </c>
      <c r="P569" s="1649"/>
      <c r="Q569" s="1448">
        <v>1</v>
      </c>
      <c r="W569" s="1188"/>
      <c r="X569" s="1187"/>
      <c r="AA569" s="1081"/>
      <c r="AB569" s="1081"/>
    </row>
    <row r="570" spans="1:29" ht="24.75" hidden="1" customHeight="1">
      <c r="A570" s="1263"/>
      <c r="B570" s="6765"/>
      <c r="C570" s="1872"/>
      <c r="D570" s="1871"/>
      <c r="E570" s="1365"/>
      <c r="F570" s="6833"/>
      <c r="G570" s="6855"/>
      <c r="H570" s="6830"/>
      <c r="I570" s="6801"/>
      <c r="J570" s="1873" t="s">
        <v>402</v>
      </c>
      <c r="K570" s="1873"/>
      <c r="L570" s="1377"/>
      <c r="M570" s="1377"/>
      <c r="N570" s="1671"/>
      <c r="O570" s="1670"/>
      <c r="P570" s="1622"/>
      <c r="Q570" s="1368"/>
      <c r="W570" s="1172"/>
      <c r="X570" s="1171"/>
      <c r="AA570" s="1081"/>
      <c r="AB570" s="1081"/>
    </row>
    <row r="571" spans="1:29" ht="15" hidden="1" customHeight="1">
      <c r="A571" s="1263"/>
      <c r="B571" s="6765"/>
      <c r="C571" s="1872"/>
      <c r="D571" s="1871"/>
      <c r="E571" s="1365"/>
      <c r="F571" s="6857"/>
      <c r="G571" s="6855"/>
      <c r="H571" s="6830"/>
      <c r="I571" s="6801"/>
      <c r="J571" s="1874" t="s">
        <v>69</v>
      </c>
      <c r="K571" s="1873"/>
      <c r="L571" s="1377"/>
      <c r="M571" s="1377"/>
      <c r="N571" s="1648" t="s">
        <v>566</v>
      </c>
      <c r="O571" s="1647" t="s">
        <v>254</v>
      </c>
      <c r="P571" s="1646"/>
      <c r="Q571" s="1368">
        <v>6</v>
      </c>
      <c r="S571" s="1438"/>
      <c r="W571" s="1172"/>
      <c r="X571" s="1171"/>
      <c r="AA571" s="1081"/>
      <c r="AB571" s="1081"/>
    </row>
    <row r="572" spans="1:29" ht="36" hidden="1" customHeight="1">
      <c r="A572" s="1263"/>
      <c r="B572" s="6765"/>
      <c r="C572" s="1872"/>
      <c r="D572" s="1871"/>
      <c r="E572" s="1365"/>
      <c r="F572" s="6857"/>
      <c r="G572" s="6855"/>
      <c r="H572" s="6830"/>
      <c r="I572" s="6801"/>
      <c r="J572" s="1874" t="s">
        <v>375</v>
      </c>
      <c r="K572" s="1873"/>
      <c r="L572" s="1377"/>
      <c r="M572" s="1377"/>
      <c r="N572" s="1644"/>
      <c r="O572" s="1643"/>
      <c r="P572" s="1642"/>
      <c r="Q572" s="1368"/>
      <c r="W572" s="1172"/>
      <c r="X572" s="1171"/>
      <c r="AA572" s="1081"/>
      <c r="AB572" s="1081"/>
    </row>
    <row r="573" spans="1:29" ht="13.5" hidden="1" customHeight="1">
      <c r="A573" s="1263"/>
      <c r="B573" s="6765"/>
      <c r="C573" s="1872"/>
      <c r="D573" s="1871"/>
      <c r="E573" s="1365"/>
      <c r="F573" s="6857"/>
      <c r="G573" s="6855"/>
      <c r="H573" s="6830"/>
      <c r="I573" s="6801"/>
      <c r="J573" s="1874" t="s">
        <v>354</v>
      </c>
      <c r="K573" s="1873"/>
      <c r="L573" s="1377"/>
      <c r="M573" s="1377"/>
      <c r="N573" s="1644"/>
      <c r="O573" s="1643"/>
      <c r="P573" s="1642"/>
      <c r="Q573" s="1368"/>
      <c r="W573" s="1172"/>
      <c r="X573" s="1171"/>
    </row>
    <row r="574" spans="1:29" ht="18" hidden="1" customHeight="1" thickBot="1">
      <c r="A574" s="1263"/>
      <c r="B574" s="6765"/>
      <c r="C574" s="1872"/>
      <c r="D574" s="1871"/>
      <c r="E574" s="1365"/>
      <c r="F574" s="6857"/>
      <c r="G574" s="6855"/>
      <c r="H574" s="6830"/>
      <c r="I574" s="6801"/>
      <c r="J574" s="1870" t="s">
        <v>90</v>
      </c>
      <c r="K574" s="1870"/>
      <c r="L574" s="1630"/>
      <c r="M574" s="1630"/>
      <c r="N574" s="1656"/>
      <c r="O574" s="1655"/>
      <c r="P574" s="1654"/>
      <c r="Q574" s="1653"/>
      <c r="W574" s="1172"/>
      <c r="X574" s="1171"/>
    </row>
    <row r="575" spans="1:29" ht="15.75" hidden="1" customHeight="1" thickBot="1">
      <c r="A575" s="1127"/>
      <c r="B575" s="6766"/>
      <c r="C575" s="1869"/>
      <c r="D575" s="1868"/>
      <c r="E575" s="1220"/>
      <c r="F575" s="6858"/>
      <c r="G575" s="6856"/>
      <c r="H575" s="6830"/>
      <c r="I575" s="6801"/>
      <c r="J575" s="1867" t="s">
        <v>36</v>
      </c>
      <c r="K575" s="1867"/>
      <c r="L575" s="1333">
        <f>SUM(L569:L574)</f>
        <v>0</v>
      </c>
      <c r="M575" s="1333"/>
      <c r="N575" s="1798"/>
      <c r="O575" s="1331"/>
      <c r="P575" s="1330"/>
      <c r="Q575" s="1797"/>
      <c r="W575" s="1172"/>
      <c r="X575" s="1171"/>
    </row>
    <row r="576" spans="1:29" ht="20.25" customHeight="1">
      <c r="A576" s="1279" t="s">
        <v>86</v>
      </c>
      <c r="B576" s="6719" t="s">
        <v>38</v>
      </c>
      <c r="C576" s="1641" t="s">
        <v>43</v>
      </c>
      <c r="D576" s="1248" t="s">
        <v>38</v>
      </c>
      <c r="E576" s="6771" t="s">
        <v>382</v>
      </c>
      <c r="F576" s="6807" t="s">
        <v>565</v>
      </c>
      <c r="G576" s="6995" t="s">
        <v>558</v>
      </c>
      <c r="H576" s="6740" t="s">
        <v>48</v>
      </c>
      <c r="I576" s="1156" t="s">
        <v>461</v>
      </c>
      <c r="J576" s="1325" t="s">
        <v>41</v>
      </c>
      <c r="K576" s="1372"/>
      <c r="L576" s="1140">
        <v>0</v>
      </c>
      <c r="M576" s="1140">
        <v>0</v>
      </c>
      <c r="N576" s="1131" t="s">
        <v>147</v>
      </c>
      <c r="O576" s="1130" t="s">
        <v>254</v>
      </c>
      <c r="P576" s="1129"/>
      <c r="Q576" s="1128"/>
      <c r="W576" s="7087" t="s">
        <v>564</v>
      </c>
      <c r="X576" s="6709" t="s">
        <v>563</v>
      </c>
      <c r="AC576" s="1143"/>
    </row>
    <row r="577" spans="1:30" ht="17.25" customHeight="1">
      <c r="A577" s="1263"/>
      <c r="B577" s="6720"/>
      <c r="C577" s="1639"/>
      <c r="D577" s="1231"/>
      <c r="E577" s="6772"/>
      <c r="F577" s="6808"/>
      <c r="G577" s="6996"/>
      <c r="H577" s="6741"/>
      <c r="I577" s="1135"/>
      <c r="J577" s="1241" t="s">
        <v>376</v>
      </c>
      <c r="K577" s="1241"/>
      <c r="L577" s="1140">
        <v>0</v>
      </c>
      <c r="M577" s="1140">
        <v>0</v>
      </c>
      <c r="N577" s="1131"/>
      <c r="O577" s="1130"/>
      <c r="P577" s="1129"/>
      <c r="Q577" s="1128"/>
      <c r="W577" s="6702"/>
      <c r="X577" s="6701"/>
    </row>
    <row r="578" spans="1:30" ht="21.75" customHeight="1">
      <c r="A578" s="1263"/>
      <c r="B578" s="6720"/>
      <c r="C578" s="1639"/>
      <c r="D578" s="1231"/>
      <c r="E578" s="6772"/>
      <c r="F578" s="6808"/>
      <c r="G578" s="6996"/>
      <c r="H578" s="6741"/>
      <c r="I578" s="1135"/>
      <c r="J578" s="1240" t="s">
        <v>69</v>
      </c>
      <c r="K578" s="1240">
        <v>76.8</v>
      </c>
      <c r="L578" s="1140">
        <v>0</v>
      </c>
      <c r="M578" s="1140">
        <v>0</v>
      </c>
      <c r="N578" s="1131"/>
      <c r="O578" s="1130"/>
      <c r="P578" s="1129"/>
      <c r="Q578" s="1128"/>
      <c r="W578" s="6702"/>
      <c r="X578" s="6701"/>
      <c r="AC578" s="1143"/>
    </row>
    <row r="579" spans="1:30" ht="20.25" customHeight="1">
      <c r="A579" s="1263"/>
      <c r="B579" s="6720"/>
      <c r="C579" s="1639"/>
      <c r="D579" s="1231"/>
      <c r="E579" s="6772"/>
      <c r="F579" s="6808"/>
      <c r="G579" s="6996"/>
      <c r="H579" s="6741"/>
      <c r="I579" s="1135"/>
      <c r="J579" s="1240" t="s">
        <v>375</v>
      </c>
      <c r="K579" s="1240"/>
      <c r="L579" s="1140">
        <v>0</v>
      </c>
      <c r="M579" s="1140">
        <v>0</v>
      </c>
      <c r="N579" s="1131"/>
      <c r="O579" s="1130"/>
      <c r="P579" s="1129"/>
      <c r="Q579" s="1128"/>
      <c r="W579" s="6702"/>
      <c r="X579" s="6701"/>
      <c r="AC579" s="1143"/>
    </row>
    <row r="580" spans="1:30" ht="24.75" customHeight="1">
      <c r="A580" s="1263"/>
      <c r="B580" s="6720"/>
      <c r="C580" s="1639"/>
      <c r="D580" s="1231"/>
      <c r="E580" s="6772"/>
      <c r="F580" s="6808"/>
      <c r="G580" s="6996"/>
      <c r="H580" s="6741"/>
      <c r="I580" s="1135"/>
      <c r="J580" s="1321" t="s">
        <v>354</v>
      </c>
      <c r="K580" s="1140">
        <v>434.9</v>
      </c>
      <c r="L580" s="1140">
        <v>434.9</v>
      </c>
      <c r="M580" s="1140">
        <v>0</v>
      </c>
      <c r="N580" s="1131"/>
      <c r="O580" s="1130"/>
      <c r="P580" s="1129"/>
      <c r="Q580" s="1128"/>
      <c r="W580" s="6702"/>
      <c r="X580" s="6701"/>
      <c r="AC580" s="1143"/>
    </row>
    <row r="581" spans="1:30" ht="36.75" customHeight="1" thickBot="1">
      <c r="A581" s="1263"/>
      <c r="B581" s="6720"/>
      <c r="C581" s="1639"/>
      <c r="D581" s="1231"/>
      <c r="E581" s="6772"/>
      <c r="F581" s="6808"/>
      <c r="G581" s="6996"/>
      <c r="H581" s="6741"/>
      <c r="I581" s="1135"/>
      <c r="J581" s="1313" t="s">
        <v>90</v>
      </c>
      <c r="K581" s="1313"/>
      <c r="L581" s="1423">
        <v>0</v>
      </c>
      <c r="M581" s="1423">
        <v>0</v>
      </c>
      <c r="N581" s="1749"/>
      <c r="O581" s="1164"/>
      <c r="P581" s="1163"/>
      <c r="Q581" s="1162"/>
      <c r="W581" s="6702"/>
      <c r="X581" s="6701"/>
    </row>
    <row r="582" spans="1:30" ht="18" customHeight="1" thickBot="1">
      <c r="A582" s="1127"/>
      <c r="B582" s="6721"/>
      <c r="C582" s="1170"/>
      <c r="D582" s="1252"/>
      <c r="E582" s="6773"/>
      <c r="F582" s="6809"/>
      <c r="G582" s="6997"/>
      <c r="H582" s="6742"/>
      <c r="I582" s="1124"/>
      <c r="J582" s="1218" t="s">
        <v>36</v>
      </c>
      <c r="K582" s="1250">
        <f>SUM(K576:K581)</f>
        <v>511.7</v>
      </c>
      <c r="L582" s="1250">
        <f>SUM(L576:L581)</f>
        <v>434.9</v>
      </c>
      <c r="M582" s="1250">
        <f>SUM(M576:M581)</f>
        <v>0</v>
      </c>
      <c r="N582" s="1216"/>
      <c r="O582" s="1215"/>
      <c r="P582" s="1746"/>
      <c r="Q582" s="1394"/>
      <c r="W582" s="1212"/>
      <c r="X582" s="1115"/>
    </row>
    <row r="583" spans="1:30" ht="24" customHeight="1">
      <c r="A583" s="1279" t="s">
        <v>86</v>
      </c>
      <c r="B583" s="1278" t="s">
        <v>38</v>
      </c>
      <c r="C583" s="1641" t="s">
        <v>43</v>
      </c>
      <c r="D583" s="7071" t="s">
        <v>51</v>
      </c>
      <c r="E583" s="6771" t="s">
        <v>382</v>
      </c>
      <c r="F583" s="6807" t="s">
        <v>562</v>
      </c>
      <c r="G583" s="6995" t="s">
        <v>558</v>
      </c>
      <c r="H583" s="6740" t="s">
        <v>48</v>
      </c>
      <c r="I583" s="1156" t="s">
        <v>407</v>
      </c>
      <c r="J583" s="1612" t="s">
        <v>41</v>
      </c>
      <c r="K583" s="1866"/>
      <c r="L583" s="1147">
        <v>0</v>
      </c>
      <c r="M583" s="1147">
        <v>0</v>
      </c>
      <c r="N583" s="1745" t="s">
        <v>147</v>
      </c>
      <c r="O583" s="1744" t="s">
        <v>254</v>
      </c>
      <c r="P583" s="1743"/>
      <c r="Q583" s="1182"/>
      <c r="W583" s="6702" t="s">
        <v>561</v>
      </c>
      <c r="X583" s="6701" t="s">
        <v>560</v>
      </c>
      <c r="AC583" s="1143"/>
    </row>
    <row r="584" spans="1:30" ht="17.25" customHeight="1">
      <c r="A584" s="1263"/>
      <c r="B584" s="1262"/>
      <c r="C584" s="1639"/>
      <c r="D584" s="7072"/>
      <c r="E584" s="6772"/>
      <c r="F584" s="6808"/>
      <c r="G584" s="6996"/>
      <c r="H584" s="6741"/>
      <c r="I584" s="1135"/>
      <c r="J584" s="1241" t="s">
        <v>376</v>
      </c>
      <c r="K584" s="1241"/>
      <c r="L584" s="1140">
        <v>0</v>
      </c>
      <c r="M584" s="1140">
        <v>0</v>
      </c>
      <c r="N584" s="1319"/>
      <c r="O584" s="1318"/>
      <c r="P584" s="1317"/>
      <c r="Q584" s="1316"/>
      <c r="W584" s="6702"/>
      <c r="X584" s="6701"/>
    </row>
    <row r="585" spans="1:30" ht="16.5" customHeight="1">
      <c r="A585" s="1263"/>
      <c r="B585" s="1262"/>
      <c r="C585" s="1639"/>
      <c r="D585" s="7072"/>
      <c r="E585" s="6772"/>
      <c r="F585" s="6808"/>
      <c r="G585" s="6996"/>
      <c r="H585" s="6741"/>
      <c r="I585" s="1135"/>
      <c r="J585" s="1605" t="s">
        <v>69</v>
      </c>
      <c r="K585" s="1605">
        <v>80</v>
      </c>
      <c r="L585" s="1140">
        <v>0</v>
      </c>
      <c r="M585" s="1140">
        <v>0</v>
      </c>
      <c r="N585" s="1319"/>
      <c r="O585" s="1318"/>
      <c r="P585" s="1317"/>
      <c r="Q585" s="1316"/>
      <c r="W585" s="6702"/>
      <c r="X585" s="6701"/>
      <c r="AC585" s="1143"/>
    </row>
    <row r="586" spans="1:30" ht="21.75" customHeight="1">
      <c r="A586" s="1263"/>
      <c r="B586" s="1262"/>
      <c r="C586" s="1639"/>
      <c r="D586" s="7072"/>
      <c r="E586" s="6772"/>
      <c r="F586" s="6808"/>
      <c r="G586" s="6996"/>
      <c r="H586" s="6741"/>
      <c r="I586" s="1135"/>
      <c r="J586" s="1605" t="s">
        <v>375</v>
      </c>
      <c r="K586" s="1605"/>
      <c r="L586" s="1140">
        <v>0</v>
      </c>
      <c r="M586" s="1140">
        <v>0</v>
      </c>
      <c r="N586" s="1319"/>
      <c r="O586" s="1318"/>
      <c r="P586" s="1317"/>
      <c r="Q586" s="1316"/>
      <c r="W586" s="6702"/>
      <c r="X586" s="6701"/>
      <c r="AC586" s="1143"/>
    </row>
    <row r="587" spans="1:30" ht="24" customHeight="1">
      <c r="A587" s="1263"/>
      <c r="B587" s="1262"/>
      <c r="C587" s="1639"/>
      <c r="D587" s="7072"/>
      <c r="E587" s="6772"/>
      <c r="F587" s="6808"/>
      <c r="G587" s="6996"/>
      <c r="H587" s="6741"/>
      <c r="I587" s="1135"/>
      <c r="J587" s="1865" t="s">
        <v>354</v>
      </c>
      <c r="K587" s="1865">
        <v>200</v>
      </c>
      <c r="L587" s="1140">
        <v>200</v>
      </c>
      <c r="M587" s="1140">
        <v>0</v>
      </c>
      <c r="N587" s="1319"/>
      <c r="O587" s="1318"/>
      <c r="P587" s="1317"/>
      <c r="Q587" s="1316"/>
      <c r="W587" s="6702"/>
      <c r="X587" s="6701"/>
      <c r="AC587" s="1143"/>
    </row>
    <row r="588" spans="1:30" ht="15" customHeight="1" thickBot="1">
      <c r="A588" s="1263"/>
      <c r="B588" s="1262"/>
      <c r="C588" s="1639"/>
      <c r="D588" s="7072"/>
      <c r="E588" s="6772"/>
      <c r="F588" s="6808"/>
      <c r="G588" s="6996"/>
      <c r="H588" s="6741"/>
      <c r="I588" s="1135"/>
      <c r="J588" s="1863" t="s">
        <v>90</v>
      </c>
      <c r="K588" s="1863"/>
      <c r="L588" s="1423">
        <v>0</v>
      </c>
      <c r="M588" s="1423">
        <v>0</v>
      </c>
      <c r="N588" s="1311"/>
      <c r="O588" s="1310"/>
      <c r="P588" s="1309"/>
      <c r="Q588" s="1308"/>
      <c r="W588" s="6702"/>
      <c r="X588" s="6701"/>
    </row>
    <row r="589" spans="1:30" ht="18.75" customHeight="1" thickBot="1">
      <c r="A589" s="1127"/>
      <c r="B589" s="1253"/>
      <c r="C589" s="1170"/>
      <c r="D589" s="7073"/>
      <c r="E589" s="6773"/>
      <c r="F589" s="6809"/>
      <c r="G589" s="6997"/>
      <c r="H589" s="6742"/>
      <c r="I589" s="1124"/>
      <c r="J589" s="1218" t="s">
        <v>36</v>
      </c>
      <c r="K589" s="1250">
        <f>SUM(K583:K588)</f>
        <v>280</v>
      </c>
      <c r="L589" s="1250">
        <f>SUM(L583:L588)</f>
        <v>200</v>
      </c>
      <c r="M589" s="1250">
        <f>SUM(M583:M588)</f>
        <v>0</v>
      </c>
      <c r="N589" s="1304"/>
      <c r="O589" s="1556"/>
      <c r="P589" s="1741"/>
      <c r="Q589" s="1356"/>
      <c r="W589" s="1212"/>
      <c r="X589" s="1115"/>
    </row>
    <row r="590" spans="1:30" ht="18.75" customHeight="1">
      <c r="A590" s="1279" t="s">
        <v>86</v>
      </c>
      <c r="B590" s="1278" t="s">
        <v>38</v>
      </c>
      <c r="C590" s="6722" t="s">
        <v>43</v>
      </c>
      <c r="D590" s="7068" t="s">
        <v>44</v>
      </c>
      <c r="E590" s="6771" t="s">
        <v>382</v>
      </c>
      <c r="F590" s="6807" t="s">
        <v>559</v>
      </c>
      <c r="G590" s="6995" t="s">
        <v>558</v>
      </c>
      <c r="H590" s="6740" t="s">
        <v>48</v>
      </c>
      <c r="I590" s="1156" t="s">
        <v>403</v>
      </c>
      <c r="J590" s="1866" t="s">
        <v>41</v>
      </c>
      <c r="K590" s="1866"/>
      <c r="L590" s="1147">
        <v>0</v>
      </c>
      <c r="M590" s="1147">
        <v>0</v>
      </c>
      <c r="N590" s="1745" t="s">
        <v>147</v>
      </c>
      <c r="O590" s="1744" t="s">
        <v>254</v>
      </c>
      <c r="P590" s="1743"/>
      <c r="Q590" s="1608"/>
      <c r="W590" s="6702" t="s">
        <v>557</v>
      </c>
      <c r="X590" s="6701" t="s">
        <v>556</v>
      </c>
      <c r="AC590" s="1143"/>
    </row>
    <row r="591" spans="1:30" ht="18.75" customHeight="1">
      <c r="A591" s="1139"/>
      <c r="B591" s="1138"/>
      <c r="C591" s="6723"/>
      <c r="D591" s="7069"/>
      <c r="E591" s="6772"/>
      <c r="F591" s="6808"/>
      <c r="G591" s="6996"/>
      <c r="H591" s="6741"/>
      <c r="I591" s="1135"/>
      <c r="J591" s="1241" t="s">
        <v>376</v>
      </c>
      <c r="K591" s="1241"/>
      <c r="L591" s="1140">
        <v>0</v>
      </c>
      <c r="M591" s="1140">
        <v>0</v>
      </c>
      <c r="N591" s="1319"/>
      <c r="O591" s="1318"/>
      <c r="P591" s="1317"/>
      <c r="Q591" s="1316"/>
      <c r="W591" s="6702"/>
      <c r="X591" s="6701"/>
      <c r="Y591" s="1081"/>
    </row>
    <row r="592" spans="1:30" ht="18.75" customHeight="1">
      <c r="A592" s="1139"/>
      <c r="B592" s="1138"/>
      <c r="C592" s="6723"/>
      <c r="D592" s="7069"/>
      <c r="E592" s="6772"/>
      <c r="F592" s="6808"/>
      <c r="G592" s="6996"/>
      <c r="H592" s="6741"/>
      <c r="I592" s="1135"/>
      <c r="J592" s="1605" t="s">
        <v>69</v>
      </c>
      <c r="K592" s="1605">
        <v>200</v>
      </c>
      <c r="L592" s="1140">
        <v>60</v>
      </c>
      <c r="M592" s="1140">
        <v>55.8</v>
      </c>
      <c r="N592" s="1319"/>
      <c r="O592" s="1318"/>
      <c r="P592" s="1317"/>
      <c r="Q592" s="1316"/>
      <c r="W592" s="6702"/>
      <c r="X592" s="6701"/>
      <c r="AC592" s="1143"/>
      <c r="AD592" s="1143"/>
    </row>
    <row r="593" spans="1:30" ht="18.75" customHeight="1">
      <c r="A593" s="1139"/>
      <c r="B593" s="1138"/>
      <c r="C593" s="6723"/>
      <c r="D593" s="7069"/>
      <c r="E593" s="6772"/>
      <c r="F593" s="6808"/>
      <c r="G593" s="6996"/>
      <c r="H593" s="6741"/>
      <c r="I593" s="1135"/>
      <c r="J593" s="1605" t="s">
        <v>375</v>
      </c>
      <c r="K593" s="1605"/>
      <c r="L593" s="1140">
        <v>0</v>
      </c>
      <c r="M593" s="1140">
        <v>0</v>
      </c>
      <c r="N593" s="1319"/>
      <c r="O593" s="1318"/>
      <c r="P593" s="1317"/>
      <c r="Q593" s="1316"/>
      <c r="W593" s="6702"/>
      <c r="X593" s="6701"/>
      <c r="AC593" s="1143"/>
      <c r="AD593" s="1143"/>
    </row>
    <row r="594" spans="1:30" ht="18.75" customHeight="1">
      <c r="A594" s="1139"/>
      <c r="B594" s="1138"/>
      <c r="C594" s="6723"/>
      <c r="D594" s="7069"/>
      <c r="E594" s="6772"/>
      <c r="F594" s="6808"/>
      <c r="G594" s="6996"/>
      <c r="H594" s="6741"/>
      <c r="I594" s="1135"/>
      <c r="J594" s="1865" t="s">
        <v>354</v>
      </c>
      <c r="K594" s="1865">
        <v>1450</v>
      </c>
      <c r="L594" s="1140">
        <v>1151</v>
      </c>
      <c r="M594" s="1140">
        <v>5.6</v>
      </c>
      <c r="N594" s="1319"/>
      <c r="O594" s="1318"/>
      <c r="P594" s="1317"/>
      <c r="Q594" s="1316"/>
      <c r="W594" s="6702"/>
      <c r="X594" s="6701"/>
      <c r="AC594" s="1143"/>
      <c r="AD594" s="1143"/>
    </row>
    <row r="595" spans="1:30" ht="18.75" customHeight="1" thickBot="1">
      <c r="A595" s="1139"/>
      <c r="B595" s="1138"/>
      <c r="C595" s="6723"/>
      <c r="D595" s="7069"/>
      <c r="E595" s="6772"/>
      <c r="F595" s="6808"/>
      <c r="G595" s="6996"/>
      <c r="H595" s="6741"/>
      <c r="I595" s="1135"/>
      <c r="J595" s="1864" t="s">
        <v>90</v>
      </c>
      <c r="K595" s="1863"/>
      <c r="L595" s="1423">
        <v>0</v>
      </c>
      <c r="M595" s="1423">
        <v>0</v>
      </c>
      <c r="N595" s="1311"/>
      <c r="O595" s="1310"/>
      <c r="P595" s="1309"/>
      <c r="Q595" s="1308"/>
      <c r="W595" s="6702"/>
      <c r="X595" s="6701"/>
    </row>
    <row r="596" spans="1:30" ht="18" customHeight="1" thickBot="1">
      <c r="A596" s="1127"/>
      <c r="B596" s="1126"/>
      <c r="C596" s="6724"/>
      <c r="D596" s="7070"/>
      <c r="E596" s="6773"/>
      <c r="F596" s="6809"/>
      <c r="G596" s="6997"/>
      <c r="H596" s="6742"/>
      <c r="I596" s="1124"/>
      <c r="J596" s="1218" t="s">
        <v>36</v>
      </c>
      <c r="K596" s="1250">
        <f>SUM(K590:K595)</f>
        <v>1650</v>
      </c>
      <c r="L596" s="1250">
        <f>SUM(L590:L595)</f>
        <v>1211</v>
      </c>
      <c r="M596" s="1250">
        <f>SUM(M590:M595)</f>
        <v>61.4</v>
      </c>
      <c r="N596" s="1304"/>
      <c r="O596" s="1556"/>
      <c r="P596" s="1302"/>
      <c r="Q596" s="1301"/>
      <c r="W596" s="1212"/>
      <c r="X596" s="1115"/>
    </row>
    <row r="597" spans="1:30" ht="18" customHeight="1" thickBot="1">
      <c r="A597" s="1127" t="s">
        <v>86</v>
      </c>
      <c r="B597" s="1791" t="s">
        <v>38</v>
      </c>
      <c r="C597" s="6999" t="s">
        <v>40</v>
      </c>
      <c r="D597" s="6999"/>
      <c r="E597" s="6999"/>
      <c r="F597" s="6999"/>
      <c r="G597" s="6999"/>
      <c r="H597" s="6999"/>
      <c r="I597" s="7000"/>
      <c r="J597" s="1862" t="s">
        <v>36</v>
      </c>
      <c r="K597" s="1861">
        <f>K568*1</f>
        <v>2441.7000000000003</v>
      </c>
      <c r="L597" s="1861">
        <f>L568*1</f>
        <v>1845.9</v>
      </c>
      <c r="M597" s="1861">
        <f>M568*1</f>
        <v>61.4</v>
      </c>
      <c r="N597" s="1109"/>
      <c r="O597" s="1109"/>
      <c r="P597" s="1109"/>
      <c r="Q597" s="1108"/>
      <c r="W597" s="1205"/>
      <c r="X597" s="1204"/>
    </row>
    <row r="598" spans="1:30" ht="21.75" customHeight="1" thickBot="1">
      <c r="A598" s="1679" t="s">
        <v>86</v>
      </c>
      <c r="B598" s="1790" t="s">
        <v>51</v>
      </c>
      <c r="C598" s="1860" t="s">
        <v>555</v>
      </c>
      <c r="D598" s="1859"/>
      <c r="E598" s="1858"/>
      <c r="F598" s="1859"/>
      <c r="G598" s="1859"/>
      <c r="H598" s="1859"/>
      <c r="I598" s="1859"/>
      <c r="J598" s="1858"/>
      <c r="K598" s="1858"/>
      <c r="L598" s="1858"/>
      <c r="M598" s="1858"/>
      <c r="N598" s="1680"/>
      <c r="O598" s="1680"/>
      <c r="P598" s="1680"/>
      <c r="Q598" s="1732"/>
      <c r="W598" s="1107"/>
      <c r="X598" s="1106"/>
    </row>
    <row r="599" spans="1:30" ht="45" customHeight="1" thickBot="1">
      <c r="A599" s="1679"/>
      <c r="B599" s="1113"/>
      <c r="C599" s="1857"/>
      <c r="D599" s="1856"/>
      <c r="E599" s="1856"/>
      <c r="F599" s="1856"/>
      <c r="G599" s="1856"/>
      <c r="H599" s="1856"/>
      <c r="I599" s="1856"/>
      <c r="J599" s="1856"/>
      <c r="K599" s="1856"/>
      <c r="L599" s="1856"/>
      <c r="M599" s="1855"/>
      <c r="N599" s="1468" t="s">
        <v>554</v>
      </c>
      <c r="O599" s="1459" t="s">
        <v>254</v>
      </c>
      <c r="P599" s="1458"/>
      <c r="Q599" s="1733"/>
      <c r="W599" s="1197"/>
      <c r="X599" s="1196"/>
    </row>
    <row r="600" spans="1:30" ht="12.75" customHeight="1" thickBot="1">
      <c r="A600" s="1279" t="s">
        <v>86</v>
      </c>
      <c r="B600" s="6719" t="s">
        <v>51</v>
      </c>
      <c r="C600" s="1846" t="s">
        <v>43</v>
      </c>
      <c r="D600" s="6937" t="s">
        <v>553</v>
      </c>
      <c r="E600" s="6938"/>
      <c r="F600" s="6939"/>
      <c r="G600" s="6754" t="s">
        <v>551</v>
      </c>
      <c r="H600" s="7006" t="s">
        <v>48</v>
      </c>
      <c r="I600" s="6816" t="s">
        <v>247</v>
      </c>
      <c r="J600" s="1726" t="s">
        <v>41</v>
      </c>
      <c r="K600" s="1849">
        <f t="shared" ref="K600:M605" si="9">K607</f>
        <v>0</v>
      </c>
      <c r="L600" s="1849">
        <f t="shared" si="9"/>
        <v>0</v>
      </c>
      <c r="M600" s="1849">
        <f t="shared" si="9"/>
        <v>0</v>
      </c>
      <c r="N600" s="1854"/>
      <c r="O600" s="1853"/>
      <c r="P600" s="1379"/>
      <c r="Q600" s="1445"/>
      <c r="W600" s="1188"/>
      <c r="X600" s="1187"/>
    </row>
    <row r="601" spans="1:30" ht="12.75" customHeight="1" thickBot="1">
      <c r="A601" s="1263"/>
      <c r="B601" s="6720"/>
      <c r="C601" s="1839"/>
      <c r="D601" s="6940"/>
      <c r="E601" s="6941"/>
      <c r="F601" s="6942"/>
      <c r="G601" s="6755"/>
      <c r="H601" s="7007"/>
      <c r="I601" s="6817"/>
      <c r="J601" s="1179" t="s">
        <v>376</v>
      </c>
      <c r="K601" s="1849">
        <f t="shared" si="9"/>
        <v>0</v>
      </c>
      <c r="L601" s="1849">
        <f t="shared" si="9"/>
        <v>0</v>
      </c>
      <c r="M601" s="1852">
        <f t="shared" si="9"/>
        <v>0</v>
      </c>
      <c r="N601" s="1851" t="s">
        <v>383</v>
      </c>
      <c r="O601" s="1374" t="s">
        <v>254</v>
      </c>
      <c r="P601" s="1183"/>
      <c r="Q601" s="1425"/>
      <c r="W601" s="1172"/>
      <c r="X601" s="1171"/>
    </row>
    <row r="602" spans="1:30" ht="13.5" customHeight="1" thickBot="1">
      <c r="A602" s="1263"/>
      <c r="B602" s="6720"/>
      <c r="C602" s="1839"/>
      <c r="D602" s="6940"/>
      <c r="E602" s="6941"/>
      <c r="F602" s="6942"/>
      <c r="G602" s="6755"/>
      <c r="H602" s="7007"/>
      <c r="I602" s="6817"/>
      <c r="J602" s="1724" t="s">
        <v>69</v>
      </c>
      <c r="K602" s="1849">
        <f t="shared" si="9"/>
        <v>0</v>
      </c>
      <c r="L602" s="1849">
        <f t="shared" si="9"/>
        <v>0</v>
      </c>
      <c r="M602" s="1849">
        <f t="shared" si="9"/>
        <v>0</v>
      </c>
      <c r="N602" s="1393"/>
      <c r="O602" s="1426"/>
      <c r="P602" s="1389"/>
      <c r="Q602" s="1425"/>
      <c r="S602" s="1081"/>
      <c r="W602" s="1172"/>
      <c r="X602" s="1171"/>
    </row>
    <row r="603" spans="1:30" ht="15" customHeight="1" thickBot="1">
      <c r="A603" s="1263"/>
      <c r="B603" s="6720"/>
      <c r="C603" s="1839"/>
      <c r="D603" s="6940"/>
      <c r="E603" s="6941"/>
      <c r="F603" s="6942"/>
      <c r="G603" s="6755"/>
      <c r="H603" s="7007"/>
      <c r="I603" s="6817"/>
      <c r="J603" s="1723" t="s">
        <v>375</v>
      </c>
      <c r="K603" s="1849">
        <f t="shared" si="9"/>
        <v>0</v>
      </c>
      <c r="L603" s="1849">
        <f t="shared" si="9"/>
        <v>0</v>
      </c>
      <c r="M603" s="1849">
        <f t="shared" si="9"/>
        <v>0</v>
      </c>
      <c r="N603" s="1442"/>
      <c r="O603" s="1390"/>
      <c r="P603" s="1441"/>
      <c r="Q603" s="1787"/>
      <c r="W603" s="1172"/>
      <c r="X603" s="1171"/>
    </row>
    <row r="604" spans="1:30" ht="15" customHeight="1" thickBot="1">
      <c r="A604" s="1263"/>
      <c r="B604" s="6720"/>
      <c r="C604" s="1839"/>
      <c r="D604" s="6940"/>
      <c r="E604" s="6941"/>
      <c r="F604" s="6942"/>
      <c r="G604" s="6755"/>
      <c r="H604" s="7007"/>
      <c r="I604" s="6817"/>
      <c r="J604" s="1724" t="s">
        <v>354</v>
      </c>
      <c r="K604" s="1849" t="str">
        <f t="shared" si="9"/>
        <v>0</v>
      </c>
      <c r="L604" s="1849" t="str">
        <f t="shared" si="9"/>
        <v>0</v>
      </c>
      <c r="M604" s="1849" t="str">
        <f t="shared" si="9"/>
        <v>0</v>
      </c>
      <c r="N604" s="1393"/>
      <c r="O604" s="1426"/>
      <c r="P604" s="1389"/>
      <c r="Q604" s="1368"/>
      <c r="W604" s="1172"/>
      <c r="X604" s="1171"/>
    </row>
    <row r="605" spans="1:30" ht="15.75" customHeight="1" thickBot="1">
      <c r="A605" s="1263"/>
      <c r="B605" s="6720"/>
      <c r="C605" s="1839"/>
      <c r="D605" s="6940"/>
      <c r="E605" s="6941"/>
      <c r="F605" s="6942"/>
      <c r="G605" s="6755"/>
      <c r="H605" s="7007"/>
      <c r="I605" s="6817"/>
      <c r="J605" s="1850" t="s">
        <v>90</v>
      </c>
      <c r="K605" s="1849">
        <f t="shared" si="9"/>
        <v>0</v>
      </c>
      <c r="L605" s="1849">
        <f t="shared" si="9"/>
        <v>0</v>
      </c>
      <c r="M605" s="1849">
        <f t="shared" si="9"/>
        <v>0</v>
      </c>
      <c r="N605" s="1727"/>
      <c r="O605" s="1816"/>
      <c r="P605" s="1815"/>
      <c r="Q605" s="1814"/>
      <c r="W605" s="1453"/>
      <c r="X605" s="1452"/>
    </row>
    <row r="606" spans="1:30" ht="19.5" customHeight="1" thickBot="1">
      <c r="A606" s="1127"/>
      <c r="B606" s="6721"/>
      <c r="C606" s="1836"/>
      <c r="D606" s="6943"/>
      <c r="E606" s="6944"/>
      <c r="F606" s="6945"/>
      <c r="G606" s="6756"/>
      <c r="H606" s="7008"/>
      <c r="I606" s="6818"/>
      <c r="J606" s="1701" t="s">
        <v>36</v>
      </c>
      <c r="K606" s="1700">
        <f>SUM(K600:K605)</f>
        <v>0</v>
      </c>
      <c r="L606" s="1700">
        <f>SUM(L600:L605)</f>
        <v>0</v>
      </c>
      <c r="M606" s="1700">
        <f>SUM(M600:M605)</f>
        <v>0</v>
      </c>
      <c r="N606" s="1384"/>
      <c r="O606" s="1303"/>
      <c r="P606" s="1302"/>
      <c r="Q606" s="1356"/>
      <c r="W606" s="1212"/>
      <c r="X606" s="1115"/>
    </row>
    <row r="607" spans="1:30" ht="18" customHeight="1">
      <c r="A607" s="1848" t="s">
        <v>86</v>
      </c>
      <c r="B607" s="6983" t="s">
        <v>51</v>
      </c>
      <c r="C607" s="1846" t="s">
        <v>43</v>
      </c>
      <c r="D607" s="1845" t="s">
        <v>43</v>
      </c>
      <c r="E607" s="1844"/>
      <c r="F607" s="6734" t="s">
        <v>552</v>
      </c>
      <c r="G607" s="6754" t="s">
        <v>551</v>
      </c>
      <c r="H607" s="7006" t="s">
        <v>48</v>
      </c>
      <c r="I607" s="6816" t="s">
        <v>457</v>
      </c>
      <c r="J607" s="1716" t="s">
        <v>41</v>
      </c>
      <c r="K607" s="1715">
        <v>0</v>
      </c>
      <c r="L607" s="1715">
        <v>0</v>
      </c>
      <c r="M607" s="1715">
        <v>0</v>
      </c>
      <c r="N607" s="1185"/>
      <c r="O607" s="1184"/>
      <c r="P607" s="1379"/>
      <c r="Q607" s="1445"/>
      <c r="W607" s="6710"/>
      <c r="X607" s="6700"/>
      <c r="AC607" s="1081"/>
    </row>
    <row r="608" spans="1:30" ht="24.75" customHeight="1">
      <c r="A608" s="1711"/>
      <c r="B608" s="6984"/>
      <c r="C608" s="1839"/>
      <c r="D608" s="1709"/>
      <c r="E608" s="1838"/>
      <c r="F608" s="6735"/>
      <c r="G608" s="6755"/>
      <c r="H608" s="7007"/>
      <c r="I608" s="6817"/>
      <c r="J608" s="1447" t="s">
        <v>402</v>
      </c>
      <c r="K608" s="1712"/>
      <c r="L608" s="1712"/>
      <c r="M608" s="1712"/>
      <c r="N608" s="1375" t="s">
        <v>550</v>
      </c>
      <c r="O608" s="1374"/>
      <c r="P608" s="1183"/>
      <c r="Q608" s="1425"/>
      <c r="W608" s="6710"/>
      <c r="X608" s="6700"/>
    </row>
    <row r="609" spans="1:29" ht="23.25" customHeight="1">
      <c r="A609" s="1711"/>
      <c r="B609" s="6984"/>
      <c r="C609" s="1839"/>
      <c r="D609" s="1709"/>
      <c r="E609" s="1838"/>
      <c r="F609" s="6735"/>
      <c r="G609" s="6755"/>
      <c r="H609" s="7007"/>
      <c r="I609" s="6817"/>
      <c r="J609" s="1713" t="s">
        <v>69</v>
      </c>
      <c r="K609" s="1843"/>
      <c r="L609" s="1843"/>
      <c r="M609" s="1843"/>
      <c r="N609" s="1371"/>
      <c r="O609" s="1370"/>
      <c r="P609" s="1369"/>
      <c r="Q609" s="1425"/>
      <c r="R609" s="1842"/>
      <c r="W609" s="6710"/>
      <c r="X609" s="6700"/>
    </row>
    <row r="610" spans="1:29" ht="20.25" customHeight="1">
      <c r="A610" s="1711"/>
      <c r="B610" s="6984"/>
      <c r="C610" s="1839"/>
      <c r="D610" s="1709"/>
      <c r="E610" s="1838"/>
      <c r="F610" s="6735"/>
      <c r="G610" s="6755"/>
      <c r="H610" s="7007"/>
      <c r="I610" s="6817"/>
      <c r="J610" s="1713" t="s">
        <v>375</v>
      </c>
      <c r="K610" s="1712"/>
      <c r="L610" s="1712"/>
      <c r="M610" s="1712"/>
      <c r="N610" s="1393"/>
      <c r="O610" s="1426"/>
      <c r="P610" s="1389"/>
      <c r="Q610" s="1368"/>
      <c r="W610" s="6710"/>
      <c r="X610" s="6700"/>
    </row>
    <row r="611" spans="1:29" ht="23.25" customHeight="1">
      <c r="A611" s="1711"/>
      <c r="B611" s="6984"/>
      <c r="C611" s="1839"/>
      <c r="D611" s="1709"/>
      <c r="E611" s="1838"/>
      <c r="F611" s="6735"/>
      <c r="G611" s="6755"/>
      <c r="H611" s="7007"/>
      <c r="I611" s="6817"/>
      <c r="J611" s="1713" t="s">
        <v>354</v>
      </c>
      <c r="K611" s="1841" t="s">
        <v>247</v>
      </c>
      <c r="L611" s="1841" t="s">
        <v>247</v>
      </c>
      <c r="M611" s="1841" t="s">
        <v>247</v>
      </c>
      <c r="N611" s="1393"/>
      <c r="O611" s="1426"/>
      <c r="P611" s="1389"/>
      <c r="Q611" s="1368"/>
      <c r="W611" s="6710"/>
      <c r="X611" s="6700"/>
    </row>
    <row r="612" spans="1:29" ht="28.5" customHeight="1" thickBot="1">
      <c r="A612" s="1711"/>
      <c r="B612" s="6984"/>
      <c r="C612" s="1839"/>
      <c r="D612" s="1709"/>
      <c r="E612" s="1838"/>
      <c r="F612" s="6735"/>
      <c r="G612" s="6755"/>
      <c r="H612" s="7007"/>
      <c r="I612" s="6817"/>
      <c r="J612" s="1707" t="s">
        <v>90</v>
      </c>
      <c r="K612" s="1706"/>
      <c r="L612" s="1706"/>
      <c r="M612" s="1706"/>
      <c r="N612" s="1421"/>
      <c r="O612" s="1420"/>
      <c r="P612" s="1419"/>
      <c r="Q612" s="1418"/>
      <c r="W612" s="6710"/>
      <c r="X612" s="6700"/>
    </row>
    <row r="613" spans="1:29" ht="22.9" customHeight="1" thickBot="1">
      <c r="A613" s="1705"/>
      <c r="B613" s="6985"/>
      <c r="C613" s="1836"/>
      <c r="D613" s="1703"/>
      <c r="E613" s="1835"/>
      <c r="F613" s="6736"/>
      <c r="G613" s="6756"/>
      <c r="H613" s="7008"/>
      <c r="I613" s="6818"/>
      <c r="J613" s="1701" t="s">
        <v>36</v>
      </c>
      <c r="K613" s="1700">
        <f>SUM(K607:K612)</f>
        <v>0</v>
      </c>
      <c r="L613" s="1700">
        <f>SUM(L607:L612)</f>
        <v>0</v>
      </c>
      <c r="M613" s="1700">
        <f>SUM(M607:M612)</f>
        <v>0</v>
      </c>
      <c r="N613" s="1384"/>
      <c r="O613" s="1303"/>
      <c r="P613" s="1302"/>
      <c r="Q613" s="1356"/>
      <c r="W613" s="1212"/>
      <c r="X613" s="1115"/>
    </row>
    <row r="614" spans="1:29" ht="25.15" customHeight="1" thickBot="1">
      <c r="A614" s="1114" t="s">
        <v>86</v>
      </c>
      <c r="B614" s="1113" t="s">
        <v>51</v>
      </c>
      <c r="C614" s="6827" t="s">
        <v>40</v>
      </c>
      <c r="D614" s="6827"/>
      <c r="E614" s="6827"/>
      <c r="F614" s="6827"/>
      <c r="G614" s="6827"/>
      <c r="H614" s="6827"/>
      <c r="I614" s="6828"/>
      <c r="J614" s="1299" t="s">
        <v>36</v>
      </c>
      <c r="K614" s="1834">
        <f>K606*1</f>
        <v>0</v>
      </c>
      <c r="L614" s="1834">
        <f>L606*1</f>
        <v>0</v>
      </c>
      <c r="M614" s="1834">
        <f>M606*1</f>
        <v>0</v>
      </c>
      <c r="N614" s="1492"/>
      <c r="O614" s="1492"/>
      <c r="P614" s="1492"/>
      <c r="Q614" s="1696"/>
      <c r="W614" s="1107"/>
      <c r="X614" s="1106"/>
    </row>
    <row r="615" spans="1:29" ht="19.149999999999999" customHeight="1" thickBot="1">
      <c r="A615" s="1488" t="s">
        <v>86</v>
      </c>
      <c r="B615" s="1105"/>
      <c r="C615" s="6989" t="s">
        <v>39</v>
      </c>
      <c r="D615" s="6989"/>
      <c r="E615" s="6989"/>
      <c r="F615" s="6989"/>
      <c r="G615" s="6989"/>
      <c r="H615" s="6989"/>
      <c r="I615" s="6994"/>
      <c r="J615" s="1833" t="s">
        <v>36</v>
      </c>
      <c r="K615" s="1102">
        <f>K559+K597+K614</f>
        <v>3884.2000000000003</v>
      </c>
      <c r="L615" s="1102">
        <f>L559+L597+L614</f>
        <v>3514.8</v>
      </c>
      <c r="M615" s="1102">
        <f>M559+M597+M614</f>
        <v>1577.4</v>
      </c>
      <c r="N615" s="1101"/>
      <c r="O615" s="1101"/>
      <c r="P615" s="1101"/>
      <c r="Q615" s="1100"/>
      <c r="W615" s="1099"/>
      <c r="X615" s="1098"/>
    </row>
    <row r="616" spans="1:29" ht="21.6" customHeight="1" thickBot="1">
      <c r="A616" s="1482" t="s">
        <v>81</v>
      </c>
      <c r="B616" s="1481"/>
      <c r="C616" s="1832" t="s">
        <v>176</v>
      </c>
      <c r="D616" s="1479"/>
      <c r="E616" s="1479"/>
      <c r="F616" s="1831"/>
      <c r="G616" s="1831"/>
      <c r="H616" s="1479"/>
      <c r="I616" s="1479"/>
      <c r="J616" s="1479"/>
      <c r="K616" s="1479"/>
      <c r="L616" s="1479"/>
      <c r="M616" s="1479"/>
      <c r="N616" s="1478"/>
      <c r="O616" s="1478"/>
      <c r="P616" s="1478"/>
      <c r="Q616" s="1477"/>
      <c r="W616" s="1476"/>
      <c r="X616" s="1475"/>
    </row>
    <row r="617" spans="1:29" ht="41.45" customHeight="1" thickBot="1">
      <c r="A617" s="1684"/>
      <c r="B617" s="7077"/>
      <c r="C617" s="7078"/>
      <c r="D617" s="7078"/>
      <c r="E617" s="7078"/>
      <c r="F617" s="7078"/>
      <c r="G617" s="1472"/>
      <c r="H617" s="1471"/>
      <c r="I617" s="1471"/>
      <c r="J617" s="1471"/>
      <c r="K617" s="1471"/>
      <c r="L617" s="1471"/>
      <c r="M617" s="1734"/>
      <c r="N617" s="1460" t="s">
        <v>549</v>
      </c>
      <c r="O617" s="1459" t="s">
        <v>548</v>
      </c>
      <c r="P617" s="1458"/>
      <c r="Q617" s="1830"/>
      <c r="W617" s="1197"/>
      <c r="X617" s="1196"/>
      <c r="AC617" s="1081"/>
    </row>
    <row r="618" spans="1:29" ht="23.25" customHeight="1" thickBot="1">
      <c r="A618" s="1464" t="s">
        <v>81</v>
      </c>
      <c r="B618" s="1113" t="s">
        <v>43</v>
      </c>
      <c r="C618" s="1681" t="s">
        <v>547</v>
      </c>
      <c r="D618" s="1680"/>
      <c r="E618" s="1466"/>
      <c r="F618" s="1680"/>
      <c r="G618" s="1680"/>
      <c r="H618" s="1680"/>
      <c r="I618" s="1680"/>
      <c r="J618" s="1680"/>
      <c r="K618" s="1680"/>
      <c r="L618" s="1466"/>
      <c r="M618" s="1466"/>
      <c r="N618" s="1680"/>
      <c r="O618" s="1680"/>
      <c r="P618" s="1680"/>
      <c r="Q618" s="1732"/>
      <c r="W618" s="1107"/>
      <c r="X618" s="1106"/>
    </row>
    <row r="619" spans="1:29" ht="49.5" customHeight="1" thickBot="1">
      <c r="A619" s="1679"/>
      <c r="B619" s="1113"/>
      <c r="C619" s="1463"/>
      <c r="D619" s="1462"/>
      <c r="E619" s="1462"/>
      <c r="F619" s="1462"/>
      <c r="G619" s="1462"/>
      <c r="H619" s="1462"/>
      <c r="I619" s="1462"/>
      <c r="J619" s="1462"/>
      <c r="K619" s="1462"/>
      <c r="L619" s="1462"/>
      <c r="M619" s="1461"/>
      <c r="N619" s="1460" t="s">
        <v>546</v>
      </c>
      <c r="O619" s="1459" t="s">
        <v>254</v>
      </c>
      <c r="P619" s="1458"/>
      <c r="Q619" s="1829"/>
      <c r="W619" s="1197"/>
      <c r="X619" s="1196"/>
    </row>
    <row r="620" spans="1:29" ht="15" customHeight="1">
      <c r="A620" s="6777" t="s">
        <v>81</v>
      </c>
      <c r="B620" s="6810" t="s">
        <v>43</v>
      </c>
      <c r="C620" s="6722" t="s">
        <v>43</v>
      </c>
      <c r="D620" s="7079" t="s">
        <v>545</v>
      </c>
      <c r="E620" s="7080"/>
      <c r="F620" s="7081"/>
      <c r="G620" s="6754" t="s">
        <v>540</v>
      </c>
      <c r="H620" s="6767" t="s">
        <v>48</v>
      </c>
      <c r="I620" s="6737" t="s">
        <v>247</v>
      </c>
      <c r="J620" s="1192" t="s">
        <v>41</v>
      </c>
      <c r="K620" s="1174">
        <f>K628+K636</f>
        <v>0</v>
      </c>
      <c r="L620" s="1174">
        <f>L628+L636</f>
        <v>0</v>
      </c>
      <c r="M620" s="1174">
        <f>M628+M636</f>
        <v>0</v>
      </c>
      <c r="N620" s="1185" t="s">
        <v>383</v>
      </c>
      <c r="O620" s="1184" t="s">
        <v>254</v>
      </c>
      <c r="P620" s="1379"/>
      <c r="Q620" s="1445"/>
      <c r="W620" s="1188"/>
      <c r="X620" s="1187"/>
    </row>
    <row r="621" spans="1:29" ht="15" customHeight="1">
      <c r="A621" s="6778"/>
      <c r="B621" s="6720"/>
      <c r="C621" s="6723"/>
      <c r="D621" s="7082"/>
      <c r="E621" s="7083"/>
      <c r="F621" s="6867"/>
      <c r="G621" s="6755"/>
      <c r="H621" s="6741"/>
      <c r="I621" s="6738"/>
      <c r="J621" s="1179" t="s">
        <v>376</v>
      </c>
      <c r="K621" s="1672">
        <f>K629</f>
        <v>0</v>
      </c>
      <c r="L621" s="1672">
        <f>L629</f>
        <v>0</v>
      </c>
      <c r="M621" s="1672">
        <f>M629</f>
        <v>0</v>
      </c>
      <c r="N621" s="1361"/>
      <c r="O621" s="1828"/>
      <c r="P621" s="1827"/>
      <c r="Q621" s="1439"/>
      <c r="W621" s="1172"/>
      <c r="X621" s="1171"/>
    </row>
    <row r="622" spans="1:29">
      <c r="A622" s="6778"/>
      <c r="B622" s="6720"/>
      <c r="C622" s="6723"/>
      <c r="D622" s="7084"/>
      <c r="E622" s="7083"/>
      <c r="F622" s="6867"/>
      <c r="G622" s="6755"/>
      <c r="H622" s="6741"/>
      <c r="I622" s="6738"/>
      <c r="J622" s="1186" t="s">
        <v>69</v>
      </c>
      <c r="K622" s="1672">
        <f>K630+K638</f>
        <v>122.5</v>
      </c>
      <c r="L622" s="1672">
        <f>L630+L638</f>
        <v>4.8</v>
      </c>
      <c r="M622" s="1672">
        <f>M630+M638</f>
        <v>4.8</v>
      </c>
      <c r="N622" s="6871" t="s">
        <v>544</v>
      </c>
      <c r="O622" s="6850" t="s">
        <v>279</v>
      </c>
      <c r="P622" s="1826"/>
      <c r="Q622" s="6852"/>
      <c r="W622" s="1172"/>
      <c r="X622" s="1171"/>
    </row>
    <row r="623" spans="1:29">
      <c r="A623" s="6778"/>
      <c r="B623" s="6720"/>
      <c r="C623" s="6723"/>
      <c r="D623" s="7084"/>
      <c r="E623" s="7083"/>
      <c r="F623" s="6867"/>
      <c r="G623" s="6755"/>
      <c r="H623" s="6741"/>
      <c r="I623" s="6738"/>
      <c r="J623" s="1179" t="s">
        <v>375</v>
      </c>
      <c r="K623" s="1672">
        <f>K631</f>
        <v>0</v>
      </c>
      <c r="L623" s="1672">
        <f>L631</f>
        <v>0</v>
      </c>
      <c r="M623" s="1672">
        <f>M631</f>
        <v>0</v>
      </c>
      <c r="N623" s="6872"/>
      <c r="O623" s="6851"/>
      <c r="P623" s="1369"/>
      <c r="Q623" s="6853"/>
      <c r="W623" s="1172"/>
      <c r="X623" s="1171"/>
    </row>
    <row r="624" spans="1:29">
      <c r="A624" s="6778"/>
      <c r="B624" s="6720"/>
      <c r="C624" s="6723"/>
      <c r="D624" s="7084"/>
      <c r="E624" s="7083"/>
      <c r="F624" s="6867"/>
      <c r="G624" s="6755"/>
      <c r="H624" s="6741"/>
      <c r="I624" s="6738"/>
      <c r="J624" s="1179" t="s">
        <v>354</v>
      </c>
      <c r="K624" s="1672">
        <f>K632+K640</f>
        <v>0</v>
      </c>
      <c r="L624" s="1672">
        <f>L632+L640</f>
        <v>0</v>
      </c>
      <c r="M624" s="1672">
        <f>M632+M640</f>
        <v>0</v>
      </c>
      <c r="N624" s="1393"/>
      <c r="O624" s="1426"/>
      <c r="P624" s="1389"/>
      <c r="Q624" s="1425"/>
      <c r="W624" s="1172"/>
      <c r="X624" s="1171"/>
    </row>
    <row r="625" spans="1:29">
      <c r="A625" s="6778"/>
      <c r="B625" s="6720"/>
      <c r="C625" s="6723"/>
      <c r="D625" s="7084"/>
      <c r="E625" s="7083"/>
      <c r="F625" s="6867"/>
      <c r="G625" s="6755"/>
      <c r="H625" s="6741"/>
      <c r="I625" s="6738"/>
      <c r="J625" s="1730" t="s">
        <v>373</v>
      </c>
      <c r="K625" s="1824">
        <f t="shared" ref="K625:M626" si="10">K633</f>
        <v>0</v>
      </c>
      <c r="L625" s="1824">
        <f t="shared" si="10"/>
        <v>0</v>
      </c>
      <c r="M625" s="1824">
        <f t="shared" si="10"/>
        <v>0</v>
      </c>
      <c r="N625" s="1361"/>
      <c r="O625" s="1360"/>
      <c r="P625" s="1359"/>
      <c r="Q625" s="1439"/>
      <c r="W625" s="1172"/>
      <c r="X625" s="1171"/>
    </row>
    <row r="626" spans="1:29" ht="15.75" thickBot="1">
      <c r="A626" s="6778"/>
      <c r="B626" s="6720"/>
      <c r="C626" s="6723"/>
      <c r="D626" s="7084"/>
      <c r="E626" s="7083"/>
      <c r="F626" s="6867"/>
      <c r="G626" s="6755"/>
      <c r="H626" s="6741"/>
      <c r="I626" s="6738"/>
      <c r="J626" s="1730" t="s">
        <v>90</v>
      </c>
      <c r="K626" s="1729">
        <f t="shared" si="10"/>
        <v>0</v>
      </c>
      <c r="L626" s="1729">
        <f t="shared" si="10"/>
        <v>0</v>
      </c>
      <c r="M626" s="1729">
        <f t="shared" si="10"/>
        <v>0</v>
      </c>
      <c r="N626" s="1421"/>
      <c r="O626" s="1420"/>
      <c r="P626" s="1419"/>
      <c r="Q626" s="1418"/>
      <c r="W626" s="1172"/>
      <c r="X626" s="1171"/>
    </row>
    <row r="627" spans="1:29" ht="19.149999999999999" customHeight="1" thickBot="1">
      <c r="A627" s="6779"/>
      <c r="B627" s="6811"/>
      <c r="C627" s="6781"/>
      <c r="D627" s="7085"/>
      <c r="E627" s="7086"/>
      <c r="F627" s="6868"/>
      <c r="G627" s="6756"/>
      <c r="H627" s="6768"/>
      <c r="I627" s="6739"/>
      <c r="J627" s="1218" t="s">
        <v>36</v>
      </c>
      <c r="K627" s="1250">
        <f>SUM(K620:K626)</f>
        <v>122.5</v>
      </c>
      <c r="L627" s="1250">
        <f>SUM(L620:L626)</f>
        <v>4.8</v>
      </c>
      <c r="M627" s="1250">
        <f>SUM(M620:M626)</f>
        <v>4.8</v>
      </c>
      <c r="N627" s="1396"/>
      <c r="O627" s="1395"/>
      <c r="P627" s="1214"/>
      <c r="Q627" s="1394"/>
      <c r="W627" s="1569"/>
      <c r="X627" s="1568"/>
    </row>
    <row r="628" spans="1:29" ht="22.5" customHeight="1">
      <c r="A628" s="6777" t="s">
        <v>81</v>
      </c>
      <c r="B628" s="6810" t="s">
        <v>43</v>
      </c>
      <c r="C628" s="6722" t="s">
        <v>43</v>
      </c>
      <c r="D628" s="1328" t="s">
        <v>43</v>
      </c>
      <c r="E628" s="1382"/>
      <c r="F628" s="6734" t="s">
        <v>543</v>
      </c>
      <c r="G628" s="6754" t="s">
        <v>540</v>
      </c>
      <c r="H628" s="6946" t="s">
        <v>48</v>
      </c>
      <c r="I628" s="6737" t="s">
        <v>247</v>
      </c>
      <c r="J628" s="1325" t="s">
        <v>41</v>
      </c>
      <c r="K628" s="1325"/>
      <c r="L628" s="1381"/>
      <c r="M628" s="1380"/>
      <c r="N628" s="1185" t="s">
        <v>542</v>
      </c>
      <c r="O628" s="1184"/>
      <c r="P628" s="1379"/>
      <c r="Q628" s="1445"/>
      <c r="W628" s="6711"/>
      <c r="X628" s="6699"/>
      <c r="AC628" s="1081"/>
    </row>
    <row r="629" spans="1:29" ht="25.5" customHeight="1">
      <c r="A629" s="6778"/>
      <c r="B629" s="6720"/>
      <c r="C629" s="6723"/>
      <c r="D629" s="1323"/>
      <c r="E629" s="1365"/>
      <c r="F629" s="6735"/>
      <c r="G629" s="6755"/>
      <c r="H629" s="6947"/>
      <c r="I629" s="6738"/>
      <c r="J629" s="1241" t="s">
        <v>376</v>
      </c>
      <c r="K629" s="1241"/>
      <c r="L629" s="1377"/>
      <c r="M629" s="1376"/>
      <c r="N629" s="1393"/>
      <c r="O629" s="1392"/>
      <c r="P629" s="1183"/>
      <c r="Q629" s="1425"/>
      <c r="W629" s="6710"/>
      <c r="X629" s="6700"/>
      <c r="AC629" s="1081"/>
    </row>
    <row r="630" spans="1:29" ht="21.75" customHeight="1">
      <c r="A630" s="6778"/>
      <c r="B630" s="6720"/>
      <c r="C630" s="6723"/>
      <c r="D630" s="1323"/>
      <c r="E630" s="1365"/>
      <c r="F630" s="6735"/>
      <c r="G630" s="6755"/>
      <c r="H630" s="6947"/>
      <c r="I630" s="6738"/>
      <c r="J630" s="1355" t="s">
        <v>69</v>
      </c>
      <c r="K630" s="1363">
        <v>122.5</v>
      </c>
      <c r="L630" s="1362">
        <v>0</v>
      </c>
      <c r="M630" s="1133">
        <v>0</v>
      </c>
      <c r="N630" s="1823"/>
      <c r="O630" s="1822"/>
      <c r="P630" s="1821"/>
      <c r="Q630" s="1439"/>
      <c r="W630" s="6710"/>
      <c r="X630" s="6700"/>
      <c r="AC630" s="1820"/>
    </row>
    <row r="631" spans="1:29" ht="23.45" customHeight="1">
      <c r="A631" s="6778"/>
      <c r="B631" s="6720"/>
      <c r="C631" s="6723"/>
      <c r="D631" s="1323"/>
      <c r="E631" s="1365"/>
      <c r="F631" s="6735"/>
      <c r="G631" s="6755"/>
      <c r="H631" s="6947"/>
      <c r="I631" s="6738"/>
      <c r="J631" s="1240" t="s">
        <v>375</v>
      </c>
      <c r="K631" s="1238">
        <v>0</v>
      </c>
      <c r="L631" s="1238">
        <v>0</v>
      </c>
      <c r="M631" s="1443">
        <v>0</v>
      </c>
      <c r="N631" s="1819"/>
      <c r="O631" s="1370"/>
      <c r="P631" s="1799"/>
      <c r="Q631" s="1440"/>
      <c r="W631" s="6710"/>
      <c r="X631" s="6700"/>
    </row>
    <row r="632" spans="1:29" ht="16.899999999999999" customHeight="1">
      <c r="A632" s="6778"/>
      <c r="B632" s="6720"/>
      <c r="C632" s="6723"/>
      <c r="D632" s="1323"/>
      <c r="E632" s="1365"/>
      <c r="F632" s="6735"/>
      <c r="G632" s="6755"/>
      <c r="H632" s="6947"/>
      <c r="I632" s="6738"/>
      <c r="J632" s="1372" t="s">
        <v>354</v>
      </c>
      <c r="K632" s="1372"/>
      <c r="L632" s="1377"/>
      <c r="M632" s="1376"/>
      <c r="N632" s="1393"/>
      <c r="O632" s="1426"/>
      <c r="P632" s="1389"/>
      <c r="Q632" s="1425"/>
      <c r="W632" s="6710"/>
      <c r="X632" s="6700"/>
    </row>
    <row r="633" spans="1:29" ht="17.45" customHeight="1">
      <c r="A633" s="6778"/>
      <c r="B633" s="6720"/>
      <c r="C633" s="6723"/>
      <c r="D633" s="1323"/>
      <c r="E633" s="1365"/>
      <c r="F633" s="6735"/>
      <c r="G633" s="6755"/>
      <c r="H633" s="6947"/>
      <c r="I633" s="6738"/>
      <c r="J633" s="1355" t="s">
        <v>373</v>
      </c>
      <c r="K633" s="1363"/>
      <c r="L633" s="1388"/>
      <c r="M633" s="1387"/>
      <c r="N633" s="1361"/>
      <c r="O633" s="1360"/>
      <c r="P633" s="1359"/>
      <c r="Q633" s="1358"/>
      <c r="W633" s="6710"/>
      <c r="X633" s="6700"/>
    </row>
    <row r="634" spans="1:29" ht="17.45" customHeight="1" thickBot="1">
      <c r="A634" s="6778"/>
      <c r="B634" s="6720"/>
      <c r="C634" s="6723"/>
      <c r="D634" s="1323"/>
      <c r="E634" s="1365"/>
      <c r="F634" s="6735"/>
      <c r="G634" s="6755"/>
      <c r="H634" s="6947"/>
      <c r="I634" s="6738"/>
      <c r="J634" s="1813" t="s">
        <v>90</v>
      </c>
      <c r="K634" s="1813"/>
      <c r="L634" s="1818"/>
      <c r="M634" s="1817"/>
      <c r="N634" s="1727"/>
      <c r="O634" s="1816"/>
      <c r="P634" s="1815"/>
      <c r="Q634" s="1814"/>
      <c r="W634" s="6710"/>
      <c r="X634" s="6700"/>
    </row>
    <row r="635" spans="1:29" ht="17.45" customHeight="1" thickBot="1">
      <c r="A635" s="6779"/>
      <c r="B635" s="6811"/>
      <c r="C635" s="6781"/>
      <c r="D635" s="1357"/>
      <c r="E635" s="1220"/>
      <c r="F635" s="6736"/>
      <c r="G635" s="6756"/>
      <c r="H635" s="6948"/>
      <c r="I635" s="6739"/>
      <c r="J635" s="1218" t="s">
        <v>36</v>
      </c>
      <c r="K635" s="1250">
        <f>SUM(K628:K634)</f>
        <v>122.5</v>
      </c>
      <c r="L635" s="1250">
        <f>SUM(L628:L634)</f>
        <v>0</v>
      </c>
      <c r="M635" s="1250">
        <f>SUM(M628:M634)</f>
        <v>0</v>
      </c>
      <c r="N635" s="1384"/>
      <c r="O635" s="1556"/>
      <c r="P635" s="1556"/>
      <c r="Q635" s="1301"/>
      <c r="W635" s="1212"/>
      <c r="X635" s="1115"/>
    </row>
    <row r="636" spans="1:29" ht="17.45" customHeight="1">
      <c r="A636" s="6777" t="s">
        <v>81</v>
      </c>
      <c r="B636" s="6810" t="s">
        <v>43</v>
      </c>
      <c r="C636" s="6722" t="s">
        <v>43</v>
      </c>
      <c r="D636" s="1328" t="s">
        <v>38</v>
      </c>
      <c r="E636" s="6757"/>
      <c r="F636" s="6734" t="s">
        <v>541</v>
      </c>
      <c r="G636" s="6731" t="s">
        <v>540</v>
      </c>
      <c r="H636" s="6946" t="s">
        <v>48</v>
      </c>
      <c r="I636" s="6737" t="s">
        <v>247</v>
      </c>
      <c r="J636" s="1325" t="s">
        <v>41</v>
      </c>
      <c r="K636" s="1325"/>
      <c r="L636" s="1352"/>
      <c r="M636" s="1412"/>
      <c r="N636" s="1191"/>
      <c r="O636" s="1772"/>
      <c r="P636" s="1772"/>
      <c r="Q636" s="1348"/>
      <c r="W636" s="6702" t="s">
        <v>539</v>
      </c>
      <c r="X636" s="6700"/>
    </row>
    <row r="637" spans="1:29" ht="17.45" customHeight="1">
      <c r="A637" s="6778"/>
      <c r="B637" s="6720"/>
      <c r="C637" s="6723"/>
      <c r="D637" s="1323"/>
      <c r="E637" s="6758"/>
      <c r="F637" s="6735"/>
      <c r="G637" s="6732"/>
      <c r="H637" s="6947"/>
      <c r="I637" s="6738"/>
      <c r="J637" s="1241" t="s">
        <v>376</v>
      </c>
      <c r="K637" s="1321"/>
      <c r="L637" s="1320"/>
      <c r="M637" s="1407"/>
      <c r="N637" s="1173"/>
      <c r="O637" s="1318"/>
      <c r="P637" s="1318"/>
      <c r="Q637" s="1339"/>
      <c r="W637" s="6702"/>
      <c r="X637" s="6700"/>
    </row>
    <row r="638" spans="1:29" ht="17.45" customHeight="1">
      <c r="A638" s="6778"/>
      <c r="B638" s="6720"/>
      <c r="C638" s="6723"/>
      <c r="D638" s="1323"/>
      <c r="E638" s="6758"/>
      <c r="F638" s="6735"/>
      <c r="G638" s="6732"/>
      <c r="H638" s="6947"/>
      <c r="I638" s="6738"/>
      <c r="J638" s="1355" t="s">
        <v>69</v>
      </c>
      <c r="K638" s="1240">
        <v>0</v>
      </c>
      <c r="L638" s="1140">
        <v>4.8</v>
      </c>
      <c r="M638" s="1140">
        <v>4.8</v>
      </c>
      <c r="N638" s="1173"/>
      <c r="O638" s="1318"/>
      <c r="P638" s="1318"/>
      <c r="Q638" s="1339"/>
      <c r="W638" s="6702"/>
      <c r="X638" s="6700"/>
    </row>
    <row r="639" spans="1:29" ht="17.45" customHeight="1">
      <c r="A639" s="6778"/>
      <c r="B639" s="6720"/>
      <c r="C639" s="6723"/>
      <c r="D639" s="1323"/>
      <c r="E639" s="6758"/>
      <c r="F639" s="6735"/>
      <c r="G639" s="6732"/>
      <c r="H639" s="6947"/>
      <c r="I639" s="6738"/>
      <c r="J639" s="1240" t="s">
        <v>375</v>
      </c>
      <c r="K639" s="1240"/>
      <c r="L639" s="1320"/>
      <c r="M639" s="1407"/>
      <c r="N639" s="1173"/>
      <c r="O639" s="1318"/>
      <c r="P639" s="1318"/>
      <c r="Q639" s="1339"/>
      <c r="W639" s="6702"/>
      <c r="X639" s="6700"/>
    </row>
    <row r="640" spans="1:29" ht="17.45" customHeight="1">
      <c r="A640" s="6778"/>
      <c r="B640" s="6720"/>
      <c r="C640" s="6723"/>
      <c r="D640" s="1323"/>
      <c r="E640" s="6758"/>
      <c r="F640" s="6735"/>
      <c r="G640" s="6732"/>
      <c r="H640" s="6947"/>
      <c r="I640" s="6738"/>
      <c r="J640" s="1372" t="s">
        <v>354</v>
      </c>
      <c r="K640" s="1240"/>
      <c r="L640" s="1320"/>
      <c r="M640" s="1407"/>
      <c r="N640" s="1173"/>
      <c r="O640" s="1318"/>
      <c r="P640" s="1318"/>
      <c r="Q640" s="1339"/>
      <c r="W640" s="6702"/>
      <c r="X640" s="6700"/>
    </row>
    <row r="641" spans="1:32" ht="17.45" customHeight="1">
      <c r="A641" s="6778"/>
      <c r="B641" s="6720"/>
      <c r="C641" s="6723"/>
      <c r="D641" s="1323"/>
      <c r="E641" s="6758"/>
      <c r="F641" s="6735"/>
      <c r="G641" s="6732"/>
      <c r="H641" s="6947"/>
      <c r="I641" s="6738"/>
      <c r="J641" s="1355" t="s">
        <v>373</v>
      </c>
      <c r="K641" s="1240"/>
      <c r="L641" s="1320"/>
      <c r="M641" s="1407"/>
      <c r="N641" s="1173"/>
      <c r="O641" s="1318"/>
      <c r="P641" s="1318"/>
      <c r="Q641" s="1339"/>
      <c r="W641" s="6702"/>
      <c r="X641" s="6700"/>
    </row>
    <row r="642" spans="1:32" ht="17.45" customHeight="1" thickBot="1">
      <c r="A642" s="6778"/>
      <c r="B642" s="6720"/>
      <c r="C642" s="6723"/>
      <c r="D642" s="1323"/>
      <c r="E642" s="6758"/>
      <c r="F642" s="6735"/>
      <c r="G642" s="6732"/>
      <c r="H642" s="6947"/>
      <c r="I642" s="6738"/>
      <c r="J642" s="1813" t="s">
        <v>90</v>
      </c>
      <c r="K642" s="1504"/>
      <c r="L642" s="1503"/>
      <c r="M642" s="1562"/>
      <c r="N642" s="1812"/>
      <c r="O642" s="1559"/>
      <c r="P642" s="1559"/>
      <c r="Q642" s="1498"/>
      <c r="W642" s="6702"/>
      <c r="X642" s="6700"/>
    </row>
    <row r="643" spans="1:32" ht="17.45" customHeight="1" thickBot="1">
      <c r="A643" s="6779"/>
      <c r="B643" s="6811"/>
      <c r="C643" s="6781"/>
      <c r="D643" s="1357"/>
      <c r="E643" s="6759"/>
      <c r="F643" s="6736"/>
      <c r="G643" s="6733"/>
      <c r="H643" s="6948"/>
      <c r="I643" s="6739"/>
      <c r="J643" s="1218" t="s">
        <v>36</v>
      </c>
      <c r="K643" s="1217">
        <f>SUM(K636:K642)</f>
        <v>0</v>
      </c>
      <c r="L643" s="1217">
        <f>SUM(L636:L642)</f>
        <v>4.8</v>
      </c>
      <c r="M643" s="1217">
        <f>SUM(M636:M642)</f>
        <v>4.8</v>
      </c>
      <c r="N643" s="1811"/>
      <c r="O643" s="1596"/>
      <c r="P643" s="1810"/>
      <c r="Q643" s="1792"/>
      <c r="W643" s="1212"/>
      <c r="X643" s="1115"/>
    </row>
    <row r="644" spans="1:32" ht="21" customHeight="1" thickBot="1">
      <c r="A644" s="1127" t="s">
        <v>81</v>
      </c>
      <c r="B644" s="1791" t="s">
        <v>43</v>
      </c>
      <c r="C644" s="6812" t="s">
        <v>40</v>
      </c>
      <c r="D644" s="6812"/>
      <c r="E644" s="6812"/>
      <c r="F644" s="6812"/>
      <c r="G644" s="6812"/>
      <c r="H644" s="6812"/>
      <c r="I644" s="6813"/>
      <c r="J644" s="1809" t="s">
        <v>36</v>
      </c>
      <c r="K644" s="1110">
        <f>K627*1</f>
        <v>122.5</v>
      </c>
      <c r="L644" s="1110">
        <f>L627*1</f>
        <v>4.8</v>
      </c>
      <c r="M644" s="1110">
        <f>M627*1</f>
        <v>4.8</v>
      </c>
      <c r="N644" s="1109"/>
      <c r="O644" s="1109"/>
      <c r="P644" s="1109"/>
      <c r="Q644" s="1108"/>
      <c r="W644" s="1205"/>
      <c r="X644" s="1204"/>
    </row>
    <row r="645" spans="1:32" ht="22.9" customHeight="1" thickBot="1">
      <c r="A645" s="1464" t="s">
        <v>81</v>
      </c>
      <c r="B645" s="1113" t="s">
        <v>38</v>
      </c>
      <c r="C645" s="1681" t="s">
        <v>538</v>
      </c>
      <c r="D645" s="1680"/>
      <c r="E645" s="1466"/>
      <c r="F645" s="1680"/>
      <c r="G645" s="1680"/>
      <c r="H645" s="1680"/>
      <c r="I645" s="1680"/>
      <c r="J645" s="1680"/>
      <c r="K645" s="1680"/>
      <c r="L645" s="1466"/>
      <c r="M645" s="1466"/>
      <c r="N645" s="1680"/>
      <c r="O645" s="1680"/>
      <c r="P645" s="1680"/>
      <c r="Q645" s="1732"/>
      <c r="W645" s="1808"/>
      <c r="X645" s="1807"/>
    </row>
    <row r="646" spans="1:32" ht="30.75" customHeight="1" thickBot="1">
      <c r="A646" s="1679"/>
      <c r="B646" s="1113"/>
      <c r="C646" s="1678"/>
      <c r="D646" s="1678"/>
      <c r="E646" s="1678"/>
      <c r="F646" s="1678"/>
      <c r="G646" s="1678"/>
      <c r="H646" s="1678"/>
      <c r="I646" s="1678"/>
      <c r="J646" s="1678"/>
      <c r="K646" s="1678"/>
      <c r="L646" s="1678"/>
      <c r="M646" s="1678"/>
      <c r="N646" s="1677" t="s">
        <v>537</v>
      </c>
      <c r="O646" s="1459" t="s">
        <v>254</v>
      </c>
      <c r="P646" s="1458"/>
      <c r="Q646" s="1457"/>
      <c r="W646" s="1197"/>
      <c r="X646" s="1196"/>
    </row>
    <row r="647" spans="1:32" ht="15" customHeight="1" thickBot="1">
      <c r="A647" s="6777" t="s">
        <v>81</v>
      </c>
      <c r="B647" s="6810" t="s">
        <v>38</v>
      </c>
      <c r="C647" s="6722" t="s">
        <v>43</v>
      </c>
      <c r="D647" s="6785" t="s">
        <v>536</v>
      </c>
      <c r="E647" s="6786"/>
      <c r="F647" s="6787"/>
      <c r="G647" s="6754" t="s">
        <v>532</v>
      </c>
      <c r="H647" s="6767" t="s">
        <v>48</v>
      </c>
      <c r="I647" s="6737" t="s">
        <v>247</v>
      </c>
      <c r="J647" s="1192" t="s">
        <v>41</v>
      </c>
      <c r="K647" s="1174">
        <f t="shared" ref="K647:M652" si="11">K654+K661</f>
        <v>0</v>
      </c>
      <c r="L647" s="1174">
        <f t="shared" si="11"/>
        <v>0</v>
      </c>
      <c r="M647" s="1174">
        <f t="shared" si="11"/>
        <v>0</v>
      </c>
      <c r="N647" s="1185" t="s">
        <v>383</v>
      </c>
      <c r="O647" s="1184" t="s">
        <v>254</v>
      </c>
      <c r="P647" s="1379"/>
      <c r="Q647" s="1448"/>
      <c r="W647" s="1188"/>
      <c r="X647" s="1187"/>
    </row>
    <row r="648" spans="1:32" ht="15" customHeight="1" thickBot="1">
      <c r="A648" s="6778"/>
      <c r="B648" s="6720"/>
      <c r="C648" s="6723"/>
      <c r="D648" s="6788"/>
      <c r="E648" s="6789"/>
      <c r="F648" s="6790"/>
      <c r="G648" s="6755"/>
      <c r="H648" s="6741"/>
      <c r="I648" s="6738"/>
      <c r="J648" s="1186" t="s">
        <v>376</v>
      </c>
      <c r="K648" s="1174">
        <f t="shared" si="11"/>
        <v>0</v>
      </c>
      <c r="L648" s="1174">
        <f t="shared" si="11"/>
        <v>0</v>
      </c>
      <c r="M648" s="1174">
        <f t="shared" si="11"/>
        <v>0</v>
      </c>
      <c r="N648" s="1393"/>
      <c r="O648" s="1392"/>
      <c r="P648" s="1183"/>
      <c r="Q648" s="1368"/>
      <c r="W648" s="1172"/>
      <c r="X648" s="1171"/>
    </row>
    <row r="649" spans="1:32" ht="30.75" thickBot="1">
      <c r="A649" s="6778"/>
      <c r="B649" s="6720"/>
      <c r="C649" s="6723"/>
      <c r="D649" s="6791"/>
      <c r="E649" s="6789"/>
      <c r="F649" s="6790"/>
      <c r="G649" s="6755"/>
      <c r="H649" s="6741"/>
      <c r="I649" s="6738"/>
      <c r="J649" s="1179" t="s">
        <v>69</v>
      </c>
      <c r="K649" s="1174">
        <f t="shared" si="11"/>
        <v>100</v>
      </c>
      <c r="L649" s="1174">
        <f t="shared" si="11"/>
        <v>65</v>
      </c>
      <c r="M649" s="1174">
        <f t="shared" si="11"/>
        <v>5.9</v>
      </c>
      <c r="N649" s="1393" t="s">
        <v>535</v>
      </c>
      <c r="O649" s="1426" t="s">
        <v>254</v>
      </c>
      <c r="P649" s="1389"/>
      <c r="Q649" s="1806"/>
      <c r="W649" s="1172"/>
      <c r="X649" s="1171"/>
    </row>
    <row r="650" spans="1:32" ht="15.75" thickBot="1">
      <c r="A650" s="6778"/>
      <c r="B650" s="6720"/>
      <c r="C650" s="6723"/>
      <c r="D650" s="6791"/>
      <c r="E650" s="6789"/>
      <c r="F650" s="6790"/>
      <c r="G650" s="6755"/>
      <c r="H650" s="6741"/>
      <c r="I650" s="6738"/>
      <c r="J650" s="1179" t="s">
        <v>375</v>
      </c>
      <c r="K650" s="1174">
        <f t="shared" si="11"/>
        <v>0</v>
      </c>
      <c r="L650" s="1174">
        <f t="shared" si="11"/>
        <v>0</v>
      </c>
      <c r="M650" s="1174">
        <f t="shared" si="11"/>
        <v>0</v>
      </c>
      <c r="N650" s="1393"/>
      <c r="O650" s="1426"/>
      <c r="P650" s="1389"/>
      <c r="Q650" s="1425"/>
      <c r="W650" s="1172"/>
      <c r="X650" s="1171"/>
    </row>
    <row r="651" spans="1:32" ht="15.75" thickBot="1">
      <c r="A651" s="6778"/>
      <c r="B651" s="6720"/>
      <c r="C651" s="6723"/>
      <c r="D651" s="6791"/>
      <c r="E651" s="6789"/>
      <c r="F651" s="6790"/>
      <c r="G651" s="6755"/>
      <c r="H651" s="6741"/>
      <c r="I651" s="6738"/>
      <c r="J651" s="1179" t="s">
        <v>354</v>
      </c>
      <c r="K651" s="1174">
        <f t="shared" si="11"/>
        <v>401.2</v>
      </c>
      <c r="L651" s="1174">
        <f t="shared" si="11"/>
        <v>401.2</v>
      </c>
      <c r="M651" s="1174">
        <f t="shared" si="11"/>
        <v>0</v>
      </c>
      <c r="N651" s="1393"/>
      <c r="O651" s="1426"/>
      <c r="P651" s="1389"/>
      <c r="Q651" s="1425"/>
      <c r="W651" s="1172"/>
      <c r="X651" s="1171"/>
    </row>
    <row r="652" spans="1:32" ht="15.75" thickBot="1">
      <c r="A652" s="6778"/>
      <c r="B652" s="6720"/>
      <c r="C652" s="6723"/>
      <c r="D652" s="6791"/>
      <c r="E652" s="6789"/>
      <c r="F652" s="6790"/>
      <c r="G652" s="6755"/>
      <c r="H652" s="6741"/>
      <c r="I652" s="6738"/>
      <c r="J652" s="1730" t="s">
        <v>90</v>
      </c>
      <c r="K652" s="1174">
        <f t="shared" si="11"/>
        <v>0</v>
      </c>
      <c r="L652" s="1174">
        <f t="shared" si="11"/>
        <v>0</v>
      </c>
      <c r="M652" s="1174">
        <f t="shared" si="11"/>
        <v>0</v>
      </c>
      <c r="N652" s="1421"/>
      <c r="O652" s="1420"/>
      <c r="P652" s="1419"/>
      <c r="Q652" s="1418"/>
      <c r="W652" s="1453"/>
      <c r="X652" s="1452"/>
    </row>
    <row r="653" spans="1:32" ht="16.5" customHeight="1" thickBot="1">
      <c r="A653" s="6779"/>
      <c r="B653" s="6811"/>
      <c r="C653" s="6781"/>
      <c r="D653" s="6792"/>
      <c r="E653" s="6793"/>
      <c r="F653" s="6794"/>
      <c r="G653" s="6756"/>
      <c r="H653" s="6768"/>
      <c r="I653" s="6739"/>
      <c r="J653" s="1805" t="s">
        <v>36</v>
      </c>
      <c r="K653" s="1804">
        <f>SUM(K647:K652)</f>
        <v>501.2</v>
      </c>
      <c r="L653" s="1804">
        <f>SUM(L647:L652)</f>
        <v>466.2</v>
      </c>
      <c r="M653" s="1804">
        <f>SUM(M647:M652)</f>
        <v>5.9</v>
      </c>
      <c r="N653" s="1803"/>
      <c r="O653" s="1802"/>
      <c r="P653" s="1801"/>
      <c r="Q653" s="1800"/>
      <c r="W653" s="1212"/>
      <c r="X653" s="1115"/>
    </row>
    <row r="654" spans="1:32" ht="20.25" hidden="1" customHeight="1" thickBot="1">
      <c r="A654" s="6777" t="s">
        <v>81</v>
      </c>
      <c r="B654" s="6810" t="s">
        <v>38</v>
      </c>
      <c r="C654" s="6722" t="s">
        <v>43</v>
      </c>
      <c r="D654" s="1328" t="s">
        <v>43</v>
      </c>
      <c r="E654" s="1382"/>
      <c r="F654" s="6734" t="s">
        <v>534</v>
      </c>
      <c r="G654" s="6754" t="s">
        <v>532</v>
      </c>
      <c r="H654" s="6767" t="s">
        <v>48</v>
      </c>
      <c r="I654" s="6737" t="s">
        <v>407</v>
      </c>
      <c r="J654" s="1325" t="s">
        <v>41</v>
      </c>
      <c r="K654" s="1325"/>
      <c r="L654" s="1381"/>
      <c r="M654" s="1377"/>
      <c r="N654" s="1644"/>
      <c r="O654" s="1392"/>
      <c r="P654" s="1183"/>
      <c r="Q654" s="1368"/>
      <c r="W654" s="1188"/>
      <c r="X654" s="1187"/>
      <c r="AC654" s="1081"/>
    </row>
    <row r="655" spans="1:32" ht="20.25" hidden="1" customHeight="1">
      <c r="A655" s="6778"/>
      <c r="B655" s="6720"/>
      <c r="C655" s="6723"/>
      <c r="D655" s="1323"/>
      <c r="E655" s="1365"/>
      <c r="F655" s="6735"/>
      <c r="G655" s="6755"/>
      <c r="H655" s="6741"/>
      <c r="I655" s="6738"/>
      <c r="J655" s="1447" t="s">
        <v>402</v>
      </c>
      <c r="K655" s="1447"/>
      <c r="L655" s="1377"/>
      <c r="M655" s="1377"/>
      <c r="N655" s="1671"/>
      <c r="O655" s="1392"/>
      <c r="P655" s="1183"/>
      <c r="Q655" s="1425"/>
      <c r="W655" s="1172"/>
      <c r="X655" s="1171"/>
    </row>
    <row r="656" spans="1:32" ht="19.5" hidden="1" customHeight="1">
      <c r="A656" s="6778"/>
      <c r="B656" s="6720"/>
      <c r="C656" s="6723"/>
      <c r="D656" s="1323"/>
      <c r="E656" s="1365"/>
      <c r="F656" s="6735"/>
      <c r="G656" s="6755"/>
      <c r="H656" s="6741"/>
      <c r="I656" s="6738"/>
      <c r="J656" s="1240" t="s">
        <v>69</v>
      </c>
      <c r="K656" s="1240"/>
      <c r="L656" s="1238"/>
      <c r="M656" s="1238"/>
      <c r="N656" s="1648"/>
      <c r="O656" s="1370"/>
      <c r="P656" s="1799"/>
      <c r="Q656" s="1440"/>
      <c r="W656" s="1172"/>
      <c r="X656" s="1171"/>
      <c r="AA656" s="1081"/>
      <c r="AF656" s="1057"/>
    </row>
    <row r="657" spans="1:29" ht="15.75" hidden="1" thickBot="1">
      <c r="A657" s="6778"/>
      <c r="B657" s="6720"/>
      <c r="C657" s="6723"/>
      <c r="D657" s="1323"/>
      <c r="E657" s="1365"/>
      <c r="F657" s="6735"/>
      <c r="G657" s="6755"/>
      <c r="H657" s="6741"/>
      <c r="I657" s="6738"/>
      <c r="J657" s="1240" t="s">
        <v>375</v>
      </c>
      <c r="K657" s="1372"/>
      <c r="L657" s="1377"/>
      <c r="M657" s="1388"/>
      <c r="N657" s="6869"/>
      <c r="O657" s="1426"/>
      <c r="P657" s="1389"/>
      <c r="Q657" s="1425"/>
      <c r="W657" s="1172"/>
      <c r="X657" s="1171"/>
    </row>
    <row r="658" spans="1:29" ht="15.75" hidden="1" thickBot="1">
      <c r="A658" s="6778"/>
      <c r="B658" s="6720"/>
      <c r="C658" s="6723"/>
      <c r="D658" s="1323"/>
      <c r="E658" s="1365"/>
      <c r="F658" s="6735"/>
      <c r="G658" s="6755"/>
      <c r="H658" s="6741"/>
      <c r="I658" s="6738"/>
      <c r="J658" s="1240" t="s">
        <v>354</v>
      </c>
      <c r="K658" s="1372"/>
      <c r="L658" s="1377"/>
      <c r="M658" s="1377"/>
      <c r="N658" s="6870"/>
      <c r="O658" s="1426"/>
      <c r="P658" s="1389"/>
      <c r="Q658" s="1368"/>
      <c r="W658" s="1172"/>
      <c r="X658" s="1171"/>
    </row>
    <row r="659" spans="1:29" ht="13.5" hidden="1" customHeight="1">
      <c r="A659" s="6778"/>
      <c r="B659" s="6720"/>
      <c r="C659" s="6723"/>
      <c r="D659" s="1323"/>
      <c r="E659" s="1365"/>
      <c r="F659" s="6735"/>
      <c r="G659" s="6755"/>
      <c r="H659" s="6741"/>
      <c r="I659" s="6738"/>
      <c r="J659" s="1355" t="s">
        <v>90</v>
      </c>
      <c r="K659" s="1355"/>
      <c r="L659" s="1630"/>
      <c r="M659" s="1630"/>
      <c r="N659" s="1629"/>
      <c r="O659" s="1420"/>
      <c r="P659" s="1419"/>
      <c r="Q659" s="1418"/>
      <c r="W659" s="1172"/>
      <c r="X659" s="1171"/>
    </row>
    <row r="660" spans="1:29" ht="21" hidden="1" customHeight="1">
      <c r="A660" s="6779"/>
      <c r="B660" s="6811"/>
      <c r="C660" s="6781"/>
      <c r="D660" s="1357"/>
      <c r="E660" s="1220"/>
      <c r="F660" s="6736"/>
      <c r="G660" s="6756"/>
      <c r="H660" s="6768"/>
      <c r="I660" s="6739"/>
      <c r="J660" s="1251" t="s">
        <v>36</v>
      </c>
      <c r="K660" s="1251"/>
      <c r="L660" s="1333">
        <f>SUM(L654:L659)</f>
        <v>0</v>
      </c>
      <c r="M660" s="1333"/>
      <c r="N660" s="1798"/>
      <c r="O660" s="1331"/>
      <c r="P660" s="1330"/>
      <c r="Q660" s="1797"/>
      <c r="W660" s="1172"/>
      <c r="X660" s="1171"/>
    </row>
    <row r="661" spans="1:29" ht="21" customHeight="1">
      <c r="A661" s="6777" t="s">
        <v>81</v>
      </c>
      <c r="B661" s="6810" t="s">
        <v>38</v>
      </c>
      <c r="C661" s="6722" t="s">
        <v>43</v>
      </c>
      <c r="D661" s="1328" t="s">
        <v>38</v>
      </c>
      <c r="E661" s="6771" t="s">
        <v>382</v>
      </c>
      <c r="F661" s="6807" t="s">
        <v>533</v>
      </c>
      <c r="G661" s="6731" t="s">
        <v>532</v>
      </c>
      <c r="H661" s="6767" t="s">
        <v>48</v>
      </c>
      <c r="I661" s="6737"/>
      <c r="J661" s="1325" t="s">
        <v>41</v>
      </c>
      <c r="K661" s="1796">
        <v>0</v>
      </c>
      <c r="L661" s="1796">
        <v>0</v>
      </c>
      <c r="M661" s="1796">
        <v>0</v>
      </c>
      <c r="N661" s="1131" t="s">
        <v>147</v>
      </c>
      <c r="O661" s="1130" t="s">
        <v>254</v>
      </c>
      <c r="P661" s="1129"/>
      <c r="Q661" s="1316"/>
      <c r="W661" s="7087" t="s">
        <v>531</v>
      </c>
      <c r="X661" s="6703" t="s">
        <v>530</v>
      </c>
      <c r="Y661" s="1757"/>
      <c r="AC661" s="1143"/>
    </row>
    <row r="662" spans="1:29" ht="21" customHeight="1">
      <c r="A662" s="6778"/>
      <c r="B662" s="6720"/>
      <c r="C662" s="6723"/>
      <c r="D662" s="1323"/>
      <c r="E662" s="6772"/>
      <c r="F662" s="6808"/>
      <c r="G662" s="6732"/>
      <c r="H662" s="6741"/>
      <c r="I662" s="6738"/>
      <c r="J662" s="1241" t="s">
        <v>376</v>
      </c>
      <c r="K662" s="1796">
        <v>0</v>
      </c>
      <c r="L662" s="1796">
        <v>0</v>
      </c>
      <c r="M662" s="1796">
        <v>0</v>
      </c>
      <c r="N662" s="1319"/>
      <c r="O662" s="1318"/>
      <c r="P662" s="1317"/>
      <c r="Q662" s="1316"/>
      <c r="W662" s="6702"/>
      <c r="X662" s="6704"/>
    </row>
    <row r="663" spans="1:29" ht="21" customHeight="1">
      <c r="A663" s="6778"/>
      <c r="B663" s="6720"/>
      <c r="C663" s="6723"/>
      <c r="D663" s="1323"/>
      <c r="E663" s="6772"/>
      <c r="F663" s="6808"/>
      <c r="G663" s="6732"/>
      <c r="H663" s="6741"/>
      <c r="I663" s="6738"/>
      <c r="J663" s="1240" t="s">
        <v>69</v>
      </c>
      <c r="K663" s="1579">
        <v>100</v>
      </c>
      <c r="L663" s="1796">
        <v>65</v>
      </c>
      <c r="M663" s="1140">
        <v>5.9</v>
      </c>
      <c r="N663" s="1319"/>
      <c r="O663" s="1318"/>
      <c r="P663" s="1317"/>
      <c r="Q663" s="1316"/>
      <c r="W663" s="6702"/>
      <c r="X663" s="6704"/>
      <c r="AC663" s="1143"/>
    </row>
    <row r="664" spans="1:29" ht="21" customHeight="1">
      <c r="A664" s="6778"/>
      <c r="B664" s="6720"/>
      <c r="C664" s="6723"/>
      <c r="D664" s="1323"/>
      <c r="E664" s="6772"/>
      <c r="F664" s="6808"/>
      <c r="G664" s="6732"/>
      <c r="H664" s="6741"/>
      <c r="I664" s="6738"/>
      <c r="J664" s="1240" t="s">
        <v>375</v>
      </c>
      <c r="K664" s="1796">
        <v>0</v>
      </c>
      <c r="L664" s="1796">
        <v>0</v>
      </c>
      <c r="M664" s="1796">
        <v>0</v>
      </c>
      <c r="N664" s="1319"/>
      <c r="O664" s="1318"/>
      <c r="P664" s="1317"/>
      <c r="Q664" s="1316"/>
      <c r="W664" s="6702"/>
      <c r="X664" s="6704"/>
    </row>
    <row r="665" spans="1:29" ht="21" customHeight="1">
      <c r="A665" s="6778"/>
      <c r="B665" s="6720"/>
      <c r="C665" s="6723"/>
      <c r="D665" s="1323"/>
      <c r="E665" s="6772"/>
      <c r="F665" s="6808"/>
      <c r="G665" s="6732"/>
      <c r="H665" s="6741"/>
      <c r="I665" s="6738"/>
      <c r="J665" s="1321" t="s">
        <v>354</v>
      </c>
      <c r="K665" s="1591">
        <v>401.2</v>
      </c>
      <c r="L665" s="1796">
        <v>401.2</v>
      </c>
      <c r="M665" s="1140">
        <v>0</v>
      </c>
      <c r="N665" s="1319"/>
      <c r="O665" s="1318"/>
      <c r="P665" s="1317"/>
      <c r="Q665" s="1316"/>
      <c r="W665" s="6702"/>
      <c r="X665" s="6704"/>
      <c r="AC665" s="1143"/>
    </row>
    <row r="666" spans="1:29" ht="59.25" customHeight="1" thickBot="1">
      <c r="A666" s="6778"/>
      <c r="B666" s="6720"/>
      <c r="C666" s="6723"/>
      <c r="D666" s="1323"/>
      <c r="E666" s="6772"/>
      <c r="F666" s="6808"/>
      <c r="G666" s="6732"/>
      <c r="H666" s="6741"/>
      <c r="I666" s="6738"/>
      <c r="J666" s="1756" t="s">
        <v>90</v>
      </c>
      <c r="K666" s="1795">
        <v>0</v>
      </c>
      <c r="L666" s="1795">
        <v>0</v>
      </c>
      <c r="M666" s="1795">
        <v>0</v>
      </c>
      <c r="N666" s="1319"/>
      <c r="O666" s="1318"/>
      <c r="P666" s="1317"/>
      <c r="Q666" s="1316"/>
      <c r="W666" s="7107"/>
      <c r="X666" s="6705"/>
    </row>
    <row r="667" spans="1:29" ht="21" customHeight="1" thickBot="1">
      <c r="A667" s="6779"/>
      <c r="B667" s="6811"/>
      <c r="C667" s="6781"/>
      <c r="D667" s="1357"/>
      <c r="E667" s="6773"/>
      <c r="F667" s="6809"/>
      <c r="G667" s="6733"/>
      <c r="H667" s="6768"/>
      <c r="I667" s="6739"/>
      <c r="J667" s="1794" t="s">
        <v>36</v>
      </c>
      <c r="K667" s="1250">
        <f>SUM(K661:K666)</f>
        <v>501.2</v>
      </c>
      <c r="L667" s="1250">
        <f>SUM(L661:L666)</f>
        <v>466.2</v>
      </c>
      <c r="M667" s="1250">
        <f>SUM(M661:M666)</f>
        <v>5.9</v>
      </c>
      <c r="N667" s="1793"/>
      <c r="O667" s="1494"/>
      <c r="P667" s="1494"/>
      <c r="Q667" s="1792"/>
      <c r="W667" s="1212"/>
      <c r="X667" s="1115"/>
    </row>
    <row r="668" spans="1:29" ht="17.25" customHeight="1" thickBot="1">
      <c r="A668" s="1127" t="s">
        <v>81</v>
      </c>
      <c r="B668" s="1791" t="s">
        <v>38</v>
      </c>
      <c r="C668" s="6812" t="s">
        <v>40</v>
      </c>
      <c r="D668" s="6812"/>
      <c r="E668" s="6812"/>
      <c r="F668" s="6812"/>
      <c r="G668" s="6812"/>
      <c r="H668" s="6812"/>
      <c r="I668" s="6813"/>
      <c r="J668" s="1211" t="s">
        <v>36</v>
      </c>
      <c r="K668" s="1110">
        <f>K653*1</f>
        <v>501.2</v>
      </c>
      <c r="L668" s="1110">
        <f>L653*1</f>
        <v>466.2</v>
      </c>
      <c r="M668" s="1110">
        <f>M653*1</f>
        <v>5.9</v>
      </c>
      <c r="N668" s="1109"/>
      <c r="O668" s="1109"/>
      <c r="P668" s="1109"/>
      <c r="Q668" s="1108"/>
      <c r="W668" s="1205"/>
      <c r="X668" s="1204"/>
    </row>
    <row r="669" spans="1:29" ht="18.600000000000001" customHeight="1" thickBot="1">
      <c r="A669" s="1679" t="s">
        <v>81</v>
      </c>
      <c r="B669" s="1790" t="s">
        <v>51</v>
      </c>
      <c r="C669" s="1681" t="s">
        <v>529</v>
      </c>
      <c r="D669" s="1680"/>
      <c r="E669" s="1466"/>
      <c r="F669" s="1680"/>
      <c r="G669" s="1680"/>
      <c r="H669" s="1680"/>
      <c r="I669" s="1680"/>
      <c r="J669" s="1466"/>
      <c r="K669" s="1466"/>
      <c r="L669" s="1466"/>
      <c r="M669" s="1466"/>
      <c r="N669" s="1680"/>
      <c r="O669" s="1680"/>
      <c r="P669" s="1680"/>
      <c r="Q669" s="1732"/>
      <c r="W669" s="1107"/>
      <c r="X669" s="1106"/>
    </row>
    <row r="670" spans="1:29" ht="23.25" customHeight="1" thickBot="1">
      <c r="A670" s="1679"/>
      <c r="B670" s="1113"/>
      <c r="C670" s="1463"/>
      <c r="D670" s="1462"/>
      <c r="E670" s="1462"/>
      <c r="F670" s="1462"/>
      <c r="G670" s="1462"/>
      <c r="H670" s="1462"/>
      <c r="I670" s="1462"/>
      <c r="J670" s="1462"/>
      <c r="K670" s="1462"/>
      <c r="L670" s="1462"/>
      <c r="M670" s="1461"/>
      <c r="N670" s="1460" t="s">
        <v>528</v>
      </c>
      <c r="O670" s="1459" t="s">
        <v>254</v>
      </c>
      <c r="P670" s="1458"/>
      <c r="Q670" s="1457"/>
      <c r="W670" s="1197"/>
      <c r="X670" s="1196"/>
    </row>
    <row r="671" spans="1:29" ht="15" customHeight="1">
      <c r="A671" s="1279" t="s">
        <v>81</v>
      </c>
      <c r="B671" s="6719" t="s">
        <v>51</v>
      </c>
      <c r="C671" s="1641" t="s">
        <v>43</v>
      </c>
      <c r="D671" s="6785" t="s">
        <v>527</v>
      </c>
      <c r="E671" s="6786"/>
      <c r="F671" s="6787"/>
      <c r="G671" s="6754" t="s">
        <v>489</v>
      </c>
      <c r="H671" s="6740" t="s">
        <v>48</v>
      </c>
      <c r="I671" s="6737" t="s">
        <v>247</v>
      </c>
      <c r="J671" s="1192" t="s">
        <v>41</v>
      </c>
      <c r="K671" s="1174">
        <f>K678+K685+K692+K699+K706+K713+K720+K726+K732+K738</f>
        <v>0</v>
      </c>
      <c r="L671" s="1174">
        <f>L678+L685+L692+L699+L706+L713+L720+L726+L732+L738</f>
        <v>0</v>
      </c>
      <c r="M671" s="1174">
        <f>M678+M685+M692+M699+M706+M713+M720+M726+M732+M738</f>
        <v>0</v>
      </c>
      <c r="N671" s="1185" t="s">
        <v>526</v>
      </c>
      <c r="O671" s="1184" t="s">
        <v>254</v>
      </c>
      <c r="P671" s="1379"/>
      <c r="Q671" s="1445"/>
      <c r="W671" s="1188"/>
      <c r="X671" s="1187"/>
    </row>
    <row r="672" spans="1:29" ht="15" customHeight="1">
      <c r="A672" s="1263"/>
      <c r="B672" s="6720"/>
      <c r="C672" s="1639"/>
      <c r="D672" s="6788"/>
      <c r="E672" s="6789"/>
      <c r="F672" s="6790"/>
      <c r="G672" s="6755"/>
      <c r="H672" s="6741"/>
      <c r="I672" s="6738"/>
      <c r="J672" s="1186" t="s">
        <v>376</v>
      </c>
      <c r="K672" s="1672">
        <f>K679+K686+K693+K700+K707+K714+K739</f>
        <v>0</v>
      </c>
      <c r="L672" s="1672">
        <f>L679+L686+L693+L700+L707+L714+L739</f>
        <v>0</v>
      </c>
      <c r="M672" s="1672">
        <f>M679+M686+M693+M700+M707+M714+M739</f>
        <v>0</v>
      </c>
      <c r="N672" s="1393"/>
      <c r="O672" s="1392"/>
      <c r="P672" s="1183"/>
      <c r="Q672" s="1425"/>
      <c r="W672" s="1172"/>
      <c r="X672" s="1171"/>
    </row>
    <row r="673" spans="1:30" ht="15" customHeight="1">
      <c r="A673" s="1263"/>
      <c r="B673" s="6720"/>
      <c r="C673" s="1639"/>
      <c r="D673" s="6791"/>
      <c r="E673" s="6789"/>
      <c r="F673" s="6790"/>
      <c r="G673" s="6755"/>
      <c r="H673" s="6741"/>
      <c r="I673" s="6738"/>
      <c r="J673" s="1179" t="s">
        <v>69</v>
      </c>
      <c r="K673" s="1672">
        <f>K680+K687+K694+K701+K708+K715+K721+K727+K733+K740+K753+K760+K767+K774+K781+K788</f>
        <v>1174.0999999999999</v>
      </c>
      <c r="L673" s="1672">
        <f>L680+L687+L694+L701+L708+L715+L721+L727+L733+L740+L753+L760+L767+L774+L781+L788</f>
        <v>1385.8999999999999</v>
      </c>
      <c r="M673" s="1672">
        <f>M680+M687+M694+M701+M708+M715+M721+M727+M733+M740+M753+M760+M767+M774+M781+M788</f>
        <v>930.9</v>
      </c>
      <c r="N673" s="1393" t="s">
        <v>525</v>
      </c>
      <c r="O673" s="1426" t="s">
        <v>254</v>
      </c>
      <c r="P673" s="1389"/>
      <c r="Q673" s="1425"/>
      <c r="W673" s="1172"/>
      <c r="X673" s="1171"/>
    </row>
    <row r="674" spans="1:30">
      <c r="A674" s="1263"/>
      <c r="B674" s="6720"/>
      <c r="C674" s="1639"/>
      <c r="D674" s="6791"/>
      <c r="E674" s="6789"/>
      <c r="F674" s="6790"/>
      <c r="G674" s="6755"/>
      <c r="H674" s="6741"/>
      <c r="I674" s="6738"/>
      <c r="J674" s="1179" t="s">
        <v>375</v>
      </c>
      <c r="K674" s="1672">
        <f>K681+K688+K695+K702+K709+K716+K722+K728+K734+K741</f>
        <v>0</v>
      </c>
      <c r="L674" s="1672">
        <f>L681+L688+L695+L702+L709+L716+L722+L728+L734+L741</f>
        <v>0</v>
      </c>
      <c r="M674" s="1672">
        <f>M681+M688+M695+M702+M709+M716+M722+M728+M734+M741</f>
        <v>0</v>
      </c>
      <c r="N674" s="1393"/>
      <c r="O674" s="1426"/>
      <c r="P674" s="1389"/>
      <c r="Q674" s="1425"/>
      <c r="W674" s="1172"/>
      <c r="X674" s="1171"/>
    </row>
    <row r="675" spans="1:30">
      <c r="A675" s="1263"/>
      <c r="B675" s="6720"/>
      <c r="C675" s="1639"/>
      <c r="D675" s="6791"/>
      <c r="E675" s="6789"/>
      <c r="F675" s="6790"/>
      <c r="G675" s="6755"/>
      <c r="H675" s="6741"/>
      <c r="I675" s="6738"/>
      <c r="J675" s="1179" t="s">
        <v>354</v>
      </c>
      <c r="K675" s="1672">
        <f>K682+K689+K696+K703+K710+K717+K723+K729+K735+K742+K748+K762+K769+K776+K783+K790</f>
        <v>0</v>
      </c>
      <c r="L675" s="1672">
        <f>L682+L689+L696+L703+L710+L717+L723+L729+L735+L742+L748+L762+L769+L776+L783+L790</f>
        <v>0</v>
      </c>
      <c r="M675" s="1672">
        <f>M682+M689+M696+M703+M710+M717+M723+M729+M735+M742+M748+M762+M769+M776+M783+M790</f>
        <v>0</v>
      </c>
      <c r="N675" s="1393"/>
      <c r="O675" s="1426"/>
      <c r="P675" s="1389"/>
      <c r="Q675" s="1368"/>
      <c r="W675" s="1172"/>
      <c r="X675" s="1171"/>
    </row>
    <row r="676" spans="1:30" ht="15.75" thickBot="1">
      <c r="A676" s="1263"/>
      <c r="B676" s="6720"/>
      <c r="C676" s="1639"/>
      <c r="D676" s="6791"/>
      <c r="E676" s="6789"/>
      <c r="F676" s="6790"/>
      <c r="G676" s="6755"/>
      <c r="H676" s="6741"/>
      <c r="I676" s="6738"/>
      <c r="J676" s="1730" t="s">
        <v>374</v>
      </c>
      <c r="K676" s="1729">
        <f>K683+K690+K697+K704+K711+K718+K724+K730+K736+K743</f>
        <v>0</v>
      </c>
      <c r="L676" s="1729">
        <f>L683+L690+L697+L704+L711+L718+L724+L730+L736+L743</f>
        <v>0</v>
      </c>
      <c r="M676" s="1729">
        <f>M683+M690+M697+M704+M711+M718+M724+M730+M736+M743</f>
        <v>0</v>
      </c>
      <c r="N676" s="1421"/>
      <c r="O676" s="1420"/>
      <c r="P676" s="1419"/>
      <c r="Q676" s="1418"/>
      <c r="W676" s="1453"/>
      <c r="X676" s="1452"/>
    </row>
    <row r="677" spans="1:30" ht="15.75" thickBot="1">
      <c r="A677" s="1127"/>
      <c r="B677" s="6721"/>
      <c r="C677" s="1170"/>
      <c r="D677" s="6792"/>
      <c r="E677" s="6793"/>
      <c r="F677" s="6794"/>
      <c r="G677" s="6756"/>
      <c r="H677" s="6742"/>
      <c r="I677" s="6739"/>
      <c r="J677" s="1218" t="s">
        <v>36</v>
      </c>
      <c r="K677" s="1250">
        <f>SUM(K671:K676)</f>
        <v>1174.0999999999999</v>
      </c>
      <c r="L677" s="1250">
        <f>SUM(L671:L676)</f>
        <v>1385.8999999999999</v>
      </c>
      <c r="M677" s="1250">
        <f>SUM(M671:M676)</f>
        <v>930.9</v>
      </c>
      <c r="N677" s="1384"/>
      <c r="O677" s="1303"/>
      <c r="P677" s="1302"/>
      <c r="Q677" s="1356"/>
      <c r="W677" s="1212"/>
      <c r="X677" s="1115"/>
    </row>
    <row r="678" spans="1:30" ht="18.75" hidden="1" customHeight="1">
      <c r="A678" s="1279" t="s">
        <v>81</v>
      </c>
      <c r="B678" s="6719" t="s">
        <v>51</v>
      </c>
      <c r="C678" s="1641" t="s">
        <v>43</v>
      </c>
      <c r="D678" s="1248" t="s">
        <v>43</v>
      </c>
      <c r="E678" s="1382"/>
      <c r="F678" s="6734" t="s">
        <v>524</v>
      </c>
      <c r="G678" s="6754" t="s">
        <v>489</v>
      </c>
      <c r="H678" s="6767" t="s">
        <v>48</v>
      </c>
      <c r="I678" s="6737" t="s">
        <v>247</v>
      </c>
      <c r="J678" s="1325" t="s">
        <v>41</v>
      </c>
      <c r="K678" s="1325"/>
      <c r="L678" s="1381"/>
      <c r="M678" s="1380"/>
      <c r="N678" s="1449" t="s">
        <v>147</v>
      </c>
      <c r="O678" s="1623" t="s">
        <v>254</v>
      </c>
      <c r="P678" s="1649"/>
      <c r="Q678" s="1448"/>
      <c r="W678" s="1188"/>
      <c r="X678" s="1187"/>
      <c r="AC678" s="1081"/>
    </row>
    <row r="679" spans="1:30" ht="18.75" hidden="1" customHeight="1">
      <c r="A679" s="1263"/>
      <c r="B679" s="6720"/>
      <c r="C679" s="1639"/>
      <c r="D679" s="1231"/>
      <c r="E679" s="1365"/>
      <c r="F679" s="6735"/>
      <c r="G679" s="6755"/>
      <c r="H679" s="6741"/>
      <c r="I679" s="6738"/>
      <c r="J679" s="1447" t="s">
        <v>402</v>
      </c>
      <c r="K679" s="1447"/>
      <c r="L679" s="1377"/>
      <c r="M679" s="1376"/>
      <c r="N679" s="1783"/>
      <c r="O679" s="1670"/>
      <c r="P679" s="1622"/>
      <c r="Q679" s="1368"/>
      <c r="W679" s="1172"/>
      <c r="X679" s="1171"/>
    </row>
    <row r="680" spans="1:30" ht="15.75" hidden="1" thickBot="1">
      <c r="A680" s="1263"/>
      <c r="B680" s="6720"/>
      <c r="C680" s="1639"/>
      <c r="D680" s="1231"/>
      <c r="E680" s="1365"/>
      <c r="F680" s="6735"/>
      <c r="G680" s="6755"/>
      <c r="H680" s="6741"/>
      <c r="I680" s="6738"/>
      <c r="J680" s="1240" t="s">
        <v>69</v>
      </c>
      <c r="K680" s="1372"/>
      <c r="L680" s="1377">
        <v>0</v>
      </c>
      <c r="M680" s="1376"/>
      <c r="N680" s="1780" t="s">
        <v>508</v>
      </c>
      <c r="O680" s="1647" t="s">
        <v>507</v>
      </c>
      <c r="P680" s="1646"/>
      <c r="Q680" s="1368"/>
      <c r="W680" s="1172"/>
      <c r="X680" s="1171"/>
    </row>
    <row r="681" spans="1:30" ht="15.75" hidden="1" thickBot="1">
      <c r="A681" s="1263"/>
      <c r="B681" s="6720"/>
      <c r="C681" s="1639"/>
      <c r="D681" s="1231"/>
      <c r="E681" s="1365"/>
      <c r="F681" s="6735"/>
      <c r="G681" s="6755"/>
      <c r="H681" s="6741"/>
      <c r="I681" s="6738"/>
      <c r="J681" s="1240" t="s">
        <v>375</v>
      </c>
      <c r="K681" s="1372"/>
      <c r="L681" s="1377"/>
      <c r="M681" s="1376"/>
      <c r="N681" s="1393"/>
      <c r="O681" s="1426"/>
      <c r="P681" s="1389"/>
      <c r="Q681" s="1368"/>
      <c r="W681" s="1172"/>
      <c r="X681" s="1171"/>
    </row>
    <row r="682" spans="1:30" ht="15.75" hidden="1" thickBot="1">
      <c r="A682" s="1263"/>
      <c r="B682" s="6720"/>
      <c r="C682" s="1639"/>
      <c r="D682" s="1231"/>
      <c r="E682" s="1365"/>
      <c r="F682" s="6735"/>
      <c r="G682" s="6755"/>
      <c r="H682" s="6741"/>
      <c r="I682" s="6738"/>
      <c r="J682" s="1240" t="s">
        <v>354</v>
      </c>
      <c r="K682" s="1372"/>
      <c r="L682" s="1147">
        <v>0</v>
      </c>
      <c r="M682" s="1144"/>
      <c r="N682" s="1393"/>
      <c r="O682" s="1426"/>
      <c r="P682" s="1389"/>
      <c r="Q682" s="1368"/>
      <c r="W682" s="1172"/>
      <c r="X682" s="1171"/>
      <c r="AD682" s="1081"/>
    </row>
    <row r="683" spans="1:30" ht="15.75" hidden="1" thickBot="1">
      <c r="A683" s="1263"/>
      <c r="B683" s="6720"/>
      <c r="C683" s="1639"/>
      <c r="D683" s="1231"/>
      <c r="E683" s="1365"/>
      <c r="F683" s="6735"/>
      <c r="G683" s="6755"/>
      <c r="H683" s="6741"/>
      <c r="I683" s="6738"/>
      <c r="J683" s="1355" t="s">
        <v>374</v>
      </c>
      <c r="K683" s="1355"/>
      <c r="L683" s="1630"/>
      <c r="M683" s="1728"/>
      <c r="N683" s="1421"/>
      <c r="O683" s="1420"/>
      <c r="P683" s="1419"/>
      <c r="Q683" s="1418"/>
      <c r="W683" s="1172"/>
      <c r="X683" s="1171"/>
    </row>
    <row r="684" spans="1:30" ht="15.75" hidden="1" thickBot="1">
      <c r="A684" s="1127"/>
      <c r="B684" s="6721"/>
      <c r="C684" s="1170"/>
      <c r="D684" s="1252"/>
      <c r="E684" s="1220"/>
      <c r="F684" s="6736"/>
      <c r="G684" s="6756"/>
      <c r="H684" s="6768"/>
      <c r="I684" s="6739"/>
      <c r="J684" s="1218" t="s">
        <v>36</v>
      </c>
      <c r="K684" s="1218"/>
      <c r="L684" s="1250">
        <f>SUM(L678:L683)</f>
        <v>0</v>
      </c>
      <c r="M684" s="1397"/>
      <c r="N684" s="1384"/>
      <c r="O684" s="1303"/>
      <c r="P684" s="1302"/>
      <c r="Q684" s="1356"/>
      <c r="W684" s="1172"/>
      <c r="X684" s="1171"/>
    </row>
    <row r="685" spans="1:30" ht="18" customHeight="1">
      <c r="A685" s="1279" t="s">
        <v>81</v>
      </c>
      <c r="B685" s="6719" t="s">
        <v>51</v>
      </c>
      <c r="C685" s="1641" t="s">
        <v>43</v>
      </c>
      <c r="D685" s="1248" t="s">
        <v>38</v>
      </c>
      <c r="E685" s="1382"/>
      <c r="F685" s="6734" t="s">
        <v>523</v>
      </c>
      <c r="G685" s="6754" t="s">
        <v>489</v>
      </c>
      <c r="H685" s="6767" t="s">
        <v>48</v>
      </c>
      <c r="I685" s="6737" t="s">
        <v>247</v>
      </c>
      <c r="J685" s="1325" t="s">
        <v>41</v>
      </c>
      <c r="K685" s="1325"/>
      <c r="L685" s="1381"/>
      <c r="M685" s="1380"/>
      <c r="N685" s="1185" t="s">
        <v>517</v>
      </c>
      <c r="O685" s="1623"/>
      <c r="P685" s="1649"/>
      <c r="Q685" s="1448"/>
      <c r="W685" s="6711"/>
      <c r="X685" s="6699"/>
      <c r="AC685" s="1081"/>
    </row>
    <row r="686" spans="1:30" ht="14.25" customHeight="1">
      <c r="A686" s="1263"/>
      <c r="B686" s="6720"/>
      <c r="C686" s="1639"/>
      <c r="D686" s="1231"/>
      <c r="E686" s="1365"/>
      <c r="F686" s="6735"/>
      <c r="G686" s="6755"/>
      <c r="H686" s="6741"/>
      <c r="I686" s="6738"/>
      <c r="J686" s="1241" t="s">
        <v>376</v>
      </c>
      <c r="K686" s="1241"/>
      <c r="L686" s="1377"/>
      <c r="M686" s="1376"/>
      <c r="N686" s="1375"/>
      <c r="O686" s="1782"/>
      <c r="P686" s="1781"/>
      <c r="Q686" s="1368"/>
      <c r="W686" s="6710"/>
      <c r="X686" s="6700"/>
      <c r="AC686" s="1081"/>
    </row>
    <row r="687" spans="1:30">
      <c r="A687" s="1263"/>
      <c r="B687" s="6720"/>
      <c r="C687" s="1639"/>
      <c r="D687" s="1231"/>
      <c r="E687" s="1365"/>
      <c r="F687" s="6735"/>
      <c r="G687" s="6755"/>
      <c r="H687" s="6741"/>
      <c r="I687" s="6738"/>
      <c r="J687" s="1240" t="s">
        <v>69</v>
      </c>
      <c r="K687" s="1372">
        <v>152.4</v>
      </c>
      <c r="L687" s="1377">
        <v>662.8</v>
      </c>
      <c r="M687" s="1377">
        <v>662.8</v>
      </c>
      <c r="N687" s="1371"/>
      <c r="O687" s="1647"/>
      <c r="P687" s="1646"/>
      <c r="Q687" s="1368"/>
      <c r="W687" s="6710"/>
      <c r="X687" s="6700"/>
      <c r="AC687" s="1143"/>
      <c r="AD687" s="1081"/>
    </row>
    <row r="688" spans="1:30">
      <c r="A688" s="1263"/>
      <c r="B688" s="6720"/>
      <c r="C688" s="1639"/>
      <c r="D688" s="1231"/>
      <c r="E688" s="1365"/>
      <c r="F688" s="6735"/>
      <c r="G688" s="6755"/>
      <c r="H688" s="6741"/>
      <c r="I688" s="6738"/>
      <c r="J688" s="1240" t="s">
        <v>375</v>
      </c>
      <c r="K688" s="1372"/>
      <c r="L688" s="1377"/>
      <c r="M688" s="1376"/>
      <c r="N688" s="1393"/>
      <c r="O688" s="1643"/>
      <c r="P688" s="1642"/>
      <c r="Q688" s="1368"/>
      <c r="W688" s="6710"/>
      <c r="X688" s="6700"/>
    </row>
    <row r="689" spans="1:32">
      <c r="A689" s="1263"/>
      <c r="B689" s="6720"/>
      <c r="C689" s="1639"/>
      <c r="D689" s="1231"/>
      <c r="E689" s="1365"/>
      <c r="F689" s="1631"/>
      <c r="G689" s="6755"/>
      <c r="H689" s="6741"/>
      <c r="I689" s="6738"/>
      <c r="J689" s="1355" t="s">
        <v>354</v>
      </c>
      <c r="K689" s="1240"/>
      <c r="L689" s="1140">
        <v>0</v>
      </c>
      <c r="M689" s="1140">
        <v>0</v>
      </c>
      <c r="N689" s="1442"/>
      <c r="O689" s="1789"/>
      <c r="P689" s="1788"/>
      <c r="Q689" s="1787"/>
      <c r="T689" s="1038" t="s">
        <v>522</v>
      </c>
      <c r="U689" s="1038">
        <v>352.5</v>
      </c>
      <c r="W689" s="6710"/>
      <c r="X689" s="6700"/>
    </row>
    <row r="690" spans="1:32" ht="15.75" thickBot="1">
      <c r="A690" s="1263"/>
      <c r="B690" s="6720"/>
      <c r="C690" s="1639"/>
      <c r="D690" s="1231"/>
      <c r="E690" s="1365"/>
      <c r="F690" s="1773"/>
      <c r="G690" s="6755"/>
      <c r="H690" s="6741"/>
      <c r="I690" s="6738"/>
      <c r="J690" s="1355" t="s">
        <v>374</v>
      </c>
      <c r="K690" s="1363"/>
      <c r="L690" s="1388"/>
      <c r="M690" s="1387"/>
      <c r="N690" s="1361"/>
      <c r="O690" s="1786"/>
      <c r="P690" s="1785"/>
      <c r="Q690" s="1358"/>
      <c r="W690" s="6710"/>
      <c r="X690" s="6700"/>
    </row>
    <row r="691" spans="1:32" ht="17.25" customHeight="1" thickBot="1">
      <c r="A691" s="1127"/>
      <c r="B691" s="6721"/>
      <c r="C691" s="1170"/>
      <c r="D691" s="1252"/>
      <c r="E691" s="1220"/>
      <c r="F691" s="1747"/>
      <c r="G691" s="6756"/>
      <c r="H691" s="6768"/>
      <c r="I691" s="6739"/>
      <c r="J691" s="1218" t="s">
        <v>36</v>
      </c>
      <c r="K691" s="1250">
        <f>SUM(K685:K690)</f>
        <v>152.4</v>
      </c>
      <c r="L691" s="1250">
        <f>SUM(L685:L690)</f>
        <v>662.8</v>
      </c>
      <c r="M691" s="1250">
        <f>SUM(M685:M690)</f>
        <v>662.8</v>
      </c>
      <c r="N691" s="1396"/>
      <c r="O691" s="1303"/>
      <c r="P691" s="1302"/>
      <c r="Q691" s="1356"/>
      <c r="W691" s="1212"/>
      <c r="X691" s="1115"/>
    </row>
    <row r="692" spans="1:32" ht="13.9" customHeight="1">
      <c r="A692" s="1279" t="s">
        <v>81</v>
      </c>
      <c r="B692" s="6719" t="s">
        <v>51</v>
      </c>
      <c r="C692" s="1641" t="s">
        <v>43</v>
      </c>
      <c r="D692" s="1248" t="s">
        <v>51</v>
      </c>
      <c r="E692" s="1382"/>
      <c r="F692" s="6734" t="s">
        <v>521</v>
      </c>
      <c r="G692" s="6754" t="s">
        <v>489</v>
      </c>
      <c r="H692" s="6767" t="s">
        <v>48</v>
      </c>
      <c r="I692" s="6737" t="s">
        <v>407</v>
      </c>
      <c r="J692" s="1325" t="s">
        <v>41</v>
      </c>
      <c r="K692" s="1325"/>
      <c r="L692" s="1381"/>
      <c r="M692" s="1380"/>
      <c r="N692" s="1185"/>
      <c r="O692" s="1623"/>
      <c r="P692" s="1649"/>
      <c r="Q692" s="1448"/>
      <c r="W692" s="6702" t="s">
        <v>520</v>
      </c>
      <c r="X692" s="6701" t="s">
        <v>519</v>
      </c>
      <c r="AC692" s="1081"/>
    </row>
    <row r="693" spans="1:32">
      <c r="A693" s="1263"/>
      <c r="B693" s="6720"/>
      <c r="C693" s="1639"/>
      <c r="D693" s="1231"/>
      <c r="E693" s="1365"/>
      <c r="F693" s="6735"/>
      <c r="G693" s="6755"/>
      <c r="H693" s="6741"/>
      <c r="I693" s="6738"/>
      <c r="J693" s="1241" t="s">
        <v>376</v>
      </c>
      <c r="K693" s="1241"/>
      <c r="L693" s="1377">
        <v>0</v>
      </c>
      <c r="M693" s="1377">
        <v>0</v>
      </c>
      <c r="N693" s="1375"/>
      <c r="O693" s="1782"/>
      <c r="P693" s="1781"/>
      <c r="Q693" s="1368"/>
      <c r="W693" s="6702"/>
      <c r="X693" s="6701"/>
      <c r="AC693" s="1081"/>
    </row>
    <row r="694" spans="1:32" ht="14.45" customHeight="1">
      <c r="A694" s="1263"/>
      <c r="B694" s="6720"/>
      <c r="C694" s="1639"/>
      <c r="D694" s="1231"/>
      <c r="E694" s="1365"/>
      <c r="F694" s="6735"/>
      <c r="G694" s="6755"/>
      <c r="H694" s="6741"/>
      <c r="I694" s="6738"/>
      <c r="J694" s="1240" t="s">
        <v>69</v>
      </c>
      <c r="K694" s="1372">
        <v>680</v>
      </c>
      <c r="L694" s="1147">
        <v>632</v>
      </c>
      <c r="M694" s="1144">
        <v>177</v>
      </c>
      <c r="N694" s="1371"/>
      <c r="O694" s="1647"/>
      <c r="P694" s="1646"/>
      <c r="Q694" s="1368"/>
      <c r="W694" s="6702"/>
      <c r="X694" s="6701"/>
      <c r="AC694" s="1081"/>
      <c r="AE694" s="1081"/>
      <c r="AF694" s="1081"/>
    </row>
    <row r="695" spans="1:32" ht="14.45" customHeight="1">
      <c r="A695" s="1263"/>
      <c r="B695" s="6720"/>
      <c r="C695" s="1639"/>
      <c r="D695" s="1231"/>
      <c r="E695" s="1365"/>
      <c r="F695" s="6735"/>
      <c r="G695" s="6755"/>
      <c r="H695" s="6741"/>
      <c r="I695" s="6738"/>
      <c r="J695" s="1240" t="s">
        <v>375</v>
      </c>
      <c r="K695" s="1372"/>
      <c r="L695" s="1377"/>
      <c r="M695" s="1376"/>
      <c r="N695" s="1393"/>
      <c r="O695" s="1426"/>
      <c r="P695" s="1389"/>
      <c r="Q695" s="1368"/>
      <c r="W695" s="6702"/>
      <c r="X695" s="6701"/>
    </row>
    <row r="696" spans="1:32" ht="14.45" customHeight="1">
      <c r="A696" s="1263"/>
      <c r="B696" s="6720"/>
      <c r="C696" s="1639"/>
      <c r="D696" s="1231"/>
      <c r="E696" s="1365"/>
      <c r="F696" s="1631"/>
      <c r="G696" s="6755"/>
      <c r="H696" s="6741"/>
      <c r="I696" s="6738"/>
      <c r="J696" s="1240" t="s">
        <v>354</v>
      </c>
      <c r="K696" s="1372"/>
      <c r="L696" s="1377"/>
      <c r="M696" s="1376"/>
      <c r="N696" s="1393"/>
      <c r="O696" s="1426"/>
      <c r="P696" s="1389"/>
      <c r="Q696" s="1368"/>
      <c r="W696" s="6702"/>
      <c r="X696" s="6701"/>
    </row>
    <row r="697" spans="1:32" ht="15" customHeight="1" thickBot="1">
      <c r="A697" s="1263"/>
      <c r="B697" s="6720"/>
      <c r="C697" s="1639"/>
      <c r="D697" s="1231"/>
      <c r="E697" s="1365"/>
      <c r="F697" s="1784"/>
      <c r="G697" s="6755"/>
      <c r="H697" s="6741"/>
      <c r="I697" s="6738"/>
      <c r="J697" s="1355" t="s">
        <v>374</v>
      </c>
      <c r="K697" s="1355"/>
      <c r="L697" s="1630"/>
      <c r="M697" s="1728"/>
      <c r="N697" s="1421"/>
      <c r="O697" s="1420"/>
      <c r="P697" s="1419"/>
      <c r="Q697" s="1418"/>
      <c r="W697" s="6702"/>
      <c r="X697" s="6701"/>
    </row>
    <row r="698" spans="1:32" ht="15.6" customHeight="1" thickBot="1">
      <c r="A698" s="1127"/>
      <c r="B698" s="6721"/>
      <c r="C698" s="1170"/>
      <c r="D698" s="1252"/>
      <c r="E698" s="1220"/>
      <c r="F698" s="1747"/>
      <c r="G698" s="6756"/>
      <c r="H698" s="6768"/>
      <c r="I698" s="6739"/>
      <c r="J698" s="1218" t="s">
        <v>36</v>
      </c>
      <c r="K698" s="1250">
        <f>SUM(K692:K697)</f>
        <v>680</v>
      </c>
      <c r="L698" s="1250">
        <f>SUM(L692:L697)</f>
        <v>632</v>
      </c>
      <c r="M698" s="1250">
        <f>SUM(M692:M697)</f>
        <v>177</v>
      </c>
      <c r="N698" s="1396"/>
      <c r="O698" s="1303"/>
      <c r="P698" s="1302"/>
      <c r="Q698" s="1356"/>
      <c r="W698" s="1212"/>
      <c r="X698" s="1115"/>
    </row>
    <row r="699" spans="1:32" ht="12.75" customHeight="1">
      <c r="A699" s="1279" t="s">
        <v>81</v>
      </c>
      <c r="B699" s="6719" t="s">
        <v>51</v>
      </c>
      <c r="C699" s="1641" t="s">
        <v>43</v>
      </c>
      <c r="D699" s="1248" t="s">
        <v>44</v>
      </c>
      <c r="E699" s="1382"/>
      <c r="F699" s="6734" t="s">
        <v>518</v>
      </c>
      <c r="G699" s="6754" t="s">
        <v>489</v>
      </c>
      <c r="H699" s="6767" t="s">
        <v>48</v>
      </c>
      <c r="I699" s="6737" t="s">
        <v>247</v>
      </c>
      <c r="J699" s="1325" t="s">
        <v>41</v>
      </c>
      <c r="K699" s="1325"/>
      <c r="L699" s="1381"/>
      <c r="M699" s="1380"/>
      <c r="N699" s="1185" t="s">
        <v>517</v>
      </c>
      <c r="O699" s="1623"/>
      <c r="P699" s="1649"/>
      <c r="Q699" s="1448"/>
      <c r="W699" s="6710"/>
      <c r="X699" s="6700"/>
      <c r="AC699" s="1081"/>
    </row>
    <row r="700" spans="1:32" ht="12.75" customHeight="1">
      <c r="A700" s="1263"/>
      <c r="B700" s="6720"/>
      <c r="C700" s="1639"/>
      <c r="D700" s="1231"/>
      <c r="E700" s="1365"/>
      <c r="F700" s="6735"/>
      <c r="G700" s="6755"/>
      <c r="H700" s="6741"/>
      <c r="I700" s="6738"/>
      <c r="J700" s="1241" t="s">
        <v>376</v>
      </c>
      <c r="K700" s="1241"/>
      <c r="L700" s="1377"/>
      <c r="M700" s="1376"/>
      <c r="N700" s="1783"/>
      <c r="O700" s="1782"/>
      <c r="P700" s="1781"/>
      <c r="Q700" s="1368"/>
      <c r="W700" s="6710"/>
      <c r="X700" s="6700"/>
      <c r="AC700" s="1774"/>
    </row>
    <row r="701" spans="1:32">
      <c r="A701" s="1263"/>
      <c r="B701" s="6720"/>
      <c r="C701" s="1639"/>
      <c r="D701" s="1231"/>
      <c r="E701" s="1365"/>
      <c r="F701" s="6735"/>
      <c r="G701" s="6755"/>
      <c r="H701" s="6741"/>
      <c r="I701" s="6738"/>
      <c r="J701" s="1240" t="s">
        <v>69</v>
      </c>
      <c r="K701" s="1372">
        <v>91.7</v>
      </c>
      <c r="L701" s="1377">
        <v>91.1</v>
      </c>
      <c r="M701" s="1377">
        <v>91.1</v>
      </c>
      <c r="N701" s="1780"/>
      <c r="O701" s="1647"/>
      <c r="P701" s="1646"/>
      <c r="Q701" s="1368"/>
      <c r="W701" s="6710"/>
      <c r="X701" s="6700"/>
      <c r="AC701" s="1143"/>
    </row>
    <row r="702" spans="1:32">
      <c r="A702" s="1263"/>
      <c r="B702" s="6720"/>
      <c r="C702" s="1639"/>
      <c r="D702" s="1231"/>
      <c r="E702" s="1365"/>
      <c r="F702" s="6735"/>
      <c r="G702" s="6755"/>
      <c r="H702" s="6741"/>
      <c r="I702" s="6738"/>
      <c r="J702" s="1240" t="s">
        <v>375</v>
      </c>
      <c r="K702" s="1372"/>
      <c r="L702" s="1377"/>
      <c r="M702" s="1376"/>
      <c r="N702" s="1393"/>
      <c r="O702" s="1426"/>
      <c r="P702" s="1389"/>
      <c r="Q702" s="1368"/>
      <c r="W702" s="6710"/>
      <c r="X702" s="6700"/>
    </row>
    <row r="703" spans="1:32">
      <c r="A703" s="1263"/>
      <c r="B703" s="6720"/>
      <c r="C703" s="1639"/>
      <c r="D703" s="1231"/>
      <c r="E703" s="1365"/>
      <c r="F703" s="6735"/>
      <c r="G703" s="6755"/>
      <c r="H703" s="6741"/>
      <c r="I703" s="6738"/>
      <c r="J703" s="1240" t="s">
        <v>354</v>
      </c>
      <c r="K703" s="1372"/>
      <c r="L703" s="1147">
        <v>0</v>
      </c>
      <c r="M703" s="1147">
        <v>0</v>
      </c>
      <c r="N703" s="1393"/>
      <c r="O703" s="1426"/>
      <c r="P703" s="1389"/>
      <c r="Q703" s="1368"/>
      <c r="W703" s="6710"/>
      <c r="X703" s="6700"/>
    </row>
    <row r="704" spans="1:32" ht="15.75" thickBot="1">
      <c r="A704" s="1263"/>
      <c r="B704" s="6720"/>
      <c r="C704" s="1639"/>
      <c r="D704" s="1231"/>
      <c r="E704" s="1365"/>
      <c r="F704" s="6735"/>
      <c r="G704" s="6755"/>
      <c r="H704" s="6741"/>
      <c r="I704" s="6738"/>
      <c r="J704" s="1355" t="s">
        <v>374</v>
      </c>
      <c r="K704" s="1355"/>
      <c r="L704" s="1630"/>
      <c r="M704" s="1728"/>
      <c r="N704" s="1421"/>
      <c r="O704" s="1420"/>
      <c r="P704" s="1419"/>
      <c r="Q704" s="1418"/>
      <c r="W704" s="6710"/>
      <c r="X704" s="6700"/>
    </row>
    <row r="705" spans="1:29" ht="15" customHeight="1" thickBot="1">
      <c r="A705" s="1127"/>
      <c r="B705" s="6721"/>
      <c r="C705" s="1170"/>
      <c r="D705" s="1252"/>
      <c r="E705" s="1220"/>
      <c r="F705" s="6736"/>
      <c r="G705" s="6756"/>
      <c r="H705" s="6768"/>
      <c r="I705" s="6739"/>
      <c r="J705" s="1218" t="s">
        <v>36</v>
      </c>
      <c r="K705" s="1250">
        <f>SUM(K699:K704)</f>
        <v>91.7</v>
      </c>
      <c r="L705" s="1250">
        <f>SUM(L699:L704)</f>
        <v>91.1</v>
      </c>
      <c r="M705" s="1250">
        <f>SUM(M699:M704)</f>
        <v>91.1</v>
      </c>
      <c r="N705" s="1304"/>
      <c r="O705" s="1303"/>
      <c r="P705" s="1302"/>
      <c r="Q705" s="1356"/>
      <c r="W705" s="1212"/>
      <c r="X705" s="1115"/>
    </row>
    <row r="706" spans="1:29" ht="14.25" hidden="1" customHeight="1" thickBot="1">
      <c r="A706" s="1279" t="s">
        <v>81</v>
      </c>
      <c r="B706" s="6719" t="s">
        <v>51</v>
      </c>
      <c r="C706" s="1641" t="s">
        <v>43</v>
      </c>
      <c r="D706" s="1248" t="s">
        <v>86</v>
      </c>
      <c r="E706" s="1382"/>
      <c r="F706" s="6734" t="s">
        <v>516</v>
      </c>
      <c r="G706" s="6754" t="s">
        <v>489</v>
      </c>
      <c r="H706" s="6767" t="s">
        <v>48</v>
      </c>
      <c r="I706" s="6737" t="s">
        <v>247</v>
      </c>
      <c r="J706" s="1325" t="s">
        <v>41</v>
      </c>
      <c r="K706" s="1325"/>
      <c r="L706" s="1381"/>
      <c r="M706" s="1381"/>
      <c r="N706" s="1624" t="s">
        <v>147</v>
      </c>
      <c r="O706" s="1623" t="s">
        <v>254</v>
      </c>
      <c r="P706" s="1649"/>
      <c r="Q706" s="1448"/>
      <c r="W706" s="1188"/>
      <c r="X706" s="1187"/>
      <c r="AC706" s="1081"/>
    </row>
    <row r="707" spans="1:29" ht="14.25" hidden="1" customHeight="1">
      <c r="A707" s="1263"/>
      <c r="B707" s="6720"/>
      <c r="C707" s="1639"/>
      <c r="D707" s="1231"/>
      <c r="E707" s="1365"/>
      <c r="F707" s="6735"/>
      <c r="G707" s="6755"/>
      <c r="H707" s="6741"/>
      <c r="I707" s="6738"/>
      <c r="J707" s="1447" t="s">
        <v>402</v>
      </c>
      <c r="K707" s="1447"/>
      <c r="L707" s="1377"/>
      <c r="M707" s="1377"/>
      <c r="N707" s="1671"/>
      <c r="O707" s="1670"/>
      <c r="P707" s="1622"/>
      <c r="Q707" s="1368"/>
      <c r="W707" s="1172"/>
      <c r="X707" s="1171"/>
    </row>
    <row r="708" spans="1:29" ht="15.75" hidden="1" thickBot="1">
      <c r="A708" s="1263"/>
      <c r="B708" s="6720"/>
      <c r="C708" s="1639"/>
      <c r="D708" s="1231"/>
      <c r="E708" s="1365"/>
      <c r="F708" s="6735"/>
      <c r="G708" s="6755"/>
      <c r="H708" s="6741"/>
      <c r="I708" s="6738"/>
      <c r="J708" s="1240" t="s">
        <v>69</v>
      </c>
      <c r="K708" s="1372"/>
      <c r="L708" s="1377">
        <v>0</v>
      </c>
      <c r="M708" s="1377"/>
      <c r="N708" s="1648" t="s">
        <v>508</v>
      </c>
      <c r="O708" s="1647" t="s">
        <v>507</v>
      </c>
      <c r="P708" s="1646"/>
      <c r="Q708" s="1368"/>
      <c r="W708" s="1172"/>
      <c r="X708" s="1171"/>
    </row>
    <row r="709" spans="1:29" ht="15.75" hidden="1" thickBot="1">
      <c r="A709" s="1263"/>
      <c r="B709" s="6720"/>
      <c r="C709" s="1639"/>
      <c r="D709" s="1231"/>
      <c r="E709" s="1365"/>
      <c r="F709" s="6735"/>
      <c r="G709" s="6755"/>
      <c r="H709" s="6741"/>
      <c r="I709" s="6738"/>
      <c r="J709" s="1240" t="s">
        <v>375</v>
      </c>
      <c r="K709" s="1372"/>
      <c r="L709" s="1377"/>
      <c r="M709" s="1377"/>
      <c r="N709" s="1644"/>
      <c r="O709" s="1643"/>
      <c r="P709" s="1642"/>
      <c r="Q709" s="1368"/>
      <c r="W709" s="1172"/>
      <c r="X709" s="1171"/>
    </row>
    <row r="710" spans="1:29" ht="15.75" hidden="1" thickBot="1">
      <c r="A710" s="1263"/>
      <c r="B710" s="6720"/>
      <c r="C710" s="1639"/>
      <c r="D710" s="1231"/>
      <c r="E710" s="1365"/>
      <c r="F710" s="6735"/>
      <c r="G710" s="6755"/>
      <c r="H710" s="6741"/>
      <c r="I710" s="6738"/>
      <c r="J710" s="1240" t="s">
        <v>354</v>
      </c>
      <c r="K710" s="1372"/>
      <c r="L710" s="1377">
        <v>0</v>
      </c>
      <c r="M710" s="1377"/>
      <c r="N710" s="1644"/>
      <c r="O710" s="1643"/>
      <c r="P710" s="1642"/>
      <c r="Q710" s="1368"/>
      <c r="W710" s="1172"/>
      <c r="X710" s="1171"/>
    </row>
    <row r="711" spans="1:29" ht="15.75" hidden="1" thickBot="1">
      <c r="A711" s="1263"/>
      <c r="B711" s="6720"/>
      <c r="C711" s="1639"/>
      <c r="D711" s="1231"/>
      <c r="E711" s="1365"/>
      <c r="F711" s="6735"/>
      <c r="G711" s="6755"/>
      <c r="H711" s="6741"/>
      <c r="I711" s="6738"/>
      <c r="J711" s="1355" t="s">
        <v>374</v>
      </c>
      <c r="K711" s="1355"/>
      <c r="L711" s="1630"/>
      <c r="M711" s="1630"/>
      <c r="N711" s="1656"/>
      <c r="O711" s="1655"/>
      <c r="P711" s="1654"/>
      <c r="Q711" s="1653"/>
      <c r="W711" s="1172"/>
      <c r="X711" s="1171"/>
    </row>
    <row r="712" spans="1:29" ht="14.25" hidden="1" customHeight="1">
      <c r="A712" s="1127"/>
      <c r="B712" s="6721"/>
      <c r="C712" s="1170"/>
      <c r="D712" s="1252"/>
      <c r="E712" s="1220"/>
      <c r="F712" s="6736"/>
      <c r="G712" s="6756"/>
      <c r="H712" s="6768"/>
      <c r="I712" s="6739"/>
      <c r="J712" s="1218" t="s">
        <v>36</v>
      </c>
      <c r="K712" s="1218"/>
      <c r="L712" s="1250">
        <f>SUM(L706:L711)</f>
        <v>0</v>
      </c>
      <c r="M712" s="1250"/>
      <c r="N712" s="1304"/>
      <c r="O712" s="1303"/>
      <c r="P712" s="1302"/>
      <c r="Q712" s="1356"/>
      <c r="W712" s="1172"/>
      <c r="X712" s="1171"/>
    </row>
    <row r="713" spans="1:29" ht="13.5" hidden="1" customHeight="1">
      <c r="A713" s="1279" t="s">
        <v>81</v>
      </c>
      <c r="B713" s="6719" t="s">
        <v>51</v>
      </c>
      <c r="C713" s="1641" t="s">
        <v>43</v>
      </c>
      <c r="D713" s="1248" t="s">
        <v>81</v>
      </c>
      <c r="E713" s="1382"/>
      <c r="F713" s="6734" t="s">
        <v>515</v>
      </c>
      <c r="G713" s="6754" t="s">
        <v>489</v>
      </c>
      <c r="H713" s="6767" t="s">
        <v>48</v>
      </c>
      <c r="I713" s="6737" t="s">
        <v>410</v>
      </c>
      <c r="J713" s="1325" t="s">
        <v>41</v>
      </c>
      <c r="K713" s="1325"/>
      <c r="L713" s="1381"/>
      <c r="M713" s="1381"/>
      <c r="N713" s="1624"/>
      <c r="O713" s="1779"/>
      <c r="P713" s="1778"/>
      <c r="Q713" s="1448"/>
      <c r="W713" s="1172"/>
      <c r="X713" s="1171"/>
      <c r="AA713" s="1081"/>
      <c r="AC713" s="1081"/>
    </row>
    <row r="714" spans="1:29" ht="13.5" hidden="1" customHeight="1">
      <c r="A714" s="1263"/>
      <c r="B714" s="6720"/>
      <c r="C714" s="1639"/>
      <c r="D714" s="1231"/>
      <c r="E714" s="1365"/>
      <c r="F714" s="6735"/>
      <c r="G714" s="6755"/>
      <c r="H714" s="6741"/>
      <c r="I714" s="6738"/>
      <c r="J714" s="1447" t="s">
        <v>402</v>
      </c>
      <c r="K714" s="1447"/>
      <c r="L714" s="1377"/>
      <c r="M714" s="1377"/>
      <c r="N714" s="1671"/>
      <c r="O714" s="1643"/>
      <c r="P714" s="1642"/>
      <c r="Q714" s="1368"/>
      <c r="W714" s="1172"/>
      <c r="X714" s="1171"/>
      <c r="AA714" s="1081"/>
    </row>
    <row r="715" spans="1:29" ht="15.75" hidden="1" thickBot="1">
      <c r="A715" s="1263"/>
      <c r="B715" s="6720"/>
      <c r="C715" s="1639"/>
      <c r="D715" s="1231"/>
      <c r="E715" s="1365"/>
      <c r="F715" s="6735"/>
      <c r="G715" s="6755"/>
      <c r="H715" s="6741"/>
      <c r="I715" s="6738"/>
      <c r="J715" s="1240" t="s">
        <v>69</v>
      </c>
      <c r="K715" s="1372"/>
      <c r="L715" s="1777">
        <v>0</v>
      </c>
      <c r="M715" s="1777"/>
      <c r="N715" s="1648"/>
      <c r="O715" s="1647"/>
      <c r="P715" s="1646"/>
      <c r="Q715" s="1368"/>
      <c r="W715" s="1172"/>
      <c r="X715" s="1171"/>
      <c r="AA715" s="1081"/>
    </row>
    <row r="716" spans="1:29" ht="15.75" hidden="1" thickBot="1">
      <c r="A716" s="1263"/>
      <c r="B716" s="6720"/>
      <c r="C716" s="1639"/>
      <c r="D716" s="1231"/>
      <c r="E716" s="1365"/>
      <c r="F716" s="6735"/>
      <c r="G716" s="6755"/>
      <c r="H716" s="6741"/>
      <c r="I716" s="6738"/>
      <c r="J716" s="1240" t="s">
        <v>375</v>
      </c>
      <c r="K716" s="1372"/>
      <c r="L716" s="1377"/>
      <c r="M716" s="1377"/>
      <c r="N716" s="1644" t="s">
        <v>514</v>
      </c>
      <c r="O716" s="1643" t="s">
        <v>254</v>
      </c>
      <c r="P716" s="1642"/>
      <c r="Q716" s="1368"/>
      <c r="W716" s="1172"/>
      <c r="X716" s="1171"/>
      <c r="AA716" s="1081"/>
      <c r="AC716" s="1081"/>
    </row>
    <row r="717" spans="1:29" ht="15.75" hidden="1" thickBot="1">
      <c r="A717" s="1263"/>
      <c r="B717" s="6720"/>
      <c r="C717" s="1639"/>
      <c r="D717" s="1231"/>
      <c r="E717" s="1365"/>
      <c r="F717" s="1631"/>
      <c r="G717" s="6755"/>
      <c r="H717" s="6741"/>
      <c r="I717" s="6738"/>
      <c r="J717" s="1240" t="s">
        <v>354</v>
      </c>
      <c r="K717" s="1372"/>
      <c r="L717" s="1377">
        <v>0</v>
      </c>
      <c r="M717" s="1377"/>
      <c r="N717" s="1635"/>
      <c r="O717" s="1426"/>
      <c r="P717" s="1389"/>
      <c r="Q717" s="1368"/>
      <c r="W717" s="1172"/>
      <c r="X717" s="1171"/>
    </row>
    <row r="718" spans="1:29" ht="15.75" hidden="1" thickBot="1">
      <c r="A718" s="1263"/>
      <c r="B718" s="6720"/>
      <c r="C718" s="1639"/>
      <c r="D718" s="1231"/>
      <c r="E718" s="1365"/>
      <c r="F718" s="1776"/>
      <c r="G718" s="6755"/>
      <c r="H718" s="6741"/>
      <c r="I718" s="6738"/>
      <c r="J718" s="1355" t="s">
        <v>374</v>
      </c>
      <c r="K718" s="1355"/>
      <c r="L718" s="1630"/>
      <c r="M718" s="1630"/>
      <c r="N718" s="1629"/>
      <c r="O718" s="1420"/>
      <c r="P718" s="1419"/>
      <c r="Q718" s="1418"/>
      <c r="W718" s="1172"/>
      <c r="X718" s="1171"/>
    </row>
    <row r="719" spans="1:29" ht="19.899999999999999" hidden="1" customHeight="1">
      <c r="A719" s="1127"/>
      <c r="B719" s="6721"/>
      <c r="C719" s="1170"/>
      <c r="D719" s="1252"/>
      <c r="E719" s="1220"/>
      <c r="F719" s="1747"/>
      <c r="G719" s="6756"/>
      <c r="H719" s="6768"/>
      <c r="I719" s="6739"/>
      <c r="J719" s="1218" t="s">
        <v>36</v>
      </c>
      <c r="K719" s="1218"/>
      <c r="L719" s="1250">
        <f>SUM(L713:L718)</f>
        <v>0</v>
      </c>
      <c r="M719" s="1250"/>
      <c r="N719" s="1304"/>
      <c r="O719" s="1303"/>
      <c r="P719" s="1302"/>
      <c r="Q719" s="1356"/>
      <c r="W719" s="1172"/>
      <c r="X719" s="1171"/>
    </row>
    <row r="720" spans="1:29" ht="18" hidden="1" customHeight="1">
      <c r="A720" s="1279" t="s">
        <v>81</v>
      </c>
      <c r="B720" s="6719" t="s">
        <v>51</v>
      </c>
      <c r="C720" s="1641" t="s">
        <v>43</v>
      </c>
      <c r="D720" s="1248" t="s">
        <v>79</v>
      </c>
      <c r="E720" s="1382"/>
      <c r="F720" s="6734" t="s">
        <v>513</v>
      </c>
      <c r="G720" s="6754" t="s">
        <v>489</v>
      </c>
      <c r="H720" s="6767" t="s">
        <v>48</v>
      </c>
      <c r="I720" s="6737" t="s">
        <v>47</v>
      </c>
      <c r="J720" s="1325" t="s">
        <v>41</v>
      </c>
      <c r="K720" s="1325"/>
      <c r="L720" s="1381"/>
      <c r="M720" s="1381"/>
      <c r="N720" s="1274" t="s">
        <v>147</v>
      </c>
      <c r="O720" s="1184" t="s">
        <v>254</v>
      </c>
      <c r="P720" s="1379"/>
      <c r="Q720" s="1445">
        <v>1</v>
      </c>
      <c r="W720" s="1172"/>
      <c r="X720" s="1171"/>
    </row>
    <row r="721" spans="1:26" ht="18.600000000000001" hidden="1" customHeight="1">
      <c r="A721" s="1263"/>
      <c r="B721" s="6720"/>
      <c r="C721" s="1639"/>
      <c r="D721" s="1231"/>
      <c r="E721" s="1365"/>
      <c r="F721" s="6735"/>
      <c r="G721" s="6755"/>
      <c r="H721" s="6741"/>
      <c r="I721" s="6738"/>
      <c r="J721" s="1240" t="s">
        <v>69</v>
      </c>
      <c r="K721" s="1372"/>
      <c r="L721" s="1377"/>
      <c r="M721" s="1377"/>
      <c r="N721" s="1714" t="s">
        <v>508</v>
      </c>
      <c r="O721" s="1370" t="s">
        <v>507</v>
      </c>
      <c r="P721" s="1369"/>
      <c r="Q721" s="1425">
        <v>20769</v>
      </c>
      <c r="W721" s="1172"/>
      <c r="X721" s="1171"/>
    </row>
    <row r="722" spans="1:26" ht="17.45" hidden="1" customHeight="1">
      <c r="A722" s="1263"/>
      <c r="B722" s="6720"/>
      <c r="C722" s="1639"/>
      <c r="D722" s="1231"/>
      <c r="E722" s="1365"/>
      <c r="F722" s="6735"/>
      <c r="G722" s="6755"/>
      <c r="H722" s="6741"/>
      <c r="I722" s="6738"/>
      <c r="J722" s="1240" t="s">
        <v>375</v>
      </c>
      <c r="K722" s="1372"/>
      <c r="L722" s="1377"/>
      <c r="M722" s="1377"/>
      <c r="N722" s="1635"/>
      <c r="O722" s="1426"/>
      <c r="P722" s="1389"/>
      <c r="Q722" s="1368"/>
      <c r="W722" s="1172"/>
      <c r="X722" s="1171"/>
    </row>
    <row r="723" spans="1:26" ht="15.75" hidden="1" thickBot="1">
      <c r="A723" s="1263"/>
      <c r="B723" s="6720"/>
      <c r="C723" s="1639"/>
      <c r="D723" s="1231"/>
      <c r="E723" s="1365"/>
      <c r="F723" s="1631"/>
      <c r="G723" s="6755"/>
      <c r="H723" s="6741"/>
      <c r="I723" s="6738"/>
      <c r="J723" s="1240" t="s">
        <v>354</v>
      </c>
      <c r="K723" s="1372"/>
      <c r="L723" s="1377"/>
      <c r="M723" s="1377"/>
      <c r="N723" s="1635"/>
      <c r="O723" s="1426"/>
      <c r="P723" s="1389"/>
      <c r="Q723" s="1368"/>
      <c r="W723" s="1172"/>
      <c r="X723" s="1171"/>
    </row>
    <row r="724" spans="1:26" ht="15.75" hidden="1" thickBot="1">
      <c r="A724" s="1263"/>
      <c r="B724" s="6720"/>
      <c r="C724" s="1639"/>
      <c r="D724" s="1231"/>
      <c r="E724" s="1365"/>
      <c r="F724" s="1773"/>
      <c r="G724" s="6755"/>
      <c r="H724" s="6741"/>
      <c r="I724" s="6738"/>
      <c r="J724" s="1355" t="s">
        <v>90</v>
      </c>
      <c r="K724" s="1355"/>
      <c r="L724" s="1630"/>
      <c r="M724" s="1630"/>
      <c r="N724" s="1629"/>
      <c r="O724" s="1420"/>
      <c r="P724" s="1419"/>
      <c r="Q724" s="1418"/>
      <c r="W724" s="1172"/>
      <c r="X724" s="1171"/>
    </row>
    <row r="725" spans="1:26" ht="17.25" hidden="1" customHeight="1">
      <c r="A725" s="1127"/>
      <c r="B725" s="6721"/>
      <c r="C725" s="1170"/>
      <c r="D725" s="1252"/>
      <c r="E725" s="1220"/>
      <c r="F725" s="1747"/>
      <c r="G725" s="6756"/>
      <c r="H725" s="6768"/>
      <c r="I725" s="6739"/>
      <c r="J725" s="1218" t="s">
        <v>36</v>
      </c>
      <c r="K725" s="1218"/>
      <c r="L725" s="1250">
        <f>SUM(L720:L724)</f>
        <v>0</v>
      </c>
      <c r="M725" s="1250"/>
      <c r="N725" s="1304"/>
      <c r="O725" s="1303"/>
      <c r="P725" s="1302"/>
      <c r="Q725" s="1394"/>
      <c r="W725" s="1172"/>
      <c r="X725" s="1171"/>
    </row>
    <row r="726" spans="1:26" ht="15.75" hidden="1" thickBot="1">
      <c r="A726" s="1279" t="s">
        <v>81</v>
      </c>
      <c r="B726" s="6719" t="s">
        <v>51</v>
      </c>
      <c r="C726" s="1641" t="s">
        <v>43</v>
      </c>
      <c r="D726" s="1248" t="s">
        <v>74</v>
      </c>
      <c r="E726" s="1382"/>
      <c r="F726" s="6734" t="s">
        <v>512</v>
      </c>
      <c r="G726" s="6754" t="s">
        <v>489</v>
      </c>
      <c r="H726" s="6767" t="s">
        <v>48</v>
      </c>
      <c r="I726" s="6737" t="s">
        <v>510</v>
      </c>
      <c r="J726" s="1325" t="s">
        <v>41</v>
      </c>
      <c r="K726" s="1325"/>
      <c r="L726" s="1381"/>
      <c r="M726" s="1381"/>
      <c r="N726" s="1274" t="s">
        <v>147</v>
      </c>
      <c r="O726" s="1184" t="s">
        <v>254</v>
      </c>
      <c r="P726" s="1379"/>
      <c r="Q726" s="1445">
        <v>1</v>
      </c>
      <c r="W726" s="1172"/>
      <c r="X726" s="1171"/>
    </row>
    <row r="727" spans="1:26" ht="15.75" hidden="1" thickBot="1">
      <c r="A727" s="1263"/>
      <c r="B727" s="6720"/>
      <c r="C727" s="1639"/>
      <c r="D727" s="1231"/>
      <c r="E727" s="1365"/>
      <c r="F727" s="6735"/>
      <c r="G727" s="6755"/>
      <c r="H727" s="6741"/>
      <c r="I727" s="6738"/>
      <c r="J727" s="1240" t="s">
        <v>69</v>
      </c>
      <c r="K727" s="1372"/>
      <c r="L727" s="1377"/>
      <c r="M727" s="1377"/>
      <c r="N727" s="1714" t="s">
        <v>508</v>
      </c>
      <c r="O727" s="1370" t="s">
        <v>507</v>
      </c>
      <c r="P727" s="1369"/>
      <c r="Q727" s="1425">
        <v>20260</v>
      </c>
      <c r="W727" s="1172"/>
      <c r="X727" s="1171"/>
    </row>
    <row r="728" spans="1:26" ht="15.75" hidden="1" thickBot="1">
      <c r="A728" s="1263"/>
      <c r="B728" s="6720"/>
      <c r="C728" s="1639"/>
      <c r="D728" s="1231"/>
      <c r="E728" s="1365"/>
      <c r="F728" s="6735"/>
      <c r="G728" s="6755"/>
      <c r="H728" s="6741"/>
      <c r="I728" s="6738"/>
      <c r="J728" s="1240" t="s">
        <v>375</v>
      </c>
      <c r="K728" s="1372"/>
      <c r="L728" s="1377"/>
      <c r="M728" s="1377"/>
      <c r="N728" s="1635"/>
      <c r="O728" s="1426"/>
      <c r="P728" s="1389"/>
      <c r="Q728" s="1368"/>
      <c r="W728" s="1172"/>
      <c r="X728" s="1171"/>
    </row>
    <row r="729" spans="1:26" ht="15.75" hidden="1" thickBot="1">
      <c r="A729" s="1263"/>
      <c r="B729" s="6720"/>
      <c r="C729" s="1639"/>
      <c r="D729" s="1231"/>
      <c r="E729" s="1365"/>
      <c r="F729" s="1631"/>
      <c r="G729" s="6755"/>
      <c r="H729" s="6741"/>
      <c r="I729" s="6738"/>
      <c r="J729" s="1240" t="s">
        <v>354</v>
      </c>
      <c r="K729" s="1372"/>
      <c r="L729" s="1377"/>
      <c r="M729" s="1377"/>
      <c r="N729" s="1635"/>
      <c r="O729" s="1426"/>
      <c r="P729" s="1389"/>
      <c r="Q729" s="1368"/>
      <c r="R729" s="1081"/>
      <c r="W729" s="1172"/>
      <c r="X729" s="1171"/>
    </row>
    <row r="730" spans="1:26" ht="15.75" hidden="1" thickBot="1">
      <c r="A730" s="1263"/>
      <c r="B730" s="6720"/>
      <c r="C730" s="1639"/>
      <c r="D730" s="1231"/>
      <c r="E730" s="1365"/>
      <c r="F730" s="1776"/>
      <c r="G730" s="6755"/>
      <c r="H730" s="6741"/>
      <c r="I730" s="6738"/>
      <c r="J730" s="1355" t="s">
        <v>90</v>
      </c>
      <c r="K730" s="1355"/>
      <c r="L730" s="1630"/>
      <c r="M730" s="1630"/>
      <c r="N730" s="1629"/>
      <c r="O730" s="1420"/>
      <c r="P730" s="1419"/>
      <c r="Q730" s="1418"/>
      <c r="R730" s="1081"/>
      <c r="W730" s="1172"/>
      <c r="X730" s="1171"/>
    </row>
    <row r="731" spans="1:26" ht="28.5" hidden="1" customHeight="1">
      <c r="A731" s="1127"/>
      <c r="B731" s="6721"/>
      <c r="C731" s="1170"/>
      <c r="D731" s="1252"/>
      <c r="E731" s="1220"/>
      <c r="F731" s="1747"/>
      <c r="G731" s="6756"/>
      <c r="H731" s="6768"/>
      <c r="I731" s="6739"/>
      <c r="J731" s="1218" t="s">
        <v>36</v>
      </c>
      <c r="K731" s="1218"/>
      <c r="L731" s="1250">
        <f>SUM(L726:L730)</f>
        <v>0</v>
      </c>
      <c r="M731" s="1250"/>
      <c r="N731" s="1304"/>
      <c r="O731" s="1303"/>
      <c r="P731" s="1302"/>
      <c r="Q731" s="1356"/>
      <c r="R731" s="1081"/>
      <c r="W731" s="1172"/>
      <c r="X731" s="1171"/>
    </row>
    <row r="732" spans="1:26" ht="15" hidden="1" customHeight="1">
      <c r="A732" s="1279" t="s">
        <v>81</v>
      </c>
      <c r="B732" s="6719" t="s">
        <v>51</v>
      </c>
      <c r="C732" s="1641" t="s">
        <v>43</v>
      </c>
      <c r="D732" s="1248" t="s">
        <v>284</v>
      </c>
      <c r="E732" s="1382"/>
      <c r="F732" s="6734" t="s">
        <v>511</v>
      </c>
      <c r="G732" s="6754" t="s">
        <v>489</v>
      </c>
      <c r="H732" s="6873" t="s">
        <v>48</v>
      </c>
      <c r="I732" s="1156" t="s">
        <v>510</v>
      </c>
      <c r="J732" s="1325" t="s">
        <v>41</v>
      </c>
      <c r="K732" s="1325"/>
      <c r="L732" s="1381"/>
      <c r="M732" s="1381"/>
      <c r="N732" s="1274"/>
      <c r="O732" s="1184"/>
      <c r="P732" s="1379"/>
      <c r="Q732" s="1445"/>
      <c r="R732" s="1081"/>
      <c r="W732" s="1172"/>
      <c r="X732" s="1171"/>
    </row>
    <row r="733" spans="1:26" ht="23.25" hidden="1" customHeight="1">
      <c r="A733" s="1263"/>
      <c r="B733" s="6720"/>
      <c r="C733" s="1639"/>
      <c r="D733" s="1231"/>
      <c r="E733" s="1365"/>
      <c r="F733" s="6735"/>
      <c r="G733" s="6755"/>
      <c r="H733" s="6860"/>
      <c r="I733" s="1775"/>
      <c r="J733" s="1240" t="s">
        <v>69</v>
      </c>
      <c r="K733" s="1372"/>
      <c r="L733" s="1377"/>
      <c r="M733" s="1377"/>
      <c r="N733" s="1714"/>
      <c r="O733" s="1370"/>
      <c r="P733" s="1369"/>
      <c r="Q733" s="1425"/>
      <c r="R733" s="1081"/>
      <c r="W733" s="1172"/>
      <c r="X733" s="1171"/>
      <c r="Y733" s="1038">
        <v>25</v>
      </c>
      <c r="Z733" s="1038">
        <v>1</v>
      </c>
    </row>
    <row r="734" spans="1:26" ht="15" hidden="1" customHeight="1">
      <c r="A734" s="1263"/>
      <c r="B734" s="6720"/>
      <c r="C734" s="1639"/>
      <c r="D734" s="1231"/>
      <c r="E734" s="1365"/>
      <c r="F734" s="6735"/>
      <c r="G734" s="6755"/>
      <c r="H734" s="6860"/>
      <c r="I734" s="1775"/>
      <c r="J734" s="1240" t="s">
        <v>375</v>
      </c>
      <c r="K734" s="1372"/>
      <c r="L734" s="1377"/>
      <c r="M734" s="1377"/>
      <c r="N734" s="1635"/>
      <c r="O734" s="1426"/>
      <c r="P734" s="1389"/>
      <c r="Q734" s="1368"/>
      <c r="W734" s="1172"/>
      <c r="X734" s="1171"/>
    </row>
    <row r="735" spans="1:26" ht="14.25" hidden="1" customHeight="1">
      <c r="A735" s="1263"/>
      <c r="B735" s="6720"/>
      <c r="C735" s="1639"/>
      <c r="D735" s="1231"/>
      <c r="E735" s="1365"/>
      <c r="F735" s="1631"/>
      <c r="G735" s="6755"/>
      <c r="H735" s="6860"/>
      <c r="I735" s="1775"/>
      <c r="J735" s="1240" t="s">
        <v>354</v>
      </c>
      <c r="K735" s="1372"/>
      <c r="L735" s="1377"/>
      <c r="M735" s="1377"/>
      <c r="N735" s="1635"/>
      <c r="O735" s="1426"/>
      <c r="P735" s="1389"/>
      <c r="Q735" s="1368"/>
      <c r="W735" s="1172"/>
      <c r="X735" s="1171"/>
    </row>
    <row r="736" spans="1:26" ht="16.5" hidden="1" customHeight="1">
      <c r="A736" s="1263"/>
      <c r="B736" s="6720"/>
      <c r="C736" s="1639"/>
      <c r="D736" s="1231"/>
      <c r="E736" s="1365"/>
      <c r="F736" s="1773"/>
      <c r="G736" s="6755"/>
      <c r="H736" s="6860"/>
      <c r="I736" s="6738"/>
      <c r="J736" s="1355" t="s">
        <v>90</v>
      </c>
      <c r="K736" s="1355"/>
      <c r="L736" s="1630"/>
      <c r="M736" s="1630"/>
      <c r="N736" s="1629"/>
      <c r="O736" s="1420"/>
      <c r="P736" s="1419"/>
      <c r="Q736" s="1418"/>
      <c r="W736" s="1172"/>
      <c r="X736" s="1171"/>
    </row>
    <row r="737" spans="1:29" ht="17.25" hidden="1" customHeight="1">
      <c r="A737" s="1127"/>
      <c r="B737" s="6721"/>
      <c r="C737" s="1170"/>
      <c r="D737" s="1252"/>
      <c r="E737" s="1220"/>
      <c r="F737" s="1747"/>
      <c r="G737" s="6756"/>
      <c r="H737" s="6874"/>
      <c r="I737" s="6739"/>
      <c r="J737" s="1218" t="s">
        <v>36</v>
      </c>
      <c r="K737" s="1218"/>
      <c r="L737" s="1250">
        <f>SUM(L732:L736)</f>
        <v>0</v>
      </c>
      <c r="M737" s="1250"/>
      <c r="N737" s="1304"/>
      <c r="O737" s="1303"/>
      <c r="P737" s="1302"/>
      <c r="Q737" s="1356"/>
      <c r="W737" s="1172"/>
      <c r="X737" s="1171"/>
    </row>
    <row r="738" spans="1:29" ht="16.5" hidden="1" customHeight="1">
      <c r="A738" s="1279" t="s">
        <v>81</v>
      </c>
      <c r="B738" s="6719" t="s">
        <v>51</v>
      </c>
      <c r="C738" s="1641" t="s">
        <v>43</v>
      </c>
      <c r="D738" s="1248" t="s">
        <v>278</v>
      </c>
      <c r="E738" s="1382"/>
      <c r="F738" s="6734" t="s">
        <v>509</v>
      </c>
      <c r="G738" s="6754" t="s">
        <v>489</v>
      </c>
      <c r="H738" s="6767" t="s">
        <v>48</v>
      </c>
      <c r="I738" s="6737" t="s">
        <v>47</v>
      </c>
      <c r="J738" s="1325" t="s">
        <v>41</v>
      </c>
      <c r="K738" s="1325"/>
      <c r="L738" s="1381">
        <v>0</v>
      </c>
      <c r="M738" s="1381"/>
      <c r="N738" s="1624" t="s">
        <v>147</v>
      </c>
      <c r="O738" s="1623" t="s">
        <v>254</v>
      </c>
      <c r="P738" s="1649"/>
      <c r="Q738" s="1448"/>
      <c r="W738" s="1172"/>
      <c r="X738" s="1171"/>
      <c r="AC738" s="1081"/>
    </row>
    <row r="739" spans="1:29" ht="16.5" hidden="1" customHeight="1">
      <c r="A739" s="1263"/>
      <c r="B739" s="6720"/>
      <c r="C739" s="1639"/>
      <c r="D739" s="1231"/>
      <c r="E739" s="1365"/>
      <c r="F739" s="6735"/>
      <c r="G739" s="6755"/>
      <c r="H739" s="6741"/>
      <c r="I739" s="6738"/>
      <c r="J739" s="1447" t="s">
        <v>402</v>
      </c>
      <c r="K739" s="1447"/>
      <c r="L739" s="1377"/>
      <c r="M739" s="1377"/>
      <c r="N739" s="1671"/>
      <c r="O739" s="1670"/>
      <c r="P739" s="1622"/>
      <c r="Q739" s="1368"/>
      <c r="W739" s="1172"/>
      <c r="X739" s="1171"/>
    </row>
    <row r="740" spans="1:29" ht="15.75" hidden="1" thickBot="1">
      <c r="A740" s="1263"/>
      <c r="B740" s="6720"/>
      <c r="C740" s="1639"/>
      <c r="D740" s="1231"/>
      <c r="E740" s="1365"/>
      <c r="F740" s="6735"/>
      <c r="G740" s="6755"/>
      <c r="H740" s="6741"/>
      <c r="I740" s="6738"/>
      <c r="J740" s="1240" t="s">
        <v>69</v>
      </c>
      <c r="K740" s="1372"/>
      <c r="L740" s="1377">
        <v>0</v>
      </c>
      <c r="M740" s="1377"/>
      <c r="N740" s="1648" t="s">
        <v>508</v>
      </c>
      <c r="O740" s="1647" t="s">
        <v>507</v>
      </c>
      <c r="P740" s="1646"/>
      <c r="Q740" s="1368"/>
      <c r="W740" s="1172"/>
      <c r="X740" s="1171"/>
      <c r="AC740" s="1774"/>
    </row>
    <row r="741" spans="1:29" ht="15.75" hidden="1" thickBot="1">
      <c r="A741" s="1263"/>
      <c r="B741" s="6720"/>
      <c r="C741" s="1639"/>
      <c r="D741" s="1231"/>
      <c r="E741" s="1365"/>
      <c r="F741" s="6735"/>
      <c r="G741" s="6755"/>
      <c r="H741" s="6741"/>
      <c r="I741" s="6738"/>
      <c r="J741" s="1240" t="s">
        <v>375</v>
      </c>
      <c r="K741" s="1372"/>
      <c r="L741" s="1377"/>
      <c r="M741" s="1377"/>
      <c r="N741" s="1635"/>
      <c r="O741" s="1426"/>
      <c r="P741" s="1389"/>
      <c r="Q741" s="1368"/>
      <c r="W741" s="1172"/>
      <c r="X741" s="1171"/>
    </row>
    <row r="742" spans="1:29" ht="15.75" hidden="1" thickBot="1">
      <c r="A742" s="1263"/>
      <c r="B742" s="6720"/>
      <c r="C742" s="1639"/>
      <c r="D742" s="1231"/>
      <c r="E742" s="1365"/>
      <c r="F742" s="1631"/>
      <c r="G742" s="6755"/>
      <c r="H742" s="6741"/>
      <c r="I742" s="6738"/>
      <c r="J742" s="1240" t="s">
        <v>354</v>
      </c>
      <c r="K742" s="1372"/>
      <c r="L742" s="1147">
        <v>0</v>
      </c>
      <c r="M742" s="1147"/>
      <c r="N742" s="1635"/>
      <c r="O742" s="1426"/>
      <c r="P742" s="1389"/>
      <c r="Q742" s="1368"/>
      <c r="W742" s="1172"/>
      <c r="X742" s="1171"/>
    </row>
    <row r="743" spans="1:29" ht="15.75" hidden="1" thickBot="1">
      <c r="A743" s="1263"/>
      <c r="B743" s="6720"/>
      <c r="C743" s="1639"/>
      <c r="D743" s="1231"/>
      <c r="E743" s="1365"/>
      <c r="F743" s="1773"/>
      <c r="G743" s="6755"/>
      <c r="H743" s="6741"/>
      <c r="I743" s="6738"/>
      <c r="J743" s="1355" t="s">
        <v>374</v>
      </c>
      <c r="K743" s="1355"/>
      <c r="L743" s="1630"/>
      <c r="M743" s="1630"/>
      <c r="N743" s="1629"/>
      <c r="O743" s="1420"/>
      <c r="P743" s="1419"/>
      <c r="Q743" s="1418"/>
      <c r="W743" s="1172"/>
      <c r="X743" s="1171"/>
    </row>
    <row r="744" spans="1:29" ht="23.25" hidden="1" customHeight="1">
      <c r="A744" s="1127"/>
      <c r="B744" s="6721"/>
      <c r="C744" s="1170"/>
      <c r="D744" s="1252"/>
      <c r="E744" s="1220"/>
      <c r="F744" s="1747"/>
      <c r="G744" s="6756"/>
      <c r="H744" s="6768"/>
      <c r="I744" s="6739"/>
      <c r="J744" s="1218" t="s">
        <v>36</v>
      </c>
      <c r="K744" s="1218"/>
      <c r="L744" s="1250">
        <f>SUM(L738:L743)</f>
        <v>0</v>
      </c>
      <c r="M744" s="1250"/>
      <c r="N744" s="1304"/>
      <c r="O744" s="1303"/>
      <c r="P744" s="1302"/>
      <c r="Q744" s="1356"/>
      <c r="W744" s="1172"/>
      <c r="X744" s="1171"/>
    </row>
    <row r="745" spans="1:29" ht="19.5" hidden="1" customHeight="1">
      <c r="A745" s="1279" t="s">
        <v>81</v>
      </c>
      <c r="B745" s="1278" t="s">
        <v>51</v>
      </c>
      <c r="C745" s="1641" t="s">
        <v>43</v>
      </c>
      <c r="D745" s="1753">
        <v>11</v>
      </c>
      <c r="E745" s="6757"/>
      <c r="F745" s="6807" t="s">
        <v>506</v>
      </c>
      <c r="G745" s="6731" t="s">
        <v>489</v>
      </c>
      <c r="H745" s="6767" t="s">
        <v>48</v>
      </c>
      <c r="I745" s="6822" t="s">
        <v>410</v>
      </c>
      <c r="J745" s="1325" t="s">
        <v>41</v>
      </c>
      <c r="K745" s="1325"/>
      <c r="L745" s="1352"/>
      <c r="M745" s="1352"/>
      <c r="N745" s="1351"/>
      <c r="O745" s="1772"/>
      <c r="P745" s="1349"/>
      <c r="Q745" s="1348"/>
      <c r="W745" s="1172"/>
      <c r="X745" s="1171"/>
    </row>
    <row r="746" spans="1:29" ht="17.25" hidden="1" customHeight="1">
      <c r="A746" s="1263"/>
      <c r="B746" s="1262"/>
      <c r="C746" s="1639"/>
      <c r="D746" s="1750"/>
      <c r="E746" s="6758"/>
      <c r="F746" s="6808"/>
      <c r="G746" s="6732"/>
      <c r="H746" s="6741"/>
      <c r="I746" s="6823"/>
      <c r="J746" s="1240" t="s">
        <v>69</v>
      </c>
      <c r="K746" s="1240"/>
      <c r="L746" s="1320"/>
      <c r="M746" s="1346"/>
      <c r="N746" s="1345"/>
      <c r="O746" s="1771"/>
      <c r="P746" s="1343"/>
      <c r="Q746" s="1342"/>
      <c r="W746" s="1172"/>
      <c r="X746" s="1171"/>
    </row>
    <row r="747" spans="1:29" ht="21.75" hidden="1" customHeight="1">
      <c r="A747" s="1263"/>
      <c r="B747" s="1262"/>
      <c r="C747" s="1639"/>
      <c r="D747" s="1750"/>
      <c r="E747" s="6758"/>
      <c r="F747" s="6808"/>
      <c r="G747" s="6732"/>
      <c r="H747" s="6741"/>
      <c r="I747" s="6823"/>
      <c r="J747" s="1240" t="s">
        <v>375</v>
      </c>
      <c r="K747" s="1240"/>
      <c r="L747" s="1320"/>
      <c r="M747" s="1320"/>
      <c r="N747" s="1319"/>
      <c r="O747" s="1318"/>
      <c r="P747" s="1340"/>
      <c r="Q747" s="1339"/>
      <c r="W747" s="1172"/>
      <c r="X747" s="1171"/>
    </row>
    <row r="748" spans="1:29" ht="24.75" hidden="1" customHeight="1">
      <c r="A748" s="1263"/>
      <c r="B748" s="1262"/>
      <c r="C748" s="1639"/>
      <c r="D748" s="1750"/>
      <c r="E748" s="6758"/>
      <c r="F748" s="6808"/>
      <c r="G748" s="6732"/>
      <c r="H748" s="6741"/>
      <c r="I748" s="6823"/>
      <c r="J748" s="1240" t="s">
        <v>354</v>
      </c>
      <c r="K748" s="1363"/>
      <c r="L748" s="1362"/>
      <c r="M748" s="1362"/>
      <c r="N748" s="1345"/>
      <c r="O748" s="1771"/>
      <c r="P748" s="1343"/>
      <c r="Q748" s="1342"/>
      <c r="W748" s="1172"/>
      <c r="X748" s="1171"/>
    </row>
    <row r="749" spans="1:29" ht="23.25" hidden="1" customHeight="1">
      <c r="A749" s="1263"/>
      <c r="B749" s="1262"/>
      <c r="C749" s="1639"/>
      <c r="D749" s="1750"/>
      <c r="E749" s="6758"/>
      <c r="F749" s="6808"/>
      <c r="G749" s="6732"/>
      <c r="H749" s="6741"/>
      <c r="I749" s="6823"/>
      <c r="J749" s="1355" t="s">
        <v>374</v>
      </c>
      <c r="K749" s="1355"/>
      <c r="L749" s="1312"/>
      <c r="M749" s="1337"/>
      <c r="N749" s="1770"/>
      <c r="O749" s="1559"/>
      <c r="P749" s="1500"/>
      <c r="Q749" s="1498"/>
      <c r="W749" s="1172"/>
      <c r="X749" s="1171"/>
    </row>
    <row r="750" spans="1:29" ht="25.5" hidden="1" customHeight="1">
      <c r="A750" s="1127"/>
      <c r="B750" s="1253"/>
      <c r="C750" s="1170"/>
      <c r="D750" s="1747"/>
      <c r="E750" s="6759"/>
      <c r="F750" s="6809"/>
      <c r="G750" s="6733"/>
      <c r="H750" s="6768"/>
      <c r="I750" s="6824"/>
      <c r="J750" s="1251" t="s">
        <v>36</v>
      </c>
      <c r="K750" s="1251"/>
      <c r="L750" s="1333">
        <f>SUM(L745:L749)</f>
        <v>0</v>
      </c>
      <c r="M750" s="1582"/>
      <c r="N750" s="1769"/>
      <c r="O750" s="1768"/>
      <c r="P750" s="1525"/>
      <c r="Q750" s="1523"/>
      <c r="W750" s="1172"/>
      <c r="X750" s="1171"/>
    </row>
    <row r="751" spans="1:29" ht="15" customHeight="1">
      <c r="A751" s="6769" t="s">
        <v>81</v>
      </c>
      <c r="B751" s="6719" t="s">
        <v>51</v>
      </c>
      <c r="C751" s="6722" t="s">
        <v>43</v>
      </c>
      <c r="D751" s="6819">
        <v>12</v>
      </c>
      <c r="E751" s="6771" t="s">
        <v>382</v>
      </c>
      <c r="F751" s="6807" t="s">
        <v>505</v>
      </c>
      <c r="G751" s="6731" t="s">
        <v>489</v>
      </c>
      <c r="H751" s="6767" t="s">
        <v>48</v>
      </c>
      <c r="I751" s="6822"/>
      <c r="J751" s="1325" t="s">
        <v>41</v>
      </c>
      <c r="K751" s="1325"/>
      <c r="L751" s="1153">
        <v>0</v>
      </c>
      <c r="M751" s="1153">
        <v>0</v>
      </c>
      <c r="N751" s="1131" t="s">
        <v>147</v>
      </c>
      <c r="O751" s="1130" t="s">
        <v>254</v>
      </c>
      <c r="P751" s="1129"/>
      <c r="Q751" s="1316"/>
      <c r="W751" s="7087" t="s">
        <v>504</v>
      </c>
      <c r="X751" s="6709" t="s">
        <v>503</v>
      </c>
      <c r="AC751" s="1143"/>
    </row>
    <row r="752" spans="1:29" ht="16.5" customHeight="1">
      <c r="A752" s="6770"/>
      <c r="B752" s="6720"/>
      <c r="C752" s="6723"/>
      <c r="D752" s="6820"/>
      <c r="E752" s="6772"/>
      <c r="F752" s="6808"/>
      <c r="G752" s="6732"/>
      <c r="H752" s="6741"/>
      <c r="I752" s="6823"/>
      <c r="J752" s="1241" t="s">
        <v>376</v>
      </c>
      <c r="K752" s="1241"/>
      <c r="L752" s="1140"/>
      <c r="M752" s="1140"/>
      <c r="N752" s="1131"/>
      <c r="O752" s="1130"/>
      <c r="P752" s="1129"/>
      <c r="Q752" s="1316"/>
      <c r="W752" s="6702"/>
      <c r="X752" s="6701"/>
    </row>
    <row r="753" spans="1:29" ht="20.25" customHeight="1">
      <c r="A753" s="6770"/>
      <c r="B753" s="6720"/>
      <c r="C753" s="6723"/>
      <c r="D753" s="6820"/>
      <c r="E753" s="6772"/>
      <c r="F753" s="6808"/>
      <c r="G753" s="6732"/>
      <c r="H753" s="6741"/>
      <c r="I753" s="6823"/>
      <c r="J753" s="1240" t="s">
        <v>69</v>
      </c>
      <c r="K753" s="1240">
        <v>50</v>
      </c>
      <c r="L753" s="1140">
        <v>0</v>
      </c>
      <c r="M753" s="1140">
        <v>0</v>
      </c>
      <c r="N753" s="1131"/>
      <c r="O753" s="1130"/>
      <c r="P753" s="1129"/>
      <c r="Q753" s="1316"/>
      <c r="W753" s="6702"/>
      <c r="X753" s="6701"/>
      <c r="AC753" s="1143"/>
    </row>
    <row r="754" spans="1:29" ht="18" customHeight="1">
      <c r="A754" s="6770"/>
      <c r="B754" s="6720"/>
      <c r="C754" s="6723"/>
      <c r="D754" s="6820"/>
      <c r="E754" s="6772"/>
      <c r="F754" s="6808"/>
      <c r="G754" s="6732"/>
      <c r="H754" s="6741"/>
      <c r="I754" s="6823"/>
      <c r="J754" s="1240" t="s">
        <v>375</v>
      </c>
      <c r="K754" s="1240"/>
      <c r="L754" s="1320"/>
      <c r="M754" s="1320"/>
      <c r="N754" s="1131"/>
      <c r="O754" s="1130"/>
      <c r="P754" s="1129"/>
      <c r="Q754" s="1316"/>
      <c r="W754" s="6702"/>
      <c r="X754" s="6701"/>
    </row>
    <row r="755" spans="1:29" ht="17.25" customHeight="1">
      <c r="A755" s="6770"/>
      <c r="B755" s="6720"/>
      <c r="C755" s="6723"/>
      <c r="D755" s="6820"/>
      <c r="E755" s="6772"/>
      <c r="F755" s="6808"/>
      <c r="G755" s="6732"/>
      <c r="H755" s="6741"/>
      <c r="I755" s="6823"/>
      <c r="J755" s="1321" t="s">
        <v>354</v>
      </c>
      <c r="K755" s="1321"/>
      <c r="L755" s="1320"/>
      <c r="M755" s="1320"/>
      <c r="N755" s="1131"/>
      <c r="O755" s="1130"/>
      <c r="P755" s="1129"/>
      <c r="Q755" s="1316"/>
      <c r="W755" s="6702"/>
      <c r="X755" s="6701"/>
    </row>
    <row r="756" spans="1:29" ht="15" customHeight="1" thickBot="1">
      <c r="A756" s="6770"/>
      <c r="B756" s="6720"/>
      <c r="C756" s="6723"/>
      <c r="D756" s="6820"/>
      <c r="E756" s="6772"/>
      <c r="F756" s="6808"/>
      <c r="G756" s="6732"/>
      <c r="H756" s="6741"/>
      <c r="I756" s="6823"/>
      <c r="J756" s="1321" t="s">
        <v>374</v>
      </c>
      <c r="K756" s="1313"/>
      <c r="L756" s="1312"/>
      <c r="M756" s="1518"/>
      <c r="N756" s="1131"/>
      <c r="O756" s="1130"/>
      <c r="P756" s="1129"/>
      <c r="Q756" s="1316"/>
      <c r="W756" s="6702"/>
      <c r="X756" s="6701"/>
    </row>
    <row r="757" spans="1:29" ht="18" customHeight="1" thickBot="1">
      <c r="A757" s="6776"/>
      <c r="B757" s="6721"/>
      <c r="C757" s="6724"/>
      <c r="D757" s="6821"/>
      <c r="E757" s="6773"/>
      <c r="F757" s="6809"/>
      <c r="G757" s="6733"/>
      <c r="H757" s="6768"/>
      <c r="I757" s="6824"/>
      <c r="J757" s="1767" t="s">
        <v>36</v>
      </c>
      <c r="K757" s="1250">
        <f>SUM(K751:K756)</f>
        <v>50</v>
      </c>
      <c r="L757" s="1250">
        <f>SUM(L751:L756)</f>
        <v>0</v>
      </c>
      <c r="M757" s="1250">
        <f>SUM(M751:M756)</f>
        <v>0</v>
      </c>
      <c r="N757" s="1766"/>
      <c r="O757" s="1765"/>
      <c r="P757" s="1764"/>
      <c r="Q757" s="1763"/>
      <c r="W757" s="1212"/>
      <c r="X757" s="1115"/>
    </row>
    <row r="758" spans="1:29" ht="18" customHeight="1">
      <c r="A758" s="6769" t="s">
        <v>81</v>
      </c>
      <c r="B758" s="6719" t="s">
        <v>51</v>
      </c>
      <c r="C758" s="1641" t="s">
        <v>43</v>
      </c>
      <c r="D758" s="6819">
        <v>13</v>
      </c>
      <c r="E758" s="6771" t="s">
        <v>382</v>
      </c>
      <c r="F758" s="6807" t="s">
        <v>502</v>
      </c>
      <c r="G758" s="6731" t="s">
        <v>489</v>
      </c>
      <c r="H758" s="6767" t="s">
        <v>48</v>
      </c>
      <c r="I758" s="6822"/>
      <c r="J758" s="1761" t="s">
        <v>41</v>
      </c>
      <c r="K758" s="1372"/>
      <c r="L758" s="1147">
        <v>0</v>
      </c>
      <c r="M758" s="1147">
        <v>0</v>
      </c>
      <c r="N758" s="1131" t="s">
        <v>498</v>
      </c>
      <c r="O758" s="1130" t="s">
        <v>254</v>
      </c>
      <c r="P758" s="1129"/>
      <c r="Q758" s="1316"/>
      <c r="W758" s="6702" t="s">
        <v>501</v>
      </c>
      <c r="X758" s="6701" t="s">
        <v>500</v>
      </c>
      <c r="AC758" s="1143"/>
    </row>
    <row r="759" spans="1:29" ht="16.5" customHeight="1">
      <c r="A759" s="6770"/>
      <c r="B759" s="6720"/>
      <c r="C759" s="6780"/>
      <c r="D759" s="6820"/>
      <c r="E759" s="6772"/>
      <c r="F759" s="6808"/>
      <c r="G759" s="6732"/>
      <c r="H759" s="6741"/>
      <c r="I759" s="6823"/>
      <c r="J759" s="1145" t="s">
        <v>376</v>
      </c>
      <c r="K759" s="1241"/>
      <c r="L759" s="1140"/>
      <c r="M759" s="1140"/>
      <c r="N759" s="1131" t="s">
        <v>493</v>
      </c>
      <c r="O759" s="1130" t="s">
        <v>254</v>
      </c>
      <c r="P759" s="1129"/>
      <c r="Q759" s="1316"/>
      <c r="W759" s="6702"/>
      <c r="X759" s="6701"/>
      <c r="Y759" s="1322"/>
    </row>
    <row r="760" spans="1:29" ht="22.5" customHeight="1">
      <c r="A760" s="6770"/>
      <c r="B760" s="6720"/>
      <c r="C760" s="6780"/>
      <c r="D760" s="6820"/>
      <c r="E760" s="6772"/>
      <c r="F760" s="6808"/>
      <c r="G760" s="6732"/>
      <c r="H760" s="6741"/>
      <c r="I760" s="6823"/>
      <c r="J760" s="1760" t="s">
        <v>69</v>
      </c>
      <c r="K760" s="1240">
        <v>50</v>
      </c>
      <c r="L760" s="1140">
        <v>0</v>
      </c>
      <c r="M760" s="1140">
        <v>0</v>
      </c>
      <c r="N760" s="1131"/>
      <c r="O760" s="1130"/>
      <c r="P760" s="1129"/>
      <c r="Q760" s="1316"/>
      <c r="W760" s="6702"/>
      <c r="X760" s="6701"/>
      <c r="Y760" s="1081"/>
      <c r="AC760" s="1143"/>
    </row>
    <row r="761" spans="1:29" ht="17.25" customHeight="1">
      <c r="A761" s="6770"/>
      <c r="B761" s="6720"/>
      <c r="C761" s="6780"/>
      <c r="D761" s="6820"/>
      <c r="E761" s="6772"/>
      <c r="F761" s="6808"/>
      <c r="G761" s="6732"/>
      <c r="H761" s="6741"/>
      <c r="I761" s="6823"/>
      <c r="J761" s="1760" t="s">
        <v>375</v>
      </c>
      <c r="K761" s="1240"/>
      <c r="L761" s="1320"/>
      <c r="M761" s="1320"/>
      <c r="N761" s="1131"/>
      <c r="O761" s="1130"/>
      <c r="P761" s="1129"/>
      <c r="Q761" s="1316"/>
      <c r="W761" s="6702"/>
      <c r="X761" s="6701"/>
    </row>
    <row r="762" spans="1:29" ht="15.75" customHeight="1">
      <c r="A762" s="6770"/>
      <c r="B762" s="6720"/>
      <c r="C762" s="6780"/>
      <c r="D762" s="6820"/>
      <c r="E762" s="6772"/>
      <c r="F762" s="6808"/>
      <c r="G762" s="6732"/>
      <c r="H762" s="6741"/>
      <c r="I762" s="6823"/>
      <c r="J762" s="1759" t="s">
        <v>354</v>
      </c>
      <c r="K762" s="1321"/>
      <c r="L762" s="1320"/>
      <c r="M762" s="1320"/>
      <c r="N762" s="1131"/>
      <c r="O762" s="1130"/>
      <c r="P762" s="1129"/>
      <c r="Q762" s="1316"/>
      <c r="W762" s="6702"/>
      <c r="X762" s="6701"/>
    </row>
    <row r="763" spans="1:29" ht="16.5" customHeight="1" thickBot="1">
      <c r="A763" s="6770"/>
      <c r="B763" s="6720"/>
      <c r="C763" s="6780"/>
      <c r="D763" s="6820"/>
      <c r="E763" s="6772"/>
      <c r="F763" s="6808"/>
      <c r="G763" s="6732"/>
      <c r="H763" s="6741"/>
      <c r="I763" s="6823"/>
      <c r="J763" s="1758" t="s">
        <v>374</v>
      </c>
      <c r="K763" s="1313"/>
      <c r="L763" s="1320"/>
      <c r="M763" s="1312"/>
      <c r="N763" s="1749"/>
      <c r="O763" s="1164"/>
      <c r="P763" s="1163"/>
      <c r="Q763" s="1308"/>
      <c r="W763" s="6702"/>
      <c r="X763" s="6701"/>
    </row>
    <row r="764" spans="1:29" ht="18" customHeight="1" thickBot="1">
      <c r="A764" s="6776"/>
      <c r="B764" s="6721"/>
      <c r="C764" s="6781"/>
      <c r="D764" s="6821"/>
      <c r="E764" s="6773"/>
      <c r="F764" s="6809"/>
      <c r="G764" s="6733"/>
      <c r="H764" s="6768"/>
      <c r="I764" s="6824"/>
      <c r="J764" s="1218" t="s">
        <v>36</v>
      </c>
      <c r="K764" s="1762">
        <f>SUM(K758:K763)</f>
        <v>50</v>
      </c>
      <c r="L764" s="1762">
        <f>SUM(L758:L763)</f>
        <v>0</v>
      </c>
      <c r="M764" s="1762">
        <f>SUM(M758:M763)</f>
        <v>0</v>
      </c>
      <c r="N764" s="1216"/>
      <c r="O764" s="1215"/>
      <c r="P764" s="1746"/>
      <c r="Q764" s="1356"/>
      <c r="W764" s="1212"/>
      <c r="X764" s="1115"/>
    </row>
    <row r="765" spans="1:29" ht="15.75" customHeight="1">
      <c r="A765" s="6769" t="s">
        <v>81</v>
      </c>
      <c r="B765" s="6719" t="s">
        <v>51</v>
      </c>
      <c r="C765" s="6722" t="s">
        <v>43</v>
      </c>
      <c r="D765" s="6819">
        <v>14</v>
      </c>
      <c r="E765" s="6771" t="s">
        <v>382</v>
      </c>
      <c r="F765" s="6807" t="s">
        <v>499</v>
      </c>
      <c r="G765" s="6731" t="s">
        <v>489</v>
      </c>
      <c r="H765" s="6767" t="s">
        <v>48</v>
      </c>
      <c r="I765" s="6822"/>
      <c r="J765" s="1761" t="s">
        <v>41</v>
      </c>
      <c r="K765" s="1372"/>
      <c r="L765" s="1153">
        <v>0</v>
      </c>
      <c r="M765" s="1153">
        <v>0</v>
      </c>
      <c r="N765" s="1745" t="s">
        <v>498</v>
      </c>
      <c r="O765" s="1744" t="s">
        <v>254</v>
      </c>
      <c r="P765" s="1743"/>
      <c r="Q765" s="1608"/>
      <c r="W765" s="6702" t="s">
        <v>497</v>
      </c>
      <c r="X765" s="6700"/>
      <c r="AC765" s="1143"/>
    </row>
    <row r="766" spans="1:29" ht="15.75" customHeight="1">
      <c r="A766" s="6770"/>
      <c r="B766" s="6720"/>
      <c r="C766" s="6723"/>
      <c r="D766" s="6820"/>
      <c r="E766" s="6772"/>
      <c r="F766" s="6808"/>
      <c r="G766" s="6732"/>
      <c r="H766" s="6741"/>
      <c r="I766" s="6823"/>
      <c r="J766" s="1145" t="s">
        <v>376</v>
      </c>
      <c r="K766" s="1241"/>
      <c r="L766" s="1140"/>
      <c r="M766" s="1140"/>
      <c r="N766" s="1319"/>
      <c r="O766" s="1318"/>
      <c r="P766" s="1317"/>
      <c r="Q766" s="1316"/>
      <c r="W766" s="6702"/>
      <c r="X766" s="6700"/>
    </row>
    <row r="767" spans="1:29" ht="17.25" customHeight="1">
      <c r="A767" s="6770"/>
      <c r="B767" s="6720"/>
      <c r="C767" s="6723"/>
      <c r="D767" s="6820"/>
      <c r="E767" s="6772"/>
      <c r="F767" s="6808"/>
      <c r="G767" s="6732"/>
      <c r="H767" s="6741"/>
      <c r="I767" s="6823"/>
      <c r="J767" s="1760" t="s">
        <v>69</v>
      </c>
      <c r="K767" s="1240">
        <v>50</v>
      </c>
      <c r="L767" s="1140">
        <v>0</v>
      </c>
      <c r="M767" s="1140">
        <v>0</v>
      </c>
      <c r="N767" s="1319"/>
      <c r="O767" s="1318"/>
      <c r="P767" s="1317"/>
      <c r="Q767" s="1316"/>
      <c r="W767" s="6702"/>
      <c r="X767" s="6700"/>
      <c r="AC767" s="1143"/>
    </row>
    <row r="768" spans="1:29" ht="18" customHeight="1">
      <c r="A768" s="6770"/>
      <c r="B768" s="6720"/>
      <c r="C768" s="6723"/>
      <c r="D768" s="6820"/>
      <c r="E768" s="6772"/>
      <c r="F768" s="6808"/>
      <c r="G768" s="6732"/>
      <c r="H768" s="6741"/>
      <c r="I768" s="6823"/>
      <c r="J768" s="1760" t="s">
        <v>375</v>
      </c>
      <c r="K768" s="1240"/>
      <c r="L768" s="1140"/>
      <c r="M768" s="1140"/>
      <c r="N768" s="1319"/>
      <c r="O768" s="1318"/>
      <c r="P768" s="1317"/>
      <c r="Q768" s="1316"/>
      <c r="W768" s="6702"/>
      <c r="X768" s="6700"/>
    </row>
    <row r="769" spans="1:29" ht="18.75" customHeight="1">
      <c r="A769" s="6770"/>
      <c r="B769" s="6720"/>
      <c r="C769" s="6723"/>
      <c r="D769" s="6820"/>
      <c r="E769" s="6772"/>
      <c r="F769" s="6808"/>
      <c r="G769" s="6732"/>
      <c r="H769" s="6741"/>
      <c r="I769" s="6823"/>
      <c r="J769" s="1759" t="s">
        <v>354</v>
      </c>
      <c r="K769" s="1321"/>
      <c r="L769" s="1320"/>
      <c r="M769" s="1320"/>
      <c r="N769" s="1319"/>
      <c r="O769" s="1318"/>
      <c r="P769" s="1317"/>
      <c r="Q769" s="1316"/>
      <c r="W769" s="6702"/>
      <c r="X769" s="6700"/>
      <c r="AC769" s="1322"/>
    </row>
    <row r="770" spans="1:29" ht="17.25" customHeight="1" thickBot="1">
      <c r="A770" s="6770"/>
      <c r="B770" s="6720"/>
      <c r="C770" s="6723"/>
      <c r="D770" s="6820"/>
      <c r="E770" s="6772"/>
      <c r="F770" s="6808"/>
      <c r="G770" s="6732"/>
      <c r="H770" s="6741"/>
      <c r="I770" s="6823"/>
      <c r="J770" s="1758" t="s">
        <v>374</v>
      </c>
      <c r="K770" s="1756"/>
      <c r="L770" s="1320"/>
      <c r="M770" s="1518"/>
      <c r="N770" s="1311"/>
      <c r="O770" s="1310"/>
      <c r="P770" s="1309"/>
      <c r="Q770" s="1308"/>
      <c r="W770" s="6702"/>
      <c r="X770" s="6700"/>
    </row>
    <row r="771" spans="1:29" ht="19.149999999999999" customHeight="1" thickBot="1">
      <c r="A771" s="6776"/>
      <c r="B771" s="6721"/>
      <c r="C771" s="6724"/>
      <c r="D771" s="6821"/>
      <c r="E771" s="6773"/>
      <c r="F771" s="6809"/>
      <c r="G771" s="6733"/>
      <c r="H771" s="6768"/>
      <c r="I771" s="6824"/>
      <c r="J771" s="1218" t="s">
        <v>36</v>
      </c>
      <c r="K771" s="1250">
        <f>SUM(K765:K770)</f>
        <v>50</v>
      </c>
      <c r="L771" s="1250">
        <f>SUM(L765:L770)</f>
        <v>0</v>
      </c>
      <c r="M771" s="1250">
        <f>SUM(M765:M770)</f>
        <v>0</v>
      </c>
      <c r="N771" s="1304"/>
      <c r="O771" s="1556"/>
      <c r="P771" s="1741"/>
      <c r="Q771" s="1356"/>
      <c r="R771" s="1450"/>
      <c r="S771" s="1450"/>
      <c r="T771" s="1450"/>
      <c r="U771" s="1450"/>
      <c r="V771" s="1450"/>
      <c r="W771" s="1212"/>
      <c r="X771" s="1115"/>
    </row>
    <row r="772" spans="1:29" ht="25.5" customHeight="1">
      <c r="A772" s="6769" t="s">
        <v>81</v>
      </c>
      <c r="B772" s="6719" t="s">
        <v>51</v>
      </c>
      <c r="C772" s="6722" t="s">
        <v>43</v>
      </c>
      <c r="D772" s="6819">
        <v>15</v>
      </c>
      <c r="E772" s="6771" t="s">
        <v>382</v>
      </c>
      <c r="F772" s="6807" t="s">
        <v>496</v>
      </c>
      <c r="G772" s="6731" t="s">
        <v>489</v>
      </c>
      <c r="H772" s="6767" t="s">
        <v>48</v>
      </c>
      <c r="I772" s="6822"/>
      <c r="J772" s="1325" t="s">
        <v>41</v>
      </c>
      <c r="K772" s="1325"/>
      <c r="L772" s="1154">
        <v>0</v>
      </c>
      <c r="M772" s="1153">
        <v>0</v>
      </c>
      <c r="N772" s="1745" t="s">
        <v>147</v>
      </c>
      <c r="O772" s="1744" t="s">
        <v>254</v>
      </c>
      <c r="P772" s="1743"/>
      <c r="Q772" s="1608"/>
      <c r="W772" s="6702" t="s">
        <v>495</v>
      </c>
      <c r="X772" s="6716" t="s">
        <v>494</v>
      </c>
      <c r="Y772" s="1757"/>
      <c r="AC772" s="1143"/>
    </row>
    <row r="773" spans="1:29" ht="22.15" customHeight="1">
      <c r="A773" s="6770"/>
      <c r="B773" s="6720"/>
      <c r="C773" s="6723"/>
      <c r="D773" s="6820"/>
      <c r="E773" s="6772"/>
      <c r="F773" s="6808"/>
      <c r="G773" s="6732"/>
      <c r="H773" s="6741"/>
      <c r="I773" s="6823"/>
      <c r="J773" s="1241" t="s">
        <v>376</v>
      </c>
      <c r="K773" s="1241"/>
      <c r="L773" s="1141"/>
      <c r="M773" s="1140"/>
      <c r="N773" s="1131" t="s">
        <v>493</v>
      </c>
      <c r="O773" s="1130" t="s">
        <v>254</v>
      </c>
      <c r="P773" s="1129"/>
      <c r="Q773" s="1316"/>
      <c r="W773" s="6702"/>
      <c r="X773" s="6701"/>
    </row>
    <row r="774" spans="1:29" ht="22.15" customHeight="1">
      <c r="A774" s="6770"/>
      <c r="B774" s="6720"/>
      <c r="C774" s="6723"/>
      <c r="D774" s="6820"/>
      <c r="E774" s="6772"/>
      <c r="F774" s="6808"/>
      <c r="G774" s="6732"/>
      <c r="H774" s="6741"/>
      <c r="I774" s="6823"/>
      <c r="J774" s="1240" t="s">
        <v>69</v>
      </c>
      <c r="K774" s="1240">
        <v>50</v>
      </c>
      <c r="L774" s="1141">
        <v>0</v>
      </c>
      <c r="M774" s="1140">
        <v>0</v>
      </c>
      <c r="N774" s="1131"/>
      <c r="O774" s="1130"/>
      <c r="P774" s="1129"/>
      <c r="Q774" s="1316"/>
      <c r="W774" s="6702"/>
      <c r="X774" s="6701"/>
      <c r="AC774" s="1143"/>
    </row>
    <row r="775" spans="1:29" ht="20.45" customHeight="1">
      <c r="A775" s="6770"/>
      <c r="B775" s="6720"/>
      <c r="C775" s="6723"/>
      <c r="D775" s="6820"/>
      <c r="E775" s="6772"/>
      <c r="F775" s="6808"/>
      <c r="G775" s="6732"/>
      <c r="H775" s="6741"/>
      <c r="I775" s="6823"/>
      <c r="J775" s="1240" t="s">
        <v>375</v>
      </c>
      <c r="K775" s="1240"/>
      <c r="L775" s="1141"/>
      <c r="M775" s="1140"/>
      <c r="N775" s="1131"/>
      <c r="O775" s="1130"/>
      <c r="P775" s="1129"/>
      <c r="Q775" s="1316"/>
      <c r="W775" s="6702"/>
      <c r="X775" s="6701"/>
    </row>
    <row r="776" spans="1:29" ht="23.45" customHeight="1">
      <c r="A776" s="6770"/>
      <c r="B776" s="6720"/>
      <c r="C776" s="6723"/>
      <c r="D776" s="6820"/>
      <c r="E776" s="6772"/>
      <c r="F776" s="6808"/>
      <c r="G776" s="6732"/>
      <c r="H776" s="6741"/>
      <c r="I776" s="6823"/>
      <c r="J776" s="1321" t="s">
        <v>354</v>
      </c>
      <c r="K776" s="1321"/>
      <c r="L776" s="1407"/>
      <c r="M776" s="1320"/>
      <c r="N776" s="1131"/>
      <c r="O776" s="1130"/>
      <c r="P776" s="1129"/>
      <c r="Q776" s="1316"/>
      <c r="W776" s="6702"/>
      <c r="X776" s="6701"/>
    </row>
    <row r="777" spans="1:29" ht="19.149999999999999" customHeight="1" thickBot="1">
      <c r="A777" s="6770"/>
      <c r="B777" s="6720"/>
      <c r="C777" s="6723"/>
      <c r="D777" s="6820"/>
      <c r="E777" s="6772"/>
      <c r="F777" s="6808"/>
      <c r="G777" s="6732"/>
      <c r="H777" s="6741"/>
      <c r="I777" s="6823"/>
      <c r="J777" s="1313" t="s">
        <v>374</v>
      </c>
      <c r="K777" s="1756"/>
      <c r="L777" s="1755"/>
      <c r="M777" s="1518"/>
      <c r="N777" s="1749"/>
      <c r="O777" s="1164"/>
      <c r="P777" s="1163"/>
      <c r="Q777" s="1308"/>
      <c r="W777" s="6702"/>
      <c r="X777" s="6715"/>
    </row>
    <row r="778" spans="1:29" ht="18" customHeight="1" thickBot="1">
      <c r="A778" s="6776"/>
      <c r="B778" s="6721"/>
      <c r="C778" s="6724"/>
      <c r="D778" s="6821"/>
      <c r="E778" s="6773"/>
      <c r="F778" s="6809"/>
      <c r="G778" s="6733"/>
      <c r="H778" s="6768"/>
      <c r="I778" s="6824"/>
      <c r="J778" s="1305" t="s">
        <v>36</v>
      </c>
      <c r="K778" s="1754">
        <f>SUM(K772:K777)</f>
        <v>50</v>
      </c>
      <c r="L778" s="1742">
        <f>SUM(L772:L777)</f>
        <v>0</v>
      </c>
      <c r="M778" s="1250">
        <f>SUM(M772:M777)</f>
        <v>0</v>
      </c>
      <c r="N778" s="1216"/>
      <c r="O778" s="1215"/>
      <c r="P778" s="1746"/>
      <c r="Q778" s="1356"/>
      <c r="W778" s="1212"/>
      <c r="X778" s="1115"/>
    </row>
    <row r="779" spans="1:29" ht="23.45" customHeight="1">
      <c r="A779" s="1279" t="s">
        <v>81</v>
      </c>
      <c r="B779" s="1278" t="s">
        <v>51</v>
      </c>
      <c r="C779" s="1641" t="s">
        <v>43</v>
      </c>
      <c r="D779" s="1753">
        <v>16</v>
      </c>
      <c r="E779" s="6771" t="s">
        <v>382</v>
      </c>
      <c r="F779" s="6807" t="s">
        <v>492</v>
      </c>
      <c r="G779" s="6731" t="s">
        <v>489</v>
      </c>
      <c r="H779" s="6767" t="s">
        <v>48</v>
      </c>
      <c r="I779" s="6822"/>
      <c r="J779" s="1372" t="s">
        <v>41</v>
      </c>
      <c r="K779" s="1372">
        <v>0</v>
      </c>
      <c r="L779" s="1154">
        <v>0</v>
      </c>
      <c r="M779" s="1147">
        <v>0</v>
      </c>
      <c r="N779" s="1745" t="s">
        <v>147</v>
      </c>
      <c r="O779" s="1744" t="s">
        <v>254</v>
      </c>
      <c r="P779" s="1743"/>
      <c r="Q779" s="1608"/>
      <c r="W779" s="6702" t="s">
        <v>491</v>
      </c>
      <c r="X779" s="6700"/>
      <c r="AC779" s="1143"/>
    </row>
    <row r="780" spans="1:29" ht="19.899999999999999" customHeight="1">
      <c r="A780" s="1139"/>
      <c r="B780" s="1138"/>
      <c r="C780" s="1751"/>
      <c r="D780" s="1750"/>
      <c r="E780" s="6772"/>
      <c r="F780" s="6808"/>
      <c r="G780" s="6732"/>
      <c r="H780" s="6741"/>
      <c r="I780" s="6823"/>
      <c r="J780" s="1241" t="s">
        <v>376</v>
      </c>
      <c r="K780" s="1241"/>
      <c r="L780" s="1407"/>
      <c r="M780" s="1320"/>
      <c r="N780" s="1131"/>
      <c r="O780" s="1130"/>
      <c r="P780" s="1129"/>
      <c r="Q780" s="1316"/>
      <c r="W780" s="6702"/>
      <c r="X780" s="6700"/>
    </row>
    <row r="781" spans="1:29" ht="19.149999999999999" customHeight="1">
      <c r="A781" s="1139"/>
      <c r="B781" s="1138"/>
      <c r="C781" s="1751"/>
      <c r="D781" s="1750"/>
      <c r="E781" s="6772"/>
      <c r="F781" s="6808"/>
      <c r="G781" s="6732"/>
      <c r="H781" s="6741"/>
      <c r="I781" s="6823"/>
      <c r="J781" s="1240" t="s">
        <v>69</v>
      </c>
      <c r="K781" s="1240"/>
      <c r="L781" s="1407"/>
      <c r="M781" s="1320"/>
      <c r="N781" s="1131"/>
      <c r="O781" s="1130"/>
      <c r="P781" s="1129"/>
      <c r="Q781" s="1316"/>
      <c r="W781" s="6702"/>
      <c r="X781" s="6700"/>
      <c r="Y781" s="1752"/>
    </row>
    <row r="782" spans="1:29" ht="19.149999999999999" customHeight="1">
      <c r="A782" s="1139"/>
      <c r="B782" s="1138"/>
      <c r="C782" s="1751"/>
      <c r="D782" s="1750"/>
      <c r="E782" s="6772"/>
      <c r="F782" s="6808"/>
      <c r="G782" s="6732"/>
      <c r="H782" s="6741"/>
      <c r="I782" s="6823"/>
      <c r="J782" s="1240" t="s">
        <v>375</v>
      </c>
      <c r="K782" s="1240"/>
      <c r="L782" s="1407"/>
      <c r="M782" s="1320"/>
      <c r="N782" s="1131"/>
      <c r="O782" s="1130"/>
      <c r="P782" s="1129"/>
      <c r="Q782" s="1316"/>
      <c r="W782" s="6702"/>
      <c r="X782" s="6700"/>
    </row>
    <row r="783" spans="1:29" ht="25.5" customHeight="1">
      <c r="A783" s="1139"/>
      <c r="B783" s="1138"/>
      <c r="C783" s="1751"/>
      <c r="D783" s="1750"/>
      <c r="E783" s="6772"/>
      <c r="F783" s="6808"/>
      <c r="G783" s="6732"/>
      <c r="H783" s="6741"/>
      <c r="I783" s="6823"/>
      <c r="J783" s="1321" t="s">
        <v>354</v>
      </c>
      <c r="K783" s="1321"/>
      <c r="L783" s="1407"/>
      <c r="M783" s="1320"/>
      <c r="N783" s="1131"/>
      <c r="O783" s="1130"/>
      <c r="P783" s="1129"/>
      <c r="Q783" s="1316"/>
      <c r="W783" s="6702"/>
      <c r="X783" s="6700"/>
    </row>
    <row r="784" spans="1:29" ht="17.45" customHeight="1" thickBot="1">
      <c r="A784" s="1139"/>
      <c r="B784" s="1138"/>
      <c r="C784" s="1751"/>
      <c r="D784" s="1750"/>
      <c r="E784" s="6772"/>
      <c r="F784" s="6808"/>
      <c r="G784" s="6732"/>
      <c r="H784" s="6741"/>
      <c r="I784" s="6823"/>
      <c r="J784" s="1313" t="s">
        <v>374</v>
      </c>
      <c r="K784" s="1313"/>
      <c r="L784" s="1407"/>
      <c r="M784" s="1312"/>
      <c r="N784" s="1749"/>
      <c r="O784" s="1164"/>
      <c r="P784" s="1163"/>
      <c r="Q784" s="1308"/>
      <c r="W784" s="6702"/>
      <c r="X784" s="6700"/>
    </row>
    <row r="785" spans="1:29" ht="18" customHeight="1" thickBot="1">
      <c r="A785" s="1127"/>
      <c r="B785" s="1126"/>
      <c r="C785" s="1748"/>
      <c r="D785" s="1747"/>
      <c r="E785" s="6773"/>
      <c r="F785" s="6809"/>
      <c r="G785" s="6733"/>
      <c r="H785" s="6768"/>
      <c r="I785" s="6824"/>
      <c r="J785" s="1305" t="s">
        <v>36</v>
      </c>
      <c r="K785" s="1250">
        <f>SUM(K779:K784)</f>
        <v>0</v>
      </c>
      <c r="L785" s="1397">
        <f>SUM(L779:L784)</f>
        <v>0</v>
      </c>
      <c r="M785" s="1250">
        <f>SUM(M779:M784)</f>
        <v>0</v>
      </c>
      <c r="N785" s="1216"/>
      <c r="O785" s="1215"/>
      <c r="P785" s="1746"/>
      <c r="Q785" s="1356"/>
      <c r="W785" s="1212"/>
      <c r="X785" s="1115"/>
    </row>
    <row r="786" spans="1:29" ht="21" customHeight="1">
      <c r="A786" s="6769" t="s">
        <v>81</v>
      </c>
      <c r="B786" s="6719" t="s">
        <v>51</v>
      </c>
      <c r="C786" s="6722" t="s">
        <v>43</v>
      </c>
      <c r="D786" s="6819">
        <v>17</v>
      </c>
      <c r="E786" s="6771" t="s">
        <v>382</v>
      </c>
      <c r="F786" s="6807" t="s">
        <v>490</v>
      </c>
      <c r="G786" s="6731" t="s">
        <v>489</v>
      </c>
      <c r="H786" s="6767" t="s">
        <v>48</v>
      </c>
      <c r="I786" s="6822"/>
      <c r="J786" s="1372" t="s">
        <v>41</v>
      </c>
      <c r="K786" s="1372"/>
      <c r="L786" s="1154">
        <v>0</v>
      </c>
      <c r="M786" s="1154">
        <v>0</v>
      </c>
      <c r="N786" s="1745" t="s">
        <v>147</v>
      </c>
      <c r="O786" s="1744" t="s">
        <v>254</v>
      </c>
      <c r="P786" s="1743"/>
      <c r="Q786" s="1608"/>
      <c r="W786" s="6702" t="s">
        <v>488</v>
      </c>
      <c r="X786" s="6700"/>
      <c r="AC786" s="1143"/>
    </row>
    <row r="787" spans="1:29" ht="22.15" customHeight="1">
      <c r="A787" s="6770"/>
      <c r="B787" s="6720"/>
      <c r="C787" s="6723"/>
      <c r="D787" s="6820"/>
      <c r="E787" s="6772"/>
      <c r="F787" s="6808"/>
      <c r="G787" s="6732"/>
      <c r="H787" s="6741"/>
      <c r="I787" s="6823"/>
      <c r="J787" s="1241" t="s">
        <v>376</v>
      </c>
      <c r="K787" s="1241"/>
      <c r="L787" s="1141"/>
      <c r="M787" s="1140"/>
      <c r="N787" s="1319"/>
      <c r="O787" s="1318"/>
      <c r="P787" s="1317"/>
      <c r="Q787" s="1316"/>
      <c r="W787" s="6702"/>
      <c r="X787" s="6700"/>
    </row>
    <row r="788" spans="1:29" ht="22.15" customHeight="1">
      <c r="A788" s="6770"/>
      <c r="B788" s="6720"/>
      <c r="C788" s="6723"/>
      <c r="D788" s="6820"/>
      <c r="E788" s="6772"/>
      <c r="F788" s="6808"/>
      <c r="G788" s="6732"/>
      <c r="H788" s="6741"/>
      <c r="I788" s="6823"/>
      <c r="J788" s="1240" t="s">
        <v>69</v>
      </c>
      <c r="K788" s="1240">
        <v>50</v>
      </c>
      <c r="L788" s="1141">
        <v>0</v>
      </c>
      <c r="M788" s="1140">
        <v>0</v>
      </c>
      <c r="N788" s="1319"/>
      <c r="O788" s="1318"/>
      <c r="P788" s="1317"/>
      <c r="Q788" s="1316"/>
      <c r="W788" s="6702"/>
      <c r="X788" s="6700"/>
      <c r="AC788" s="1143"/>
    </row>
    <row r="789" spans="1:29" ht="21" customHeight="1">
      <c r="A789" s="6770"/>
      <c r="B789" s="6720"/>
      <c r="C789" s="6723"/>
      <c r="D789" s="6820"/>
      <c r="E789" s="6772"/>
      <c r="F789" s="6808"/>
      <c r="G789" s="6732"/>
      <c r="H789" s="6741"/>
      <c r="I789" s="6823"/>
      <c r="J789" s="1240" t="s">
        <v>375</v>
      </c>
      <c r="K789" s="1240"/>
      <c r="L789" s="1141"/>
      <c r="M789" s="1140"/>
      <c r="N789" s="1319"/>
      <c r="O789" s="1318"/>
      <c r="P789" s="1317"/>
      <c r="Q789" s="1316"/>
      <c r="W789" s="6702"/>
      <c r="X789" s="6700"/>
    </row>
    <row r="790" spans="1:29" ht="19.149999999999999" customHeight="1">
      <c r="A790" s="6770"/>
      <c r="B790" s="6720"/>
      <c r="C790" s="6723"/>
      <c r="D790" s="6820"/>
      <c r="E790" s="6772"/>
      <c r="F790" s="6808"/>
      <c r="G790" s="6732"/>
      <c r="H790" s="6741"/>
      <c r="I790" s="6823"/>
      <c r="J790" s="1321" t="s">
        <v>354</v>
      </c>
      <c r="K790" s="1321"/>
      <c r="L790" s="1141"/>
      <c r="M790" s="1140"/>
      <c r="N790" s="1319"/>
      <c r="O790" s="1318"/>
      <c r="P790" s="1317"/>
      <c r="Q790" s="1316"/>
      <c r="W790" s="6702"/>
      <c r="X790" s="6700"/>
    </row>
    <row r="791" spans="1:29" ht="18" customHeight="1" thickBot="1">
      <c r="A791" s="6770"/>
      <c r="B791" s="6720"/>
      <c r="C791" s="6723"/>
      <c r="D791" s="6820"/>
      <c r="E791" s="6772"/>
      <c r="F791" s="6808"/>
      <c r="G791" s="6732"/>
      <c r="H791" s="6741"/>
      <c r="I791" s="6823"/>
      <c r="J791" s="1313" t="s">
        <v>374</v>
      </c>
      <c r="K791" s="1313"/>
      <c r="L791" s="1407"/>
      <c r="M791" s="1312"/>
      <c r="N791" s="1311"/>
      <c r="O791" s="1310"/>
      <c r="P791" s="1309"/>
      <c r="Q791" s="1308"/>
      <c r="W791" s="6702"/>
      <c r="X791" s="6700"/>
    </row>
    <row r="792" spans="1:29" ht="20.45" customHeight="1" thickBot="1">
      <c r="A792" s="6776"/>
      <c r="B792" s="6721"/>
      <c r="C792" s="6724"/>
      <c r="D792" s="6821"/>
      <c r="E792" s="6773"/>
      <c r="F792" s="6809"/>
      <c r="G792" s="6733"/>
      <c r="H792" s="6768"/>
      <c r="I792" s="6824"/>
      <c r="J792" s="1305" t="s">
        <v>36</v>
      </c>
      <c r="K792" s="1742">
        <f>SUM(K786:K791)</f>
        <v>50</v>
      </c>
      <c r="L792" s="1397">
        <f>SUM(L786:L791)</f>
        <v>0</v>
      </c>
      <c r="M792" s="1250">
        <f>SUM(M786:M791)</f>
        <v>0</v>
      </c>
      <c r="N792" s="1304"/>
      <c r="O792" s="1556"/>
      <c r="P792" s="1741"/>
      <c r="Q792" s="1356"/>
      <c r="W792" s="1212"/>
      <c r="X792" s="1115"/>
    </row>
    <row r="793" spans="1:29" ht="24" customHeight="1" thickBot="1">
      <c r="A793" s="1114" t="s">
        <v>81</v>
      </c>
      <c r="B793" s="1113" t="s">
        <v>51</v>
      </c>
      <c r="C793" s="6827" t="s">
        <v>40</v>
      </c>
      <c r="D793" s="6827"/>
      <c r="E793" s="6827"/>
      <c r="F793" s="6827"/>
      <c r="G793" s="6827"/>
      <c r="H793" s="6827"/>
      <c r="I793" s="6828"/>
      <c r="J793" s="1740" t="s">
        <v>36</v>
      </c>
      <c r="K793" s="1739">
        <f>K677*1</f>
        <v>1174.0999999999999</v>
      </c>
      <c r="L793" s="1111">
        <f>L677*1</f>
        <v>1385.8999999999999</v>
      </c>
      <c r="M793" s="1110">
        <f>M677*1</f>
        <v>930.9</v>
      </c>
      <c r="N793" s="1109"/>
      <c r="O793" s="1109"/>
      <c r="P793" s="1109"/>
      <c r="Q793" s="1108"/>
      <c r="W793" s="1107"/>
      <c r="X793" s="1106"/>
    </row>
    <row r="794" spans="1:29" ht="21.75" customHeight="1" thickBot="1">
      <c r="A794" s="1488" t="s">
        <v>81</v>
      </c>
      <c r="B794" s="1488"/>
      <c r="C794" s="6774" t="s">
        <v>39</v>
      </c>
      <c r="D794" s="6774"/>
      <c r="E794" s="6774"/>
      <c r="F794" s="6774"/>
      <c r="G794" s="6774"/>
      <c r="H794" s="6774"/>
      <c r="I794" s="6775"/>
      <c r="J794" s="1738" t="s">
        <v>36</v>
      </c>
      <c r="K794" s="1737">
        <f>K644+K668+K793</f>
        <v>1797.8</v>
      </c>
      <c r="L794" s="1736">
        <f>L644+L668+L793</f>
        <v>1856.8999999999999</v>
      </c>
      <c r="M794" s="1487">
        <f>M644+M668+M793</f>
        <v>941.6</v>
      </c>
      <c r="N794" s="1486"/>
      <c r="O794" s="1486"/>
      <c r="P794" s="1486"/>
      <c r="Q794" s="1735"/>
      <c r="W794" s="1099"/>
      <c r="X794" s="1098"/>
    </row>
    <row r="795" spans="1:29" ht="22.15" customHeight="1" thickBot="1">
      <c r="A795" s="1482" t="s">
        <v>79</v>
      </c>
      <c r="B795" s="1690"/>
      <c r="C795" s="1689" t="s">
        <v>487</v>
      </c>
      <c r="D795" s="1687"/>
      <c r="E795" s="1687"/>
      <c r="F795" s="1688"/>
      <c r="G795" s="1688"/>
      <c r="H795" s="1687"/>
      <c r="I795" s="1687"/>
      <c r="J795" s="1687"/>
      <c r="K795" s="1687"/>
      <c r="L795" s="1687"/>
      <c r="M795" s="1687"/>
      <c r="N795" s="1686"/>
      <c r="O795" s="1686"/>
      <c r="P795" s="1686"/>
      <c r="Q795" s="1685"/>
      <c r="W795" s="1476"/>
      <c r="X795" s="1475"/>
    </row>
    <row r="796" spans="1:29" ht="31.5" customHeight="1" thickBot="1">
      <c r="A796" s="1684"/>
      <c r="B796" s="1473"/>
      <c r="C796" s="1471"/>
      <c r="D796" s="1471"/>
      <c r="E796" s="1471"/>
      <c r="F796" s="1472"/>
      <c r="G796" s="1472"/>
      <c r="H796" s="1471"/>
      <c r="I796" s="1471"/>
      <c r="J796" s="1471"/>
      <c r="K796" s="1471"/>
      <c r="L796" s="1471"/>
      <c r="M796" s="1734"/>
      <c r="N796" s="1460" t="s">
        <v>486</v>
      </c>
      <c r="O796" s="1459" t="s">
        <v>254</v>
      </c>
      <c r="P796" s="1458"/>
      <c r="Q796" s="1733"/>
      <c r="W796" s="1197"/>
      <c r="X796" s="1196"/>
    </row>
    <row r="797" spans="1:29" ht="21.6" customHeight="1" thickBot="1">
      <c r="A797" s="1464" t="s">
        <v>79</v>
      </c>
      <c r="B797" s="1682" t="s">
        <v>43</v>
      </c>
      <c r="C797" s="1681" t="s">
        <v>127</v>
      </c>
      <c r="D797" s="1680"/>
      <c r="E797" s="1466"/>
      <c r="F797" s="1680"/>
      <c r="G797" s="1680"/>
      <c r="H797" s="1680"/>
      <c r="I797" s="1680"/>
      <c r="J797" s="1680"/>
      <c r="K797" s="1680"/>
      <c r="L797" s="1466"/>
      <c r="M797" s="1466"/>
      <c r="N797" s="1680"/>
      <c r="O797" s="1680"/>
      <c r="P797" s="1680"/>
      <c r="Q797" s="1732"/>
      <c r="W797" s="1107"/>
      <c r="X797" s="1106"/>
    </row>
    <row r="798" spans="1:29" ht="34.5" customHeight="1" thickBot="1">
      <c r="A798" s="1679"/>
      <c r="B798" s="1113"/>
      <c r="C798" s="1463"/>
      <c r="D798" s="7037"/>
      <c r="E798" s="7038"/>
      <c r="F798" s="7038"/>
      <c r="G798" s="7038"/>
      <c r="H798" s="7038"/>
      <c r="I798" s="7038"/>
      <c r="J798" s="7038"/>
      <c r="K798" s="7038"/>
      <c r="L798" s="7038"/>
      <c r="M798" s="7096"/>
      <c r="N798" s="1460" t="s">
        <v>485</v>
      </c>
      <c r="O798" s="1459" t="s">
        <v>476</v>
      </c>
      <c r="P798" s="1458"/>
      <c r="Q798" s="1457"/>
      <c r="W798" s="1197"/>
      <c r="X798" s="1196"/>
    </row>
    <row r="799" spans="1:29" ht="15" customHeight="1">
      <c r="A799" s="1279" t="s">
        <v>79</v>
      </c>
      <c r="B799" s="6719" t="s">
        <v>43</v>
      </c>
      <c r="C799" s="1641" t="s">
        <v>43</v>
      </c>
      <c r="D799" s="6785" t="s">
        <v>484</v>
      </c>
      <c r="E799" s="6786"/>
      <c r="F799" s="6787"/>
      <c r="G799" s="6754" t="s">
        <v>482</v>
      </c>
      <c r="H799" s="6740" t="s">
        <v>48</v>
      </c>
      <c r="I799" s="6737" t="s">
        <v>247</v>
      </c>
      <c r="J799" s="1192" t="s">
        <v>41</v>
      </c>
      <c r="K799" s="1174">
        <f t="shared" ref="K799:M804" si="12">K806</f>
        <v>0</v>
      </c>
      <c r="L799" s="1174">
        <f t="shared" si="12"/>
        <v>0</v>
      </c>
      <c r="M799" s="1174">
        <f t="shared" si="12"/>
        <v>0</v>
      </c>
      <c r="N799" s="1185"/>
      <c r="O799" s="1184"/>
      <c r="P799" s="1184"/>
      <c r="Q799" s="1445"/>
      <c r="W799" s="1188"/>
      <c r="X799" s="1187"/>
    </row>
    <row r="800" spans="1:29" ht="15" customHeight="1">
      <c r="A800" s="1263"/>
      <c r="B800" s="6720"/>
      <c r="C800" s="1639"/>
      <c r="D800" s="6788"/>
      <c r="E800" s="6789"/>
      <c r="F800" s="6790"/>
      <c r="G800" s="6755"/>
      <c r="H800" s="6741"/>
      <c r="I800" s="6738"/>
      <c r="J800" s="1186" t="s">
        <v>376</v>
      </c>
      <c r="K800" s="1672">
        <f t="shared" si="12"/>
        <v>0</v>
      </c>
      <c r="L800" s="1672">
        <f t="shared" si="12"/>
        <v>0</v>
      </c>
      <c r="M800" s="1672">
        <f t="shared" si="12"/>
        <v>0</v>
      </c>
      <c r="N800" s="1456"/>
      <c r="O800" s="1670"/>
      <c r="P800" s="1622"/>
      <c r="Q800" s="1425"/>
      <c r="W800" s="1172"/>
      <c r="X800" s="1171"/>
    </row>
    <row r="801" spans="1:30" ht="14.45" customHeight="1">
      <c r="A801" s="1263"/>
      <c r="B801" s="6720"/>
      <c r="C801" s="1639"/>
      <c r="D801" s="6791"/>
      <c r="E801" s="6789"/>
      <c r="F801" s="6790"/>
      <c r="G801" s="6755"/>
      <c r="H801" s="6741"/>
      <c r="I801" s="6738"/>
      <c r="J801" s="1179" t="s">
        <v>69</v>
      </c>
      <c r="K801" s="1672">
        <f t="shared" si="12"/>
        <v>0</v>
      </c>
      <c r="L801" s="1672">
        <f t="shared" si="12"/>
        <v>0</v>
      </c>
      <c r="M801" s="1672">
        <f t="shared" si="12"/>
        <v>0</v>
      </c>
      <c r="N801" s="1391"/>
      <c r="O801" s="1390"/>
      <c r="P801" s="1389"/>
      <c r="Q801" s="1425"/>
      <c r="W801" s="1172"/>
      <c r="X801" s="1171"/>
    </row>
    <row r="802" spans="1:30">
      <c r="A802" s="1263"/>
      <c r="B802" s="6720"/>
      <c r="C802" s="1639"/>
      <c r="D802" s="6791"/>
      <c r="E802" s="6789"/>
      <c r="F802" s="6790"/>
      <c r="G802" s="6755"/>
      <c r="H802" s="6741"/>
      <c r="I802" s="6738"/>
      <c r="J802" s="1179" t="s">
        <v>375</v>
      </c>
      <c r="K802" s="1672">
        <f t="shared" si="12"/>
        <v>0</v>
      </c>
      <c r="L802" s="1672">
        <f t="shared" si="12"/>
        <v>0</v>
      </c>
      <c r="M802" s="1672">
        <f t="shared" si="12"/>
        <v>0</v>
      </c>
      <c r="N802" s="1393"/>
      <c r="O802" s="1426"/>
      <c r="P802" s="1389"/>
      <c r="Q802" s="1425"/>
      <c r="W802" s="1172"/>
      <c r="X802" s="1171"/>
    </row>
    <row r="803" spans="1:30">
      <c r="A803" s="1263"/>
      <c r="B803" s="6720"/>
      <c r="C803" s="1639"/>
      <c r="D803" s="6791"/>
      <c r="E803" s="6789"/>
      <c r="F803" s="6790"/>
      <c r="G803" s="6755"/>
      <c r="H803" s="6741"/>
      <c r="I803" s="6738"/>
      <c r="J803" s="1179" t="s">
        <v>354</v>
      </c>
      <c r="K803" s="1672">
        <f t="shared" si="12"/>
        <v>0</v>
      </c>
      <c r="L803" s="1672">
        <f t="shared" si="12"/>
        <v>0</v>
      </c>
      <c r="M803" s="1672">
        <f t="shared" si="12"/>
        <v>0</v>
      </c>
      <c r="N803" s="1393"/>
      <c r="O803" s="1426"/>
      <c r="P803" s="1389"/>
      <c r="Q803" s="1368"/>
      <c r="W803" s="1172"/>
      <c r="X803" s="1171"/>
    </row>
    <row r="804" spans="1:30" ht="15.75" thickBot="1">
      <c r="A804" s="1263"/>
      <c r="B804" s="6720"/>
      <c r="C804" s="1639"/>
      <c r="D804" s="6791"/>
      <c r="E804" s="6789"/>
      <c r="F804" s="6790"/>
      <c r="G804" s="6755"/>
      <c r="H804" s="6741"/>
      <c r="I804" s="6738"/>
      <c r="J804" s="1730" t="s">
        <v>90</v>
      </c>
      <c r="K804" s="1729">
        <f t="shared" si="12"/>
        <v>0</v>
      </c>
      <c r="L804" s="1729">
        <f t="shared" si="12"/>
        <v>0</v>
      </c>
      <c r="M804" s="1729">
        <f t="shared" si="12"/>
        <v>0</v>
      </c>
      <c r="N804" s="1421"/>
      <c r="O804" s="1420"/>
      <c r="P804" s="1419"/>
      <c r="Q804" s="1418"/>
      <c r="W804" s="1453"/>
      <c r="X804" s="1452"/>
    </row>
    <row r="805" spans="1:30" ht="18" customHeight="1" thickBot="1">
      <c r="A805" s="1127"/>
      <c r="B805" s="6721"/>
      <c r="C805" s="1170"/>
      <c r="D805" s="6792"/>
      <c r="E805" s="6793"/>
      <c r="F805" s="6794"/>
      <c r="G805" s="6756"/>
      <c r="H805" s="6742"/>
      <c r="I805" s="6739"/>
      <c r="J805" s="1218" t="s">
        <v>36</v>
      </c>
      <c r="K805" s="1250">
        <f>SUM(K799:K804)</f>
        <v>0</v>
      </c>
      <c r="L805" s="1250">
        <f>SUM(L799:L804)</f>
        <v>0</v>
      </c>
      <c r="M805" s="1250">
        <f>SUM(M799:M804)</f>
        <v>0</v>
      </c>
      <c r="N805" s="1384"/>
      <c r="O805" s="1303"/>
      <c r="P805" s="1302"/>
      <c r="Q805" s="1356"/>
      <c r="W805" s="1212"/>
      <c r="X805" s="1115"/>
    </row>
    <row r="806" spans="1:30" ht="18" hidden="1" customHeight="1" thickBot="1">
      <c r="A806" s="1279" t="s">
        <v>79</v>
      </c>
      <c r="B806" s="6719" t="s">
        <v>43</v>
      </c>
      <c r="C806" s="1641" t="s">
        <v>43</v>
      </c>
      <c r="D806" s="1248" t="s">
        <v>43</v>
      </c>
      <c r="E806" s="1382"/>
      <c r="F806" s="6734" t="s">
        <v>483</v>
      </c>
      <c r="G806" s="6754" t="s">
        <v>482</v>
      </c>
      <c r="H806" s="6740" t="s">
        <v>48</v>
      </c>
      <c r="I806" s="6737" t="s">
        <v>457</v>
      </c>
      <c r="J806" s="1325" t="s">
        <v>41</v>
      </c>
      <c r="K806" s="1325"/>
      <c r="L806" s="1381"/>
      <c r="M806" s="1380"/>
      <c r="N806" s="1185"/>
      <c r="O806" s="1184"/>
      <c r="P806" s="1379"/>
      <c r="Q806" s="1445"/>
      <c r="W806" s="1188"/>
      <c r="X806" s="1187"/>
      <c r="AC806" s="1081" t="s">
        <v>481</v>
      </c>
    </row>
    <row r="807" spans="1:30" ht="15" hidden="1" customHeight="1">
      <c r="A807" s="1263"/>
      <c r="B807" s="6720"/>
      <c r="C807" s="1639"/>
      <c r="D807" s="1231"/>
      <c r="E807" s="1365"/>
      <c r="F807" s="6735"/>
      <c r="G807" s="6755"/>
      <c r="H807" s="6741"/>
      <c r="I807" s="6738"/>
      <c r="J807" s="1447" t="s">
        <v>402</v>
      </c>
      <c r="K807" s="1447"/>
      <c r="L807" s="1377"/>
      <c r="M807" s="1376"/>
      <c r="N807" s="1393"/>
      <c r="O807" s="1392"/>
      <c r="P807" s="1183"/>
      <c r="Q807" s="1425"/>
      <c r="W807" s="1172"/>
      <c r="X807" s="1171"/>
    </row>
    <row r="808" spans="1:30" ht="15.75" hidden="1" customHeight="1">
      <c r="A808" s="1263"/>
      <c r="B808" s="6720"/>
      <c r="C808" s="1639"/>
      <c r="D808" s="1231"/>
      <c r="E808" s="1365"/>
      <c r="F808" s="6735"/>
      <c r="G808" s="6755"/>
      <c r="H808" s="6741"/>
      <c r="I808" s="6738"/>
      <c r="J808" s="1240" t="s">
        <v>69</v>
      </c>
      <c r="K808" s="1372"/>
      <c r="L808" s="1377">
        <v>0</v>
      </c>
      <c r="M808" s="1376"/>
      <c r="N808" s="1391"/>
      <c r="O808" s="1390"/>
      <c r="P808" s="1389"/>
      <c r="Q808" s="1637"/>
      <c r="W808" s="1172"/>
      <c r="X808" s="1171"/>
      <c r="AD808" s="1081"/>
    </row>
    <row r="809" spans="1:30" ht="15.75" hidden="1" customHeight="1">
      <c r="A809" s="1263"/>
      <c r="B809" s="6720"/>
      <c r="C809" s="1639"/>
      <c r="D809" s="1231"/>
      <c r="E809" s="1365"/>
      <c r="F809" s="6735"/>
      <c r="G809" s="6755"/>
      <c r="H809" s="6741"/>
      <c r="I809" s="6738"/>
      <c r="J809" s="1240" t="s">
        <v>375</v>
      </c>
      <c r="K809" s="1372"/>
      <c r="L809" s="1377"/>
      <c r="M809" s="1376"/>
      <c r="N809" s="1393"/>
      <c r="O809" s="1426"/>
      <c r="P809" s="1389"/>
      <c r="Q809" s="1425"/>
      <c r="W809" s="1172"/>
      <c r="X809" s="1171"/>
    </row>
    <row r="810" spans="1:30" ht="13.15" hidden="1" customHeight="1">
      <c r="A810" s="1263"/>
      <c r="B810" s="6720"/>
      <c r="C810" s="1639"/>
      <c r="D810" s="1231"/>
      <c r="E810" s="1365"/>
      <c r="F810" s="6735"/>
      <c r="G810" s="6755"/>
      <c r="H810" s="6741"/>
      <c r="I810" s="6738"/>
      <c r="J810" s="1240" t="s">
        <v>354</v>
      </c>
      <c r="K810" s="1372"/>
      <c r="L810" s="1377"/>
      <c r="M810" s="1376"/>
      <c r="N810" s="1393"/>
      <c r="O810" s="1426"/>
      <c r="P810" s="1389"/>
      <c r="Q810" s="1368"/>
      <c r="W810" s="1172"/>
      <c r="X810" s="1171"/>
    </row>
    <row r="811" spans="1:30" ht="12" hidden="1" customHeight="1">
      <c r="A811" s="1263"/>
      <c r="B811" s="6720"/>
      <c r="C811" s="1639"/>
      <c r="D811" s="1231"/>
      <c r="E811" s="1365"/>
      <c r="F811" s="6735"/>
      <c r="G811" s="6755"/>
      <c r="H811" s="6741"/>
      <c r="I811" s="6738"/>
      <c r="J811" s="1355" t="s">
        <v>90</v>
      </c>
      <c r="K811" s="1355"/>
      <c r="L811" s="1630"/>
      <c r="M811" s="1728"/>
      <c r="N811" s="1727"/>
      <c r="O811" s="1420"/>
      <c r="P811" s="1419"/>
      <c r="Q811" s="1418"/>
      <c r="W811" s="1172"/>
      <c r="X811" s="1171"/>
    </row>
    <row r="812" spans="1:30" ht="14.45" hidden="1" customHeight="1">
      <c r="A812" s="1127"/>
      <c r="B812" s="6721"/>
      <c r="C812" s="1170"/>
      <c r="D812" s="1252"/>
      <c r="E812" s="1220"/>
      <c r="F812" s="6736"/>
      <c r="G812" s="6756"/>
      <c r="H812" s="1124"/>
      <c r="I812" s="6739"/>
      <c r="J812" s="1218" t="s">
        <v>36</v>
      </c>
      <c r="K812" s="1218"/>
      <c r="L812" s="1250">
        <f>SUM(L806:L811)</f>
        <v>0</v>
      </c>
      <c r="M812" s="1397"/>
      <c r="N812" s="1384"/>
      <c r="O812" s="1303"/>
      <c r="P812" s="1302"/>
      <c r="Q812" s="1356"/>
      <c r="W812" s="1172"/>
      <c r="X812" s="1171"/>
    </row>
    <row r="813" spans="1:30" ht="18" customHeight="1">
      <c r="A813" s="1279" t="s">
        <v>79</v>
      </c>
      <c r="B813" s="6719" t="s">
        <v>43</v>
      </c>
      <c r="C813" s="1641" t="s">
        <v>38</v>
      </c>
      <c r="D813" s="6840" t="s">
        <v>480</v>
      </c>
      <c r="E813" s="6841"/>
      <c r="F813" s="6842"/>
      <c r="G813" s="6754" t="s">
        <v>478</v>
      </c>
      <c r="H813" s="6740" t="s">
        <v>48</v>
      </c>
      <c r="I813" s="6816" t="s">
        <v>247</v>
      </c>
      <c r="J813" s="1726" t="s">
        <v>41</v>
      </c>
      <c r="K813" s="1725">
        <v>0</v>
      </c>
      <c r="L813" s="1725">
        <v>0</v>
      </c>
      <c r="M813" s="1725">
        <v>0</v>
      </c>
      <c r="N813" s="1449"/>
      <c r="O813" s="1623"/>
      <c r="P813" s="1649"/>
      <c r="Q813" s="1448"/>
      <c r="W813" s="1172"/>
      <c r="X813" s="1171"/>
    </row>
    <row r="814" spans="1:30" ht="12.75" customHeight="1">
      <c r="A814" s="1263"/>
      <c r="B814" s="6720"/>
      <c r="C814" s="1639"/>
      <c r="D814" s="6843"/>
      <c r="E814" s="6844"/>
      <c r="F814" s="6845"/>
      <c r="G814" s="6755"/>
      <c r="H814" s="6741"/>
      <c r="I814" s="6817"/>
      <c r="J814" s="1186" t="s">
        <v>376</v>
      </c>
      <c r="K814" s="1722">
        <v>0</v>
      </c>
      <c r="L814" s="1722">
        <v>0</v>
      </c>
      <c r="M814" s="1722">
        <v>0</v>
      </c>
      <c r="N814" s="1393"/>
      <c r="O814" s="1392"/>
      <c r="P814" s="1183"/>
      <c r="Q814" s="1425"/>
      <c r="W814" s="1172"/>
      <c r="X814" s="1171"/>
    </row>
    <row r="815" spans="1:30">
      <c r="A815" s="1711"/>
      <c r="B815" s="6720"/>
      <c r="C815" s="1710"/>
      <c r="D815" s="6846"/>
      <c r="E815" s="6844"/>
      <c r="F815" s="6845"/>
      <c r="G815" s="6755"/>
      <c r="H815" s="6741"/>
      <c r="I815" s="6817"/>
      <c r="J815" s="1724" t="s">
        <v>69</v>
      </c>
      <c r="K815" s="1722">
        <f t="shared" ref="K815:M818" si="13">K821</f>
        <v>0</v>
      </c>
      <c r="L815" s="1722">
        <f t="shared" si="13"/>
        <v>0</v>
      </c>
      <c r="M815" s="1722">
        <f t="shared" si="13"/>
        <v>0</v>
      </c>
      <c r="N815" s="1456"/>
      <c r="O815" s="1643"/>
      <c r="P815" s="1642"/>
      <c r="Q815" s="1368"/>
      <c r="W815" s="1172"/>
      <c r="X815" s="1171"/>
    </row>
    <row r="816" spans="1:30" ht="15" customHeight="1">
      <c r="A816" s="1711"/>
      <c r="B816" s="6720"/>
      <c r="C816" s="1710"/>
      <c r="D816" s="6846"/>
      <c r="E816" s="6844"/>
      <c r="F816" s="6845"/>
      <c r="G816" s="6755"/>
      <c r="H816" s="6741"/>
      <c r="I816" s="6817"/>
      <c r="J816" s="1723" t="s">
        <v>375</v>
      </c>
      <c r="K816" s="1722">
        <f t="shared" si="13"/>
        <v>0</v>
      </c>
      <c r="L816" s="1722">
        <f t="shared" si="13"/>
        <v>0</v>
      </c>
      <c r="M816" s="1722">
        <f t="shared" si="13"/>
        <v>0</v>
      </c>
      <c r="N816" s="1393" t="s">
        <v>459</v>
      </c>
      <c r="O816" s="1426"/>
      <c r="P816" s="1389"/>
      <c r="Q816" s="1368"/>
      <c r="W816" s="1172"/>
      <c r="X816" s="1171"/>
    </row>
    <row r="817" spans="1:29" ht="18" customHeight="1">
      <c r="A817" s="1711"/>
      <c r="B817" s="6720"/>
      <c r="C817" s="1710"/>
      <c r="D817" s="6846"/>
      <c r="E817" s="6844"/>
      <c r="F817" s="6845"/>
      <c r="G817" s="6755"/>
      <c r="H817" s="6741"/>
      <c r="I817" s="6817"/>
      <c r="J817" s="1723" t="s">
        <v>354</v>
      </c>
      <c r="K817" s="1722">
        <f t="shared" si="13"/>
        <v>0</v>
      </c>
      <c r="L817" s="1722">
        <f t="shared" si="13"/>
        <v>0</v>
      </c>
      <c r="M817" s="1722">
        <f t="shared" si="13"/>
        <v>0</v>
      </c>
      <c r="N817" s="1393"/>
      <c r="O817" s="1426"/>
      <c r="P817" s="1389"/>
      <c r="Q817" s="1368"/>
      <c r="W817" s="1172"/>
      <c r="X817" s="1171"/>
      <c r="Z817" s="1322"/>
      <c r="AA817" s="1322"/>
      <c r="AB817" s="1322"/>
    </row>
    <row r="818" spans="1:29" ht="13.5" customHeight="1" thickBot="1">
      <c r="A818" s="1711"/>
      <c r="B818" s="6720"/>
      <c r="C818" s="1710"/>
      <c r="D818" s="6846"/>
      <c r="E818" s="6844"/>
      <c r="F818" s="6845"/>
      <c r="G818" s="6755"/>
      <c r="H818" s="6741"/>
      <c r="I818" s="6817"/>
      <c r="J818" s="1720" t="s">
        <v>90</v>
      </c>
      <c r="K818" s="1719">
        <f t="shared" si="13"/>
        <v>0</v>
      </c>
      <c r="L818" s="1719">
        <f t="shared" si="13"/>
        <v>0</v>
      </c>
      <c r="M818" s="1719">
        <f t="shared" si="13"/>
        <v>0</v>
      </c>
      <c r="N818" s="1421"/>
      <c r="O818" s="1420"/>
      <c r="P818" s="1419"/>
      <c r="Q818" s="1418"/>
      <c r="W818" s="1453"/>
      <c r="X818" s="1452"/>
      <c r="Y818" s="1322"/>
      <c r="Z818" s="1322"/>
      <c r="AA818" s="1322"/>
      <c r="AB818" s="1322"/>
    </row>
    <row r="819" spans="1:29" ht="7.9" hidden="1" customHeight="1" thickBot="1">
      <c r="A819" s="1705"/>
      <c r="B819" s="6721"/>
      <c r="C819" s="1704"/>
      <c r="D819" s="6847"/>
      <c r="E819" s="6848"/>
      <c r="F819" s="6849"/>
      <c r="G819" s="6756"/>
      <c r="H819" s="6742"/>
      <c r="I819" s="6818"/>
      <c r="J819" s="1701" t="s">
        <v>36</v>
      </c>
      <c r="K819" s="1700">
        <f>SUM(K813:K818)</f>
        <v>0</v>
      </c>
      <c r="L819" s="1700">
        <f>SUM(L813:L818)</f>
        <v>0</v>
      </c>
      <c r="M819" s="1700">
        <f>SUM(M813:M818)</f>
        <v>0</v>
      </c>
      <c r="N819" s="1304"/>
      <c r="O819" s="1303"/>
      <c r="P819" s="1302"/>
      <c r="Q819" s="1356"/>
      <c r="W819" s="1212"/>
      <c r="X819" s="1115"/>
    </row>
    <row r="820" spans="1:29" ht="17.25" hidden="1" customHeight="1" thickBot="1">
      <c r="A820" s="1279" t="s">
        <v>79</v>
      </c>
      <c r="B820" s="6719" t="s">
        <v>43</v>
      </c>
      <c r="C820" s="1641" t="s">
        <v>38</v>
      </c>
      <c r="D820" s="1248" t="s">
        <v>43</v>
      </c>
      <c r="E820" s="1717"/>
      <c r="F820" s="6761" t="s">
        <v>479</v>
      </c>
      <c r="G820" s="6754" t="s">
        <v>478</v>
      </c>
      <c r="H820" s="6740" t="s">
        <v>48</v>
      </c>
      <c r="I820" s="6816" t="s">
        <v>410</v>
      </c>
      <c r="J820" s="1716" t="s">
        <v>41</v>
      </c>
      <c r="K820" s="1715"/>
      <c r="L820" s="1715"/>
      <c r="M820" s="1715"/>
      <c r="N820" s="1274" t="s">
        <v>147</v>
      </c>
      <c r="O820" s="1184" t="s">
        <v>254</v>
      </c>
      <c r="P820" s="1379"/>
      <c r="Q820" s="1445">
        <v>1</v>
      </c>
      <c r="W820" s="1188"/>
      <c r="X820" s="1187"/>
    </row>
    <row r="821" spans="1:29" ht="18" hidden="1" customHeight="1" thickBot="1">
      <c r="A821" s="1711"/>
      <c r="B821" s="6720"/>
      <c r="C821" s="1710"/>
      <c r="D821" s="1709"/>
      <c r="E821" s="1708"/>
      <c r="F821" s="6762"/>
      <c r="G821" s="6755"/>
      <c r="H821" s="6741"/>
      <c r="I821" s="6817"/>
      <c r="J821" s="1713" t="s">
        <v>69</v>
      </c>
      <c r="K821" s="1712"/>
      <c r="L821" s="1712"/>
      <c r="M821" s="1712"/>
      <c r="N821" s="1714" t="s">
        <v>477</v>
      </c>
      <c r="O821" s="1370" t="s">
        <v>476</v>
      </c>
      <c r="P821" s="1369"/>
      <c r="Q821" s="1425">
        <v>1.032</v>
      </c>
      <c r="W821" s="1172"/>
      <c r="X821" s="1171"/>
    </row>
    <row r="822" spans="1:29" ht="23.25" hidden="1" customHeight="1" thickBot="1">
      <c r="A822" s="1711"/>
      <c r="B822" s="6720"/>
      <c r="C822" s="1710"/>
      <c r="D822" s="1709"/>
      <c r="E822" s="1708"/>
      <c r="F822" s="6762"/>
      <c r="G822" s="6755"/>
      <c r="H822" s="6741"/>
      <c r="I822" s="6817"/>
      <c r="J822" s="1713" t="s">
        <v>375</v>
      </c>
      <c r="K822" s="1712"/>
      <c r="L822" s="1712"/>
      <c r="M822" s="1712"/>
      <c r="N822" s="1635"/>
      <c r="O822" s="1426"/>
      <c r="P822" s="1389"/>
      <c r="Q822" s="1368"/>
      <c r="W822" s="1172"/>
      <c r="X822" s="1171"/>
    </row>
    <row r="823" spans="1:29" ht="31.5" hidden="1" customHeight="1" thickBot="1">
      <c r="A823" s="1711"/>
      <c r="B823" s="6720"/>
      <c r="C823" s="1710"/>
      <c r="D823" s="1709"/>
      <c r="E823" s="1708"/>
      <c r="F823" s="6762"/>
      <c r="G823" s="6755"/>
      <c r="H823" s="6741"/>
      <c r="I823" s="6817"/>
      <c r="J823" s="1713" t="s">
        <v>354</v>
      </c>
      <c r="K823" s="1712"/>
      <c r="L823" s="1712"/>
      <c r="M823" s="1712"/>
      <c r="N823" s="1635"/>
      <c r="O823" s="1426"/>
      <c r="P823" s="1389"/>
      <c r="Q823" s="1368"/>
      <c r="W823" s="1172"/>
      <c r="X823" s="1171"/>
    </row>
    <row r="824" spans="1:29" ht="4.5" hidden="1" customHeight="1" thickBot="1">
      <c r="A824" s="1711"/>
      <c r="B824" s="6720"/>
      <c r="C824" s="1710"/>
      <c r="D824" s="1709"/>
      <c r="E824" s="1708"/>
      <c r="F824" s="6762"/>
      <c r="G824" s="6755"/>
      <c r="H824" s="6741"/>
      <c r="I824" s="6817"/>
      <c r="J824" s="1707" t="s">
        <v>90</v>
      </c>
      <c r="K824" s="1706"/>
      <c r="L824" s="1706"/>
      <c r="M824" s="1706"/>
      <c r="N824" s="1629"/>
      <c r="O824" s="1420"/>
      <c r="P824" s="1419"/>
      <c r="Q824" s="1418"/>
      <c r="W824" s="1172"/>
      <c r="X824" s="1171"/>
    </row>
    <row r="825" spans="1:29" ht="7.15" hidden="1" customHeight="1" thickBot="1">
      <c r="A825" s="1705"/>
      <c r="B825" s="6721"/>
      <c r="C825" s="1704"/>
      <c r="D825" s="1703"/>
      <c r="E825" s="1702"/>
      <c r="F825" s="6763"/>
      <c r="G825" s="6756"/>
      <c r="H825" s="6742"/>
      <c r="I825" s="6818"/>
      <c r="J825" s="1701" t="s">
        <v>36</v>
      </c>
      <c r="K825" s="1700">
        <f>SUM(K820:K824)</f>
        <v>0</v>
      </c>
      <c r="L825" s="1700">
        <f>SUM(L820:L824)</f>
        <v>0</v>
      </c>
      <c r="M825" s="1700">
        <f>SUM(M820:M824)</f>
        <v>0</v>
      </c>
      <c r="N825" s="1304"/>
      <c r="O825" s="1303"/>
      <c r="P825" s="1302"/>
      <c r="Q825" s="1356"/>
      <c r="W825" s="1172"/>
      <c r="X825" s="1171"/>
    </row>
    <row r="826" spans="1:29" ht="18.600000000000001" customHeight="1" thickBot="1">
      <c r="A826" s="1114" t="s">
        <v>79</v>
      </c>
      <c r="B826" s="1699" t="s">
        <v>43</v>
      </c>
      <c r="C826" s="6838" t="s">
        <v>40</v>
      </c>
      <c r="D826" s="6838"/>
      <c r="E826" s="6838"/>
      <c r="F826" s="6838"/>
      <c r="G826" s="6838"/>
      <c r="H826" s="6838"/>
      <c r="I826" s="6839"/>
      <c r="J826" s="1698" t="s">
        <v>36</v>
      </c>
      <c r="K826" s="1697">
        <f>K805+K819</f>
        <v>0</v>
      </c>
      <c r="L826" s="1697">
        <f>L805+L819</f>
        <v>0</v>
      </c>
      <c r="M826" s="1697">
        <f>M805+M819</f>
        <v>0</v>
      </c>
      <c r="N826" s="1492"/>
      <c r="O826" s="1492"/>
      <c r="P826" s="1492"/>
      <c r="Q826" s="1696"/>
      <c r="W826" s="1695"/>
      <c r="X826" s="1694"/>
    </row>
    <row r="827" spans="1:29" ht="19.5" customHeight="1" thickBot="1">
      <c r="A827" s="1105" t="s">
        <v>79</v>
      </c>
      <c r="B827" s="1693"/>
      <c r="C827" s="6814" t="s">
        <v>39</v>
      </c>
      <c r="D827" s="6814"/>
      <c r="E827" s="6814"/>
      <c r="F827" s="6814"/>
      <c r="G827" s="6814"/>
      <c r="H827" s="6814"/>
      <c r="I827" s="6815"/>
      <c r="J827" s="1692" t="s">
        <v>36</v>
      </c>
      <c r="K827" s="1691">
        <f>K826*1</f>
        <v>0</v>
      </c>
      <c r="L827" s="1691">
        <f>L826*1</f>
        <v>0</v>
      </c>
      <c r="M827" s="1691">
        <f>M826*1</f>
        <v>0</v>
      </c>
      <c r="N827" s="1101"/>
      <c r="O827" s="1101"/>
      <c r="P827" s="1101"/>
      <c r="Q827" s="1100"/>
      <c r="W827" s="1099"/>
      <c r="X827" s="1098"/>
    </row>
    <row r="828" spans="1:29" ht="21" customHeight="1" thickBot="1">
      <c r="A828" s="1482" t="s">
        <v>74</v>
      </c>
      <c r="B828" s="1690"/>
      <c r="C828" s="1689" t="s">
        <v>475</v>
      </c>
      <c r="D828" s="1687"/>
      <c r="E828" s="1687"/>
      <c r="F828" s="1688"/>
      <c r="G828" s="1688"/>
      <c r="H828" s="1687"/>
      <c r="I828" s="1687"/>
      <c r="J828" s="1687"/>
      <c r="K828" s="1687"/>
      <c r="L828" s="1687"/>
      <c r="M828" s="1687"/>
      <c r="N828" s="1686"/>
      <c r="O828" s="1686"/>
      <c r="P828" s="1686"/>
      <c r="Q828" s="1685"/>
      <c r="W828" s="1476"/>
      <c r="X828" s="1475"/>
    </row>
    <row r="829" spans="1:29" ht="36.75" customHeight="1" thickBot="1">
      <c r="A829" s="1684"/>
      <c r="B829" s="1473"/>
      <c r="C829" s="1471"/>
      <c r="D829" s="1471"/>
      <c r="E829" s="1471"/>
      <c r="F829" s="1472"/>
      <c r="G829" s="1472"/>
      <c r="H829" s="1471"/>
      <c r="I829" s="1471"/>
      <c r="J829" s="1471"/>
      <c r="K829" s="1471"/>
      <c r="L829" s="1471"/>
      <c r="M829" s="1471"/>
      <c r="N829" s="1683" t="s">
        <v>474</v>
      </c>
      <c r="O829" s="1676" t="s">
        <v>254</v>
      </c>
      <c r="P829" s="1675"/>
      <c r="Q829" s="1457"/>
      <c r="W829" s="1197"/>
      <c r="X829" s="1196"/>
      <c r="AC829" s="1645"/>
    </row>
    <row r="830" spans="1:29" ht="18" customHeight="1" thickBot="1">
      <c r="A830" s="1464" t="s">
        <v>74</v>
      </c>
      <c r="B830" s="1682" t="s">
        <v>43</v>
      </c>
      <c r="C830" s="1681" t="s">
        <v>473</v>
      </c>
      <c r="D830" s="1680"/>
      <c r="E830" s="1466"/>
      <c r="F830" s="1680"/>
      <c r="G830" s="1680"/>
      <c r="H830" s="1680"/>
      <c r="I830" s="1680"/>
      <c r="J830" s="1680"/>
      <c r="K830" s="1680"/>
      <c r="L830" s="1466"/>
      <c r="M830" s="1466"/>
      <c r="N830" s="1680"/>
      <c r="O830" s="1680"/>
      <c r="P830" s="1680"/>
      <c r="Q830" s="1465"/>
      <c r="W830" s="1107"/>
      <c r="X830" s="1106"/>
      <c r="AC830" s="1081"/>
    </row>
    <row r="831" spans="1:29" ht="41.45" customHeight="1" thickBot="1">
      <c r="A831" s="1679"/>
      <c r="B831" s="1113"/>
      <c r="C831" s="1678"/>
      <c r="D831" s="1678"/>
      <c r="E831" s="1678"/>
      <c r="F831" s="1678"/>
      <c r="G831" s="1678"/>
      <c r="H831" s="1678"/>
      <c r="I831" s="1678"/>
      <c r="J831" s="1678"/>
      <c r="K831" s="1678"/>
      <c r="L831" s="1678"/>
      <c r="M831" s="1678"/>
      <c r="N831" s="1677" t="s">
        <v>472</v>
      </c>
      <c r="O831" s="1676" t="s">
        <v>254</v>
      </c>
      <c r="P831" s="1675"/>
      <c r="Q831" s="1457"/>
      <c r="W831" s="1197"/>
      <c r="X831" s="1196"/>
      <c r="AC831" s="1674"/>
    </row>
    <row r="832" spans="1:29" ht="15" customHeight="1" thickBot="1">
      <c r="A832" s="1279" t="s">
        <v>74</v>
      </c>
      <c r="B832" s="6719" t="s">
        <v>43</v>
      </c>
      <c r="C832" s="1641" t="s">
        <v>43</v>
      </c>
      <c r="D832" s="6785" t="s">
        <v>471</v>
      </c>
      <c r="E832" s="6786"/>
      <c r="F832" s="6787"/>
      <c r="G832" s="6754" t="s">
        <v>428</v>
      </c>
      <c r="H832" s="6835" t="s">
        <v>48</v>
      </c>
      <c r="I832" s="6737" t="s">
        <v>247</v>
      </c>
      <c r="J832" s="1455" t="s">
        <v>41</v>
      </c>
      <c r="K832" s="1174">
        <f>K840+K848+K854+K860+K867+K874+K881+K889+K897+K905+K913+K921+K937</f>
        <v>0</v>
      </c>
      <c r="L832" s="1174">
        <f>L840+L848+L854+L860+L867+L874+L881+L889+L897+L905+L913+L921+L937</f>
        <v>0</v>
      </c>
      <c r="M832" s="1174">
        <f>M840+M848+M854+M860+M867+M874+M881+M889+M897+M905+M913+M921+M937</f>
        <v>0</v>
      </c>
      <c r="N832" s="1185" t="s">
        <v>383</v>
      </c>
      <c r="O832" s="1184" t="s">
        <v>254</v>
      </c>
      <c r="P832" s="1379"/>
      <c r="Q832" s="1445">
        <v>1</v>
      </c>
      <c r="W832" s="1188"/>
      <c r="X832" s="1187"/>
    </row>
    <row r="833" spans="1:29" ht="15" customHeight="1" thickBot="1">
      <c r="A833" s="1263"/>
      <c r="B833" s="6720"/>
      <c r="C833" s="1639"/>
      <c r="D833" s="6788"/>
      <c r="E833" s="6789"/>
      <c r="F833" s="6790"/>
      <c r="G833" s="6755"/>
      <c r="H833" s="6836"/>
      <c r="I833" s="6738"/>
      <c r="J833" s="1455" t="s">
        <v>376</v>
      </c>
      <c r="K833" s="1174">
        <f t="shared" ref="K833:M837" si="14">K841+K849+K855+K861+K868+K875+K882+K890+K898+K906+K914+K922+K930+K938</f>
        <v>0</v>
      </c>
      <c r="L833" s="1174">
        <f t="shared" si="14"/>
        <v>0</v>
      </c>
      <c r="M833" s="1174">
        <f t="shared" si="14"/>
        <v>0</v>
      </c>
      <c r="N833" s="1393"/>
      <c r="O833" s="1392"/>
      <c r="P833" s="1183"/>
      <c r="Q833" s="1425"/>
      <c r="W833" s="1172"/>
      <c r="X833" s="1171"/>
    </row>
    <row r="834" spans="1:29" ht="15.75" thickBot="1">
      <c r="A834" s="1263"/>
      <c r="B834" s="6720"/>
      <c r="C834" s="1639"/>
      <c r="D834" s="6791"/>
      <c r="E834" s="6789"/>
      <c r="F834" s="6790"/>
      <c r="G834" s="6755"/>
      <c r="H834" s="6836"/>
      <c r="I834" s="6738"/>
      <c r="J834" s="1455" t="s">
        <v>69</v>
      </c>
      <c r="K834" s="1174">
        <f t="shared" si="14"/>
        <v>653.70000000000005</v>
      </c>
      <c r="L834" s="1174">
        <f t="shared" si="14"/>
        <v>496.8</v>
      </c>
      <c r="M834" s="1174">
        <f t="shared" si="14"/>
        <v>393.09999999999997</v>
      </c>
      <c r="N834" s="1393" t="s">
        <v>470</v>
      </c>
      <c r="O834" s="1426" t="s">
        <v>254</v>
      </c>
      <c r="P834" s="1389"/>
      <c r="Q834" s="1425"/>
      <c r="W834" s="1172"/>
      <c r="X834" s="1171"/>
    </row>
    <row r="835" spans="1:29" ht="45.75" thickBot="1">
      <c r="A835" s="1263"/>
      <c r="B835" s="6720"/>
      <c r="C835" s="1639"/>
      <c r="D835" s="6791"/>
      <c r="E835" s="6789"/>
      <c r="F835" s="6790"/>
      <c r="G835" s="6755"/>
      <c r="H835" s="6836"/>
      <c r="I835" s="6738"/>
      <c r="J835" s="1455" t="s">
        <v>375</v>
      </c>
      <c r="K835" s="1174">
        <f t="shared" si="14"/>
        <v>0</v>
      </c>
      <c r="L835" s="1174">
        <f t="shared" si="14"/>
        <v>0</v>
      </c>
      <c r="M835" s="1174">
        <f t="shared" si="14"/>
        <v>0</v>
      </c>
      <c r="N835" s="1673" t="s">
        <v>469</v>
      </c>
      <c r="O835" s="1426" t="s">
        <v>254</v>
      </c>
      <c r="P835" s="1389"/>
      <c r="Q835" s="1368"/>
      <c r="W835" s="1172"/>
      <c r="X835" s="1171"/>
    </row>
    <row r="836" spans="1:29" ht="15.75" thickBot="1">
      <c r="A836" s="1263"/>
      <c r="B836" s="6720"/>
      <c r="C836" s="1639"/>
      <c r="D836" s="6791"/>
      <c r="E836" s="6789"/>
      <c r="F836" s="6790"/>
      <c r="G836" s="6755"/>
      <c r="H836" s="6836"/>
      <c r="I836" s="6738"/>
      <c r="J836" s="1455" t="s">
        <v>354</v>
      </c>
      <c r="K836" s="1166">
        <f t="shared" si="14"/>
        <v>5975.2</v>
      </c>
      <c r="L836" s="1166">
        <f t="shared" si="14"/>
        <v>6112.2</v>
      </c>
      <c r="M836" s="1166">
        <f t="shared" si="14"/>
        <v>4120.6000000000004</v>
      </c>
      <c r="N836" s="1393"/>
      <c r="O836" s="1426"/>
      <c r="P836" s="1389"/>
      <c r="Q836" s="1368"/>
      <c r="W836" s="1172"/>
      <c r="X836" s="1171"/>
    </row>
    <row r="837" spans="1:29" ht="15.75" customHeight="1" thickBot="1">
      <c r="A837" s="1263"/>
      <c r="B837" s="6720"/>
      <c r="C837" s="1639"/>
      <c r="D837" s="6791"/>
      <c r="E837" s="6789"/>
      <c r="F837" s="6790"/>
      <c r="G837" s="6755"/>
      <c r="H837" s="6836"/>
      <c r="I837" s="6738"/>
      <c r="J837" s="1455" t="s">
        <v>90</v>
      </c>
      <c r="K837" s="1281">
        <f t="shared" si="14"/>
        <v>0</v>
      </c>
      <c r="L837" s="1281">
        <f t="shared" si="14"/>
        <v>0</v>
      </c>
      <c r="M837" s="1281">
        <f t="shared" si="14"/>
        <v>0</v>
      </c>
      <c r="N837" s="1421"/>
      <c r="O837" s="1420"/>
      <c r="P837" s="1419"/>
      <c r="Q837" s="1418"/>
      <c r="W837" s="1172"/>
      <c r="X837" s="1171"/>
    </row>
    <row r="838" spans="1:29" ht="15.75" customHeight="1" thickBot="1">
      <c r="A838" s="1263"/>
      <c r="B838" s="6720"/>
      <c r="C838" s="1639"/>
      <c r="D838" s="6791"/>
      <c r="E838" s="6789"/>
      <c r="F838" s="6790"/>
      <c r="G838" s="6755"/>
      <c r="H838" s="6836"/>
      <c r="I838" s="6738"/>
      <c r="J838" s="1175" t="s">
        <v>374</v>
      </c>
      <c r="K838" s="1672">
        <f>K846+K854+K860+K866+K873+K887+K895+K903+K911+K919+K927+K935+K943</f>
        <v>0</v>
      </c>
      <c r="L838" s="1672">
        <f>L846+L854+L860+L866+L873+L887+L895+L903+L911+L919+L927+L935+L943</f>
        <v>0</v>
      </c>
      <c r="M838" s="1672">
        <f>M846+M854+M860+M866+M873+M887+M895+M903+M911+M919+M927+M935+M943</f>
        <v>0</v>
      </c>
      <c r="N838" s="1361"/>
      <c r="O838" s="1360"/>
      <c r="P838" s="1359"/>
      <c r="Q838" s="1439"/>
      <c r="W838" s="1172"/>
      <c r="X838" s="1171"/>
    </row>
    <row r="839" spans="1:29" ht="20.45" customHeight="1" thickBot="1">
      <c r="A839" s="1127"/>
      <c r="B839" s="6721"/>
      <c r="C839" s="1170"/>
      <c r="D839" s="6792"/>
      <c r="E839" s="6793"/>
      <c r="F839" s="6794"/>
      <c r="G839" s="6756"/>
      <c r="H839" s="6837"/>
      <c r="I839" s="6739"/>
      <c r="J839" s="1218" t="s">
        <v>36</v>
      </c>
      <c r="K839" s="1250">
        <f>SUM(K832:K838)</f>
        <v>6628.9</v>
      </c>
      <c r="L839" s="1250">
        <f>SUM(L832:L838)</f>
        <v>6609</v>
      </c>
      <c r="M839" s="1250">
        <f>SUM(M832:M838)</f>
        <v>4513.7000000000007</v>
      </c>
      <c r="N839" s="1304"/>
      <c r="O839" s="1303"/>
      <c r="P839" s="1302"/>
      <c r="Q839" s="1356"/>
      <c r="W839" s="1569"/>
      <c r="X839" s="1568"/>
    </row>
    <row r="840" spans="1:29" ht="15.75" hidden="1" thickBot="1">
      <c r="A840" s="1279" t="s">
        <v>74</v>
      </c>
      <c r="B840" s="1278" t="s">
        <v>43</v>
      </c>
      <c r="C840" s="1157" t="s">
        <v>43</v>
      </c>
      <c r="D840" s="1328" t="s">
        <v>43</v>
      </c>
      <c r="E840" s="1382"/>
      <c r="F840" s="6734" t="s">
        <v>468</v>
      </c>
      <c r="G840" s="6754" t="s">
        <v>428</v>
      </c>
      <c r="H840" s="6740" t="s">
        <v>48</v>
      </c>
      <c r="I840" s="6737" t="s">
        <v>247</v>
      </c>
      <c r="J840" s="1325" t="s">
        <v>41</v>
      </c>
      <c r="K840" s="1325"/>
      <c r="L840" s="1381"/>
      <c r="M840" s="1381"/>
      <c r="N840" s="1624" t="s">
        <v>147</v>
      </c>
      <c r="O840" s="1623" t="s">
        <v>254</v>
      </c>
      <c r="P840" s="1649"/>
      <c r="Q840" s="1448"/>
      <c r="W840" s="1172"/>
      <c r="X840" s="1171"/>
      <c r="AC840" s="1081"/>
    </row>
    <row r="841" spans="1:29" ht="15.75" hidden="1" thickBot="1">
      <c r="A841" s="1263"/>
      <c r="B841" s="1262"/>
      <c r="C841" s="1137"/>
      <c r="D841" s="1323"/>
      <c r="E841" s="1365"/>
      <c r="F841" s="6735"/>
      <c r="G841" s="6755"/>
      <c r="H841" s="6741"/>
      <c r="I841" s="6738"/>
      <c r="J841" s="1447" t="s">
        <v>402</v>
      </c>
      <c r="K841" s="1447"/>
      <c r="L841" s="1377"/>
      <c r="M841" s="1377"/>
      <c r="N841" s="1671"/>
      <c r="O841" s="1670"/>
      <c r="P841" s="1622"/>
      <c r="Q841" s="1368"/>
      <c r="W841" s="1172"/>
      <c r="X841" s="1171"/>
    </row>
    <row r="842" spans="1:29" ht="15.75" hidden="1" thickBot="1">
      <c r="A842" s="1263"/>
      <c r="B842" s="1262"/>
      <c r="C842" s="1137"/>
      <c r="D842" s="1323"/>
      <c r="E842" s="1365"/>
      <c r="F842" s="6735"/>
      <c r="G842" s="6755"/>
      <c r="H842" s="6741"/>
      <c r="I842" s="6738"/>
      <c r="J842" s="1240" t="s">
        <v>69</v>
      </c>
      <c r="K842" s="1372"/>
      <c r="L842" s="1147">
        <v>0</v>
      </c>
      <c r="M842" s="1147"/>
      <c r="N842" s="1669" t="s">
        <v>467</v>
      </c>
      <c r="O842" s="1668" t="s">
        <v>254</v>
      </c>
      <c r="P842" s="1667"/>
      <c r="Q842" s="1368"/>
      <c r="W842" s="1172"/>
      <c r="X842" s="1171"/>
      <c r="AA842" s="1081"/>
    </row>
    <row r="843" spans="1:29" ht="15.75" hidden="1" thickBot="1">
      <c r="A843" s="1263"/>
      <c r="B843" s="1262"/>
      <c r="C843" s="1137"/>
      <c r="D843" s="1323"/>
      <c r="E843" s="1365"/>
      <c r="F843" s="6735"/>
      <c r="G843" s="6755"/>
      <c r="H843" s="6741"/>
      <c r="I843" s="6738"/>
      <c r="J843" s="1240" t="s">
        <v>375</v>
      </c>
      <c r="K843" s="1372"/>
      <c r="L843" s="1377"/>
      <c r="M843" s="1377"/>
      <c r="N843" s="1635"/>
      <c r="O843" s="1426"/>
      <c r="P843" s="1389"/>
      <c r="Q843" s="1373"/>
      <c r="W843" s="1172"/>
      <c r="X843" s="1171"/>
    </row>
    <row r="844" spans="1:29" ht="15.75" hidden="1" thickBot="1">
      <c r="A844" s="1263"/>
      <c r="B844" s="1262"/>
      <c r="C844" s="1137"/>
      <c r="D844" s="1323"/>
      <c r="E844" s="1365"/>
      <c r="F844" s="6735"/>
      <c r="G844" s="6755"/>
      <c r="H844" s="6741"/>
      <c r="I844" s="6738"/>
      <c r="J844" s="1240" t="s">
        <v>354</v>
      </c>
      <c r="K844" s="1372"/>
      <c r="L844" s="1377"/>
      <c r="M844" s="1377"/>
      <c r="N844" s="1635"/>
      <c r="O844" s="1426"/>
      <c r="P844" s="1389"/>
      <c r="Q844" s="1368"/>
      <c r="W844" s="1172"/>
      <c r="X844" s="1171"/>
    </row>
    <row r="845" spans="1:29" ht="15.75" hidden="1" thickBot="1">
      <c r="A845" s="1263"/>
      <c r="B845" s="1262"/>
      <c r="C845" s="1137"/>
      <c r="D845" s="1323"/>
      <c r="E845" s="1365"/>
      <c r="F845" s="6735"/>
      <c r="G845" s="6755"/>
      <c r="H845" s="6741"/>
      <c r="I845" s="6738"/>
      <c r="J845" s="1240" t="s">
        <v>90</v>
      </c>
      <c r="K845" s="1240"/>
      <c r="L845" s="1238"/>
      <c r="M845" s="1630"/>
      <c r="N845" s="1629"/>
      <c r="O845" s="1420"/>
      <c r="P845" s="1419"/>
      <c r="Q845" s="1418"/>
      <c r="W845" s="1172"/>
      <c r="X845" s="1171"/>
    </row>
    <row r="846" spans="1:29" ht="15" hidden="1" customHeight="1">
      <c r="A846" s="1263"/>
      <c r="B846" s="1262"/>
      <c r="C846" s="1137"/>
      <c r="D846" s="1323"/>
      <c r="E846" s="1365"/>
      <c r="F846" s="6735"/>
      <c r="G846" s="6755"/>
      <c r="H846" s="6741"/>
      <c r="I846" s="6738"/>
      <c r="J846" s="1338" t="s">
        <v>374</v>
      </c>
      <c r="K846" s="1338"/>
      <c r="L846" s="1388">
        <v>0</v>
      </c>
      <c r="M846" s="1388"/>
      <c r="N846" s="1666"/>
      <c r="O846" s="1360"/>
      <c r="P846" s="1359"/>
      <c r="Q846" s="1439"/>
      <c r="W846" s="1172"/>
      <c r="X846" s="1171"/>
    </row>
    <row r="847" spans="1:29" ht="21" hidden="1" customHeight="1">
      <c r="A847" s="1127"/>
      <c r="B847" s="1253"/>
      <c r="C847" s="1665"/>
      <c r="D847" s="1357"/>
      <c r="E847" s="1220"/>
      <c r="F847" s="6736"/>
      <c r="G847" s="6756"/>
      <c r="H847" s="6742"/>
      <c r="I847" s="6739"/>
      <c r="J847" s="1218" t="s">
        <v>36</v>
      </c>
      <c r="K847" s="1218"/>
      <c r="L847" s="1250">
        <f>SUM(L840:L846)</f>
        <v>0</v>
      </c>
      <c r="M847" s="1250"/>
      <c r="N847" s="1304"/>
      <c r="O847" s="1303"/>
      <c r="P847" s="1302"/>
      <c r="Q847" s="1356"/>
      <c r="W847" s="1172"/>
      <c r="X847" s="1171"/>
    </row>
    <row r="848" spans="1:29" ht="27.75" hidden="1" customHeight="1">
      <c r="A848" s="1279" t="s">
        <v>74</v>
      </c>
      <c r="B848" s="1664" t="s">
        <v>43</v>
      </c>
      <c r="C848" s="1663" t="s">
        <v>43</v>
      </c>
      <c r="D848" s="1662" t="s">
        <v>38</v>
      </c>
      <c r="E848" s="1382"/>
      <c r="F848" s="6832" t="s">
        <v>466</v>
      </c>
      <c r="G848" s="1661"/>
      <c r="H848" s="6829" t="s">
        <v>48</v>
      </c>
      <c r="I848" s="6800" t="s">
        <v>461</v>
      </c>
      <c r="J848" s="1325" t="s">
        <v>41</v>
      </c>
      <c r="K848" s="1325"/>
      <c r="L848" s="1381"/>
      <c r="M848" s="1381"/>
      <c r="N848" s="1624" t="s">
        <v>147</v>
      </c>
      <c r="O848" s="1623" t="s">
        <v>254</v>
      </c>
      <c r="P848" s="1649"/>
      <c r="Q848" s="1448">
        <v>1</v>
      </c>
      <c r="W848" s="1172"/>
      <c r="X848" s="1171"/>
      <c r="AA848" s="1081" t="s">
        <v>465</v>
      </c>
    </row>
    <row r="849" spans="1:29" ht="24" hidden="1" customHeight="1">
      <c r="A849" s="1634"/>
      <c r="B849" s="1633"/>
      <c r="C849" s="1659"/>
      <c r="D849" s="1658"/>
      <c r="E849" s="1365"/>
      <c r="F849" s="6833"/>
      <c r="G849" s="1657"/>
      <c r="H849" s="6830"/>
      <c r="I849" s="6801"/>
      <c r="J849" s="1240" t="s">
        <v>69</v>
      </c>
      <c r="K849" s="1372"/>
      <c r="L849" s="1377"/>
      <c r="M849" s="1377"/>
      <c r="N849" s="1648" t="s">
        <v>464</v>
      </c>
      <c r="O849" s="1647" t="s">
        <v>254</v>
      </c>
      <c r="P849" s="1646"/>
      <c r="Q849" s="1368">
        <v>1</v>
      </c>
      <c r="W849" s="1172"/>
      <c r="X849" s="1171"/>
      <c r="AA849" s="1081" t="s">
        <v>463</v>
      </c>
    </row>
    <row r="850" spans="1:29" ht="30" hidden="1" customHeight="1">
      <c r="A850" s="1634"/>
      <c r="B850" s="1633"/>
      <c r="C850" s="1659"/>
      <c r="D850" s="1658"/>
      <c r="E850" s="1365"/>
      <c r="F850" s="6833"/>
      <c r="G850" s="1657" t="s">
        <v>428</v>
      </c>
      <c r="H850" s="6830"/>
      <c r="I850" s="1660"/>
      <c r="J850" s="1240" t="s">
        <v>375</v>
      </c>
      <c r="K850" s="1372"/>
      <c r="L850" s="1377"/>
      <c r="M850" s="1377"/>
      <c r="N850" s="1644"/>
      <c r="O850" s="1643"/>
      <c r="P850" s="1642"/>
      <c r="Q850" s="1368"/>
      <c r="W850" s="1172"/>
      <c r="X850" s="1171"/>
      <c r="AA850" s="1057"/>
    </row>
    <row r="851" spans="1:29" ht="27" hidden="1" customHeight="1">
      <c r="A851" s="1634"/>
      <c r="B851" s="1633"/>
      <c r="C851" s="1659"/>
      <c r="D851" s="1658"/>
      <c r="E851" s="1365"/>
      <c r="F851" s="6833"/>
      <c r="G851" s="1657"/>
      <c r="H851" s="6830"/>
      <c r="I851" s="1660"/>
      <c r="J851" s="1240" t="s">
        <v>354</v>
      </c>
      <c r="K851" s="1372"/>
      <c r="L851" s="1377"/>
      <c r="M851" s="1377"/>
      <c r="N851" s="1644"/>
      <c r="O851" s="1643"/>
      <c r="P851" s="1642"/>
      <c r="Q851" s="1368"/>
      <c r="W851" s="1172"/>
      <c r="X851" s="1171"/>
    </row>
    <row r="852" spans="1:29" ht="42" hidden="1" customHeight="1">
      <c r="A852" s="1634"/>
      <c r="B852" s="1633"/>
      <c r="C852" s="1659"/>
      <c r="D852" s="1658"/>
      <c r="E852" s="1365"/>
      <c r="F852" s="6833"/>
      <c r="G852" s="1657"/>
      <c r="H852" s="6830"/>
      <c r="I852" s="6801"/>
      <c r="J852" s="1355" t="s">
        <v>90</v>
      </c>
      <c r="K852" s="1355"/>
      <c r="L852" s="1630"/>
      <c r="M852" s="1630"/>
      <c r="N852" s="1656"/>
      <c r="O852" s="1655"/>
      <c r="P852" s="1654"/>
      <c r="Q852" s="1653"/>
      <c r="W852" s="1172"/>
      <c r="X852" s="1171"/>
    </row>
    <row r="853" spans="1:29" ht="50.25" hidden="1" customHeight="1">
      <c r="A853" s="1628"/>
      <c r="B853" s="1627"/>
      <c r="C853" s="1652"/>
      <c r="D853" s="1651"/>
      <c r="E853" s="1220"/>
      <c r="F853" s="6834"/>
      <c r="G853" s="1650"/>
      <c r="H853" s="6831"/>
      <c r="I853" s="6825"/>
      <c r="J853" s="1218" t="s">
        <v>36</v>
      </c>
      <c r="K853" s="1218"/>
      <c r="L853" s="1250">
        <f>SUM(L848:L852)</f>
        <v>0</v>
      </c>
      <c r="M853" s="1250"/>
      <c r="N853" s="1304"/>
      <c r="O853" s="1303"/>
      <c r="P853" s="1302"/>
      <c r="Q853" s="1356"/>
      <c r="W853" s="1172"/>
      <c r="X853" s="1171"/>
    </row>
    <row r="854" spans="1:29" ht="38.25" hidden="1" customHeight="1">
      <c r="A854" s="1279" t="s">
        <v>74</v>
      </c>
      <c r="B854" s="1278" t="s">
        <v>43</v>
      </c>
      <c r="C854" s="1157" t="s">
        <v>43</v>
      </c>
      <c r="D854" s="1328" t="s">
        <v>51</v>
      </c>
      <c r="E854" s="1382"/>
      <c r="F854" s="6734" t="s">
        <v>462</v>
      </c>
      <c r="G854" s="6731" t="s">
        <v>428</v>
      </c>
      <c r="H854" s="6740" t="s">
        <v>48</v>
      </c>
      <c r="I854" s="6737" t="s">
        <v>461</v>
      </c>
      <c r="J854" s="1325" t="s">
        <v>41</v>
      </c>
      <c r="K854" s="1325"/>
      <c r="L854" s="1381"/>
      <c r="M854" s="1381"/>
      <c r="N854" s="1624"/>
      <c r="O854" s="1623"/>
      <c r="P854" s="1649"/>
      <c r="Q854" s="1448"/>
      <c r="W854" s="1172"/>
      <c r="X854" s="1171"/>
      <c r="AA854" s="1645" t="s">
        <v>460</v>
      </c>
      <c r="AB854" s="1645"/>
    </row>
    <row r="855" spans="1:29" ht="43.5" hidden="1" customHeight="1">
      <c r="A855" s="1634"/>
      <c r="B855" s="1633"/>
      <c r="C855" s="1232"/>
      <c r="D855" s="1323"/>
      <c r="E855" s="1365"/>
      <c r="F855" s="6735"/>
      <c r="G855" s="6732"/>
      <c r="H855" s="6741"/>
      <c r="I855" s="6738"/>
      <c r="J855" s="1240" t="s">
        <v>69</v>
      </c>
      <c r="K855" s="1372"/>
      <c r="L855" s="1377"/>
      <c r="M855" s="1377"/>
      <c r="N855" s="1648"/>
      <c r="O855" s="1647"/>
      <c r="P855" s="1646"/>
      <c r="Q855" s="1368"/>
      <c r="W855" s="1172"/>
      <c r="X855" s="1171"/>
      <c r="AA855" s="1645">
        <v>2022</v>
      </c>
      <c r="AB855" s="1645"/>
    </row>
    <row r="856" spans="1:29" ht="45" hidden="1" customHeight="1">
      <c r="A856" s="1634"/>
      <c r="B856" s="1633"/>
      <c r="C856" s="1232"/>
      <c r="D856" s="1323"/>
      <c r="E856" s="1365"/>
      <c r="F856" s="6735"/>
      <c r="G856" s="6732"/>
      <c r="H856" s="6741"/>
      <c r="I856" s="6738"/>
      <c r="J856" s="1240" t="s">
        <v>375</v>
      </c>
      <c r="K856" s="1372"/>
      <c r="L856" s="1377"/>
      <c r="M856" s="1377"/>
      <c r="N856" s="1644"/>
      <c r="O856" s="1643"/>
      <c r="P856" s="1642"/>
      <c r="Q856" s="1368"/>
      <c r="W856" s="1172"/>
      <c r="X856" s="1171"/>
      <c r="AA856" s="1038" t="s">
        <v>459</v>
      </c>
    </row>
    <row r="857" spans="1:29" ht="37.5" hidden="1" customHeight="1">
      <c r="A857" s="1634"/>
      <c r="B857" s="1633"/>
      <c r="C857" s="1232"/>
      <c r="D857" s="1323"/>
      <c r="E857" s="1365"/>
      <c r="F857" s="6735"/>
      <c r="G857" s="6732"/>
      <c r="H857" s="6741"/>
      <c r="I857" s="6738"/>
      <c r="J857" s="1240" t="s">
        <v>354</v>
      </c>
      <c r="K857" s="1372"/>
      <c r="L857" s="1377"/>
      <c r="M857" s="1377"/>
      <c r="N857" s="1635"/>
      <c r="O857" s="1426"/>
      <c r="P857" s="1389"/>
      <c r="Q857" s="1368"/>
      <c r="W857" s="1172"/>
      <c r="X857" s="1171"/>
    </row>
    <row r="858" spans="1:29" ht="35.25" hidden="1" customHeight="1">
      <c r="A858" s="1634"/>
      <c r="B858" s="1633"/>
      <c r="C858" s="1232"/>
      <c r="D858" s="1323"/>
      <c r="E858" s="1365"/>
      <c r="F858" s="6735"/>
      <c r="G858" s="6732"/>
      <c r="H858" s="6741"/>
      <c r="I858" s="6738"/>
      <c r="J858" s="1355" t="s">
        <v>90</v>
      </c>
      <c r="K858" s="1355"/>
      <c r="L858" s="1630"/>
      <c r="M858" s="1630"/>
      <c r="N858" s="1629"/>
      <c r="O858" s="1420"/>
      <c r="P858" s="1419"/>
      <c r="Q858" s="1418"/>
      <c r="W858" s="1172"/>
      <c r="X858" s="1171"/>
    </row>
    <row r="859" spans="1:29" ht="64.5" hidden="1" customHeight="1">
      <c r="A859" s="1628"/>
      <c r="B859" s="1627"/>
      <c r="C859" s="1222"/>
      <c r="D859" s="1357"/>
      <c r="E859" s="1220"/>
      <c r="F859" s="6736"/>
      <c r="G859" s="6733"/>
      <c r="H859" s="6742"/>
      <c r="I859" s="6739"/>
      <c r="J859" s="1218" t="s">
        <v>36</v>
      </c>
      <c r="K859" s="1218"/>
      <c r="L859" s="1250">
        <f>SUM(L854:L858)</f>
        <v>0</v>
      </c>
      <c r="M859" s="1250"/>
      <c r="N859" s="1304"/>
      <c r="O859" s="1303"/>
      <c r="P859" s="1302"/>
      <c r="Q859" s="1356"/>
      <c r="W859" s="1172"/>
      <c r="X859" s="1171"/>
    </row>
    <row r="860" spans="1:29" ht="18" hidden="1" customHeight="1">
      <c r="A860" s="1279" t="s">
        <v>74</v>
      </c>
      <c r="B860" s="1278" t="s">
        <v>43</v>
      </c>
      <c r="C860" s="1641" t="s">
        <v>43</v>
      </c>
      <c r="D860" s="1248" t="s">
        <v>44</v>
      </c>
      <c r="E860" s="1382"/>
      <c r="F860" s="6734" t="s">
        <v>458</v>
      </c>
      <c r="G860" s="6731" t="s">
        <v>428</v>
      </c>
      <c r="H860" s="6740" t="s">
        <v>48</v>
      </c>
      <c r="I860" s="6737" t="s">
        <v>457</v>
      </c>
      <c r="J860" s="1325" t="s">
        <v>41</v>
      </c>
      <c r="K860" s="1325"/>
      <c r="L860" s="1381"/>
      <c r="M860" s="1381"/>
      <c r="N860" s="1274"/>
      <c r="O860" s="1184"/>
      <c r="P860" s="1379"/>
      <c r="Q860" s="1445"/>
      <c r="W860" s="1172"/>
      <c r="X860" s="1171"/>
      <c r="AC860" s="1081"/>
    </row>
    <row r="861" spans="1:29" ht="18" hidden="1" customHeight="1">
      <c r="A861" s="1263"/>
      <c r="B861" s="1262"/>
      <c r="C861" s="1639"/>
      <c r="D861" s="1231"/>
      <c r="E861" s="1365"/>
      <c r="F861" s="6735"/>
      <c r="G861" s="6732"/>
      <c r="H861" s="6741"/>
      <c r="I861" s="6738"/>
      <c r="J861" s="1447" t="s">
        <v>402</v>
      </c>
      <c r="K861" s="1447"/>
      <c r="L861" s="1377"/>
      <c r="M861" s="1377"/>
      <c r="N861" s="1635"/>
      <c r="O861" s="1392"/>
      <c r="P861" s="1183"/>
      <c r="Q861" s="1425"/>
      <c r="W861" s="1172"/>
      <c r="X861" s="1171"/>
    </row>
    <row r="862" spans="1:29" ht="15" hidden="1" customHeight="1">
      <c r="A862" s="1634"/>
      <c r="B862" s="1633"/>
      <c r="C862" s="1632"/>
      <c r="D862" s="1231"/>
      <c r="E862" s="1365"/>
      <c r="F862" s="6735"/>
      <c r="G862" s="6732"/>
      <c r="H862" s="6741"/>
      <c r="I862" s="6738"/>
      <c r="J862" s="1240" t="s">
        <v>69</v>
      </c>
      <c r="K862" s="1372"/>
      <c r="L862" s="1377">
        <v>0</v>
      </c>
      <c r="M862" s="1377"/>
      <c r="N862" s="1638"/>
      <c r="O862" s="1370"/>
      <c r="P862" s="1369"/>
      <c r="Q862" s="1637"/>
      <c r="W862" s="1172"/>
      <c r="X862" s="1171"/>
    </row>
    <row r="863" spans="1:29" ht="16.5" hidden="1" customHeight="1">
      <c r="A863" s="1634"/>
      <c r="B863" s="1633"/>
      <c r="C863" s="1632"/>
      <c r="D863" s="1231"/>
      <c r="E863" s="1365"/>
      <c r="F863" s="6735"/>
      <c r="G863" s="6732"/>
      <c r="H863" s="6741"/>
      <c r="I863" s="6738"/>
      <c r="J863" s="1240" t="s">
        <v>375</v>
      </c>
      <c r="K863" s="1372"/>
      <c r="L863" s="1377"/>
      <c r="M863" s="1377"/>
      <c r="N863" s="1636"/>
      <c r="O863" s="1426"/>
      <c r="P863" s="1389"/>
      <c r="Q863" s="1368"/>
      <c r="W863" s="1172"/>
      <c r="X863" s="1171"/>
    </row>
    <row r="864" spans="1:29" ht="18" hidden="1" customHeight="1">
      <c r="A864" s="1634"/>
      <c r="B864" s="1633"/>
      <c r="C864" s="1632"/>
      <c r="D864" s="1231"/>
      <c r="E864" s="1365"/>
      <c r="F864" s="6735"/>
      <c r="G864" s="6732"/>
      <c r="H864" s="6741"/>
      <c r="I864" s="6738"/>
      <c r="J864" s="1240" t="s">
        <v>354</v>
      </c>
      <c r="K864" s="1372"/>
      <c r="L864" s="1377"/>
      <c r="M864" s="1377"/>
      <c r="N864" s="1635"/>
      <c r="O864" s="1426"/>
      <c r="P864" s="1389"/>
      <c r="Q864" s="1368"/>
      <c r="S864" s="1081"/>
      <c r="W864" s="1172"/>
      <c r="X864" s="1171"/>
    </row>
    <row r="865" spans="1:29" ht="14.25" hidden="1" customHeight="1">
      <c r="A865" s="1634"/>
      <c r="B865" s="1633"/>
      <c r="C865" s="1632"/>
      <c r="D865" s="1231"/>
      <c r="E865" s="1365"/>
      <c r="F865" s="6735"/>
      <c r="G865" s="6732"/>
      <c r="H865" s="6741"/>
      <c r="I865" s="6738"/>
      <c r="J865" s="1355" t="s">
        <v>90</v>
      </c>
      <c r="K865" s="1355"/>
      <c r="L865" s="1630"/>
      <c r="M865" s="1630"/>
      <c r="N865" s="1629"/>
      <c r="O865" s="1420"/>
      <c r="P865" s="1419"/>
      <c r="Q865" s="1418"/>
      <c r="W865" s="1172"/>
      <c r="X865" s="1171"/>
    </row>
    <row r="866" spans="1:29" ht="20.25" hidden="1" customHeight="1">
      <c r="A866" s="1628"/>
      <c r="B866" s="1627"/>
      <c r="C866" s="1626"/>
      <c r="D866" s="1252"/>
      <c r="E866" s="1220"/>
      <c r="F866" s="6736"/>
      <c r="G866" s="6733"/>
      <c r="H866" s="6742"/>
      <c r="I866" s="6739"/>
      <c r="J866" s="1218" t="s">
        <v>36</v>
      </c>
      <c r="K866" s="1218"/>
      <c r="L866" s="1250">
        <f>SUM(L860:L865)</f>
        <v>0</v>
      </c>
      <c r="M866" s="1250"/>
      <c r="N866" s="1613"/>
      <c r="O866" s="1303"/>
      <c r="P866" s="1302"/>
      <c r="Q866" s="1356"/>
      <c r="W866" s="1172"/>
      <c r="X866" s="1171"/>
    </row>
    <row r="867" spans="1:29" ht="18" hidden="1" customHeight="1">
      <c r="A867" s="6769" t="s">
        <v>74</v>
      </c>
      <c r="B867" s="6719" t="s">
        <v>43</v>
      </c>
      <c r="C867" s="6722" t="s">
        <v>43</v>
      </c>
      <c r="D867" s="6725" t="s">
        <v>86</v>
      </c>
      <c r="E867" s="6798"/>
      <c r="F867" s="6802" t="s">
        <v>456</v>
      </c>
      <c r="G867" s="6731" t="s">
        <v>428</v>
      </c>
      <c r="H867" s="6740" t="s">
        <v>48</v>
      </c>
      <c r="I867" s="6795" t="s">
        <v>455</v>
      </c>
      <c r="J867" s="1612" t="s">
        <v>41</v>
      </c>
      <c r="K867" s="1612"/>
      <c r="L867" s="1352"/>
      <c r="M867" s="1352"/>
      <c r="N867" s="1624" t="s">
        <v>454</v>
      </c>
      <c r="O867" s="1623" t="s">
        <v>254</v>
      </c>
      <c r="P867" s="1622"/>
      <c r="Q867" s="1266"/>
      <c r="W867" s="1172"/>
      <c r="X867" s="1171"/>
      <c r="AC867" s="1081"/>
    </row>
    <row r="868" spans="1:29" ht="18" hidden="1" customHeight="1">
      <c r="A868" s="6770"/>
      <c r="B868" s="6720"/>
      <c r="C868" s="6723"/>
      <c r="D868" s="6726"/>
      <c r="E868" s="6799"/>
      <c r="F868" s="6803"/>
      <c r="G868" s="6732"/>
      <c r="H868" s="6741"/>
      <c r="I868" s="6796"/>
      <c r="J868" s="1447" t="s">
        <v>402</v>
      </c>
      <c r="K868" s="1447"/>
      <c r="L868" s="1346"/>
      <c r="M868" s="1346"/>
      <c r="N868" s="1392"/>
      <c r="O868" s="1392"/>
      <c r="P868" s="1183"/>
      <c r="Q868" s="1621"/>
      <c r="W868" s="1172"/>
      <c r="X868" s="1171"/>
      <c r="AC868" s="1081"/>
    </row>
    <row r="869" spans="1:29" ht="18" hidden="1" customHeight="1">
      <c r="A869" s="6770"/>
      <c r="B869" s="6720"/>
      <c r="C869" s="6723"/>
      <c r="D869" s="6726"/>
      <c r="E869" s="6799"/>
      <c r="F869" s="6803"/>
      <c r="G869" s="6732"/>
      <c r="H869" s="6741"/>
      <c r="I869" s="6796"/>
      <c r="J869" s="1605" t="s">
        <v>69</v>
      </c>
      <c r="K869" s="1605"/>
      <c r="L869" s="1320">
        <v>0</v>
      </c>
      <c r="M869" s="1320"/>
      <c r="N869" s="1620"/>
      <c r="O869" s="1603"/>
      <c r="P869" s="1602"/>
      <c r="Q869" s="1601"/>
      <c r="W869" s="1172"/>
      <c r="X869" s="1171"/>
    </row>
    <row r="870" spans="1:29" ht="18" hidden="1" customHeight="1">
      <c r="A870" s="6770"/>
      <c r="B870" s="6720"/>
      <c r="C870" s="6723"/>
      <c r="D870" s="6726"/>
      <c r="E870" s="6799"/>
      <c r="F870" s="6803"/>
      <c r="G870" s="6732"/>
      <c r="H870" s="6741"/>
      <c r="I870" s="6796"/>
      <c r="J870" s="1605" t="s">
        <v>375</v>
      </c>
      <c r="K870" s="1605"/>
      <c r="L870" s="1320"/>
      <c r="M870" s="1320"/>
      <c r="N870" s="1620"/>
      <c r="O870" s="1603"/>
      <c r="P870" s="1602"/>
      <c r="Q870" s="1601"/>
      <c r="W870" s="1172"/>
      <c r="X870" s="1171"/>
    </row>
    <row r="871" spans="1:29" ht="18" hidden="1" customHeight="1">
      <c r="A871" s="6770"/>
      <c r="B871" s="6720"/>
      <c r="C871" s="6723"/>
      <c r="D871" s="6726"/>
      <c r="E871" s="6799"/>
      <c r="F871" s="6803"/>
      <c r="G871" s="6732"/>
      <c r="H871" s="6741"/>
      <c r="I871" s="6796"/>
      <c r="J871" s="1605" t="s">
        <v>354</v>
      </c>
      <c r="K871" s="1605"/>
      <c r="L871" s="1320">
        <v>0</v>
      </c>
      <c r="M871" s="1320"/>
      <c r="N871" s="1620"/>
      <c r="O871" s="1603"/>
      <c r="P871" s="1602"/>
      <c r="Q871" s="1601"/>
      <c r="W871" s="1172"/>
      <c r="X871" s="1171"/>
    </row>
    <row r="872" spans="1:29" ht="18" hidden="1" customHeight="1">
      <c r="A872" s="6770"/>
      <c r="B872" s="6720"/>
      <c r="C872" s="6723"/>
      <c r="D872" s="6726"/>
      <c r="E872" s="6799"/>
      <c r="F872" s="6803"/>
      <c r="G872" s="6732"/>
      <c r="H872" s="6741"/>
      <c r="I872" s="6796"/>
      <c r="J872" s="1600" t="s">
        <v>90</v>
      </c>
      <c r="K872" s="1600"/>
      <c r="L872" s="1312"/>
      <c r="M872" s="1337"/>
      <c r="N872" s="1619"/>
      <c r="O872" s="1618"/>
      <c r="P872" s="1617"/>
      <c r="Q872" s="1597"/>
      <c r="W872" s="1172"/>
      <c r="X872" s="1171"/>
    </row>
    <row r="873" spans="1:29" ht="18" hidden="1" customHeight="1">
      <c r="A873" s="6770"/>
      <c r="B873" s="6720"/>
      <c r="C873" s="6723"/>
      <c r="D873" s="6726"/>
      <c r="E873" s="6799"/>
      <c r="F873" s="6803"/>
      <c r="G873" s="6732"/>
      <c r="H873" s="6741"/>
      <c r="I873" s="6796"/>
      <c r="J873" s="1218" t="s">
        <v>36</v>
      </c>
      <c r="K873" s="1218"/>
      <c r="L873" s="1250">
        <f>SUM(L867:L872)</f>
        <v>0</v>
      </c>
      <c r="M873" s="1250"/>
      <c r="N873" s="1616"/>
      <c r="O873" s="1615"/>
      <c r="P873" s="1614"/>
      <c r="Q873" s="1613"/>
      <c r="W873" s="1172"/>
      <c r="X873" s="1171"/>
    </row>
    <row r="874" spans="1:29" ht="18" customHeight="1">
      <c r="A874" s="6769" t="s">
        <v>74</v>
      </c>
      <c r="B874" s="6719" t="s">
        <v>43</v>
      </c>
      <c r="C874" s="6722" t="s">
        <v>43</v>
      </c>
      <c r="D874" s="6725" t="s">
        <v>81</v>
      </c>
      <c r="E874" s="6757"/>
      <c r="F874" s="6802" t="s">
        <v>453</v>
      </c>
      <c r="G874" s="6731" t="s">
        <v>428</v>
      </c>
      <c r="H874" s="6740" t="s">
        <v>48</v>
      </c>
      <c r="I874" s="6795" t="s">
        <v>436</v>
      </c>
      <c r="J874" s="1612" t="s">
        <v>41</v>
      </c>
      <c r="K874" s="1612"/>
      <c r="L874" s="1352"/>
      <c r="M874" s="1346"/>
      <c r="N874" s="1611" t="s">
        <v>147</v>
      </c>
      <c r="O874" s="1269" t="s">
        <v>254</v>
      </c>
      <c r="P874" s="1268"/>
      <c r="Q874" s="1610"/>
      <c r="W874" s="7087" t="s">
        <v>452</v>
      </c>
      <c r="X874" s="6709" t="s">
        <v>451</v>
      </c>
    </row>
    <row r="875" spans="1:29" ht="18" customHeight="1">
      <c r="A875" s="6770"/>
      <c r="B875" s="6720"/>
      <c r="C875" s="6723"/>
      <c r="D875" s="6726"/>
      <c r="E875" s="6758"/>
      <c r="F875" s="6803"/>
      <c r="G875" s="6732"/>
      <c r="H875" s="6741"/>
      <c r="I875" s="6796"/>
      <c r="J875" s="1241" t="s">
        <v>376</v>
      </c>
      <c r="K875" s="1241"/>
      <c r="L875" s="1346"/>
      <c r="M875" s="1337"/>
      <c r="N875" s="1609"/>
      <c r="O875" s="1374"/>
      <c r="P875" s="1268"/>
      <c r="Q875" s="1608"/>
      <c r="W875" s="6702"/>
      <c r="X875" s="6701"/>
    </row>
    <row r="876" spans="1:29" ht="18" customHeight="1">
      <c r="A876" s="6770"/>
      <c r="B876" s="6720"/>
      <c r="C876" s="6723"/>
      <c r="D876" s="6726"/>
      <c r="E876" s="6758"/>
      <c r="F876" s="6803"/>
      <c r="G876" s="6732"/>
      <c r="H876" s="6741"/>
      <c r="I876" s="6796"/>
      <c r="J876" s="1605" t="s">
        <v>69</v>
      </c>
      <c r="K876" s="1605">
        <v>200</v>
      </c>
      <c r="L876" s="1140">
        <v>200</v>
      </c>
      <c r="M876" s="1140">
        <v>199.8</v>
      </c>
      <c r="N876" s="1547"/>
      <c r="O876" s="1603"/>
      <c r="P876" s="1607"/>
      <c r="Q876" s="1606"/>
      <c r="W876" s="6702"/>
      <c r="X876" s="6701"/>
      <c r="AC876" s="1143"/>
    </row>
    <row r="877" spans="1:29" ht="18" customHeight="1">
      <c r="A877" s="6770"/>
      <c r="B877" s="6720"/>
      <c r="C877" s="6723"/>
      <c r="D877" s="6726"/>
      <c r="E877" s="6758"/>
      <c r="F877" s="6803"/>
      <c r="G877" s="6732"/>
      <c r="H877" s="6741"/>
      <c r="I877" s="6796"/>
      <c r="J877" s="1605" t="s">
        <v>375</v>
      </c>
      <c r="K877" s="1605"/>
      <c r="L877" s="1140"/>
      <c r="M877" s="1147"/>
      <c r="N877" s="1604"/>
      <c r="O877" s="1603"/>
      <c r="P877" s="1602"/>
      <c r="Q877" s="1601"/>
      <c r="W877" s="6702"/>
      <c r="X877" s="6701"/>
    </row>
    <row r="878" spans="1:29" ht="18" customHeight="1">
      <c r="A878" s="6770"/>
      <c r="B878" s="6720"/>
      <c r="C878" s="6723"/>
      <c r="D878" s="6726"/>
      <c r="E878" s="6758"/>
      <c r="F878" s="6803"/>
      <c r="G878" s="6732"/>
      <c r="H878" s="6741"/>
      <c r="I878" s="6796"/>
      <c r="J878" s="1605" t="s">
        <v>354</v>
      </c>
      <c r="K878" s="1605">
        <v>3952.5</v>
      </c>
      <c r="L878" s="1140">
        <v>3952.5</v>
      </c>
      <c r="M878" s="1147">
        <v>3799.3</v>
      </c>
      <c r="N878" s="1604"/>
      <c r="O878" s="1603"/>
      <c r="P878" s="1602"/>
      <c r="Q878" s="1601"/>
      <c r="W878" s="6702"/>
      <c r="X878" s="6701"/>
      <c r="AC878" s="1143"/>
    </row>
    <row r="879" spans="1:29" ht="20.45" customHeight="1" thickBot="1">
      <c r="A879" s="6770"/>
      <c r="B879" s="6720"/>
      <c r="C879" s="6723"/>
      <c r="D879" s="6726"/>
      <c r="E879" s="6758"/>
      <c r="F879" s="6803"/>
      <c r="G879" s="6732"/>
      <c r="H879" s="6741"/>
      <c r="I879" s="6796"/>
      <c r="J879" s="1600" t="s">
        <v>90</v>
      </c>
      <c r="K879" s="1600"/>
      <c r="L879" s="1518"/>
      <c r="M879" s="1518"/>
      <c r="N879" s="1508"/>
      <c r="O879" s="1599"/>
      <c r="P879" s="1598"/>
      <c r="Q879" s="1597"/>
      <c r="W879" s="6702"/>
      <c r="X879" s="6701"/>
    </row>
    <row r="880" spans="1:29" ht="20.45" customHeight="1" thickBot="1">
      <c r="A880" s="6776"/>
      <c r="B880" s="6721"/>
      <c r="C880" s="6724"/>
      <c r="D880" s="6727"/>
      <c r="E880" s="6759"/>
      <c r="F880" s="6826"/>
      <c r="G880" s="6733"/>
      <c r="H880" s="6742"/>
      <c r="I880" s="6797"/>
      <c r="J880" s="1218" t="s">
        <v>36</v>
      </c>
      <c r="K880" s="1250">
        <f>SUM(K874:K879)</f>
        <v>4152.5</v>
      </c>
      <c r="L880" s="1217">
        <f>SUM(L874:L879)</f>
        <v>4152.5</v>
      </c>
      <c r="M880" s="1217">
        <f>SUM(M874:M879)</f>
        <v>3999.1000000000004</v>
      </c>
      <c r="N880" s="1570"/>
      <c r="O880" s="1596"/>
      <c r="P880" s="1595"/>
      <c r="Q880" s="1301"/>
      <c r="R880" s="1450"/>
      <c r="S880" s="1450"/>
      <c r="T880" s="1450"/>
      <c r="U880" s="1450"/>
      <c r="V880" s="1450"/>
      <c r="W880" s="1212"/>
      <c r="X880" s="1115"/>
    </row>
    <row r="881" spans="1:30" ht="15" customHeight="1">
      <c r="A881" s="6769" t="s">
        <v>74</v>
      </c>
      <c r="B881" s="6719" t="s">
        <v>43</v>
      </c>
      <c r="C881" s="6722" t="s">
        <v>43</v>
      </c>
      <c r="D881" s="6725" t="s">
        <v>79</v>
      </c>
      <c r="E881" s="6782" t="s">
        <v>382</v>
      </c>
      <c r="F881" s="6802" t="s">
        <v>450</v>
      </c>
      <c r="G881" s="6804" t="s">
        <v>428</v>
      </c>
      <c r="H881" s="6740" t="s">
        <v>48</v>
      </c>
      <c r="I881" s="6795" t="s">
        <v>447</v>
      </c>
      <c r="J881" s="1436" t="s">
        <v>41</v>
      </c>
      <c r="K881" s="1594"/>
      <c r="L881" s="1153">
        <v>0</v>
      </c>
      <c r="M881" s="1153">
        <v>0</v>
      </c>
      <c r="N881" s="1185" t="s">
        <v>147</v>
      </c>
      <c r="O881" s="1184" t="s">
        <v>254</v>
      </c>
      <c r="P881" s="1273"/>
      <c r="Q881" s="1348"/>
      <c r="W881" s="6702" t="s">
        <v>449</v>
      </c>
      <c r="X881" s="6700"/>
    </row>
    <row r="882" spans="1:30" ht="15" customHeight="1">
      <c r="A882" s="6770"/>
      <c r="B882" s="6720"/>
      <c r="C882" s="6723"/>
      <c r="D882" s="6726"/>
      <c r="E882" s="6783"/>
      <c r="F882" s="6803"/>
      <c r="G882" s="6805"/>
      <c r="H882" s="6741"/>
      <c r="I882" s="6796"/>
      <c r="J882" s="1241" t="s">
        <v>376</v>
      </c>
      <c r="K882" s="1593"/>
      <c r="L882" s="1147"/>
      <c r="M882" s="1144"/>
      <c r="N882" s="1393"/>
      <c r="O882" s="1392"/>
      <c r="P882" s="1269"/>
      <c r="Q882" s="1342"/>
      <c r="W882" s="6702"/>
      <c r="X882" s="6700"/>
    </row>
    <row r="883" spans="1:30" ht="16.5" customHeight="1">
      <c r="A883" s="6770"/>
      <c r="B883" s="6720"/>
      <c r="C883" s="6723"/>
      <c r="D883" s="6726"/>
      <c r="E883" s="6783"/>
      <c r="F883" s="6803"/>
      <c r="G883" s="6805"/>
      <c r="H883" s="6741"/>
      <c r="I883" s="6796"/>
      <c r="J883" s="1321" t="s">
        <v>69</v>
      </c>
      <c r="K883" s="1592">
        <v>144.9</v>
      </c>
      <c r="L883" s="1140">
        <v>144.9</v>
      </c>
      <c r="M883" s="1141">
        <v>143.19999999999999</v>
      </c>
      <c r="N883" s="1585"/>
      <c r="O883" s="1341"/>
      <c r="P883" s="1318"/>
      <c r="Q883" s="1339"/>
      <c r="W883" s="6702"/>
      <c r="X883" s="6700"/>
      <c r="AC883" s="1143"/>
      <c r="AD883" s="1143"/>
    </row>
    <row r="884" spans="1:30" ht="19.5" customHeight="1">
      <c r="A884" s="6770"/>
      <c r="B884" s="6720"/>
      <c r="C884" s="6723"/>
      <c r="D884" s="6726"/>
      <c r="E884" s="6783"/>
      <c r="F884" s="6803"/>
      <c r="G884" s="6805"/>
      <c r="H884" s="6741"/>
      <c r="I884" s="6796"/>
      <c r="J884" s="1321" t="s">
        <v>375</v>
      </c>
      <c r="K884" s="1592"/>
      <c r="L884" s="1140">
        <v>0</v>
      </c>
      <c r="M884" s="1141"/>
      <c r="N884" s="1585"/>
      <c r="O884" s="1341"/>
      <c r="P884" s="1318"/>
      <c r="Q884" s="1339"/>
      <c r="W884" s="6702"/>
      <c r="X884" s="6700"/>
      <c r="AC884" s="1143"/>
      <c r="AD884" s="1143"/>
    </row>
    <row r="885" spans="1:30" ht="19.5" customHeight="1">
      <c r="A885" s="6770"/>
      <c r="B885" s="6720"/>
      <c r="C885" s="6723"/>
      <c r="D885" s="6726"/>
      <c r="E885" s="6783"/>
      <c r="F885" s="6803"/>
      <c r="G885" s="6805"/>
      <c r="H885" s="6741"/>
      <c r="I885" s="6796"/>
      <c r="J885" s="1321" t="s">
        <v>354</v>
      </c>
      <c r="K885" s="1591">
        <v>1266.5</v>
      </c>
      <c r="L885" s="1140">
        <v>1067.4000000000001</v>
      </c>
      <c r="M885" s="1141">
        <v>0</v>
      </c>
      <c r="N885" s="1585"/>
      <c r="O885" s="1341"/>
      <c r="P885" s="1318"/>
      <c r="Q885" s="1339"/>
      <c r="W885" s="6702"/>
      <c r="X885" s="6700"/>
      <c r="AC885" s="1143"/>
      <c r="AD885" s="1143"/>
    </row>
    <row r="886" spans="1:30" ht="15" customHeight="1">
      <c r="A886" s="6770"/>
      <c r="B886" s="6720"/>
      <c r="C886" s="6723"/>
      <c r="D886" s="6726"/>
      <c r="E886" s="6783"/>
      <c r="F886" s="6803"/>
      <c r="G886" s="6805"/>
      <c r="H886" s="6741"/>
      <c r="I886" s="6796"/>
      <c r="J886" s="1321" t="s">
        <v>90</v>
      </c>
      <c r="K886" s="1591"/>
      <c r="L886" s="1140">
        <v>0</v>
      </c>
      <c r="M886" s="1140">
        <v>0</v>
      </c>
      <c r="N886" s="1585"/>
      <c r="O886" s="1341"/>
      <c r="P886" s="1318"/>
      <c r="Q886" s="1339"/>
      <c r="W886" s="6702"/>
      <c r="X886" s="6700"/>
    </row>
    <row r="887" spans="1:30" ht="18.75" customHeight="1" thickBot="1">
      <c r="A887" s="6770"/>
      <c r="B887" s="6720"/>
      <c r="C887" s="6723"/>
      <c r="D887" s="6726"/>
      <c r="E887" s="6783"/>
      <c r="F887" s="6803"/>
      <c r="G887" s="6805"/>
      <c r="H887" s="6741"/>
      <c r="I887" s="6796"/>
      <c r="J887" s="1575" t="s">
        <v>374</v>
      </c>
      <c r="K887" s="1590"/>
      <c r="L887" s="1132">
        <v>0</v>
      </c>
      <c r="M887" s="1132">
        <v>0</v>
      </c>
      <c r="N887" s="1589"/>
      <c r="O887" s="1336"/>
      <c r="P887" s="1588"/>
      <c r="Q887" s="1334"/>
      <c r="W887" s="6702"/>
      <c r="X887" s="6700"/>
    </row>
    <row r="888" spans="1:30" ht="16.149999999999999" customHeight="1" thickBot="1">
      <c r="A888" s="6776"/>
      <c r="B888" s="6721"/>
      <c r="C888" s="6724"/>
      <c r="D888" s="6727"/>
      <c r="E888" s="6784"/>
      <c r="F888" s="1219"/>
      <c r="G888" s="6806"/>
      <c r="H888" s="6742"/>
      <c r="I888" s="6797"/>
      <c r="J888" s="1305" t="s">
        <v>36</v>
      </c>
      <c r="K888" s="1250">
        <f>SUM(K881:K887)</f>
        <v>1411.4</v>
      </c>
      <c r="L888" s="1250">
        <f>SUM(L881:L887)</f>
        <v>1212.3000000000002</v>
      </c>
      <c r="M888" s="1250">
        <f>SUM(M881:M887)</f>
        <v>143.19999999999999</v>
      </c>
      <c r="N888" s="1570"/>
      <c r="O888" s="1556"/>
      <c r="P888" s="1303"/>
      <c r="Q888" s="1301"/>
      <c r="W888" s="1212"/>
      <c r="X888" s="1115"/>
      <c r="Y888" s="1322"/>
      <c r="Z888" s="1322"/>
      <c r="AA888" s="1322"/>
      <c r="AB888" s="1322"/>
    </row>
    <row r="889" spans="1:30" ht="18" customHeight="1">
      <c r="A889" s="6769" t="s">
        <v>74</v>
      </c>
      <c r="B889" s="6719" t="s">
        <v>43</v>
      </c>
      <c r="C889" s="6722" t="s">
        <v>43</v>
      </c>
      <c r="D889" s="6725" t="s">
        <v>74</v>
      </c>
      <c r="E889" s="6782" t="s">
        <v>382</v>
      </c>
      <c r="F889" s="6802" t="s">
        <v>448</v>
      </c>
      <c r="G889" s="6804" t="s">
        <v>428</v>
      </c>
      <c r="H889" s="6740" t="s">
        <v>48</v>
      </c>
      <c r="I889" s="6795" t="s">
        <v>447</v>
      </c>
      <c r="J889" s="1436" t="s">
        <v>41</v>
      </c>
      <c r="K889" s="1147">
        <v>0</v>
      </c>
      <c r="L889" s="1147">
        <v>0</v>
      </c>
      <c r="M889" s="1147">
        <v>0</v>
      </c>
      <c r="N889" s="1393" t="s">
        <v>147</v>
      </c>
      <c r="O889" s="1392" t="s">
        <v>254</v>
      </c>
      <c r="P889" s="1392"/>
      <c r="Q889" s="1342"/>
      <c r="W889" s="7109" t="s">
        <v>446</v>
      </c>
      <c r="X889" s="6701" t="s">
        <v>445</v>
      </c>
    </row>
    <row r="890" spans="1:30" ht="18" customHeight="1">
      <c r="A890" s="6770"/>
      <c r="B890" s="6720"/>
      <c r="C890" s="6723"/>
      <c r="D890" s="6726"/>
      <c r="E890" s="6783"/>
      <c r="F890" s="6803"/>
      <c r="G890" s="6805"/>
      <c r="H890" s="6741"/>
      <c r="I890" s="6796"/>
      <c r="J890" s="1241" t="s">
        <v>376</v>
      </c>
      <c r="K890" s="1140"/>
      <c r="L890" s="1140"/>
      <c r="M890" s="1141"/>
      <c r="N890" s="1442"/>
      <c r="O890" s="1587"/>
      <c r="P890" s="1587"/>
      <c r="Q890" s="1339"/>
      <c r="W890" s="7109"/>
      <c r="X890" s="6701"/>
      <c r="Y890" s="1586"/>
    </row>
    <row r="891" spans="1:30" ht="15.75" customHeight="1">
      <c r="A891" s="6770"/>
      <c r="B891" s="6720"/>
      <c r="C891" s="6723"/>
      <c r="D891" s="6726"/>
      <c r="E891" s="6783"/>
      <c r="F891" s="6803"/>
      <c r="G891" s="6805"/>
      <c r="H891" s="6741"/>
      <c r="I891" s="6796"/>
      <c r="J891" s="1321" t="s">
        <v>69</v>
      </c>
      <c r="K891" s="1140">
        <v>281.60000000000002</v>
      </c>
      <c r="L891" s="1140">
        <v>131.6</v>
      </c>
      <c r="M891" s="1141">
        <v>49.7</v>
      </c>
      <c r="N891" s="1585"/>
      <c r="O891" s="1341"/>
      <c r="P891" s="1341"/>
      <c r="Q891" s="1339"/>
      <c r="W891" s="7109"/>
      <c r="X891" s="6701"/>
      <c r="AC891" s="1143"/>
    </row>
    <row r="892" spans="1:30" ht="16.149999999999999" customHeight="1">
      <c r="A892" s="6770"/>
      <c r="B892" s="6720"/>
      <c r="C892" s="6723"/>
      <c r="D892" s="6726"/>
      <c r="E892" s="6783"/>
      <c r="F892" s="6803"/>
      <c r="G892" s="6805"/>
      <c r="H892" s="6741"/>
      <c r="I892" s="6796"/>
      <c r="J892" s="1321" t="s">
        <v>375</v>
      </c>
      <c r="K892" s="1140">
        <v>0</v>
      </c>
      <c r="L892" s="1140">
        <v>0</v>
      </c>
      <c r="M892" s="1141"/>
      <c r="N892" s="1585"/>
      <c r="O892" s="1341"/>
      <c r="P892" s="1341"/>
      <c r="Q892" s="1339"/>
      <c r="W892" s="7109"/>
      <c r="X892" s="6701"/>
    </row>
    <row r="893" spans="1:30" ht="24" customHeight="1">
      <c r="A893" s="6770"/>
      <c r="B893" s="6720"/>
      <c r="C893" s="6723"/>
      <c r="D893" s="6726"/>
      <c r="E893" s="6783"/>
      <c r="F893" s="6803"/>
      <c r="G893" s="6805"/>
      <c r="H893" s="6741"/>
      <c r="I893" s="6796"/>
      <c r="J893" s="1321" t="s">
        <v>354</v>
      </c>
      <c r="K893" s="1140">
        <v>637.5</v>
      </c>
      <c r="L893" s="1140">
        <v>637.5</v>
      </c>
      <c r="M893" s="1141">
        <v>0</v>
      </c>
      <c r="N893" s="1585"/>
      <c r="O893" s="1341"/>
      <c r="P893" s="1341"/>
      <c r="Q893" s="1339"/>
      <c r="W893" s="7109"/>
      <c r="X893" s="6701"/>
      <c r="AC893" s="1143"/>
    </row>
    <row r="894" spans="1:30" ht="60.6" customHeight="1">
      <c r="A894" s="6770"/>
      <c r="B894" s="6720"/>
      <c r="C894" s="6723"/>
      <c r="D894" s="6726"/>
      <c r="E894" s="6783"/>
      <c r="F894" s="6803"/>
      <c r="G894" s="6805"/>
      <c r="H894" s="6741"/>
      <c r="I894" s="6796"/>
      <c r="J894" s="1241" t="s">
        <v>90</v>
      </c>
      <c r="K894" s="1140">
        <v>0</v>
      </c>
      <c r="L894" s="1140">
        <v>0</v>
      </c>
      <c r="M894" s="1140">
        <v>0</v>
      </c>
      <c r="N894" s="1585"/>
      <c r="O894" s="1341"/>
      <c r="P894" s="1341"/>
      <c r="Q894" s="1339"/>
      <c r="W894" s="7109"/>
      <c r="X894" s="6701"/>
    </row>
    <row r="895" spans="1:30" ht="76.5" customHeight="1" thickBot="1">
      <c r="A895" s="6770"/>
      <c r="B895" s="6720"/>
      <c r="C895" s="6723"/>
      <c r="D895" s="6726"/>
      <c r="E895" s="6783"/>
      <c r="F895" s="6803"/>
      <c r="G895" s="6805"/>
      <c r="H895" s="6741"/>
      <c r="I895" s="6796"/>
      <c r="J895" s="1575" t="s">
        <v>374</v>
      </c>
      <c r="K895" s="1132">
        <v>0</v>
      </c>
      <c r="L895" s="1132">
        <v>0</v>
      </c>
      <c r="M895" s="1132">
        <v>0</v>
      </c>
      <c r="N895" s="1584"/>
      <c r="O895" s="1583"/>
      <c r="P895" s="1583"/>
      <c r="Q895" s="1498"/>
      <c r="W895" s="7109"/>
      <c r="X895" s="6701"/>
    </row>
    <row r="896" spans="1:30" ht="17.45" customHeight="1" thickBot="1">
      <c r="A896" s="6776"/>
      <c r="B896" s="6721"/>
      <c r="C896" s="6724"/>
      <c r="D896" s="6727"/>
      <c r="E896" s="6784"/>
      <c r="F896" s="6826"/>
      <c r="G896" s="6806"/>
      <c r="H896" s="6742"/>
      <c r="I896" s="6797"/>
      <c r="J896" s="1305" t="s">
        <v>36</v>
      </c>
      <c r="K896" s="1582">
        <f>SUM(K889:K895)</f>
        <v>919.1</v>
      </c>
      <c r="L896" s="1582">
        <f>SUM(L889:L895)</f>
        <v>769.1</v>
      </c>
      <c r="M896" s="1250">
        <f>SUM(M889:M895)</f>
        <v>49.7</v>
      </c>
      <c r="N896" s="1581"/>
      <c r="O896" s="1330"/>
      <c r="P896" s="1580"/>
      <c r="Q896" s="1329"/>
      <c r="W896" s="1212"/>
      <c r="X896" s="1115"/>
    </row>
    <row r="897" spans="1:29" ht="12.75" customHeight="1">
      <c r="A897" s="6769" t="s">
        <v>74</v>
      </c>
      <c r="B897" s="6719" t="s">
        <v>43</v>
      </c>
      <c r="C897" s="6722" t="s">
        <v>43</v>
      </c>
      <c r="D897" s="6725" t="s">
        <v>284</v>
      </c>
      <c r="E897" s="6757"/>
      <c r="F897" s="6897" t="s">
        <v>444</v>
      </c>
      <c r="G897" s="6804" t="s">
        <v>428</v>
      </c>
      <c r="H897" s="6740" t="s">
        <v>48</v>
      </c>
      <c r="I897" s="6737" t="s">
        <v>443</v>
      </c>
      <c r="J897" s="1436" t="s">
        <v>41</v>
      </c>
      <c r="K897" s="1436"/>
      <c r="L897" s="1352"/>
      <c r="M897" s="1578"/>
      <c r="N897" s="1565" t="s">
        <v>147</v>
      </c>
      <c r="O897" s="1576" t="s">
        <v>254</v>
      </c>
      <c r="P897" s="1235">
        <v>1</v>
      </c>
      <c r="Q897" s="1579">
        <v>1</v>
      </c>
      <c r="W897" s="6702" t="s">
        <v>442</v>
      </c>
      <c r="X897" s="6700"/>
    </row>
    <row r="898" spans="1:29" ht="12.75" customHeight="1">
      <c r="A898" s="6770"/>
      <c r="B898" s="6720"/>
      <c r="C898" s="6723"/>
      <c r="D898" s="6726"/>
      <c r="E898" s="6758"/>
      <c r="F898" s="6898"/>
      <c r="G898" s="6805"/>
      <c r="H898" s="6741"/>
      <c r="I898" s="6738"/>
      <c r="J898" s="1241" t="s">
        <v>376</v>
      </c>
      <c r="K898" s="1241"/>
      <c r="L898" s="1346"/>
      <c r="M898" s="1578"/>
      <c r="N898" s="1577"/>
      <c r="O898" s="1576"/>
      <c r="P898" s="1130"/>
      <c r="Q898" s="1339"/>
      <c r="W898" s="6702"/>
      <c r="X898" s="6700"/>
    </row>
    <row r="899" spans="1:29" ht="12.75" customHeight="1">
      <c r="A899" s="6770"/>
      <c r="B899" s="6720"/>
      <c r="C899" s="6723"/>
      <c r="D899" s="6726"/>
      <c r="E899" s="6758"/>
      <c r="F899" s="6898"/>
      <c r="G899" s="6805"/>
      <c r="H899" s="6741"/>
      <c r="I899" s="6738"/>
      <c r="J899" s="1321" t="s">
        <v>69</v>
      </c>
      <c r="K899" s="1321">
        <v>27.2</v>
      </c>
      <c r="L899" s="1140">
        <v>19</v>
      </c>
      <c r="M899" s="1141">
        <v>0</v>
      </c>
      <c r="N899" s="1577"/>
      <c r="O899" s="1576"/>
      <c r="P899" s="1130"/>
      <c r="Q899" s="1339"/>
      <c r="W899" s="6702"/>
      <c r="X899" s="6700"/>
      <c r="AC899" s="1143"/>
    </row>
    <row r="900" spans="1:29" ht="12.75" customHeight="1">
      <c r="A900" s="6770"/>
      <c r="B900" s="6720"/>
      <c r="C900" s="6723"/>
      <c r="D900" s="6726"/>
      <c r="E900" s="6758"/>
      <c r="F900" s="6898"/>
      <c r="G900" s="6805"/>
      <c r="H900" s="6741"/>
      <c r="I900" s="6738"/>
      <c r="J900" s="1321" t="s">
        <v>375</v>
      </c>
      <c r="K900" s="1321"/>
      <c r="L900" s="1320"/>
      <c r="M900" s="1407"/>
      <c r="N900" s="1577"/>
      <c r="O900" s="1576"/>
      <c r="P900" s="1130"/>
      <c r="Q900" s="1339"/>
      <c r="W900" s="6702"/>
      <c r="X900" s="6700"/>
    </row>
    <row r="901" spans="1:29" ht="12.75" customHeight="1">
      <c r="A901" s="6770"/>
      <c r="B901" s="6720"/>
      <c r="C901" s="6723"/>
      <c r="D901" s="6726"/>
      <c r="E901" s="6758"/>
      <c r="F901" s="6898"/>
      <c r="G901" s="6805"/>
      <c r="H901" s="6741"/>
      <c r="I901" s="6738"/>
      <c r="J901" s="1321" t="s">
        <v>354</v>
      </c>
      <c r="K901" s="1321"/>
      <c r="L901" s="1320"/>
      <c r="M901" s="1407"/>
      <c r="N901" s="1577"/>
      <c r="O901" s="1576"/>
      <c r="P901" s="1130"/>
      <c r="Q901" s="1339"/>
      <c r="W901" s="6702"/>
      <c r="X901" s="6700"/>
    </row>
    <row r="902" spans="1:29" ht="12.75" customHeight="1">
      <c r="A902" s="6770"/>
      <c r="B902" s="6720"/>
      <c r="C902" s="6723"/>
      <c r="D902" s="6726"/>
      <c r="E902" s="6758"/>
      <c r="F902" s="6898"/>
      <c r="G902" s="6805"/>
      <c r="H902" s="6741"/>
      <c r="I902" s="6738"/>
      <c r="J902" s="1321" t="s">
        <v>90</v>
      </c>
      <c r="K902" s="1321"/>
      <c r="L902" s="1320"/>
      <c r="M902" s="1407"/>
      <c r="N902" s="1577"/>
      <c r="O902" s="1576"/>
      <c r="P902" s="1130"/>
      <c r="Q902" s="1339"/>
      <c r="W902" s="6702"/>
      <c r="X902" s="6700"/>
    </row>
    <row r="903" spans="1:29" ht="58.5" customHeight="1" thickBot="1">
      <c r="A903" s="6770"/>
      <c r="B903" s="6720"/>
      <c r="C903" s="6723"/>
      <c r="D903" s="6726"/>
      <c r="E903" s="6758"/>
      <c r="F903" s="6898"/>
      <c r="G903" s="6805"/>
      <c r="H903" s="6741"/>
      <c r="I903" s="6738"/>
      <c r="J903" s="1575" t="s">
        <v>374</v>
      </c>
      <c r="K903" s="1575"/>
      <c r="L903" s="1503"/>
      <c r="M903" s="1562"/>
      <c r="N903" s="1574"/>
      <c r="O903" s="1573"/>
      <c r="P903" s="1572"/>
      <c r="Q903" s="1498"/>
      <c r="W903" s="6713"/>
      <c r="X903" s="6714"/>
    </row>
    <row r="904" spans="1:29" ht="12.75" customHeight="1" thickBot="1">
      <c r="A904" s="6776"/>
      <c r="B904" s="6721"/>
      <c r="C904" s="6724"/>
      <c r="D904" s="6727"/>
      <c r="E904" s="6759"/>
      <c r="F904" s="6899"/>
      <c r="G904" s="6806"/>
      <c r="H904" s="6742"/>
      <c r="I904" s="6739"/>
      <c r="J904" s="1497" t="s">
        <v>36</v>
      </c>
      <c r="K904" s="1217">
        <f>SUM(K897:K903)</f>
        <v>27.2</v>
      </c>
      <c r="L904" s="1217">
        <f>SUM(L897:L903)</f>
        <v>19</v>
      </c>
      <c r="M904" s="1217">
        <f>SUM(M897:M903)</f>
        <v>0</v>
      </c>
      <c r="N904" s="1570"/>
      <c r="O904" s="1539"/>
      <c r="P904" s="1215"/>
      <c r="Q904" s="1301"/>
      <c r="W904" s="1569"/>
      <c r="X904" s="1568"/>
    </row>
    <row r="905" spans="1:29" ht="12.75" customHeight="1">
      <c r="A905" s="6769" t="s">
        <v>74</v>
      </c>
      <c r="B905" s="6719" t="s">
        <v>43</v>
      </c>
      <c r="C905" s="6722" t="s">
        <v>43</v>
      </c>
      <c r="D905" s="6725" t="s">
        <v>278</v>
      </c>
      <c r="E905" s="6757"/>
      <c r="F905" s="6807" t="s">
        <v>441</v>
      </c>
      <c r="G905" s="6804" t="s">
        <v>428</v>
      </c>
      <c r="H905" s="6740" t="s">
        <v>48</v>
      </c>
      <c r="I905" s="6737" t="s">
        <v>440</v>
      </c>
      <c r="J905" s="1436" t="s">
        <v>41</v>
      </c>
      <c r="K905" s="1436"/>
      <c r="L905" s="1352"/>
      <c r="M905" s="1412"/>
      <c r="N905" s="1567" t="s">
        <v>147</v>
      </c>
      <c r="O905" s="1566" t="s">
        <v>254</v>
      </c>
      <c r="P905" s="1151"/>
      <c r="Q905" s="1348"/>
      <c r="W905" s="7110" t="s">
        <v>439</v>
      </c>
      <c r="X905" s="6709" t="s">
        <v>438</v>
      </c>
    </row>
    <row r="906" spans="1:29" ht="12.75" customHeight="1">
      <c r="A906" s="6770"/>
      <c r="B906" s="6720"/>
      <c r="C906" s="6723"/>
      <c r="D906" s="6726"/>
      <c r="E906" s="6758"/>
      <c r="F906" s="6808"/>
      <c r="G906" s="6805"/>
      <c r="H906" s="6741"/>
      <c r="I906" s="6738"/>
      <c r="J906" s="1241" t="s">
        <v>376</v>
      </c>
      <c r="K906" s="1241"/>
      <c r="L906" s="1320"/>
      <c r="M906" s="1407"/>
      <c r="N906" s="1565"/>
      <c r="O906" s="1564"/>
      <c r="P906" s="1318"/>
      <c r="Q906" s="1339"/>
      <c r="W906" s="7089"/>
      <c r="X906" s="6701"/>
    </row>
    <row r="907" spans="1:29" ht="12.75" customHeight="1">
      <c r="A907" s="6770"/>
      <c r="B907" s="6720"/>
      <c r="C907" s="6723"/>
      <c r="D907" s="6726"/>
      <c r="E907" s="6758"/>
      <c r="F907" s="6808"/>
      <c r="G907" s="6805"/>
      <c r="H907" s="6741"/>
      <c r="I907" s="6738"/>
      <c r="J907" s="1321" t="s">
        <v>69</v>
      </c>
      <c r="K907" s="1321"/>
      <c r="L907" s="1320"/>
      <c r="M907" s="1407"/>
      <c r="N907" s="1565"/>
      <c r="O907" s="1564"/>
      <c r="P907" s="1318"/>
      <c r="Q907" s="1339"/>
      <c r="W907" s="7089"/>
      <c r="X907" s="6701"/>
      <c r="Y907" s="1081"/>
    </row>
    <row r="908" spans="1:29" ht="12.75" customHeight="1">
      <c r="A908" s="6770"/>
      <c r="B908" s="6720"/>
      <c r="C908" s="6723"/>
      <c r="D908" s="6726"/>
      <c r="E908" s="6758"/>
      <c r="F908" s="6808"/>
      <c r="G908" s="6805"/>
      <c r="H908" s="6741"/>
      <c r="I908" s="6738"/>
      <c r="J908" s="1321" t="s">
        <v>375</v>
      </c>
      <c r="K908" s="1321"/>
      <c r="L908" s="1320"/>
      <c r="M908" s="1407"/>
      <c r="N908" s="1565"/>
      <c r="O908" s="1564"/>
      <c r="P908" s="1318"/>
      <c r="Q908" s="1339"/>
      <c r="W908" s="7089"/>
      <c r="X908" s="6701"/>
    </row>
    <row r="909" spans="1:29" ht="12.75" customHeight="1">
      <c r="A909" s="6770"/>
      <c r="B909" s="6720"/>
      <c r="C909" s="6723"/>
      <c r="D909" s="6726"/>
      <c r="E909" s="6758"/>
      <c r="F909" s="6808"/>
      <c r="G909" s="6805"/>
      <c r="H909" s="6741"/>
      <c r="I909" s="6738"/>
      <c r="J909" s="1321" t="s">
        <v>354</v>
      </c>
      <c r="K909" s="1321">
        <v>18.7</v>
      </c>
      <c r="L909" s="1140">
        <v>18.7</v>
      </c>
      <c r="M909" s="1141">
        <v>9.6</v>
      </c>
      <c r="N909" s="1565"/>
      <c r="O909" s="1564"/>
      <c r="P909" s="1318"/>
      <c r="Q909" s="1339"/>
      <c r="W909" s="7089"/>
      <c r="X909" s="6701"/>
      <c r="AC909" s="1143"/>
    </row>
    <row r="910" spans="1:29" ht="12.75" customHeight="1">
      <c r="A910" s="6770"/>
      <c r="B910" s="6720"/>
      <c r="C910" s="6723"/>
      <c r="D910" s="6726"/>
      <c r="E910" s="6758"/>
      <c r="F910" s="6808"/>
      <c r="G910" s="6805"/>
      <c r="H910" s="6741"/>
      <c r="I910" s="6738"/>
      <c r="J910" s="1148" t="s">
        <v>90</v>
      </c>
      <c r="K910" s="1148"/>
      <c r="L910" s="1320"/>
      <c r="M910" s="1407"/>
      <c r="N910" s="1565"/>
      <c r="O910" s="1564"/>
      <c r="P910" s="1318"/>
      <c r="Q910" s="1339"/>
      <c r="W910" s="7089"/>
      <c r="X910" s="6701"/>
    </row>
    <row r="911" spans="1:29" ht="30" customHeight="1" thickBot="1">
      <c r="A911" s="6770"/>
      <c r="B911" s="6720"/>
      <c r="C911" s="6723"/>
      <c r="D911" s="6726"/>
      <c r="E911" s="6758"/>
      <c r="F911" s="6808"/>
      <c r="G911" s="6805"/>
      <c r="H911" s="6741"/>
      <c r="I911" s="6738"/>
      <c r="J911" s="1563" t="s">
        <v>374</v>
      </c>
      <c r="K911" s="1563"/>
      <c r="L911" s="1503"/>
      <c r="M911" s="1562"/>
      <c r="N911" s="1561"/>
      <c r="O911" s="1560"/>
      <c r="P911" s="1559"/>
      <c r="Q911" s="1498"/>
      <c r="W911" s="7089"/>
      <c r="X911" s="6701"/>
    </row>
    <row r="912" spans="1:29" ht="16.149999999999999" customHeight="1" thickBot="1">
      <c r="A912" s="6776"/>
      <c r="B912" s="6721"/>
      <c r="C912" s="6724"/>
      <c r="D912" s="6727"/>
      <c r="E912" s="6759"/>
      <c r="F912" s="6809"/>
      <c r="G912" s="6806"/>
      <c r="H912" s="6742"/>
      <c r="I912" s="6739"/>
      <c r="J912" s="1497" t="s">
        <v>36</v>
      </c>
      <c r="K912" s="1250">
        <f>SUM(K905:K911)</f>
        <v>18.7</v>
      </c>
      <c r="L912" s="1250">
        <f>SUM(L905:L911)</f>
        <v>18.7</v>
      </c>
      <c r="M912" s="1250">
        <f>SUM(M905:M911)</f>
        <v>9.6</v>
      </c>
      <c r="N912" s="1558"/>
      <c r="O912" s="1557"/>
      <c r="P912" s="1556"/>
      <c r="Q912" s="1301"/>
      <c r="W912" s="1212"/>
      <c r="X912" s="1115"/>
    </row>
    <row r="913" spans="1:29" ht="12.75" customHeight="1">
      <c r="A913" s="6769" t="s">
        <v>74</v>
      </c>
      <c r="B913" s="6719" t="s">
        <v>43</v>
      </c>
      <c r="C913" s="6722" t="s">
        <v>43</v>
      </c>
      <c r="D913" s="6725" t="s">
        <v>273</v>
      </c>
      <c r="E913" s="6757"/>
      <c r="F913" s="6807" t="s">
        <v>437</v>
      </c>
      <c r="G913" s="6804" t="s">
        <v>428</v>
      </c>
      <c r="H913" s="6740" t="s">
        <v>48</v>
      </c>
      <c r="I913" s="6737" t="s">
        <v>436</v>
      </c>
      <c r="J913" s="1325" t="s">
        <v>41</v>
      </c>
      <c r="K913" s="1555"/>
      <c r="L913" s="1554"/>
      <c r="M913" s="1553"/>
      <c r="N913" s="1552" t="s">
        <v>147</v>
      </c>
      <c r="O913" s="1551" t="s">
        <v>254</v>
      </c>
      <c r="P913" s="1550"/>
      <c r="Q913" s="1549"/>
      <c r="W913" s="6702" t="s">
        <v>435</v>
      </c>
      <c r="X913" s="6701" t="s">
        <v>434</v>
      </c>
      <c r="AC913" s="1143"/>
    </row>
    <row r="914" spans="1:29" ht="12.75" customHeight="1">
      <c r="A914" s="6770"/>
      <c r="B914" s="6720"/>
      <c r="C914" s="6723"/>
      <c r="D914" s="6726"/>
      <c r="E914" s="6758"/>
      <c r="F914" s="6808"/>
      <c r="G914" s="6805"/>
      <c r="H914" s="6741"/>
      <c r="I914" s="6738"/>
      <c r="J914" s="1241" t="s">
        <v>376</v>
      </c>
      <c r="K914" s="1521"/>
      <c r="L914" s="1534"/>
      <c r="M914" s="1547"/>
      <c r="N914" s="1546"/>
      <c r="O914" s="1545"/>
      <c r="P914" s="1235"/>
      <c r="Q914" s="1530"/>
      <c r="W914" s="6702"/>
      <c r="X914" s="6701"/>
      <c r="Y914" s="1081"/>
    </row>
    <row r="915" spans="1:29" ht="19.5" customHeight="1">
      <c r="A915" s="6770"/>
      <c r="B915" s="6720"/>
      <c r="C915" s="6723"/>
      <c r="D915" s="6726"/>
      <c r="E915" s="6758"/>
      <c r="F915" s="6808"/>
      <c r="G915" s="6805"/>
      <c r="H915" s="6741"/>
      <c r="I915" s="6738"/>
      <c r="J915" s="1240" t="s">
        <v>69</v>
      </c>
      <c r="K915" s="1548">
        <v>0</v>
      </c>
      <c r="L915" s="1238">
        <v>0.3</v>
      </c>
      <c r="M915" s="1547">
        <v>0</v>
      </c>
      <c r="N915" s="1546"/>
      <c r="O915" s="1545"/>
      <c r="P915" s="1235"/>
      <c r="Q915" s="1530"/>
      <c r="W915" s="6702"/>
      <c r="X915" s="6701"/>
    </row>
    <row r="916" spans="1:29" ht="12.75" customHeight="1">
      <c r="A916" s="6770"/>
      <c r="B916" s="6720"/>
      <c r="C916" s="6723"/>
      <c r="D916" s="6726"/>
      <c r="E916" s="6758"/>
      <c r="F916" s="6808"/>
      <c r="G916" s="6805"/>
      <c r="H916" s="6741"/>
      <c r="I916" s="6738"/>
      <c r="J916" s="1240" t="s">
        <v>375</v>
      </c>
      <c r="K916" s="1520"/>
      <c r="L916" s="1534"/>
      <c r="M916" s="1547"/>
      <c r="N916" s="1546"/>
      <c r="O916" s="1545"/>
      <c r="P916" s="1235"/>
      <c r="Q916" s="1530"/>
      <c r="W916" s="6702"/>
      <c r="X916" s="6701"/>
    </row>
    <row r="917" spans="1:29" ht="20.25" customHeight="1">
      <c r="A917" s="6770"/>
      <c r="B917" s="6720"/>
      <c r="C917" s="6723"/>
      <c r="D917" s="6726"/>
      <c r="E917" s="6758"/>
      <c r="F917" s="6808"/>
      <c r="G917" s="6805"/>
      <c r="H917" s="6741"/>
      <c r="I917" s="6738"/>
      <c r="J917" s="1240" t="s">
        <v>354</v>
      </c>
      <c r="K917" s="1548">
        <v>100</v>
      </c>
      <c r="L917" s="1140">
        <v>286.10000000000002</v>
      </c>
      <c r="M917" s="1509">
        <v>216.5</v>
      </c>
      <c r="N917" s="1546"/>
      <c r="O917" s="1545"/>
      <c r="P917" s="1235"/>
      <c r="Q917" s="1530"/>
      <c r="W917" s="6702"/>
      <c r="X917" s="6701"/>
      <c r="AC917" s="1143"/>
    </row>
    <row r="918" spans="1:29" ht="12.75" customHeight="1">
      <c r="A918" s="6770"/>
      <c r="B918" s="6720"/>
      <c r="C918" s="6723"/>
      <c r="D918" s="6726"/>
      <c r="E918" s="6758"/>
      <c r="F918" s="6808"/>
      <c r="G918" s="6805"/>
      <c r="H918" s="6741"/>
      <c r="I918" s="6738"/>
      <c r="J918" s="1240" t="s">
        <v>90</v>
      </c>
      <c r="K918" s="1520"/>
      <c r="L918" s="1534"/>
      <c r="M918" s="1547"/>
      <c r="N918" s="1546"/>
      <c r="O918" s="1545"/>
      <c r="P918" s="1235"/>
      <c r="Q918" s="1530"/>
      <c r="W918" s="6702"/>
      <c r="X918" s="6701"/>
    </row>
    <row r="919" spans="1:29" ht="12.75" customHeight="1" thickBot="1">
      <c r="A919" s="6770"/>
      <c r="B919" s="6720"/>
      <c r="C919" s="6723"/>
      <c r="D919" s="6726"/>
      <c r="E919" s="6758"/>
      <c r="F919" s="6808"/>
      <c r="G919" s="6805"/>
      <c r="H919" s="6741"/>
      <c r="I919" s="6738"/>
      <c r="J919" s="1504" t="s">
        <v>374</v>
      </c>
      <c r="K919" s="1519"/>
      <c r="L919" s="1228"/>
      <c r="M919" s="1544"/>
      <c r="N919" s="1543"/>
      <c r="O919" s="1542"/>
      <c r="P919" s="1541"/>
      <c r="Q919" s="1540"/>
      <c r="W919" s="6702"/>
      <c r="X919" s="6701"/>
    </row>
    <row r="920" spans="1:29" ht="16.899999999999999" customHeight="1" thickBot="1">
      <c r="A920" s="6776"/>
      <c r="B920" s="6721"/>
      <c r="C920" s="6724"/>
      <c r="D920" s="6727"/>
      <c r="E920" s="6759"/>
      <c r="F920" s="6809"/>
      <c r="G920" s="6806"/>
      <c r="H920" s="6742"/>
      <c r="I920" s="6739"/>
      <c r="J920" s="1497" t="s">
        <v>36</v>
      </c>
      <c r="K920" s="1217">
        <f>SUM(K913:K919)</f>
        <v>100</v>
      </c>
      <c r="L920" s="1217">
        <f>SUM(L913:L919)</f>
        <v>286.40000000000003</v>
      </c>
      <c r="M920" s="1217">
        <f>SUM(M913:M919)</f>
        <v>216.5</v>
      </c>
      <c r="N920" s="1249"/>
      <c r="O920" s="1539"/>
      <c r="P920" s="1215"/>
      <c r="Q920" s="1301"/>
      <c r="W920" s="1212"/>
      <c r="X920" s="1115"/>
    </row>
    <row r="921" spans="1:29" ht="12.75" customHeight="1">
      <c r="A921" s="6769" t="s">
        <v>74</v>
      </c>
      <c r="B921" s="6719" t="s">
        <v>43</v>
      </c>
      <c r="C921" s="6722" t="s">
        <v>43</v>
      </c>
      <c r="D921" s="6725" t="s">
        <v>267</v>
      </c>
      <c r="E921" s="6782" t="s">
        <v>382</v>
      </c>
      <c r="F921" s="6807" t="s">
        <v>433</v>
      </c>
      <c r="G921" s="6804" t="s">
        <v>428</v>
      </c>
      <c r="H921" s="6740" t="s">
        <v>48</v>
      </c>
      <c r="I921" s="6737" t="s">
        <v>247</v>
      </c>
      <c r="J921" s="1522" t="s">
        <v>41</v>
      </c>
      <c r="K921" s="1325">
        <v>0</v>
      </c>
      <c r="L921" s="1538">
        <v>0</v>
      </c>
      <c r="M921" s="1538">
        <v>0</v>
      </c>
      <c r="N921" s="1243" t="s">
        <v>147</v>
      </c>
      <c r="O921" s="1537" t="s">
        <v>254</v>
      </c>
      <c r="P921" s="1536"/>
      <c r="Q921" s="1535"/>
      <c r="W921" s="6702" t="s">
        <v>432</v>
      </c>
      <c r="X921" s="6700"/>
      <c r="AC921" s="1143"/>
    </row>
    <row r="922" spans="1:29" ht="12.75" customHeight="1">
      <c r="A922" s="6770"/>
      <c r="B922" s="6720"/>
      <c r="C922" s="6723"/>
      <c r="D922" s="6726"/>
      <c r="E922" s="6783"/>
      <c r="F922" s="6808"/>
      <c r="G922" s="6805"/>
      <c r="H922" s="6741"/>
      <c r="I922" s="6738"/>
      <c r="J922" s="1521" t="s">
        <v>376</v>
      </c>
      <c r="K922" s="1241">
        <v>0</v>
      </c>
      <c r="L922" s="1238">
        <v>0</v>
      </c>
      <c r="M922" s="1238">
        <v>0</v>
      </c>
      <c r="N922" s="1533"/>
      <c r="O922" s="1532"/>
      <c r="P922" s="1531"/>
      <c r="Q922" s="1530"/>
      <c r="W922" s="6702"/>
      <c r="X922" s="6700"/>
    </row>
    <row r="923" spans="1:29" ht="12.75" customHeight="1">
      <c r="A923" s="6770"/>
      <c r="B923" s="6720"/>
      <c r="C923" s="6723"/>
      <c r="D923" s="6726"/>
      <c r="E923" s="6783"/>
      <c r="F923" s="6808"/>
      <c r="G923" s="6805"/>
      <c r="H923" s="6741"/>
      <c r="I923" s="6738"/>
      <c r="J923" s="1520" t="s">
        <v>69</v>
      </c>
      <c r="K923" s="1240"/>
      <c r="L923" s="1534"/>
      <c r="M923" s="1238">
        <v>0</v>
      </c>
      <c r="N923" s="1533"/>
      <c r="O923" s="1532"/>
      <c r="P923" s="1531"/>
      <c r="Q923" s="1530"/>
      <c r="W923" s="6702"/>
      <c r="X923" s="6700"/>
    </row>
    <row r="924" spans="1:29" ht="12.75" customHeight="1">
      <c r="A924" s="6770"/>
      <c r="B924" s="6720"/>
      <c r="C924" s="6723"/>
      <c r="D924" s="6726"/>
      <c r="E924" s="6783"/>
      <c r="F924" s="6808"/>
      <c r="G924" s="6805"/>
      <c r="H924" s="6741"/>
      <c r="I924" s="6738"/>
      <c r="J924" s="1520" t="s">
        <v>375</v>
      </c>
      <c r="K924" s="1240"/>
      <c r="L924" s="1534"/>
      <c r="M924" s="1534"/>
      <c r="N924" s="1533"/>
      <c r="O924" s="1532"/>
      <c r="P924" s="1531"/>
      <c r="Q924" s="1530"/>
      <c r="W924" s="6702"/>
      <c r="X924" s="6700"/>
    </row>
    <row r="925" spans="1:29" ht="12.75" customHeight="1">
      <c r="A925" s="6770"/>
      <c r="B925" s="6720"/>
      <c r="C925" s="6723"/>
      <c r="D925" s="6726"/>
      <c r="E925" s="6783"/>
      <c r="F925" s="6808"/>
      <c r="G925" s="6805"/>
      <c r="H925" s="6741"/>
      <c r="I925" s="6738"/>
      <c r="J925" s="1520" t="s">
        <v>354</v>
      </c>
      <c r="K925" s="1240"/>
      <c r="L925" s="1320"/>
      <c r="M925" s="1320"/>
      <c r="N925" s="1533"/>
      <c r="O925" s="1532"/>
      <c r="P925" s="1531"/>
      <c r="Q925" s="1530"/>
      <c r="W925" s="6702"/>
      <c r="X925" s="6700"/>
    </row>
    <row r="926" spans="1:29" ht="12.75" customHeight="1">
      <c r="A926" s="6770"/>
      <c r="B926" s="6720"/>
      <c r="C926" s="6723"/>
      <c r="D926" s="6726"/>
      <c r="E926" s="6783"/>
      <c r="F926" s="6808"/>
      <c r="G926" s="6805"/>
      <c r="H926" s="6741"/>
      <c r="I926" s="6738"/>
      <c r="J926" s="1520" t="s">
        <v>90</v>
      </c>
      <c r="K926" s="1240"/>
      <c r="L926" s="1534"/>
      <c r="M926" s="1534"/>
      <c r="N926" s="1533"/>
      <c r="O926" s="1532"/>
      <c r="P926" s="1531"/>
      <c r="Q926" s="1530"/>
      <c r="W926" s="6702"/>
      <c r="X926" s="6700"/>
    </row>
    <row r="927" spans="1:29" ht="12.75" customHeight="1" thickBot="1">
      <c r="A927" s="6770"/>
      <c r="B927" s="6720"/>
      <c r="C927" s="6723"/>
      <c r="D927" s="6726"/>
      <c r="E927" s="6783"/>
      <c r="F927" s="6808"/>
      <c r="G927" s="6805"/>
      <c r="H927" s="6741"/>
      <c r="I927" s="6738"/>
      <c r="J927" s="1519" t="s">
        <v>374</v>
      </c>
      <c r="K927" s="1504"/>
      <c r="L927" s="1228"/>
      <c r="M927" s="1228"/>
      <c r="N927" s="1226"/>
      <c r="O927" s="1529"/>
      <c r="P927" s="1528"/>
      <c r="Q927" s="1527"/>
      <c r="W927" s="6702"/>
      <c r="X927" s="6700"/>
    </row>
    <row r="928" spans="1:29" ht="13.9" customHeight="1" thickBot="1">
      <c r="A928" s="6776"/>
      <c r="B928" s="6721"/>
      <c r="C928" s="6724"/>
      <c r="D928" s="6727"/>
      <c r="E928" s="6784"/>
      <c r="F928" s="6809"/>
      <c r="G928" s="6806"/>
      <c r="H928" s="6742"/>
      <c r="I928" s="6739"/>
      <c r="J928" s="1497" t="s">
        <v>36</v>
      </c>
      <c r="K928" s="1250">
        <f>SUM(K921:K927)</f>
        <v>0</v>
      </c>
      <c r="L928" s="1250">
        <f>SUM(L921:L927)</f>
        <v>0</v>
      </c>
      <c r="M928" s="1333">
        <f>SUM(M921:M927)</f>
        <v>0</v>
      </c>
      <c r="N928" s="1526"/>
      <c r="O928" s="1525"/>
      <c r="P928" s="1524"/>
      <c r="Q928" s="1523"/>
      <c r="W928" s="1212"/>
      <c r="X928" s="1115"/>
    </row>
    <row r="929" spans="1:28" ht="12.75" customHeight="1">
      <c r="A929" s="6769" t="s">
        <v>74</v>
      </c>
      <c r="B929" s="6719" t="s">
        <v>43</v>
      </c>
      <c r="C929" s="6722" t="s">
        <v>43</v>
      </c>
      <c r="D929" s="6725" t="s">
        <v>263</v>
      </c>
      <c r="E929" s="6757"/>
      <c r="F929" s="6807" t="s">
        <v>431</v>
      </c>
      <c r="G929" s="6804" t="s">
        <v>428</v>
      </c>
      <c r="H929" s="6740" t="s">
        <v>48</v>
      </c>
      <c r="I929" s="6737" t="s">
        <v>247</v>
      </c>
      <c r="J929" s="1522" t="s">
        <v>41</v>
      </c>
      <c r="K929" s="1372"/>
      <c r="L929" s="1147">
        <v>0</v>
      </c>
      <c r="M929" s="1147">
        <v>0</v>
      </c>
      <c r="N929" s="1507"/>
      <c r="O929" s="1341"/>
      <c r="P929" s="1344"/>
      <c r="Q929" s="1316"/>
      <c r="W929" s="6702" t="s">
        <v>430</v>
      </c>
      <c r="X929" s="6700"/>
    </row>
    <row r="930" spans="1:28" ht="12.75" customHeight="1">
      <c r="A930" s="6770"/>
      <c r="B930" s="6720"/>
      <c r="C930" s="6723"/>
      <c r="D930" s="6726"/>
      <c r="E930" s="6758"/>
      <c r="F930" s="6808"/>
      <c r="G930" s="6805"/>
      <c r="H930" s="6741"/>
      <c r="I930" s="6738"/>
      <c r="J930" s="1521" t="s">
        <v>376</v>
      </c>
      <c r="K930" s="1241"/>
      <c r="L930" s="1140"/>
      <c r="M930" s="1320"/>
      <c r="N930" s="1507"/>
      <c r="O930" s="1341"/>
      <c r="P930" s="1341"/>
      <c r="Q930" s="1316"/>
      <c r="W930" s="7108"/>
      <c r="X930" s="6700"/>
    </row>
    <row r="931" spans="1:28" ht="12.75" customHeight="1">
      <c r="A931" s="6770"/>
      <c r="B931" s="6720"/>
      <c r="C931" s="6723"/>
      <c r="D931" s="6726"/>
      <c r="E931" s="6758"/>
      <c r="F931" s="6808"/>
      <c r="G931" s="6805"/>
      <c r="H931" s="6741"/>
      <c r="I931" s="6738"/>
      <c r="J931" s="1520" t="s">
        <v>69</v>
      </c>
      <c r="K931" s="1240">
        <v>0</v>
      </c>
      <c r="L931" s="1140">
        <v>1</v>
      </c>
      <c r="M931" s="1140">
        <v>0.4</v>
      </c>
      <c r="N931" s="1507"/>
      <c r="O931" s="1341"/>
      <c r="P931" s="1341"/>
      <c r="Q931" s="1316"/>
      <c r="W931" s="7108"/>
      <c r="X931" s="6700"/>
    </row>
    <row r="932" spans="1:28" ht="12.75" customHeight="1">
      <c r="A932" s="6770"/>
      <c r="B932" s="6720"/>
      <c r="C932" s="6723"/>
      <c r="D932" s="6726"/>
      <c r="E932" s="6758"/>
      <c r="F932" s="6808"/>
      <c r="G932" s="6805"/>
      <c r="H932" s="6741"/>
      <c r="I932" s="6738"/>
      <c r="J932" s="1520" t="s">
        <v>375</v>
      </c>
      <c r="K932" s="1240"/>
      <c r="L932" s="1320"/>
      <c r="M932" s="1320"/>
      <c r="N932" s="1507"/>
      <c r="O932" s="1341"/>
      <c r="P932" s="1341"/>
      <c r="Q932" s="1316"/>
      <c r="W932" s="7108"/>
      <c r="X932" s="6700"/>
    </row>
    <row r="933" spans="1:28" ht="20.45" customHeight="1">
      <c r="A933" s="6770"/>
      <c r="B933" s="6720"/>
      <c r="C933" s="6723"/>
      <c r="D933" s="6726"/>
      <c r="E933" s="6758"/>
      <c r="F933" s="6808"/>
      <c r="G933" s="6805"/>
      <c r="H933" s="6741"/>
      <c r="I933" s="6738"/>
      <c r="J933" s="1520" t="s">
        <v>354</v>
      </c>
      <c r="K933" s="1240"/>
      <c r="L933" s="1320"/>
      <c r="M933" s="1320"/>
      <c r="N933" s="1507"/>
      <c r="O933" s="1341"/>
      <c r="P933" s="1341"/>
      <c r="Q933" s="1316"/>
      <c r="W933" s="7108"/>
      <c r="X933" s="6700"/>
    </row>
    <row r="934" spans="1:28" ht="16.149999999999999" customHeight="1">
      <c r="A934" s="6770"/>
      <c r="B934" s="6720"/>
      <c r="C934" s="6723"/>
      <c r="D934" s="6726"/>
      <c r="E934" s="6758"/>
      <c r="F934" s="6808"/>
      <c r="G934" s="6805"/>
      <c r="H934" s="6741"/>
      <c r="I934" s="6738"/>
      <c r="J934" s="1520" t="s">
        <v>90</v>
      </c>
      <c r="K934" s="1240"/>
      <c r="L934" s="1320"/>
      <c r="M934" s="1320"/>
      <c r="N934" s="1507"/>
      <c r="O934" s="1341"/>
      <c r="P934" s="1341"/>
      <c r="Q934" s="1316"/>
      <c r="W934" s="7108"/>
      <c r="X934" s="6700"/>
    </row>
    <row r="935" spans="1:28" ht="18.600000000000001" customHeight="1" thickBot="1">
      <c r="A935" s="6770"/>
      <c r="B935" s="6720"/>
      <c r="C935" s="6723"/>
      <c r="D935" s="6726"/>
      <c r="E935" s="6758"/>
      <c r="F935" s="6808"/>
      <c r="G935" s="6805"/>
      <c r="H935" s="6741"/>
      <c r="I935" s="6738"/>
      <c r="J935" s="1519" t="s">
        <v>374</v>
      </c>
      <c r="K935" s="1504"/>
      <c r="L935" s="1518"/>
      <c r="M935" s="1312"/>
      <c r="N935" s="1517"/>
      <c r="O935" s="1516"/>
      <c r="P935" s="1516"/>
      <c r="Q935" s="1308"/>
      <c r="W935" s="7108"/>
      <c r="X935" s="6700"/>
      <c r="Y935" s="1322"/>
      <c r="Z935" s="1322"/>
      <c r="AA935" s="1322"/>
      <c r="AB935" s="1322"/>
    </row>
    <row r="936" spans="1:28" ht="13.9" customHeight="1" thickBot="1">
      <c r="A936" s="6776"/>
      <c r="B936" s="6721"/>
      <c r="C936" s="6724"/>
      <c r="D936" s="6727"/>
      <c r="E936" s="6759"/>
      <c r="F936" s="6809"/>
      <c r="G936" s="6806"/>
      <c r="H936" s="6742"/>
      <c r="I936" s="6739"/>
      <c r="J936" s="1497" t="s">
        <v>36</v>
      </c>
      <c r="K936" s="1250">
        <f>SUM(K929:K935)</f>
        <v>0</v>
      </c>
      <c r="L936" s="1250">
        <f>SUM(L929:L935)</f>
        <v>1</v>
      </c>
      <c r="M936" s="1250">
        <f>SUM(M929:M935)</f>
        <v>0.4</v>
      </c>
      <c r="N936" s="1514"/>
      <c r="O936" s="1303"/>
      <c r="P936" s="1302"/>
      <c r="Q936" s="1356"/>
      <c r="W936" s="1212"/>
      <c r="X936" s="1115"/>
    </row>
    <row r="937" spans="1:28" ht="12.75" customHeight="1">
      <c r="A937" s="6769" t="s">
        <v>74</v>
      </c>
      <c r="B937" s="6719" t="s">
        <v>43</v>
      </c>
      <c r="C937" s="6722" t="s">
        <v>43</v>
      </c>
      <c r="D937" s="6725" t="s">
        <v>258</v>
      </c>
      <c r="E937" s="6782" t="s">
        <v>382</v>
      </c>
      <c r="F937" s="6807" t="s">
        <v>429</v>
      </c>
      <c r="G937" s="6804" t="s">
        <v>428</v>
      </c>
      <c r="H937" s="6740" t="s">
        <v>48</v>
      </c>
      <c r="I937" s="6737" t="s">
        <v>247</v>
      </c>
      <c r="J937" s="1325" t="s">
        <v>41</v>
      </c>
      <c r="K937" s="1512"/>
      <c r="L937" s="1513"/>
      <c r="M937" s="1512"/>
      <c r="N937" s="1511"/>
      <c r="O937" s="1335"/>
      <c r="P937" s="1510"/>
      <c r="Q937" s="1334"/>
      <c r="W937" s="6702" t="s">
        <v>427</v>
      </c>
      <c r="X937" s="6701" t="s">
        <v>426</v>
      </c>
    </row>
    <row r="938" spans="1:28" ht="12.75" customHeight="1">
      <c r="A938" s="6770"/>
      <c r="B938" s="6720"/>
      <c r="C938" s="6723"/>
      <c r="D938" s="6726"/>
      <c r="E938" s="6783"/>
      <c r="F938" s="6808"/>
      <c r="G938" s="6805"/>
      <c r="H938" s="6741"/>
      <c r="I938" s="6738"/>
      <c r="J938" s="1241" t="s">
        <v>376</v>
      </c>
      <c r="K938" s="1508"/>
      <c r="L938" s="1320"/>
      <c r="M938" s="1508"/>
      <c r="N938" s="1507"/>
      <c r="O938" s="1340"/>
      <c r="P938" s="1506"/>
      <c r="Q938" s="1505"/>
      <c r="W938" s="6702"/>
      <c r="X938" s="6701"/>
    </row>
    <row r="939" spans="1:28" ht="12.75" customHeight="1">
      <c r="A939" s="6770"/>
      <c r="B939" s="6720"/>
      <c r="C939" s="6723"/>
      <c r="D939" s="6726"/>
      <c r="E939" s="6783"/>
      <c r="F939" s="6808"/>
      <c r="G939" s="6805"/>
      <c r="H939" s="6741"/>
      <c r="I939" s="6738"/>
      <c r="J939" s="1240" t="s">
        <v>69</v>
      </c>
      <c r="K939" s="1508"/>
      <c r="L939" s="1320"/>
      <c r="M939" s="1508"/>
      <c r="N939" s="1507"/>
      <c r="O939" s="1340"/>
      <c r="P939" s="1506"/>
      <c r="Q939" s="1505"/>
      <c r="W939" s="6702"/>
      <c r="X939" s="6701"/>
      <c r="Y939" s="1322"/>
      <c r="Z939" s="1322"/>
      <c r="AA939" s="1322"/>
    </row>
    <row r="940" spans="1:28" ht="12.75" customHeight="1">
      <c r="A940" s="6770"/>
      <c r="B940" s="6720"/>
      <c r="C940" s="6723"/>
      <c r="D940" s="6726"/>
      <c r="E940" s="6783"/>
      <c r="F940" s="6808"/>
      <c r="G940" s="6805"/>
      <c r="H940" s="6741"/>
      <c r="I940" s="6738"/>
      <c r="J940" s="1240" t="s">
        <v>375</v>
      </c>
      <c r="K940" s="1508"/>
      <c r="L940" s="1320"/>
      <c r="M940" s="1508"/>
      <c r="N940" s="1507"/>
      <c r="O940" s="1340"/>
      <c r="P940" s="1506"/>
      <c r="Q940" s="1505"/>
      <c r="W940" s="6702"/>
      <c r="X940" s="6701"/>
      <c r="Y940" s="1322"/>
      <c r="Z940" s="1322"/>
      <c r="AA940" s="1322"/>
    </row>
    <row r="941" spans="1:28" ht="12.75" customHeight="1">
      <c r="A941" s="6770"/>
      <c r="B941" s="6720"/>
      <c r="C941" s="6723"/>
      <c r="D941" s="6726"/>
      <c r="E941" s="6783"/>
      <c r="F941" s="6808"/>
      <c r="G941" s="6805"/>
      <c r="H941" s="6741"/>
      <c r="I941" s="6738"/>
      <c r="J941" s="1240" t="s">
        <v>354</v>
      </c>
      <c r="K941" s="1509">
        <v>0</v>
      </c>
      <c r="L941" s="1140">
        <v>150</v>
      </c>
      <c r="M941" s="1509">
        <v>95.2</v>
      </c>
      <c r="N941" s="1507"/>
      <c r="O941" s="1340"/>
      <c r="P941" s="1506"/>
      <c r="Q941" s="1505"/>
      <c r="W941" s="6702"/>
      <c r="X941" s="6701"/>
      <c r="Y941" s="1322"/>
      <c r="Z941" s="1322"/>
      <c r="AA941" s="1322"/>
    </row>
    <row r="942" spans="1:28" ht="12.75" customHeight="1">
      <c r="A942" s="6770"/>
      <c r="B942" s="6720"/>
      <c r="C942" s="6723"/>
      <c r="D942" s="6726"/>
      <c r="E942" s="6783"/>
      <c r="F942" s="6808"/>
      <c r="G942" s="6805"/>
      <c r="H942" s="6741"/>
      <c r="I942" s="6738"/>
      <c r="J942" s="1240" t="s">
        <v>90</v>
      </c>
      <c r="K942" s="1508"/>
      <c r="L942" s="1320"/>
      <c r="M942" s="1508"/>
      <c r="N942" s="1507"/>
      <c r="O942" s="1340"/>
      <c r="P942" s="1506"/>
      <c r="Q942" s="1505"/>
      <c r="W942" s="6702"/>
      <c r="X942" s="6701"/>
    </row>
    <row r="943" spans="1:28" ht="108" customHeight="1" thickBot="1">
      <c r="A943" s="6770"/>
      <c r="B943" s="6720"/>
      <c r="C943" s="6723"/>
      <c r="D943" s="6726"/>
      <c r="E943" s="6783"/>
      <c r="F943" s="6808"/>
      <c r="G943" s="6805"/>
      <c r="H943" s="6741"/>
      <c r="I943" s="6738"/>
      <c r="J943" s="1504" t="s">
        <v>374</v>
      </c>
      <c r="K943" s="1502"/>
      <c r="L943" s="1503"/>
      <c r="M943" s="1502"/>
      <c r="N943" s="1501"/>
      <c r="O943" s="1500"/>
      <c r="P943" s="1499"/>
      <c r="Q943" s="1498"/>
      <c r="W943" s="6702"/>
      <c r="X943" s="6701"/>
    </row>
    <row r="944" spans="1:28" ht="15.6" customHeight="1" thickBot="1">
      <c r="A944" s="6776"/>
      <c r="B944" s="6721"/>
      <c r="C944" s="6724"/>
      <c r="D944" s="6727"/>
      <c r="E944" s="6784"/>
      <c r="F944" s="6809"/>
      <c r="G944" s="6806"/>
      <c r="H944" s="6742"/>
      <c r="I944" s="6739"/>
      <c r="J944" s="1497" t="s">
        <v>36</v>
      </c>
      <c r="K944" s="1217">
        <f>SUM(K937:K943)</f>
        <v>0</v>
      </c>
      <c r="L944" s="1217">
        <f>SUM(L937:L943)</f>
        <v>150</v>
      </c>
      <c r="M944" s="1217">
        <f>SUM(M937:M943)</f>
        <v>95.2</v>
      </c>
      <c r="N944" s="1496"/>
      <c r="O944" s="1495"/>
      <c r="P944" s="1494"/>
      <c r="Q944" s="1493"/>
      <c r="W944" s="1212"/>
      <c r="X944" s="1115"/>
    </row>
    <row r="945" spans="1:29" ht="21.6" customHeight="1" thickBot="1">
      <c r="A945" s="1114" t="s">
        <v>74</v>
      </c>
      <c r="B945" s="1113" t="s">
        <v>43</v>
      </c>
      <c r="C945" s="6827" t="s">
        <v>40</v>
      </c>
      <c r="D945" s="6827"/>
      <c r="E945" s="6827"/>
      <c r="F945" s="6827"/>
      <c r="G945" s="6827"/>
      <c r="H945" s="6827"/>
      <c r="I945" s="6828"/>
      <c r="J945" s="1299" t="s">
        <v>36</v>
      </c>
      <c r="K945" s="1110">
        <f>K839*1</f>
        <v>6628.9</v>
      </c>
      <c r="L945" s="1110">
        <f>L839*1</f>
        <v>6609</v>
      </c>
      <c r="M945" s="1110">
        <f>M839*1</f>
        <v>4513.7000000000007</v>
      </c>
      <c r="N945" s="1492"/>
      <c r="O945" s="1491"/>
      <c r="P945" s="1490"/>
      <c r="Q945" s="1489"/>
      <c r="W945" s="1107"/>
      <c r="X945" s="1106"/>
    </row>
    <row r="946" spans="1:29" ht="17.45" customHeight="1" thickBot="1">
      <c r="A946" s="1488" t="s">
        <v>74</v>
      </c>
      <c r="B946" s="1488"/>
      <c r="C946" s="6774" t="s">
        <v>39</v>
      </c>
      <c r="D946" s="6774"/>
      <c r="E946" s="6774"/>
      <c r="F946" s="6774"/>
      <c r="G946" s="6774"/>
      <c r="H946" s="6774"/>
      <c r="I946" s="6775"/>
      <c r="J946" s="1293" t="s">
        <v>36</v>
      </c>
      <c r="K946" s="1487">
        <f>K945*1</f>
        <v>6628.9</v>
      </c>
      <c r="L946" s="1487">
        <f>L945*1</f>
        <v>6609</v>
      </c>
      <c r="M946" s="1487">
        <f>M945*1</f>
        <v>4513.7000000000007</v>
      </c>
      <c r="N946" s="1486"/>
      <c r="O946" s="1485"/>
      <c r="P946" s="1484"/>
      <c r="Q946" s="1483"/>
      <c r="W946" s="1099"/>
      <c r="X946" s="1098"/>
    </row>
    <row r="947" spans="1:29" ht="16.899999999999999" customHeight="1" thickBot="1">
      <c r="A947" s="1482" t="s">
        <v>284</v>
      </c>
      <c r="B947" s="1481"/>
      <c r="C947" s="1479" t="s">
        <v>425</v>
      </c>
      <c r="D947" s="1479"/>
      <c r="E947" s="1479"/>
      <c r="F947" s="1480"/>
      <c r="G947" s="1480"/>
      <c r="H947" s="1479"/>
      <c r="I947" s="1479"/>
      <c r="J947" s="1479"/>
      <c r="K947" s="1479"/>
      <c r="L947" s="1479"/>
      <c r="M947" s="1479"/>
      <c r="N947" s="1478"/>
      <c r="O947" s="1478"/>
      <c r="P947" s="1478"/>
      <c r="Q947" s="1477"/>
      <c r="W947" s="1476"/>
      <c r="X947" s="1475"/>
    </row>
    <row r="948" spans="1:29" ht="38.25" customHeight="1" thickBot="1">
      <c r="A948" s="1474"/>
      <c r="B948" s="1473"/>
      <c r="C948" s="1471"/>
      <c r="D948" s="1471"/>
      <c r="E948" s="1471"/>
      <c r="F948" s="1472"/>
      <c r="G948" s="1472"/>
      <c r="H948" s="1471"/>
      <c r="I948" s="1471"/>
      <c r="J948" s="1471"/>
      <c r="K948" s="1471"/>
      <c r="L948" s="1470"/>
      <c r="M948" s="1469"/>
      <c r="N948" s="1468" t="s">
        <v>424</v>
      </c>
      <c r="O948" s="1459" t="s">
        <v>254</v>
      </c>
      <c r="P948" s="1458">
        <v>1</v>
      </c>
      <c r="Q948" s="1457">
        <v>0</v>
      </c>
      <c r="W948" s="1197"/>
      <c r="X948" s="1196"/>
    </row>
    <row r="949" spans="1:29" ht="24" customHeight="1" thickBot="1">
      <c r="A949" s="1464" t="s">
        <v>284</v>
      </c>
      <c r="B949" s="1113" t="s">
        <v>43</v>
      </c>
      <c r="C949" s="1467" t="s">
        <v>423</v>
      </c>
      <c r="D949" s="1466"/>
      <c r="E949" s="1466"/>
      <c r="F949" s="1466"/>
      <c r="G949" s="1466"/>
      <c r="H949" s="1466"/>
      <c r="I949" s="1466"/>
      <c r="J949" s="1466"/>
      <c r="K949" s="1466"/>
      <c r="L949" s="1466"/>
      <c r="M949" s="1466"/>
      <c r="N949" s="1466"/>
      <c r="O949" s="1466"/>
      <c r="P949" s="1466"/>
      <c r="Q949" s="1465"/>
      <c r="W949" s="1107"/>
      <c r="X949" s="1106"/>
    </row>
    <row r="950" spans="1:29" ht="36.6" customHeight="1" thickBot="1">
      <c r="A950" s="1464"/>
      <c r="B950" s="1113"/>
      <c r="C950" s="1463"/>
      <c r="D950" s="1462"/>
      <c r="E950" s="1462"/>
      <c r="F950" s="1462"/>
      <c r="G950" s="1462"/>
      <c r="H950" s="1462"/>
      <c r="I950" s="1462"/>
      <c r="J950" s="1462"/>
      <c r="K950" s="1462"/>
      <c r="L950" s="1462"/>
      <c r="M950" s="1461"/>
      <c r="N950" s="1460" t="s">
        <v>422</v>
      </c>
      <c r="O950" s="1459" t="s">
        <v>254</v>
      </c>
      <c r="P950" s="1458"/>
      <c r="Q950" s="1457"/>
      <c r="W950" s="1197"/>
      <c r="X950" s="1196"/>
    </row>
    <row r="951" spans="1:29" ht="15" customHeight="1" thickBot="1">
      <c r="A951" s="6769" t="s">
        <v>284</v>
      </c>
      <c r="B951" s="6719" t="s">
        <v>43</v>
      </c>
      <c r="C951" s="1157" t="s">
        <v>43</v>
      </c>
      <c r="D951" s="7054" t="s">
        <v>421</v>
      </c>
      <c r="E951" s="7055"/>
      <c r="F951" s="6962"/>
      <c r="G951" s="6754" t="s">
        <v>400</v>
      </c>
      <c r="H951" s="6767" t="s">
        <v>48</v>
      </c>
      <c r="I951" s="6737" t="s">
        <v>247</v>
      </c>
      <c r="J951" s="1455" t="s">
        <v>41</v>
      </c>
      <c r="K951" s="1174">
        <f t="shared" ref="K951:M954" si="15">K960+K969+K978+K988+K993+K1025</f>
        <v>127</v>
      </c>
      <c r="L951" s="1174">
        <f t="shared" si="15"/>
        <v>49.2</v>
      </c>
      <c r="M951" s="1174">
        <f t="shared" si="15"/>
        <v>49.2</v>
      </c>
      <c r="N951" s="1185" t="s">
        <v>383</v>
      </c>
      <c r="O951" s="1184" t="s">
        <v>254</v>
      </c>
      <c r="P951" s="1379">
        <v>1</v>
      </c>
      <c r="Q951" s="1445">
        <v>0</v>
      </c>
      <c r="W951" s="1188"/>
      <c r="X951" s="1187"/>
    </row>
    <row r="952" spans="1:29" ht="15" customHeight="1" thickBot="1">
      <c r="A952" s="6770"/>
      <c r="B952" s="6720"/>
      <c r="C952" s="1137"/>
      <c r="D952" s="7056"/>
      <c r="E952" s="7057"/>
      <c r="F952" s="6907"/>
      <c r="G952" s="6755"/>
      <c r="H952" s="6741"/>
      <c r="I952" s="6738"/>
      <c r="J952" s="1455" t="s">
        <v>376</v>
      </c>
      <c r="K952" s="1174">
        <f t="shared" si="15"/>
        <v>0</v>
      </c>
      <c r="L952" s="1174">
        <f t="shared" si="15"/>
        <v>0</v>
      </c>
      <c r="M952" s="1174">
        <f t="shared" si="15"/>
        <v>0</v>
      </c>
      <c r="N952" s="1393"/>
      <c r="O952" s="1392"/>
      <c r="P952" s="1183"/>
      <c r="Q952" s="1425"/>
      <c r="W952" s="1172"/>
      <c r="X952" s="1171"/>
    </row>
    <row r="953" spans="1:29" ht="15.75" thickBot="1">
      <c r="A953" s="6770"/>
      <c r="B953" s="6720"/>
      <c r="C953" s="1137"/>
      <c r="D953" s="7058"/>
      <c r="E953" s="7057"/>
      <c r="F953" s="6907"/>
      <c r="G953" s="6755"/>
      <c r="H953" s="6741"/>
      <c r="I953" s="6738"/>
      <c r="J953" s="1455" t="s">
        <v>69</v>
      </c>
      <c r="K953" s="1174">
        <f t="shared" si="15"/>
        <v>739</v>
      </c>
      <c r="L953" s="1174">
        <f t="shared" si="15"/>
        <v>50.9</v>
      </c>
      <c r="M953" s="1174">
        <f t="shared" si="15"/>
        <v>50.8</v>
      </c>
      <c r="N953" s="1456"/>
      <c r="O953" s="1426"/>
      <c r="P953" s="1389"/>
      <c r="Q953" s="1425"/>
      <c r="W953" s="1172"/>
      <c r="X953" s="1171"/>
      <c r="AC953" s="1081"/>
    </row>
    <row r="954" spans="1:29" ht="15.75" thickBot="1">
      <c r="A954" s="6770"/>
      <c r="B954" s="6720"/>
      <c r="C954" s="1137"/>
      <c r="D954" s="7058"/>
      <c r="E954" s="7057"/>
      <c r="F954" s="6907"/>
      <c r="G954" s="6755"/>
      <c r="H954" s="6741"/>
      <c r="I954" s="6738"/>
      <c r="J954" s="1455" t="s">
        <v>375</v>
      </c>
      <c r="K954" s="1174">
        <f t="shared" si="15"/>
        <v>0</v>
      </c>
      <c r="L954" s="1174">
        <f t="shared" si="15"/>
        <v>0</v>
      </c>
      <c r="M954" s="1174">
        <f t="shared" si="15"/>
        <v>0</v>
      </c>
      <c r="N954" s="1393"/>
      <c r="O954" s="1426"/>
      <c r="P954" s="1389"/>
      <c r="Q954" s="1425"/>
      <c r="W954" s="1172"/>
      <c r="X954" s="1171"/>
    </row>
    <row r="955" spans="1:29" ht="15.75" thickBot="1">
      <c r="A955" s="6770"/>
      <c r="B955" s="6720"/>
      <c r="C955" s="1137"/>
      <c r="D955" s="7058"/>
      <c r="E955" s="7057"/>
      <c r="F955" s="6907"/>
      <c r="G955" s="6755"/>
      <c r="H955" s="6741"/>
      <c r="I955" s="6738"/>
      <c r="J955" s="1455" t="s">
        <v>354</v>
      </c>
      <c r="K955" s="1174">
        <f>K964+K973+K982+K1029</f>
        <v>0</v>
      </c>
      <c r="L955" s="1174">
        <f>L964+L973+L982+L1029</f>
        <v>0</v>
      </c>
      <c r="M955" s="1174">
        <f>M964+M973+M982+M1029</f>
        <v>0</v>
      </c>
      <c r="N955" s="1393"/>
      <c r="O955" s="1426"/>
      <c r="P955" s="1389"/>
      <c r="Q955" s="1425"/>
      <c r="W955" s="1172"/>
      <c r="X955" s="1171"/>
    </row>
    <row r="956" spans="1:29" ht="15.75" thickBot="1">
      <c r="A956" s="6770"/>
      <c r="B956" s="6720"/>
      <c r="C956" s="1137"/>
      <c r="D956" s="7058"/>
      <c r="E956" s="7057"/>
      <c r="F956" s="6907"/>
      <c r="G956" s="6755"/>
      <c r="H956" s="6741"/>
      <c r="I956" s="6738"/>
      <c r="J956" s="1186" t="s">
        <v>374</v>
      </c>
      <c r="K956" s="1174">
        <f>K974+K1030</f>
        <v>0</v>
      </c>
      <c r="L956" s="1174">
        <f>L974+L1030</f>
        <v>0</v>
      </c>
      <c r="M956" s="1174">
        <f>M974+M1030</f>
        <v>0</v>
      </c>
      <c r="N956" s="1393"/>
      <c r="O956" s="1426"/>
      <c r="P956" s="1389"/>
      <c r="Q956" s="1425"/>
      <c r="W956" s="1172"/>
      <c r="X956" s="1171"/>
    </row>
    <row r="957" spans="1:29" ht="15.75" thickBot="1">
      <c r="A957" s="6770"/>
      <c r="B957" s="6720"/>
      <c r="C957" s="1137"/>
      <c r="D957" s="7058"/>
      <c r="E957" s="7057"/>
      <c r="F957" s="6907"/>
      <c r="G957" s="6755"/>
      <c r="H957" s="6741"/>
      <c r="I957" s="6738"/>
      <c r="J957" s="1454" t="s">
        <v>90</v>
      </c>
      <c r="K957" s="1174">
        <f>K975</f>
        <v>0</v>
      </c>
      <c r="L957" s="1174">
        <f>L975</f>
        <v>0</v>
      </c>
      <c r="M957" s="1174">
        <f>M975</f>
        <v>0</v>
      </c>
      <c r="N957" s="1442"/>
      <c r="O957" s="1390"/>
      <c r="P957" s="1441"/>
      <c r="Q957" s="1440"/>
      <c r="W957" s="1172"/>
      <c r="X957" s="1171"/>
    </row>
    <row r="958" spans="1:29" ht="15.75" thickBot="1">
      <c r="A958" s="6770"/>
      <c r="B958" s="6720"/>
      <c r="C958" s="1137"/>
      <c r="D958" s="7058"/>
      <c r="E958" s="7057"/>
      <c r="F958" s="6907"/>
      <c r="G958" s="6755"/>
      <c r="H958" s="6741"/>
      <c r="I958" s="6738"/>
      <c r="J958" s="1175" t="s">
        <v>373</v>
      </c>
      <c r="K958" s="1174">
        <f>K967+K976+K985+K1000</f>
        <v>0</v>
      </c>
      <c r="L958" s="1174">
        <f>L967+L976+L985+L1000</f>
        <v>0</v>
      </c>
      <c r="M958" s="1174">
        <f>M967+M976+M985+M1000</f>
        <v>0</v>
      </c>
      <c r="N958" s="1361"/>
      <c r="O958" s="1360"/>
      <c r="P958" s="1359"/>
      <c r="Q958" s="1439"/>
      <c r="W958" s="1453"/>
      <c r="X958" s="1452"/>
      <c r="Y958" s="1322"/>
      <c r="Z958" s="1322"/>
      <c r="AA958" s="1322"/>
    </row>
    <row r="959" spans="1:29" ht="22.5" customHeight="1" thickBot="1">
      <c r="A959" s="6776"/>
      <c r="B959" s="6721"/>
      <c r="C959" s="1125"/>
      <c r="D959" s="7059"/>
      <c r="E959" s="7060"/>
      <c r="F959" s="6908"/>
      <c r="G959" s="6756"/>
      <c r="H959" s="6768"/>
      <c r="I959" s="6739"/>
      <c r="J959" s="1218" t="s">
        <v>36</v>
      </c>
      <c r="K959" s="1451">
        <f>SUM(K951:K958)</f>
        <v>866</v>
      </c>
      <c r="L959" s="1451">
        <f>SUM(L951:L958)</f>
        <v>100.1</v>
      </c>
      <c r="M959" s="1451">
        <f>SUM(M951:M958)</f>
        <v>100</v>
      </c>
      <c r="N959" s="1384"/>
      <c r="O959" s="1395"/>
      <c r="P959" s="1214"/>
      <c r="Q959" s="1394"/>
      <c r="R959" s="1450"/>
      <c r="S959" s="1450"/>
      <c r="T959" s="1450"/>
      <c r="U959" s="1450"/>
      <c r="V959" s="1450"/>
      <c r="W959" s="1212"/>
      <c r="X959" s="1115"/>
      <c r="Y959" s="1322"/>
      <c r="Z959" s="1322"/>
      <c r="AA959" s="1322"/>
    </row>
    <row r="960" spans="1:29" ht="15.75" hidden="1" thickBot="1">
      <c r="A960" s="6769" t="s">
        <v>284</v>
      </c>
      <c r="B960" s="6719" t="s">
        <v>43</v>
      </c>
      <c r="C960" s="6722" t="s">
        <v>43</v>
      </c>
      <c r="D960" s="1328" t="s">
        <v>43</v>
      </c>
      <c r="E960" s="1382"/>
      <c r="F960" s="7061" t="s">
        <v>420</v>
      </c>
      <c r="G960" s="6754" t="s">
        <v>400</v>
      </c>
      <c r="H960" s="6767" t="s">
        <v>48</v>
      </c>
      <c r="I960" s="6737" t="s">
        <v>410</v>
      </c>
      <c r="J960" s="1325" t="s">
        <v>41</v>
      </c>
      <c r="K960" s="1325"/>
      <c r="L960" s="1381"/>
      <c r="M960" s="1380"/>
      <c r="N960" s="1449" t="s">
        <v>147</v>
      </c>
      <c r="O960" s="1184" t="s">
        <v>254</v>
      </c>
      <c r="P960" s="1379"/>
      <c r="Q960" s="1448">
        <v>0</v>
      </c>
      <c r="W960" s="1188"/>
      <c r="X960" s="1187"/>
      <c r="Y960" s="1322"/>
      <c r="Z960" s="1322"/>
      <c r="AA960" s="1322"/>
      <c r="AC960" s="1081"/>
    </row>
    <row r="961" spans="1:30" ht="15.75" hidden="1" thickBot="1">
      <c r="A961" s="6770"/>
      <c r="B961" s="6720"/>
      <c r="C961" s="6723"/>
      <c r="D961" s="1323"/>
      <c r="E961" s="1365"/>
      <c r="F961" s="6932"/>
      <c r="G961" s="6755"/>
      <c r="H961" s="6741"/>
      <c r="I961" s="6738"/>
      <c r="J961" s="1447" t="s">
        <v>402</v>
      </c>
      <c r="K961" s="1447"/>
      <c r="L961" s="1377"/>
      <c r="M961" s="1376"/>
      <c r="N961" s="1375"/>
      <c r="O961" s="1374"/>
      <c r="P961" s="1268"/>
      <c r="Q961" s="1425"/>
      <c r="W961" s="1172"/>
      <c r="X961" s="1171"/>
      <c r="Y961" s="1322"/>
      <c r="Z961" s="1322"/>
      <c r="AA961" s="1322"/>
    </row>
    <row r="962" spans="1:30" ht="15.75" hidden="1" thickBot="1">
      <c r="A962" s="6770"/>
      <c r="B962" s="6720"/>
      <c r="C962" s="6723"/>
      <c r="D962" s="1323"/>
      <c r="E962" s="1365"/>
      <c r="F962" s="6932"/>
      <c r="G962" s="6755"/>
      <c r="H962" s="6741"/>
      <c r="I962" s="6738"/>
      <c r="J962" s="1240" t="s">
        <v>69</v>
      </c>
      <c r="K962" s="1372"/>
      <c r="L962" s="1377"/>
      <c r="M962" s="1376"/>
      <c r="N962" s="1371"/>
      <c r="O962" s="1370"/>
      <c r="P962" s="1369"/>
      <c r="Q962" s="1425"/>
      <c r="W962" s="1172"/>
      <c r="X962" s="1171"/>
      <c r="Y962" s="1322"/>
      <c r="Z962" s="1322"/>
      <c r="AA962" s="1322"/>
      <c r="AD962" s="1081"/>
    </row>
    <row r="963" spans="1:30" ht="15.75" hidden="1" thickBot="1">
      <c r="A963" s="6770"/>
      <c r="B963" s="6720"/>
      <c r="C963" s="6723"/>
      <c r="D963" s="1315"/>
      <c r="E963" s="1365"/>
      <c r="F963" s="6932"/>
      <c r="G963" s="6755"/>
      <c r="H963" s="6741"/>
      <c r="I963" s="6738"/>
      <c r="J963" s="1240" t="s">
        <v>375</v>
      </c>
      <c r="K963" s="1372"/>
      <c r="L963" s="1377"/>
      <c r="M963" s="1376"/>
      <c r="N963" s="1393"/>
      <c r="O963" s="1426"/>
      <c r="P963" s="1389"/>
      <c r="Q963" s="1425"/>
      <c r="W963" s="1172"/>
      <c r="X963" s="1171"/>
      <c r="Y963" s="1322"/>
      <c r="Z963" s="1322"/>
      <c r="AA963" s="1322"/>
    </row>
    <row r="964" spans="1:30" ht="15.75" hidden="1" thickBot="1">
      <c r="A964" s="6770"/>
      <c r="B964" s="6720"/>
      <c r="C964" s="6723"/>
      <c r="D964" s="1315"/>
      <c r="E964" s="1365"/>
      <c r="F964" s="6932"/>
      <c r="G964" s="6755"/>
      <c r="H964" s="6741"/>
      <c r="I964" s="6738"/>
      <c r="J964" s="1240" t="s">
        <v>354</v>
      </c>
      <c r="K964" s="1372"/>
      <c r="L964" s="1377"/>
      <c r="M964" s="1376"/>
      <c r="N964" s="1393"/>
      <c r="O964" s="1426"/>
      <c r="P964" s="1389"/>
      <c r="Q964" s="1425"/>
      <c r="W964" s="1172"/>
      <c r="X964" s="1171"/>
      <c r="Y964" s="1322"/>
      <c r="Z964" s="1322"/>
      <c r="AA964" s="1322"/>
    </row>
    <row r="965" spans="1:30" ht="15.75" hidden="1" thickBot="1">
      <c r="A965" s="6770"/>
      <c r="B965" s="6720"/>
      <c r="C965" s="6723"/>
      <c r="D965" s="1315"/>
      <c r="E965" s="1365"/>
      <c r="F965" s="6932"/>
      <c r="G965" s="6755"/>
      <c r="H965" s="6741"/>
      <c r="I965" s="6738"/>
      <c r="J965" s="1355" t="s">
        <v>374</v>
      </c>
      <c r="K965" s="1363"/>
      <c r="L965" s="1388"/>
      <c r="M965" s="1387"/>
      <c r="N965" s="1361"/>
      <c r="O965" s="1360"/>
      <c r="P965" s="1359"/>
      <c r="Q965" s="1439"/>
      <c r="W965" s="1172"/>
      <c r="X965" s="1171"/>
      <c r="Y965" s="1322"/>
      <c r="Z965" s="1322"/>
      <c r="AA965" s="1322"/>
    </row>
    <row r="966" spans="1:30" ht="15.75" hidden="1" thickBot="1">
      <c r="A966" s="6770"/>
      <c r="B966" s="6720"/>
      <c r="C966" s="6723"/>
      <c r="D966" s="1315"/>
      <c r="E966" s="1365"/>
      <c r="F966" s="6932"/>
      <c r="G966" s="6755"/>
      <c r="H966" s="6741"/>
      <c r="I966" s="6738"/>
      <c r="J966" s="1240" t="s">
        <v>90</v>
      </c>
      <c r="K966" s="1240"/>
      <c r="L966" s="1238"/>
      <c r="M966" s="1443"/>
      <c r="N966" s="1442"/>
      <c r="O966" s="1390"/>
      <c r="P966" s="1441"/>
      <c r="Q966" s="1440"/>
      <c r="W966" s="1172"/>
      <c r="X966" s="1171"/>
      <c r="Y966" s="1322"/>
      <c r="Z966" s="1322"/>
      <c r="AA966" s="1322"/>
    </row>
    <row r="967" spans="1:30" ht="15.75" hidden="1" thickBot="1">
      <c r="A967" s="6770"/>
      <c r="B967" s="6720"/>
      <c r="C967" s="6723"/>
      <c r="D967" s="1315"/>
      <c r="E967" s="1365"/>
      <c r="F967" s="6932"/>
      <c r="G967" s="6755"/>
      <c r="H967" s="6741"/>
      <c r="I967" s="6738"/>
      <c r="J967" s="1338" t="s">
        <v>373</v>
      </c>
      <c r="K967" s="1338"/>
      <c r="L967" s="1388"/>
      <c r="M967" s="1387"/>
      <c r="N967" s="1361"/>
      <c r="O967" s="1360"/>
      <c r="P967" s="1359"/>
      <c r="Q967" s="1439"/>
      <c r="W967" s="1172"/>
      <c r="X967" s="1171"/>
      <c r="Y967" s="1322"/>
      <c r="Z967" s="1322"/>
      <c r="AA967" s="1322"/>
    </row>
    <row r="968" spans="1:30" ht="13.5" hidden="1" customHeight="1">
      <c r="A968" s="6776"/>
      <c r="B968" s="6721"/>
      <c r="C968" s="6724"/>
      <c r="D968" s="1307"/>
      <c r="E968" s="1220"/>
      <c r="F968" s="6933"/>
      <c r="G968" s="6756"/>
      <c r="H968" s="6768"/>
      <c r="I968" s="6739"/>
      <c r="J968" s="1218" t="s">
        <v>36</v>
      </c>
      <c r="K968" s="1218"/>
      <c r="L968" s="1250">
        <f>SUM(L960:L966)</f>
        <v>0</v>
      </c>
      <c r="M968" s="1397"/>
      <c r="N968" s="1384"/>
      <c r="O968" s="1395"/>
      <c r="P968" s="1214"/>
      <c r="Q968" s="1394"/>
      <c r="W968" s="1172"/>
      <c r="X968" s="1171"/>
      <c r="Y968" s="1322"/>
      <c r="Z968" s="1322"/>
      <c r="AA968" s="1322"/>
    </row>
    <row r="969" spans="1:30">
      <c r="A969" s="6769" t="s">
        <v>284</v>
      </c>
      <c r="B969" s="6719" t="s">
        <v>43</v>
      </c>
      <c r="C969" s="6722" t="s">
        <v>43</v>
      </c>
      <c r="D969" s="1383" t="s">
        <v>38</v>
      </c>
      <c r="E969" s="1382"/>
      <c r="F969" s="7061" t="s">
        <v>419</v>
      </c>
      <c r="G969" s="6754" t="s">
        <v>400</v>
      </c>
      <c r="H969" s="6873" t="s">
        <v>48</v>
      </c>
      <c r="I969" s="6900" t="s">
        <v>407</v>
      </c>
      <c r="J969" s="1325" t="s">
        <v>41</v>
      </c>
      <c r="K969" s="1325"/>
      <c r="L969" s="1381">
        <v>0</v>
      </c>
      <c r="M969" s="1381">
        <v>0</v>
      </c>
      <c r="N969" s="1185" t="s">
        <v>147</v>
      </c>
      <c r="O969" s="1184" t="s">
        <v>254</v>
      </c>
      <c r="P969" s="1379">
        <v>1</v>
      </c>
      <c r="Q969" s="1445">
        <v>0</v>
      </c>
      <c r="R969" s="1438"/>
      <c r="T969" s="1081"/>
      <c r="W969" s="7087" t="s">
        <v>418</v>
      </c>
      <c r="X969" s="6699"/>
      <c r="Y969" s="1322"/>
      <c r="Z969" s="1322"/>
      <c r="AA969" s="1322"/>
    </row>
    <row r="970" spans="1:30">
      <c r="A970" s="6770"/>
      <c r="B970" s="6720"/>
      <c r="C970" s="6723"/>
      <c r="D970" s="1315"/>
      <c r="E970" s="1365"/>
      <c r="F970" s="6932"/>
      <c r="G970" s="6755"/>
      <c r="H970" s="6860"/>
      <c r="I970" s="6901"/>
      <c r="J970" s="1241" t="s">
        <v>376</v>
      </c>
      <c r="K970" s="1241"/>
      <c r="L970" s="1377"/>
      <c r="M970" s="1376"/>
      <c r="N970" s="1375"/>
      <c r="O970" s="1374"/>
      <c r="P970" s="1268"/>
      <c r="Q970" s="1425"/>
      <c r="R970" s="1438"/>
      <c r="T970" s="1081"/>
      <c r="W970" s="6702"/>
      <c r="X970" s="6700"/>
      <c r="Y970" s="1322"/>
      <c r="Z970" s="1322"/>
      <c r="AA970" s="1322"/>
    </row>
    <row r="971" spans="1:30">
      <c r="A971" s="6770"/>
      <c r="B971" s="6720"/>
      <c r="C971" s="6723"/>
      <c r="D971" s="1315"/>
      <c r="E971" s="1365"/>
      <c r="F971" s="6932"/>
      <c r="G971" s="6755"/>
      <c r="H971" s="6860"/>
      <c r="I971" s="6901"/>
      <c r="J971" s="1240" t="s">
        <v>69</v>
      </c>
      <c r="K971" s="1372">
        <v>91</v>
      </c>
      <c r="L971" s="1377">
        <v>0</v>
      </c>
      <c r="M971" s="1376">
        <v>0</v>
      </c>
      <c r="N971" s="1371"/>
      <c r="O971" s="1370"/>
      <c r="P971" s="1369"/>
      <c r="Q971" s="1425"/>
      <c r="W971" s="6702"/>
      <c r="X971" s="6700"/>
      <c r="Y971" s="1444"/>
      <c r="Z971" s="1322"/>
      <c r="AA971" s="1322"/>
      <c r="AC971" s="1143"/>
    </row>
    <row r="972" spans="1:30">
      <c r="A972" s="6770"/>
      <c r="B972" s="6720"/>
      <c r="C972" s="6723"/>
      <c r="D972" s="1315"/>
      <c r="E972" s="1365"/>
      <c r="F972" s="6932"/>
      <c r="G972" s="6755"/>
      <c r="H972" s="6860"/>
      <c r="I972" s="6901"/>
      <c r="J972" s="1240" t="s">
        <v>375</v>
      </c>
      <c r="K972" s="1372"/>
      <c r="L972" s="1377"/>
      <c r="M972" s="1376"/>
      <c r="N972" s="1393"/>
      <c r="O972" s="1426"/>
      <c r="P972" s="1389"/>
      <c r="Q972" s="1425"/>
      <c r="W972" s="6702"/>
      <c r="X972" s="6700"/>
      <c r="Y972" s="1322"/>
      <c r="Z972" s="1322"/>
      <c r="AA972" s="1322"/>
    </row>
    <row r="973" spans="1:30">
      <c r="A973" s="6770"/>
      <c r="B973" s="6720"/>
      <c r="C973" s="6723"/>
      <c r="D973" s="1315"/>
      <c r="E973" s="1365"/>
      <c r="F973" s="6932"/>
      <c r="G973" s="6755"/>
      <c r="H973" s="6860"/>
      <c r="I973" s="6901"/>
      <c r="J973" s="1240" t="s">
        <v>354</v>
      </c>
      <c r="K973" s="1372"/>
      <c r="L973" s="1377"/>
      <c r="M973" s="1376"/>
      <c r="N973" s="1393"/>
      <c r="O973" s="1426"/>
      <c r="P973" s="1389"/>
      <c r="Q973" s="1425"/>
      <c r="W973" s="6702"/>
      <c r="X973" s="6700"/>
      <c r="Y973" s="1322"/>
      <c r="Z973" s="1322"/>
      <c r="AA973" s="1322"/>
    </row>
    <row r="974" spans="1:30">
      <c r="A974" s="6770"/>
      <c r="B974" s="6720"/>
      <c r="C974" s="6723"/>
      <c r="D974" s="1315"/>
      <c r="E974" s="1365"/>
      <c r="F974" s="6932"/>
      <c r="G974" s="6755"/>
      <c r="H974" s="6860"/>
      <c r="I974" s="6901"/>
      <c r="J974" s="1240" t="s">
        <v>374</v>
      </c>
      <c r="K974" s="1372"/>
      <c r="L974" s="1377"/>
      <c r="M974" s="1376"/>
      <c r="N974" s="1393"/>
      <c r="O974" s="1426"/>
      <c r="P974" s="1389"/>
      <c r="Q974" s="1425"/>
      <c r="W974" s="6702"/>
      <c r="X974" s="6700"/>
    </row>
    <row r="975" spans="1:30">
      <c r="A975" s="6770"/>
      <c r="B975" s="6720"/>
      <c r="C975" s="6723"/>
      <c r="D975" s="1315"/>
      <c r="E975" s="1365"/>
      <c r="F975" s="6932"/>
      <c r="G975" s="6755"/>
      <c r="H975" s="6860"/>
      <c r="I975" s="6901"/>
      <c r="J975" s="1240" t="s">
        <v>90</v>
      </c>
      <c r="K975" s="1240"/>
      <c r="L975" s="1238"/>
      <c r="M975" s="1443"/>
      <c r="N975" s="1442"/>
      <c r="O975" s="1390"/>
      <c r="P975" s="1441"/>
      <c r="Q975" s="1440"/>
      <c r="W975" s="6702"/>
      <c r="X975" s="6700"/>
    </row>
    <row r="976" spans="1:30" ht="15.75" thickBot="1">
      <c r="A976" s="6770"/>
      <c r="B976" s="6720"/>
      <c r="C976" s="6723"/>
      <c r="D976" s="1315"/>
      <c r="E976" s="1365"/>
      <c r="F976" s="6932"/>
      <c r="G976" s="6755"/>
      <c r="H976" s="6860"/>
      <c r="I976" s="6901"/>
      <c r="J976" s="1338" t="s">
        <v>373</v>
      </c>
      <c r="K976" s="1338"/>
      <c r="L976" s="1388"/>
      <c r="M976" s="1387"/>
      <c r="N976" s="1361"/>
      <c r="O976" s="1360"/>
      <c r="P976" s="1359"/>
      <c r="Q976" s="1439"/>
      <c r="R976" s="1438"/>
      <c r="T976" s="1081"/>
      <c r="W976" s="6702"/>
      <c r="X976" s="6700"/>
    </row>
    <row r="977" spans="1:32" ht="18" customHeight="1" thickBot="1">
      <c r="A977" s="6776"/>
      <c r="B977" s="6721"/>
      <c r="C977" s="6724"/>
      <c r="D977" s="1307"/>
      <c r="E977" s="1220"/>
      <c r="F977" s="6933"/>
      <c r="G977" s="6756"/>
      <c r="H977" s="6874"/>
      <c r="I977" s="6902"/>
      <c r="J977" s="1218" t="s">
        <v>36</v>
      </c>
      <c r="K977" s="1250">
        <f>SUM(K969:K976)</f>
        <v>91</v>
      </c>
      <c r="L977" s="1250">
        <f>SUM(L969:L976)</f>
        <v>0</v>
      </c>
      <c r="M977" s="1250">
        <f>SUM(M969:M976)</f>
        <v>0</v>
      </c>
      <c r="N977" s="1384"/>
      <c r="O977" s="1395"/>
      <c r="P977" s="1214"/>
      <c r="Q977" s="1394"/>
      <c r="W977" s="1212"/>
      <c r="X977" s="1115"/>
    </row>
    <row r="978" spans="1:32" ht="15" customHeight="1">
      <c r="A978" s="6769" t="s">
        <v>284</v>
      </c>
      <c r="B978" s="6719" t="s">
        <v>43</v>
      </c>
      <c r="C978" s="6722" t="s">
        <v>43</v>
      </c>
      <c r="D978" s="1437" t="s">
        <v>51</v>
      </c>
      <c r="E978" s="6875"/>
      <c r="F978" s="7061" t="s">
        <v>417</v>
      </c>
      <c r="G978" s="6731" t="s">
        <v>400</v>
      </c>
      <c r="H978" s="6859" t="s">
        <v>48</v>
      </c>
      <c r="I978" s="6737" t="s">
        <v>416</v>
      </c>
      <c r="J978" s="1436" t="s">
        <v>41</v>
      </c>
      <c r="K978" s="1153">
        <v>76.2</v>
      </c>
      <c r="L978" s="1153">
        <v>49.2</v>
      </c>
      <c r="M978" s="1153">
        <v>49.2</v>
      </c>
      <c r="N978" s="1435" t="s">
        <v>415</v>
      </c>
      <c r="O978" s="1434" t="s">
        <v>254</v>
      </c>
      <c r="P978" s="1433">
        <v>5</v>
      </c>
      <c r="Q978" s="1432">
        <v>15</v>
      </c>
      <c r="W978" s="6702" t="s">
        <v>414</v>
      </c>
      <c r="X978" s="6700"/>
      <c r="AC978" s="1143"/>
    </row>
    <row r="979" spans="1:32" ht="15" customHeight="1">
      <c r="A979" s="6770"/>
      <c r="B979" s="6720"/>
      <c r="C979" s="6723"/>
      <c r="D979" s="1431"/>
      <c r="E979" s="6876"/>
      <c r="F979" s="6932"/>
      <c r="G979" s="6732"/>
      <c r="H979" s="6860"/>
      <c r="I979" s="6738"/>
      <c r="J979" s="1241" t="s">
        <v>376</v>
      </c>
      <c r="K979" s="1241"/>
      <c r="L979" s="1147"/>
      <c r="M979" s="1144"/>
      <c r="N979" s="1430"/>
      <c r="O979" s="1429"/>
      <c r="P979" s="1428"/>
      <c r="Q979" s="1427"/>
      <c r="W979" s="6702"/>
      <c r="X979" s="6700"/>
    </row>
    <row r="980" spans="1:32">
      <c r="A980" s="6770"/>
      <c r="B980" s="6720"/>
      <c r="C980" s="6723"/>
      <c r="D980" s="1424"/>
      <c r="E980" s="6876"/>
      <c r="F980" s="6932"/>
      <c r="G980" s="6732"/>
      <c r="H980" s="6860"/>
      <c r="I980" s="6738"/>
      <c r="J980" s="1321" t="s">
        <v>69</v>
      </c>
      <c r="K980" s="1241"/>
      <c r="L980" s="1147">
        <v>0</v>
      </c>
      <c r="M980" s="1147">
        <v>0</v>
      </c>
      <c r="N980" s="1371"/>
      <c r="O980" s="1370"/>
      <c r="P980" s="1369"/>
      <c r="Q980" s="1425"/>
      <c r="W980" s="6702"/>
      <c r="X980" s="6700"/>
    </row>
    <row r="981" spans="1:32">
      <c r="A981" s="6770"/>
      <c r="B981" s="6720"/>
      <c r="C981" s="6723"/>
      <c r="D981" s="1424"/>
      <c r="E981" s="6876"/>
      <c r="F981" s="6932"/>
      <c r="G981" s="6732"/>
      <c r="H981" s="6860"/>
      <c r="I981" s="6738"/>
      <c r="J981" s="1321" t="s">
        <v>375</v>
      </c>
      <c r="K981" s="1241"/>
      <c r="L981" s="1147"/>
      <c r="M981" s="1144"/>
      <c r="N981" s="1393"/>
      <c r="O981" s="1426"/>
      <c r="P981" s="1389"/>
      <c r="Q981" s="1425"/>
      <c r="W981" s="6702"/>
      <c r="X981" s="6700"/>
    </row>
    <row r="982" spans="1:32" ht="15.75" thickBot="1">
      <c r="A982" s="6770"/>
      <c r="B982" s="6720"/>
      <c r="C982" s="6723"/>
      <c r="D982" s="1424"/>
      <c r="E982" s="6876"/>
      <c r="F982" s="6932"/>
      <c r="G982" s="6732"/>
      <c r="H982" s="6860"/>
      <c r="I982" s="6738"/>
      <c r="J982" s="1313" t="s">
        <v>354</v>
      </c>
      <c r="K982" s="1313"/>
      <c r="L982" s="1423"/>
      <c r="M982" s="1422"/>
      <c r="N982" s="1421"/>
      <c r="O982" s="1420"/>
      <c r="P982" s="1419"/>
      <c r="Q982" s="1418"/>
      <c r="W982" s="6702"/>
      <c r="X982" s="6700"/>
    </row>
    <row r="983" spans="1:32" ht="20.45" customHeight="1" thickBot="1">
      <c r="A983" s="6776"/>
      <c r="B983" s="6721"/>
      <c r="C983" s="6724"/>
      <c r="D983" s="1417"/>
      <c r="E983" s="6877"/>
      <c r="F983" s="6933"/>
      <c r="G983" s="6732"/>
      <c r="H983" s="6860"/>
      <c r="I983" s="6739"/>
      <c r="J983" s="1218" t="s">
        <v>36</v>
      </c>
      <c r="K983" s="1250">
        <f>SUM(K978:K982)</f>
        <v>76.2</v>
      </c>
      <c r="L983" s="1250">
        <f>SUM(L978:L982)</f>
        <v>49.2</v>
      </c>
      <c r="M983" s="1250">
        <f>SUM(M978:M982)</f>
        <v>49.2</v>
      </c>
      <c r="N983" s="1396"/>
      <c r="O983" s="1395"/>
      <c r="P983" s="1214"/>
      <c r="Q983" s="1394"/>
      <c r="W983" s="1212"/>
      <c r="X983" s="1115"/>
    </row>
    <row r="984" spans="1:32" ht="25.9" hidden="1" customHeight="1" thickBot="1">
      <c r="A984" s="1139" t="s">
        <v>284</v>
      </c>
      <c r="B984" s="1138" t="s">
        <v>43</v>
      </c>
      <c r="C984" s="1232" t="s">
        <v>43</v>
      </c>
      <c r="D984" s="1415" t="s">
        <v>51</v>
      </c>
      <c r="E984" s="6729" t="s">
        <v>43</v>
      </c>
      <c r="F984" s="1414"/>
      <c r="G984" s="6732"/>
      <c r="H984" s="6860"/>
      <c r="I984" s="1413"/>
      <c r="J984" s="1155" t="s">
        <v>41</v>
      </c>
      <c r="K984" s="1155"/>
      <c r="L984" s="1352"/>
      <c r="M984" s="1412"/>
      <c r="N984" s="1411"/>
      <c r="O984" s="1410"/>
      <c r="P984" s="1409"/>
      <c r="Q984" s="1408"/>
      <c r="W984" s="1188"/>
      <c r="X984" s="1187"/>
      <c r="AA984" s="1081"/>
      <c r="AB984" s="1081"/>
    </row>
    <row r="985" spans="1:32" ht="18" hidden="1" customHeight="1">
      <c r="A985" s="1139"/>
      <c r="B985" s="1138"/>
      <c r="C985" s="1232"/>
      <c r="D985" s="1400"/>
      <c r="E985" s="6729"/>
      <c r="F985" s="1398"/>
      <c r="G985" s="6732"/>
      <c r="H985" s="6860"/>
      <c r="I985" s="1135"/>
      <c r="J985" s="1148" t="s">
        <v>69</v>
      </c>
      <c r="K985" s="1148"/>
      <c r="L985" s="1320"/>
      <c r="M985" s="1407"/>
      <c r="N985" s="1173"/>
      <c r="O985" s="1406"/>
      <c r="P985" s="1405"/>
      <c r="Q985" s="1128"/>
      <c r="W985" s="1172"/>
      <c r="X985" s="1171"/>
      <c r="AA985" s="1081"/>
      <c r="AB985" s="1081"/>
    </row>
    <row r="986" spans="1:32" ht="15.75" hidden="1" customHeight="1">
      <c r="A986" s="1139"/>
      <c r="B986" s="1138"/>
      <c r="C986" s="1232"/>
      <c r="D986" s="1400"/>
      <c r="E986" s="6729"/>
      <c r="F986" s="1398"/>
      <c r="G986" s="6732"/>
      <c r="H986" s="6860"/>
      <c r="I986" s="1135"/>
      <c r="J986" s="1134" t="s">
        <v>375</v>
      </c>
      <c r="K986" s="1134"/>
      <c r="L986" s="1312"/>
      <c r="M986" s="1403"/>
      <c r="N986" s="1165"/>
      <c r="O986" s="1402"/>
      <c r="P986" s="1401"/>
      <c r="Q986" s="1162"/>
      <c r="W986" s="1172"/>
      <c r="X986" s="1171"/>
    </row>
    <row r="987" spans="1:32" ht="16.5" hidden="1" customHeight="1">
      <c r="A987" s="1139"/>
      <c r="B987" s="1138"/>
      <c r="C987" s="1232"/>
      <c r="D987" s="1400"/>
      <c r="E987" s="6730"/>
      <c r="F987" s="1398"/>
      <c r="G987" s="6733"/>
      <c r="H987" s="6861"/>
      <c r="I987" s="1135"/>
      <c r="J987" s="1218" t="s">
        <v>36</v>
      </c>
      <c r="K987" s="1218"/>
      <c r="L987" s="1250">
        <f>SUM(L984:L986)</f>
        <v>0</v>
      </c>
      <c r="M987" s="1397"/>
      <c r="N987" s="1396"/>
      <c r="O987" s="1395"/>
      <c r="P987" s="1214"/>
      <c r="Q987" s="1394"/>
      <c r="W987" s="1172"/>
      <c r="X987" s="1171"/>
    </row>
    <row r="988" spans="1:32" ht="15" customHeight="1">
      <c r="A988" s="6769" t="s">
        <v>284</v>
      </c>
      <c r="B988" s="6719" t="s">
        <v>43</v>
      </c>
      <c r="C988" s="6722" t="s">
        <v>43</v>
      </c>
      <c r="D988" s="1383" t="s">
        <v>44</v>
      </c>
      <c r="E988" s="1382"/>
      <c r="F988" s="7051" t="s">
        <v>413</v>
      </c>
      <c r="G988" s="6754" t="s">
        <v>400</v>
      </c>
      <c r="H988" s="6767" t="s">
        <v>48</v>
      </c>
      <c r="I988" s="6737" t="s">
        <v>410</v>
      </c>
      <c r="J988" s="1325" t="s">
        <v>41</v>
      </c>
      <c r="K988" s="1372">
        <v>50.8</v>
      </c>
      <c r="L988" s="1377">
        <v>0</v>
      </c>
      <c r="M988" s="1376">
        <v>0</v>
      </c>
      <c r="N988" s="1185"/>
      <c r="O988" s="1392"/>
      <c r="P988" s="1183"/>
      <c r="Q988" s="1373"/>
      <c r="W988" s="7087" t="s">
        <v>412</v>
      </c>
      <c r="X988" s="6699"/>
      <c r="AC988" s="1143"/>
      <c r="AD988" s="1081"/>
      <c r="AE988" s="1081"/>
      <c r="AF988" s="1081"/>
    </row>
    <row r="989" spans="1:32" ht="15" customHeight="1">
      <c r="A989" s="6770"/>
      <c r="B989" s="6720"/>
      <c r="C989" s="6723"/>
      <c r="D989" s="1315"/>
      <c r="E989" s="1365"/>
      <c r="F989" s="7052"/>
      <c r="G989" s="6755"/>
      <c r="H989" s="6741"/>
      <c r="I989" s="6738"/>
      <c r="J989" s="1241" t="s">
        <v>376</v>
      </c>
      <c r="K989" s="1241"/>
      <c r="L989" s="1377"/>
      <c r="M989" s="1376"/>
      <c r="N989" s="1393"/>
      <c r="O989" s="1392"/>
      <c r="P989" s="1183"/>
      <c r="Q989" s="1373"/>
      <c r="W989" s="6702"/>
      <c r="X989" s="6700"/>
      <c r="AC989" s="1081"/>
      <c r="AD989" s="1081"/>
      <c r="AE989" s="1081"/>
      <c r="AF989" s="1081"/>
    </row>
    <row r="990" spans="1:32">
      <c r="A990" s="6770"/>
      <c r="B990" s="6720"/>
      <c r="C990" s="6723"/>
      <c r="D990" s="1315"/>
      <c r="E990" s="1365"/>
      <c r="F990" s="7052"/>
      <c r="G990" s="6755"/>
      <c r="H990" s="6741"/>
      <c r="I990" s="6738"/>
      <c r="J990" s="1240" t="s">
        <v>69</v>
      </c>
      <c r="K990" s="1372"/>
      <c r="L990" s="1377"/>
      <c r="M990" s="1376"/>
      <c r="N990" s="1391"/>
      <c r="O990" s="1390"/>
      <c r="P990" s="1389"/>
      <c r="Q990" s="1368"/>
      <c r="W990" s="6702"/>
      <c r="X990" s="6700"/>
      <c r="AC990" s="1081"/>
      <c r="AD990" s="1081"/>
      <c r="AE990" s="1081"/>
      <c r="AF990" s="1081"/>
    </row>
    <row r="991" spans="1:32" ht="15.75" thickBot="1">
      <c r="A991" s="6770"/>
      <c r="B991" s="6720"/>
      <c r="C991" s="6723"/>
      <c r="D991" s="1315"/>
      <c r="E991" s="1365"/>
      <c r="F991" s="1364"/>
      <c r="G991" s="6755"/>
      <c r="H991" s="6741"/>
      <c r="I991" s="6738"/>
      <c r="J991" s="1338" t="s">
        <v>375</v>
      </c>
      <c r="K991" s="1338"/>
      <c r="L991" s="1388"/>
      <c r="M991" s="1387"/>
      <c r="N991" s="1386"/>
      <c r="O991" s="1360"/>
      <c r="P991" s="1359"/>
      <c r="Q991" s="1358"/>
      <c r="W991" s="6702"/>
      <c r="X991" s="6700"/>
      <c r="AC991" s="1081"/>
      <c r="AD991" s="1081"/>
      <c r="AE991" s="1081"/>
      <c r="AF991" s="1081"/>
    </row>
    <row r="992" spans="1:32" ht="16.5" customHeight="1" thickBot="1">
      <c r="A992" s="6776"/>
      <c r="B992" s="6721"/>
      <c r="C992" s="6724"/>
      <c r="D992" s="1307"/>
      <c r="E992" s="1220"/>
      <c r="F992" s="1385"/>
      <c r="G992" s="6756"/>
      <c r="H992" s="6768"/>
      <c r="I992" s="6739"/>
      <c r="J992" s="1218" t="s">
        <v>36</v>
      </c>
      <c r="K992" s="1250">
        <f>SUM(K988:K991)</f>
        <v>50.8</v>
      </c>
      <c r="L992" s="1250">
        <f>SUM(L988:L991)</f>
        <v>0</v>
      </c>
      <c r="M992" s="1250">
        <f>SUM(M988:M991)</f>
        <v>0</v>
      </c>
      <c r="N992" s="1384"/>
      <c r="O992" s="1303"/>
      <c r="P992" s="1302"/>
      <c r="Q992" s="1356"/>
      <c r="W992" s="1212"/>
      <c r="X992" s="1115"/>
      <c r="AC992" s="1081"/>
      <c r="AD992" s="1081"/>
      <c r="AE992" s="1081"/>
      <c r="AF992" s="1081"/>
    </row>
    <row r="993" spans="1:32">
      <c r="A993" s="6769" t="s">
        <v>284</v>
      </c>
      <c r="B993" s="6719" t="s">
        <v>43</v>
      </c>
      <c r="C993" s="6722" t="s">
        <v>43</v>
      </c>
      <c r="D993" s="1383" t="s">
        <v>86</v>
      </c>
      <c r="E993" s="1382"/>
      <c r="F993" s="7051" t="s">
        <v>411</v>
      </c>
      <c r="G993" s="6754" t="s">
        <v>400</v>
      </c>
      <c r="H993" s="6767" t="s">
        <v>48</v>
      </c>
      <c r="I993" s="6737" t="s">
        <v>410</v>
      </c>
      <c r="J993" s="1325" t="s">
        <v>41</v>
      </c>
      <c r="K993" s="1325"/>
      <c r="L993" s="1381">
        <v>0</v>
      </c>
      <c r="M993" s="1380">
        <v>0</v>
      </c>
      <c r="N993" s="1185"/>
      <c r="O993" s="1184"/>
      <c r="P993" s="1379"/>
      <c r="Q993" s="1378"/>
      <c r="W993" s="6702" t="s">
        <v>409</v>
      </c>
      <c r="X993" s="6700"/>
      <c r="AC993" s="1081"/>
      <c r="AD993" s="1081"/>
      <c r="AE993" s="1081"/>
      <c r="AF993" s="1081"/>
    </row>
    <row r="994" spans="1:32">
      <c r="A994" s="6770"/>
      <c r="B994" s="6720"/>
      <c r="C994" s="6723"/>
      <c r="D994" s="1315"/>
      <c r="E994" s="1365"/>
      <c r="F994" s="7052"/>
      <c r="G994" s="6755"/>
      <c r="H994" s="6741"/>
      <c r="I994" s="6738"/>
      <c r="J994" s="1241" t="s">
        <v>376</v>
      </c>
      <c r="K994" s="1241"/>
      <c r="L994" s="1377">
        <v>0</v>
      </c>
      <c r="M994" s="1376"/>
      <c r="N994" s="1375"/>
      <c r="O994" s="1374"/>
      <c r="P994" s="1268"/>
      <c r="Q994" s="1373"/>
      <c r="W994" s="6702"/>
      <c r="X994" s="6700"/>
      <c r="AC994" s="1081"/>
      <c r="AD994" s="1081"/>
      <c r="AE994" s="1081"/>
      <c r="AF994" s="1081"/>
    </row>
    <row r="995" spans="1:32">
      <c r="A995" s="6770"/>
      <c r="B995" s="6720"/>
      <c r="C995" s="6723"/>
      <c r="D995" s="1315"/>
      <c r="E995" s="1365"/>
      <c r="F995" s="7052"/>
      <c r="G995" s="6755"/>
      <c r="H995" s="6741"/>
      <c r="I995" s="6738"/>
      <c r="J995" s="1240" t="s">
        <v>69</v>
      </c>
      <c r="K995" s="1372">
        <v>648</v>
      </c>
      <c r="L995" s="1147">
        <v>0</v>
      </c>
      <c r="M995" s="1144">
        <v>0</v>
      </c>
      <c r="N995" s="1371"/>
      <c r="O995" s="1370"/>
      <c r="P995" s="1369"/>
      <c r="Q995" s="1368"/>
      <c r="S995" s="1367"/>
      <c r="V995" s="1366"/>
      <c r="W995" s="6702"/>
      <c r="X995" s="6700"/>
      <c r="AC995" s="1143"/>
      <c r="AD995" s="1081"/>
      <c r="AE995" s="1081"/>
      <c r="AF995" s="1081"/>
    </row>
    <row r="996" spans="1:32" ht="15.75" thickBot="1">
      <c r="A996" s="6770"/>
      <c r="B996" s="6720"/>
      <c r="C996" s="6723"/>
      <c r="D996" s="1323"/>
      <c r="E996" s="1365"/>
      <c r="F996" s="7052"/>
      <c r="G996" s="6755"/>
      <c r="H996" s="6741"/>
      <c r="I996" s="6738"/>
      <c r="J996" s="1355" t="s">
        <v>375</v>
      </c>
      <c r="K996" s="1363"/>
      <c r="L996" s="1362">
        <v>0</v>
      </c>
      <c r="M996" s="1133"/>
      <c r="N996" s="1361"/>
      <c r="O996" s="1360"/>
      <c r="P996" s="1359"/>
      <c r="Q996" s="1358"/>
      <c r="W996" s="6702"/>
      <c r="X996" s="6700"/>
    </row>
    <row r="997" spans="1:32" ht="18" customHeight="1" thickBot="1">
      <c r="A997" s="6776"/>
      <c r="B997" s="6721"/>
      <c r="C997" s="6724"/>
      <c r="D997" s="1357"/>
      <c r="E997" s="1220"/>
      <c r="F997" s="7053"/>
      <c r="G997" s="6756"/>
      <c r="H997" s="6768"/>
      <c r="I997" s="6739"/>
      <c r="J997" s="1218" t="s">
        <v>36</v>
      </c>
      <c r="K997" s="1250">
        <f>SUM(K993:K996)</f>
        <v>648</v>
      </c>
      <c r="L997" s="1250">
        <f>SUM(L993:L996)</f>
        <v>0</v>
      </c>
      <c r="M997" s="1250">
        <f>SUM(M993:M996)</f>
        <v>0</v>
      </c>
      <c r="N997" s="1304"/>
      <c r="O997" s="1303"/>
      <c r="P997" s="1302"/>
      <c r="Q997" s="1356"/>
      <c r="W997" s="1212"/>
      <c r="X997" s="1115"/>
    </row>
    <row r="998" spans="1:32" ht="24" hidden="1" customHeight="1" thickBot="1">
      <c r="A998" s="6769" t="s">
        <v>284</v>
      </c>
      <c r="B998" s="6719" t="s">
        <v>43</v>
      </c>
      <c r="C998" s="6722" t="s">
        <v>43</v>
      </c>
      <c r="D998" s="1328" t="s">
        <v>81</v>
      </c>
      <c r="E998" s="1247"/>
      <c r="F998" s="7027" t="s">
        <v>408</v>
      </c>
      <c r="G998" s="6731" t="s">
        <v>400</v>
      </c>
      <c r="H998" s="6767" t="s">
        <v>48</v>
      </c>
      <c r="I998" s="1156" t="s">
        <v>407</v>
      </c>
      <c r="J998" s="1325" t="s">
        <v>41</v>
      </c>
      <c r="K998" s="1325"/>
      <c r="L998" s="1352"/>
      <c r="M998" s="1352"/>
      <c r="N998" s="1351"/>
      <c r="O998" s="1350"/>
      <c r="P998" s="1349"/>
      <c r="Q998" s="1348"/>
      <c r="W998" s="1188"/>
      <c r="X998" s="1187"/>
    </row>
    <row r="999" spans="1:32" ht="24" hidden="1" customHeight="1">
      <c r="A999" s="6770"/>
      <c r="B999" s="6720"/>
      <c r="C999" s="6723"/>
      <c r="D999" s="1323"/>
      <c r="E999" s="1230"/>
      <c r="F999" s="7028"/>
      <c r="G999" s="6732"/>
      <c r="H999" s="6741"/>
      <c r="I999" s="1135"/>
      <c r="J999" s="1347" t="s">
        <v>402</v>
      </c>
      <c r="K999" s="1347"/>
      <c r="L999" s="1346"/>
      <c r="M999" s="1346"/>
      <c r="N999" s="1345"/>
      <c r="O999" s="1344"/>
      <c r="P999" s="1343"/>
      <c r="Q999" s="1342"/>
      <c r="W999" s="1172"/>
      <c r="X999" s="1171"/>
    </row>
    <row r="1000" spans="1:32" ht="22.5" hidden="1" customHeight="1">
      <c r="A1000" s="6770"/>
      <c r="B1000" s="6720"/>
      <c r="C1000" s="6723"/>
      <c r="D1000" s="1323"/>
      <c r="E1000" s="1230"/>
      <c r="F1000" s="7028"/>
      <c r="G1000" s="6732"/>
      <c r="H1000" s="6741"/>
      <c r="I1000" s="1135"/>
      <c r="J1000" s="1240" t="s">
        <v>69</v>
      </c>
      <c r="K1000" s="1240"/>
      <c r="L1000" s="1320"/>
      <c r="M1000" s="1320"/>
      <c r="N1000" s="1319"/>
      <c r="O1000" s="1341"/>
      <c r="P1000" s="1340"/>
      <c r="Q1000" s="1339"/>
      <c r="W1000" s="1172"/>
      <c r="X1000" s="1171"/>
    </row>
    <row r="1001" spans="1:32" ht="27.75" hidden="1" customHeight="1">
      <c r="A1001" s="6770"/>
      <c r="B1001" s="6720"/>
      <c r="C1001" s="6723"/>
      <c r="D1001" s="1315"/>
      <c r="E1001" s="1230"/>
      <c r="F1001" s="7028"/>
      <c r="G1001" s="6732"/>
      <c r="H1001" s="6741"/>
      <c r="I1001" s="1135"/>
      <c r="J1001" s="1240" t="s">
        <v>375</v>
      </c>
      <c r="K1001" s="1240"/>
      <c r="L1001" s="1320"/>
      <c r="M1001" s="1320"/>
      <c r="N1001" s="1319"/>
      <c r="O1001" s="1341"/>
      <c r="P1001" s="1340"/>
      <c r="Q1001" s="1339"/>
      <c r="W1001" s="1172"/>
      <c r="X1001" s="1171"/>
    </row>
    <row r="1002" spans="1:32" ht="25.5" hidden="1" customHeight="1">
      <c r="A1002" s="6770"/>
      <c r="B1002" s="6720"/>
      <c r="C1002" s="6723"/>
      <c r="D1002" s="1315"/>
      <c r="E1002" s="1230"/>
      <c r="F1002" s="7028"/>
      <c r="G1002" s="6732"/>
      <c r="H1002" s="6741"/>
      <c r="I1002" s="1135"/>
      <c r="J1002" s="1240" t="s">
        <v>354</v>
      </c>
      <c r="K1002" s="1240"/>
      <c r="L1002" s="1320"/>
      <c r="M1002" s="1320"/>
      <c r="N1002" s="1319"/>
      <c r="O1002" s="1341"/>
      <c r="P1002" s="1340"/>
      <c r="Q1002" s="1339"/>
      <c r="W1002" s="1172"/>
      <c r="X1002" s="1171"/>
    </row>
    <row r="1003" spans="1:32" ht="27" hidden="1" customHeight="1">
      <c r="A1003" s="6770"/>
      <c r="B1003" s="6720"/>
      <c r="C1003" s="6723"/>
      <c r="D1003" s="1315"/>
      <c r="E1003" s="1230"/>
      <c r="F1003" s="7028"/>
      <c r="G1003" s="6732"/>
      <c r="H1003" s="6741"/>
      <c r="I1003" s="1135"/>
      <c r="J1003" s="1240" t="s">
        <v>374</v>
      </c>
      <c r="K1003" s="1240"/>
      <c r="L1003" s="1320"/>
      <c r="M1003" s="1320"/>
      <c r="N1003" s="1319"/>
      <c r="O1003" s="1341"/>
      <c r="P1003" s="1340"/>
      <c r="Q1003" s="1339"/>
      <c r="W1003" s="1172"/>
      <c r="X1003" s="1171"/>
    </row>
    <row r="1004" spans="1:32" ht="22.5" hidden="1" customHeight="1">
      <c r="A1004" s="6770"/>
      <c r="B1004" s="6720"/>
      <c r="C1004" s="6723"/>
      <c r="D1004" s="1315"/>
      <c r="E1004" s="1230"/>
      <c r="F1004" s="7028"/>
      <c r="G1004" s="6732"/>
      <c r="H1004" s="6741"/>
      <c r="I1004" s="1135"/>
      <c r="J1004" s="1240" t="s">
        <v>90</v>
      </c>
      <c r="K1004" s="1240"/>
      <c r="L1004" s="1320"/>
      <c r="M1004" s="1320"/>
      <c r="N1004" s="1319"/>
      <c r="O1004" s="1341"/>
      <c r="P1004" s="1340"/>
      <c r="Q1004" s="1339"/>
      <c r="W1004" s="1172"/>
      <c r="X1004" s="1171"/>
    </row>
    <row r="1005" spans="1:32" ht="21" hidden="1" customHeight="1">
      <c r="A1005" s="6770"/>
      <c r="B1005" s="6720"/>
      <c r="C1005" s="6723"/>
      <c r="D1005" s="1315"/>
      <c r="E1005" s="1230"/>
      <c r="F1005" s="7028"/>
      <c r="G1005" s="6732"/>
      <c r="H1005" s="6741"/>
      <c r="I1005" s="1135"/>
      <c r="J1005" s="1338" t="s">
        <v>373</v>
      </c>
      <c r="K1005" s="1338"/>
      <c r="L1005" s="1337"/>
      <c r="M1005" s="1337"/>
      <c r="N1005" s="1311"/>
      <c r="O1005" s="1336"/>
      <c r="P1005" s="1335"/>
      <c r="Q1005" s="1334"/>
      <c r="W1005" s="1172"/>
      <c r="X1005" s="1171"/>
    </row>
    <row r="1006" spans="1:32" ht="28.5" hidden="1" customHeight="1">
      <c r="A1006" s="6776"/>
      <c r="B1006" s="6721"/>
      <c r="C1006" s="6724"/>
      <c r="D1006" s="1307"/>
      <c r="E1006" s="1220"/>
      <c r="F1006" s="7029"/>
      <c r="G1006" s="6733"/>
      <c r="H1006" s="6768"/>
      <c r="I1006" s="1124"/>
      <c r="J1006" s="1218" t="s">
        <v>36</v>
      </c>
      <c r="K1006" s="1251"/>
      <c r="L1006" s="1333"/>
      <c r="M1006" s="1333"/>
      <c r="N1006" s="1304"/>
      <c r="O1006" s="1331"/>
      <c r="P1006" s="1330"/>
      <c r="Q1006" s="1329"/>
      <c r="W1006" s="1172"/>
      <c r="X1006" s="1171"/>
    </row>
    <row r="1007" spans="1:32" ht="24" hidden="1" customHeight="1">
      <c r="A1007" s="6769" t="s">
        <v>284</v>
      </c>
      <c r="B1007" s="6719" t="s">
        <v>43</v>
      </c>
      <c r="C1007" s="6722" t="s">
        <v>43</v>
      </c>
      <c r="D1007" s="1328" t="s">
        <v>79</v>
      </c>
      <c r="E1007" s="1247"/>
      <c r="F1007" s="7027" t="s">
        <v>406</v>
      </c>
      <c r="G1007" s="6731" t="s">
        <v>400</v>
      </c>
      <c r="H1007" s="6767" t="s">
        <v>48</v>
      </c>
      <c r="I1007" s="1156" t="s">
        <v>405</v>
      </c>
      <c r="J1007" s="1325" t="s">
        <v>41</v>
      </c>
      <c r="K1007" s="1325"/>
      <c r="L1007" s="1352"/>
      <c r="M1007" s="1352"/>
      <c r="N1007" s="1351"/>
      <c r="O1007" s="1350"/>
      <c r="P1007" s="1349"/>
      <c r="Q1007" s="1348"/>
      <c r="W1007" s="1172"/>
      <c r="X1007" s="1171"/>
    </row>
    <row r="1008" spans="1:32" ht="21.75" hidden="1" customHeight="1">
      <c r="A1008" s="6770"/>
      <c r="B1008" s="6720"/>
      <c r="C1008" s="6723"/>
      <c r="D1008" s="1323"/>
      <c r="E1008" s="1230"/>
      <c r="F1008" s="7028"/>
      <c r="G1008" s="6732"/>
      <c r="H1008" s="6741"/>
      <c r="I1008" s="1135"/>
      <c r="J1008" s="1347" t="s">
        <v>402</v>
      </c>
      <c r="K1008" s="1347"/>
      <c r="L1008" s="1346"/>
      <c r="M1008" s="1346"/>
      <c r="N1008" s="1345"/>
      <c r="O1008" s="1344"/>
      <c r="P1008" s="1343"/>
      <c r="Q1008" s="1342"/>
      <c r="W1008" s="1172"/>
      <c r="X1008" s="1171"/>
    </row>
    <row r="1009" spans="1:24" ht="22.5" hidden="1" customHeight="1">
      <c r="A1009" s="6770"/>
      <c r="B1009" s="6720"/>
      <c r="C1009" s="6723"/>
      <c r="D1009" s="1323"/>
      <c r="E1009" s="1230"/>
      <c r="F1009" s="7028"/>
      <c r="G1009" s="6732"/>
      <c r="H1009" s="6741"/>
      <c r="I1009" s="1135"/>
      <c r="J1009" s="1240" t="s">
        <v>69</v>
      </c>
      <c r="K1009" s="1240"/>
      <c r="L1009" s="1320"/>
      <c r="M1009" s="1320"/>
      <c r="N1009" s="1319"/>
      <c r="O1009" s="1341"/>
      <c r="P1009" s="1340"/>
      <c r="Q1009" s="1339"/>
      <c r="W1009" s="1172"/>
      <c r="X1009" s="1171"/>
    </row>
    <row r="1010" spans="1:24" ht="21" hidden="1" customHeight="1">
      <c r="A1010" s="6770"/>
      <c r="B1010" s="6720"/>
      <c r="C1010" s="6723"/>
      <c r="D1010" s="1315"/>
      <c r="E1010" s="1230"/>
      <c r="F1010" s="7028"/>
      <c r="G1010" s="6732"/>
      <c r="H1010" s="6741"/>
      <c r="I1010" s="1135"/>
      <c r="J1010" s="1240" t="s">
        <v>375</v>
      </c>
      <c r="K1010" s="1240"/>
      <c r="L1010" s="1320"/>
      <c r="M1010" s="1320"/>
      <c r="N1010" s="1319"/>
      <c r="O1010" s="1341"/>
      <c r="P1010" s="1340"/>
      <c r="Q1010" s="1339"/>
      <c r="W1010" s="1172"/>
      <c r="X1010" s="1171"/>
    </row>
    <row r="1011" spans="1:24" ht="19.5" hidden="1" customHeight="1">
      <c r="A1011" s="6770"/>
      <c r="B1011" s="6720"/>
      <c r="C1011" s="6723"/>
      <c r="D1011" s="1315"/>
      <c r="E1011" s="1230"/>
      <c r="F1011" s="7028"/>
      <c r="G1011" s="6732"/>
      <c r="H1011" s="6741"/>
      <c r="I1011" s="1135"/>
      <c r="J1011" s="1240" t="s">
        <v>354</v>
      </c>
      <c r="K1011" s="1240"/>
      <c r="L1011" s="1320"/>
      <c r="M1011" s="1320"/>
      <c r="N1011" s="1319"/>
      <c r="O1011" s="1341"/>
      <c r="P1011" s="1340"/>
      <c r="Q1011" s="1339"/>
      <c r="W1011" s="1172"/>
      <c r="X1011" s="1171"/>
    </row>
    <row r="1012" spans="1:24" ht="19.5" hidden="1" customHeight="1">
      <c r="A1012" s="6770"/>
      <c r="B1012" s="6720"/>
      <c r="C1012" s="6723"/>
      <c r="D1012" s="1315"/>
      <c r="E1012" s="1230"/>
      <c r="F1012" s="7028"/>
      <c r="G1012" s="6732"/>
      <c r="H1012" s="6741"/>
      <c r="I1012" s="1135"/>
      <c r="J1012" s="1355" t="s">
        <v>374</v>
      </c>
      <c r="K1012" s="1355"/>
      <c r="L1012" s="1320"/>
      <c r="M1012" s="1320"/>
      <c r="N1012" s="1319"/>
      <c r="O1012" s="1341"/>
      <c r="P1012" s="1340"/>
      <c r="Q1012" s="1339"/>
      <c r="W1012" s="1172"/>
      <c r="X1012" s="1171"/>
    </row>
    <row r="1013" spans="1:24" ht="23.25" hidden="1" customHeight="1">
      <c r="A1013" s="6770"/>
      <c r="B1013" s="6720"/>
      <c r="C1013" s="6723"/>
      <c r="D1013" s="1315"/>
      <c r="E1013" s="1230"/>
      <c r="F1013" s="7028"/>
      <c r="G1013" s="6732"/>
      <c r="H1013" s="6741"/>
      <c r="I1013" s="1135"/>
      <c r="J1013" s="1240" t="s">
        <v>90</v>
      </c>
      <c r="K1013" s="1240"/>
      <c r="L1013" s="1320"/>
      <c r="M1013" s="1320"/>
      <c r="N1013" s="1319"/>
      <c r="O1013" s="1341"/>
      <c r="P1013" s="1340"/>
      <c r="Q1013" s="1339"/>
      <c r="W1013" s="1172"/>
      <c r="X1013" s="1171"/>
    </row>
    <row r="1014" spans="1:24" ht="21" hidden="1" customHeight="1">
      <c r="A1014" s="6770"/>
      <c r="B1014" s="6720"/>
      <c r="C1014" s="6723"/>
      <c r="D1014" s="1315"/>
      <c r="E1014" s="1230"/>
      <c r="F1014" s="7028"/>
      <c r="G1014" s="6732"/>
      <c r="H1014" s="6741"/>
      <c r="I1014" s="1135"/>
      <c r="J1014" s="1338" t="s">
        <v>373</v>
      </c>
      <c r="K1014" s="1338"/>
      <c r="L1014" s="1337"/>
      <c r="M1014" s="1337"/>
      <c r="N1014" s="1354"/>
      <c r="O1014" s="1336"/>
      <c r="P1014" s="1335"/>
      <c r="Q1014" s="1334"/>
      <c r="W1014" s="1172"/>
      <c r="X1014" s="1171"/>
    </row>
    <row r="1015" spans="1:24" ht="19.5" hidden="1" customHeight="1">
      <c r="A1015" s="6776"/>
      <c r="B1015" s="6721"/>
      <c r="C1015" s="6724"/>
      <c r="D1015" s="1307"/>
      <c r="E1015" s="1220"/>
      <c r="F1015" s="7029"/>
      <c r="G1015" s="6733"/>
      <c r="H1015" s="6768"/>
      <c r="I1015" s="1124"/>
      <c r="J1015" s="1218" t="s">
        <v>36</v>
      </c>
      <c r="K1015" s="1251"/>
      <c r="L1015" s="1333"/>
      <c r="M1015" s="1333"/>
      <c r="N1015" s="1353"/>
      <c r="O1015" s="1331"/>
      <c r="P1015" s="1330"/>
      <c r="Q1015" s="1329"/>
      <c r="W1015" s="1172"/>
      <c r="X1015" s="1171"/>
    </row>
    <row r="1016" spans="1:24" ht="30" hidden="1" customHeight="1">
      <c r="A1016" s="6769" t="s">
        <v>284</v>
      </c>
      <c r="B1016" s="6719" t="s">
        <v>43</v>
      </c>
      <c r="C1016" s="6722" t="s">
        <v>43</v>
      </c>
      <c r="D1016" s="1328" t="s">
        <v>74</v>
      </c>
      <c r="E1016" s="1247"/>
      <c r="F1016" s="7027" t="s">
        <v>404</v>
      </c>
      <c r="G1016" s="6731" t="s">
        <v>400</v>
      </c>
      <c r="H1016" s="6767" t="s">
        <v>48</v>
      </c>
      <c r="I1016" s="1314" t="s">
        <v>403</v>
      </c>
      <c r="J1016" s="1325" t="s">
        <v>41</v>
      </c>
      <c r="K1016" s="1325"/>
      <c r="L1016" s="1352"/>
      <c r="M1016" s="1352"/>
      <c r="N1016" s="1351"/>
      <c r="O1016" s="1350"/>
      <c r="P1016" s="1349"/>
      <c r="Q1016" s="1348"/>
      <c r="W1016" s="1172"/>
      <c r="X1016" s="1171"/>
    </row>
    <row r="1017" spans="1:24" ht="24.75" hidden="1" customHeight="1">
      <c r="A1017" s="6770"/>
      <c r="B1017" s="6720"/>
      <c r="C1017" s="6723"/>
      <c r="D1017" s="1323"/>
      <c r="E1017" s="1230"/>
      <c r="F1017" s="7028"/>
      <c r="G1017" s="6732"/>
      <c r="H1017" s="6741"/>
      <c r="I1017" s="1314"/>
      <c r="J1017" s="1347" t="s">
        <v>402</v>
      </c>
      <c r="K1017" s="1347"/>
      <c r="L1017" s="1346"/>
      <c r="M1017" s="1346"/>
      <c r="N1017" s="1345"/>
      <c r="O1017" s="1344"/>
      <c r="P1017" s="1343"/>
      <c r="Q1017" s="1342"/>
      <c r="W1017" s="1172"/>
      <c r="X1017" s="1171"/>
    </row>
    <row r="1018" spans="1:24" ht="17.25" hidden="1" customHeight="1">
      <c r="A1018" s="6770"/>
      <c r="B1018" s="6720"/>
      <c r="C1018" s="6723"/>
      <c r="D1018" s="1323"/>
      <c r="E1018" s="1230"/>
      <c r="F1018" s="7028"/>
      <c r="G1018" s="6732"/>
      <c r="H1018" s="6741"/>
      <c r="I1018" s="1314"/>
      <c r="J1018" s="1240" t="s">
        <v>69</v>
      </c>
      <c r="K1018" s="1240"/>
      <c r="L1018" s="1320"/>
      <c r="M1018" s="1320"/>
      <c r="N1018" s="1319"/>
      <c r="O1018" s="1341"/>
      <c r="P1018" s="1340"/>
      <c r="Q1018" s="1339"/>
      <c r="W1018" s="1172"/>
      <c r="X1018" s="1171"/>
    </row>
    <row r="1019" spans="1:24" ht="28.5" hidden="1" customHeight="1">
      <c r="A1019" s="6770"/>
      <c r="B1019" s="6720"/>
      <c r="C1019" s="6723"/>
      <c r="D1019" s="1315"/>
      <c r="E1019" s="1230"/>
      <c r="F1019" s="7028"/>
      <c r="G1019" s="6732"/>
      <c r="H1019" s="6741"/>
      <c r="I1019" s="1314"/>
      <c r="J1019" s="1240" t="s">
        <v>375</v>
      </c>
      <c r="K1019" s="1240"/>
      <c r="L1019" s="1320"/>
      <c r="M1019" s="1320"/>
      <c r="N1019" s="1319"/>
      <c r="O1019" s="1341"/>
      <c r="P1019" s="1340"/>
      <c r="Q1019" s="1339"/>
      <c r="W1019" s="1172"/>
      <c r="X1019" s="1171"/>
    </row>
    <row r="1020" spans="1:24" ht="18" hidden="1" customHeight="1">
      <c r="A1020" s="6770"/>
      <c r="B1020" s="6720"/>
      <c r="C1020" s="6723"/>
      <c r="D1020" s="1315"/>
      <c r="E1020" s="1230"/>
      <c r="F1020" s="7028"/>
      <c r="G1020" s="6732"/>
      <c r="H1020" s="6741"/>
      <c r="I1020" s="1314"/>
      <c r="J1020" s="1240" t="s">
        <v>354</v>
      </c>
      <c r="K1020" s="1240"/>
      <c r="L1020" s="1320"/>
      <c r="M1020" s="1320"/>
      <c r="N1020" s="1319"/>
      <c r="O1020" s="1341"/>
      <c r="P1020" s="1340"/>
      <c r="Q1020" s="1339"/>
      <c r="W1020" s="1172"/>
      <c r="X1020" s="1171"/>
    </row>
    <row r="1021" spans="1:24" ht="18" hidden="1" customHeight="1">
      <c r="A1021" s="6770"/>
      <c r="B1021" s="6720"/>
      <c r="C1021" s="6723"/>
      <c r="D1021" s="1315"/>
      <c r="E1021" s="1230"/>
      <c r="F1021" s="7028"/>
      <c r="G1021" s="6732"/>
      <c r="H1021" s="6741"/>
      <c r="I1021" s="1314"/>
      <c r="J1021" s="1240" t="s">
        <v>374</v>
      </c>
      <c r="K1021" s="1240"/>
      <c r="L1021" s="1320"/>
      <c r="M1021" s="1320"/>
      <c r="N1021" s="1319"/>
      <c r="O1021" s="1341"/>
      <c r="P1021" s="1340"/>
      <c r="Q1021" s="1339"/>
      <c r="W1021" s="1172"/>
      <c r="X1021" s="1171"/>
    </row>
    <row r="1022" spans="1:24" ht="21" hidden="1" customHeight="1">
      <c r="A1022" s="6770"/>
      <c r="B1022" s="6720"/>
      <c r="C1022" s="6723"/>
      <c r="D1022" s="1315"/>
      <c r="E1022" s="1230"/>
      <c r="F1022" s="7028"/>
      <c r="G1022" s="6732"/>
      <c r="H1022" s="6741"/>
      <c r="I1022" s="1314"/>
      <c r="J1022" s="1240" t="s">
        <v>90</v>
      </c>
      <c r="K1022" s="1240"/>
      <c r="L1022" s="1320"/>
      <c r="M1022" s="1320"/>
      <c r="N1022" s="1319"/>
      <c r="O1022" s="1341"/>
      <c r="P1022" s="1340"/>
      <c r="Q1022" s="1339"/>
      <c r="W1022" s="1172"/>
      <c r="X1022" s="1171"/>
    </row>
    <row r="1023" spans="1:24" ht="21" hidden="1" customHeight="1">
      <c r="A1023" s="6770"/>
      <c r="B1023" s="6720"/>
      <c r="C1023" s="6723"/>
      <c r="D1023" s="1315"/>
      <c r="E1023" s="1230"/>
      <c r="F1023" s="7028"/>
      <c r="G1023" s="6732"/>
      <c r="H1023" s="6741"/>
      <c r="I1023" s="1314"/>
      <c r="J1023" s="1338" t="s">
        <v>373</v>
      </c>
      <c r="K1023" s="1338"/>
      <c r="L1023" s="1337"/>
      <c r="M1023" s="1337"/>
      <c r="N1023" s="1311"/>
      <c r="O1023" s="1336"/>
      <c r="P1023" s="1335"/>
      <c r="Q1023" s="1334"/>
      <c r="W1023" s="1172"/>
      <c r="X1023" s="1171"/>
    </row>
    <row r="1024" spans="1:24" ht="0.75" hidden="1" customHeight="1">
      <c r="A1024" s="6776"/>
      <c r="B1024" s="6721"/>
      <c r="C1024" s="6724"/>
      <c r="D1024" s="1307"/>
      <c r="E1024" s="1220"/>
      <c r="F1024" s="7029"/>
      <c r="G1024" s="6733"/>
      <c r="H1024" s="7030"/>
      <c r="I1024" s="1314"/>
      <c r="J1024" s="1251" t="s">
        <v>36</v>
      </c>
      <c r="K1024" s="1251"/>
      <c r="L1024" s="1333"/>
      <c r="M1024" s="1333"/>
      <c r="N1024" s="1332"/>
      <c r="O1024" s="1331"/>
      <c r="P1024" s="1330"/>
      <c r="Q1024" s="1329"/>
      <c r="W1024" s="1172"/>
      <c r="X1024" s="1171"/>
    </row>
    <row r="1025" spans="1:29" ht="16.5" customHeight="1">
      <c r="A1025" s="6769" t="s">
        <v>284</v>
      </c>
      <c r="B1025" s="6719" t="s">
        <v>43</v>
      </c>
      <c r="C1025" s="6722" t="s">
        <v>43</v>
      </c>
      <c r="D1025" s="1328" t="s">
        <v>284</v>
      </c>
      <c r="E1025" s="6771" t="s">
        <v>382</v>
      </c>
      <c r="F1025" s="6807" t="s">
        <v>401</v>
      </c>
      <c r="G1025" s="6731" t="s">
        <v>400</v>
      </c>
      <c r="H1025" s="6767" t="s">
        <v>48</v>
      </c>
      <c r="I1025" s="1326" t="s">
        <v>247</v>
      </c>
      <c r="J1025" s="1325" t="s">
        <v>41</v>
      </c>
      <c r="K1025" s="1153">
        <v>0</v>
      </c>
      <c r="L1025" s="1153">
        <v>0</v>
      </c>
      <c r="M1025" s="1153">
        <v>0</v>
      </c>
      <c r="N1025" s="1131" t="s">
        <v>399</v>
      </c>
      <c r="O1025" s="1130" t="s">
        <v>254</v>
      </c>
      <c r="P1025" s="1234"/>
      <c r="Q1025" s="1324"/>
      <c r="W1025" s="7087" t="s">
        <v>398</v>
      </c>
      <c r="X1025" s="6699"/>
      <c r="AC1025" s="1143"/>
    </row>
    <row r="1026" spans="1:29" ht="20.25" customHeight="1">
      <c r="A1026" s="6770"/>
      <c r="B1026" s="6720"/>
      <c r="C1026" s="6723"/>
      <c r="D1026" s="1323"/>
      <c r="E1026" s="6772"/>
      <c r="F1026" s="6808"/>
      <c r="G1026" s="6732"/>
      <c r="H1026" s="6741"/>
      <c r="I1026" s="1314"/>
      <c r="J1026" s="1241" t="s">
        <v>376</v>
      </c>
      <c r="K1026" s="1241"/>
      <c r="L1026" s="1320"/>
      <c r="M1026" s="1320"/>
      <c r="N1026" s="1319"/>
      <c r="O1026" s="1318"/>
      <c r="P1026" s="1317"/>
      <c r="Q1026" s="1316"/>
      <c r="W1026" s="6702"/>
      <c r="X1026" s="6700"/>
    </row>
    <row r="1027" spans="1:29" ht="20.25" customHeight="1">
      <c r="A1027" s="6770"/>
      <c r="B1027" s="6720"/>
      <c r="C1027" s="6723"/>
      <c r="D1027" s="1323"/>
      <c r="E1027" s="6772"/>
      <c r="F1027" s="6808"/>
      <c r="G1027" s="6732"/>
      <c r="H1027" s="6741"/>
      <c r="I1027" s="1314"/>
      <c r="J1027" s="1240" t="s">
        <v>69</v>
      </c>
      <c r="K1027" s="1238">
        <v>0</v>
      </c>
      <c r="L1027" s="1140">
        <v>50.9</v>
      </c>
      <c r="M1027" s="1140">
        <v>50.8</v>
      </c>
      <c r="N1027" s="1319"/>
      <c r="O1027" s="1318"/>
      <c r="P1027" s="1317"/>
      <c r="Q1027" s="1316"/>
      <c r="W1027" s="6702"/>
      <c r="X1027" s="6700"/>
      <c r="Y1027" s="1322"/>
    </row>
    <row r="1028" spans="1:29" ht="18" customHeight="1">
      <c r="A1028" s="6770"/>
      <c r="B1028" s="6720"/>
      <c r="C1028" s="6723"/>
      <c r="D1028" s="1315"/>
      <c r="E1028" s="6772"/>
      <c r="F1028" s="6808"/>
      <c r="G1028" s="6732"/>
      <c r="H1028" s="6741"/>
      <c r="I1028" s="1314"/>
      <c r="J1028" s="1240" t="s">
        <v>375</v>
      </c>
      <c r="K1028" s="1240"/>
      <c r="L1028" s="1320"/>
      <c r="M1028" s="1320"/>
      <c r="N1028" s="1319"/>
      <c r="O1028" s="1318"/>
      <c r="P1028" s="1317"/>
      <c r="Q1028" s="1316"/>
      <c r="W1028" s="6702"/>
      <c r="X1028" s="6700"/>
      <c r="Y1028" s="1322"/>
    </row>
    <row r="1029" spans="1:29" ht="16.5" customHeight="1">
      <c r="A1029" s="6770"/>
      <c r="B1029" s="6720"/>
      <c r="C1029" s="6723"/>
      <c r="D1029" s="1315"/>
      <c r="E1029" s="6772"/>
      <c r="F1029" s="6808"/>
      <c r="G1029" s="6732"/>
      <c r="H1029" s="6741"/>
      <c r="I1029" s="1314"/>
      <c r="J1029" s="1321" t="s">
        <v>354</v>
      </c>
      <c r="K1029" s="1321"/>
      <c r="L1029" s="1320"/>
      <c r="M1029" s="1320"/>
      <c r="N1029" s="1319"/>
      <c r="O1029" s="1318"/>
      <c r="P1029" s="1317"/>
      <c r="Q1029" s="1316"/>
      <c r="W1029" s="6702"/>
      <c r="X1029" s="6700"/>
    </row>
    <row r="1030" spans="1:29" ht="40.15" customHeight="1" thickBot="1">
      <c r="A1030" s="6770"/>
      <c r="B1030" s="6720"/>
      <c r="C1030" s="6723"/>
      <c r="D1030" s="1315"/>
      <c r="E1030" s="6772"/>
      <c r="F1030" s="6808"/>
      <c r="G1030" s="6732"/>
      <c r="H1030" s="6741"/>
      <c r="I1030" s="1314"/>
      <c r="J1030" s="1313" t="s">
        <v>374</v>
      </c>
      <c r="K1030" s="1313"/>
      <c r="L1030" s="1312"/>
      <c r="M1030" s="1312"/>
      <c r="N1030" s="1311"/>
      <c r="O1030" s="1310"/>
      <c r="P1030" s="1309"/>
      <c r="Q1030" s="1308"/>
      <c r="W1030" s="6702"/>
      <c r="X1030" s="6700"/>
    </row>
    <row r="1031" spans="1:29" ht="16.899999999999999" customHeight="1" thickBot="1">
      <c r="A1031" s="6776"/>
      <c r="B1031" s="6721"/>
      <c r="C1031" s="6724"/>
      <c r="D1031" s="1307"/>
      <c r="E1031" s="6773"/>
      <c r="F1031" s="6809"/>
      <c r="G1031" s="6733"/>
      <c r="H1031" s="6768"/>
      <c r="I1031" s="1306"/>
      <c r="J1031" s="1305" t="s">
        <v>36</v>
      </c>
      <c r="K1031" s="1250">
        <f>SUM(K1025:K1030)</f>
        <v>0</v>
      </c>
      <c r="L1031" s="1250">
        <f>SUM(L1025:L1030)</f>
        <v>50.9</v>
      </c>
      <c r="M1031" s="1250">
        <f>SUM(M1025:M1030)</f>
        <v>50.8</v>
      </c>
      <c r="N1031" s="1304"/>
      <c r="O1031" s="1303"/>
      <c r="P1031" s="1302"/>
      <c r="Q1031" s="1301"/>
      <c r="W1031" s="1212"/>
      <c r="X1031" s="1115"/>
    </row>
    <row r="1032" spans="1:29" ht="18" customHeight="1" thickBot="1">
      <c r="A1032" s="1114" t="s">
        <v>284</v>
      </c>
      <c r="B1032" s="1300" t="s">
        <v>43</v>
      </c>
      <c r="C1032" s="6827" t="s">
        <v>40</v>
      </c>
      <c r="D1032" s="6827"/>
      <c r="E1032" s="6827"/>
      <c r="F1032" s="6827"/>
      <c r="G1032" s="6827"/>
      <c r="H1032" s="6827"/>
      <c r="I1032" s="6828"/>
      <c r="J1032" s="1299" t="s">
        <v>36</v>
      </c>
      <c r="K1032" s="1210">
        <f>K959*1</f>
        <v>866</v>
      </c>
      <c r="L1032" s="1210">
        <f>L959*1</f>
        <v>100.1</v>
      </c>
      <c r="M1032" s="1210">
        <f>M959*1</f>
        <v>100</v>
      </c>
      <c r="N1032" s="1298"/>
      <c r="O1032" s="1297"/>
      <c r="P1032" s="1296"/>
      <c r="Q1032" s="1295"/>
      <c r="W1032" s="1107"/>
      <c r="X1032" s="1106"/>
    </row>
    <row r="1033" spans="1:29" ht="18" customHeight="1" thickBot="1">
      <c r="A1033" s="1114" t="s">
        <v>284</v>
      </c>
      <c r="B1033" s="1294"/>
      <c r="C1033" s="6774" t="s">
        <v>39</v>
      </c>
      <c r="D1033" s="6774"/>
      <c r="E1033" s="6774"/>
      <c r="F1033" s="6774"/>
      <c r="G1033" s="6774"/>
      <c r="H1033" s="6774"/>
      <c r="I1033" s="6775"/>
      <c r="J1033" s="1293" t="s">
        <v>36</v>
      </c>
      <c r="K1033" s="1292">
        <f>K1032*1</f>
        <v>866</v>
      </c>
      <c r="L1033" s="1292">
        <f>L1032*1</f>
        <v>100.1</v>
      </c>
      <c r="M1033" s="1292">
        <f>M1032*1</f>
        <v>100</v>
      </c>
      <c r="N1033" s="1291"/>
      <c r="O1033" s="1290"/>
      <c r="P1033" s="1289"/>
      <c r="Q1033" s="1288"/>
      <c r="W1033" s="1099"/>
      <c r="X1033" s="1098"/>
    </row>
    <row r="1034" spans="1:29" ht="18" customHeight="1" thickBot="1">
      <c r="A1034" s="1105" t="s">
        <v>278</v>
      </c>
      <c r="B1034" s="7034" t="s">
        <v>397</v>
      </c>
      <c r="C1034" s="7035"/>
      <c r="D1034" s="7035"/>
      <c r="E1034" s="7035"/>
      <c r="F1034" s="7035"/>
      <c r="G1034" s="7035"/>
      <c r="H1034" s="7035"/>
      <c r="I1034" s="7035"/>
      <c r="J1034" s="7035"/>
      <c r="K1034" s="7035"/>
      <c r="L1034" s="7035"/>
      <c r="M1034" s="7035"/>
      <c r="N1034" s="7035"/>
      <c r="O1034" s="7035"/>
      <c r="P1034" s="7035"/>
      <c r="Q1034" s="7036"/>
      <c r="W1034" s="1099"/>
      <c r="X1034" s="1098"/>
    </row>
    <row r="1035" spans="1:29" ht="26.25" customHeight="1" thickBot="1">
      <c r="A1035" s="1287"/>
      <c r="B1035" s="1286"/>
      <c r="C1035" s="1286"/>
      <c r="D1035" s="1286"/>
      <c r="E1035" s="1286"/>
      <c r="F1035" s="1286"/>
      <c r="G1035" s="1286"/>
      <c r="H1035" s="1286"/>
      <c r="I1035" s="1286"/>
      <c r="J1035" s="1286"/>
      <c r="K1035" s="1286"/>
      <c r="L1035" s="1286"/>
      <c r="M1035" s="1286"/>
      <c r="N1035" s="1286"/>
      <c r="O1035" s="1286"/>
      <c r="P1035" s="1286"/>
      <c r="Q1035" s="1285"/>
      <c r="W1035" s="1091"/>
      <c r="X1035" s="1090"/>
    </row>
    <row r="1036" spans="1:29" ht="22.9" customHeight="1" thickBot="1">
      <c r="A1036" s="1105" t="s">
        <v>278</v>
      </c>
      <c r="B1036" s="1113" t="s">
        <v>43</v>
      </c>
      <c r="C1036" s="1206"/>
      <c r="D1036" s="7012" t="s">
        <v>396</v>
      </c>
      <c r="E1036" s="7012"/>
      <c r="F1036" s="7012"/>
      <c r="G1036" s="7012"/>
      <c r="H1036" s="7012"/>
      <c r="I1036" s="7012"/>
      <c r="J1036" s="7012"/>
      <c r="K1036" s="7012"/>
      <c r="L1036" s="7012"/>
      <c r="M1036" s="7012"/>
      <c r="N1036" s="7012"/>
      <c r="O1036" s="7012"/>
      <c r="P1036" s="7012"/>
      <c r="Q1036" s="7013"/>
      <c r="W1036" s="1205"/>
      <c r="X1036" s="1204"/>
    </row>
    <row r="1037" spans="1:29" ht="26.25" customHeight="1" thickBot="1">
      <c r="A1037" s="1105"/>
      <c r="B1037" s="1203"/>
      <c r="C1037" s="7017"/>
      <c r="D1037" s="7018"/>
      <c r="E1037" s="7018"/>
      <c r="F1037" s="7018"/>
      <c r="G1037" s="7018"/>
      <c r="H1037" s="7018"/>
      <c r="I1037" s="7018"/>
      <c r="J1037" s="7018"/>
      <c r="K1037" s="7018"/>
      <c r="L1037" s="7018"/>
      <c r="M1037" s="7095"/>
      <c r="N1037" s="1201"/>
      <c r="O1037" s="1200"/>
      <c r="P1037" s="1199"/>
      <c r="Q1037" s="1198"/>
      <c r="W1037" s="1284"/>
      <c r="X1037" s="1283"/>
    </row>
    <row r="1038" spans="1:29" ht="18" customHeight="1" thickBot="1">
      <c r="A1038" s="6769" t="s">
        <v>278</v>
      </c>
      <c r="B1038" s="6719" t="s">
        <v>43</v>
      </c>
      <c r="C1038" s="1157" t="s">
        <v>43</v>
      </c>
      <c r="D1038" s="1195"/>
      <c r="E1038" s="1194"/>
      <c r="F1038" s="6905" t="s">
        <v>395</v>
      </c>
      <c r="G1038" s="6731" t="s">
        <v>389</v>
      </c>
      <c r="H1038" s="6740" t="s">
        <v>48</v>
      </c>
      <c r="I1038" s="6737" t="s">
        <v>247</v>
      </c>
      <c r="J1038" s="1192" t="s">
        <v>41</v>
      </c>
      <c r="K1038" s="1174">
        <f t="shared" ref="K1038:M1044" si="16">K1047+K1056</f>
        <v>0</v>
      </c>
      <c r="L1038" s="1174">
        <f t="shared" si="16"/>
        <v>0</v>
      </c>
      <c r="M1038" s="1174">
        <f t="shared" si="16"/>
        <v>0</v>
      </c>
      <c r="N1038" s="1191"/>
      <c r="O1038" s="1151"/>
      <c r="P1038" s="1190"/>
      <c r="Q1038" s="1189"/>
      <c r="W1038" s="1188"/>
      <c r="X1038" s="1187"/>
    </row>
    <row r="1039" spans="1:29" ht="18" customHeight="1" thickBot="1">
      <c r="A1039" s="6770"/>
      <c r="B1039" s="6720"/>
      <c r="C1039" s="1137"/>
      <c r="D1039" s="1178"/>
      <c r="E1039" s="1177"/>
      <c r="F1039" s="6906"/>
      <c r="G1039" s="6732"/>
      <c r="H1039" s="6741"/>
      <c r="I1039" s="6738"/>
      <c r="J1039" s="1186" t="s">
        <v>376</v>
      </c>
      <c r="K1039" s="1174">
        <f t="shared" si="16"/>
        <v>0</v>
      </c>
      <c r="L1039" s="1174">
        <f t="shared" si="16"/>
        <v>0</v>
      </c>
      <c r="M1039" s="1174">
        <f t="shared" si="16"/>
        <v>0</v>
      </c>
      <c r="N1039" s="1185" t="s">
        <v>383</v>
      </c>
      <c r="O1039" s="1184" t="s">
        <v>254</v>
      </c>
      <c r="P1039" s="1183"/>
      <c r="Q1039" s="1182"/>
      <c r="W1039" s="1172"/>
      <c r="X1039" s="1171"/>
    </row>
    <row r="1040" spans="1:29" ht="18" customHeight="1" thickBot="1">
      <c r="A1040" s="6770"/>
      <c r="B1040" s="6720"/>
      <c r="C1040" s="1137"/>
      <c r="D1040" s="1178"/>
      <c r="E1040" s="1177"/>
      <c r="F1040" s="6906"/>
      <c r="G1040" s="6732"/>
      <c r="H1040" s="6741"/>
      <c r="I1040" s="6738"/>
      <c r="J1040" s="1179" t="s">
        <v>69</v>
      </c>
      <c r="K1040" s="1174">
        <f t="shared" si="16"/>
        <v>244.2</v>
      </c>
      <c r="L1040" s="1174">
        <f t="shared" si="16"/>
        <v>84</v>
      </c>
      <c r="M1040" s="1174">
        <f t="shared" si="16"/>
        <v>81.400000000000006</v>
      </c>
      <c r="N1040" s="1173"/>
      <c r="O1040" s="1130"/>
      <c r="P1040" s="1129"/>
      <c r="Q1040" s="1128"/>
      <c r="W1040" s="1172"/>
      <c r="X1040" s="1171"/>
    </row>
    <row r="1041" spans="1:29" ht="18" customHeight="1" thickBot="1">
      <c r="A1041" s="6770"/>
      <c r="B1041" s="6720"/>
      <c r="C1041" s="1137"/>
      <c r="D1041" s="1178"/>
      <c r="E1041" s="1177"/>
      <c r="F1041" s="6906"/>
      <c r="G1041" s="6732"/>
      <c r="H1041" s="6741"/>
      <c r="I1041" s="6738"/>
      <c r="J1041" s="1179" t="s">
        <v>375</v>
      </c>
      <c r="K1041" s="1174">
        <f t="shared" si="16"/>
        <v>0</v>
      </c>
      <c r="L1041" s="1174">
        <f t="shared" si="16"/>
        <v>0</v>
      </c>
      <c r="M1041" s="1174">
        <f t="shared" si="16"/>
        <v>0</v>
      </c>
      <c r="N1041" s="1173"/>
      <c r="O1041" s="1130"/>
      <c r="P1041" s="1129"/>
      <c r="Q1041" s="1128"/>
      <c r="W1041" s="1172"/>
      <c r="X1041" s="1171"/>
    </row>
    <row r="1042" spans="1:29" ht="18" customHeight="1" thickBot="1">
      <c r="A1042" s="6770"/>
      <c r="B1042" s="6720"/>
      <c r="C1042" s="1137"/>
      <c r="D1042" s="1178"/>
      <c r="E1042" s="1177"/>
      <c r="F1042" s="6906"/>
      <c r="G1042" s="6732"/>
      <c r="H1042" s="6741"/>
      <c r="I1042" s="6738"/>
      <c r="J1042" s="1179" t="s">
        <v>354</v>
      </c>
      <c r="K1042" s="1174">
        <f t="shared" si="16"/>
        <v>123.8</v>
      </c>
      <c r="L1042" s="1174">
        <f t="shared" si="16"/>
        <v>246.8</v>
      </c>
      <c r="M1042" s="1174">
        <f t="shared" si="16"/>
        <v>224.8</v>
      </c>
      <c r="N1042" s="1173"/>
      <c r="O1042" s="1130"/>
      <c r="P1042" s="1129"/>
      <c r="Q1042" s="1128"/>
      <c r="W1042" s="1172"/>
      <c r="X1042" s="1171"/>
    </row>
    <row r="1043" spans="1:29" ht="18" customHeight="1" thickBot="1">
      <c r="A1043" s="6770"/>
      <c r="B1043" s="6720"/>
      <c r="C1043" s="1137"/>
      <c r="D1043" s="1178"/>
      <c r="E1043" s="1177"/>
      <c r="F1043" s="6906"/>
      <c r="G1043" s="6732"/>
      <c r="H1043" s="6741"/>
      <c r="I1043" s="6738"/>
      <c r="J1043" s="1179" t="s">
        <v>374</v>
      </c>
      <c r="K1043" s="1174">
        <f t="shared" si="16"/>
        <v>0</v>
      </c>
      <c r="L1043" s="1174">
        <f t="shared" si="16"/>
        <v>0</v>
      </c>
      <c r="M1043" s="1174">
        <f t="shared" si="16"/>
        <v>0</v>
      </c>
      <c r="N1043" s="1173"/>
      <c r="O1043" s="1130"/>
      <c r="P1043" s="1129"/>
      <c r="Q1043" s="1128"/>
      <c r="W1043" s="1172"/>
      <c r="X1043" s="1171"/>
    </row>
    <row r="1044" spans="1:29" ht="18" customHeight="1" thickBot="1">
      <c r="A1044" s="6770"/>
      <c r="B1044" s="6720"/>
      <c r="C1044" s="1137"/>
      <c r="D1044" s="1178"/>
      <c r="E1044" s="1177"/>
      <c r="F1044" s="6906"/>
      <c r="G1044" s="6732"/>
      <c r="H1044" s="6741"/>
      <c r="I1044" s="6738"/>
      <c r="J1044" s="1179" t="s">
        <v>90</v>
      </c>
      <c r="K1044" s="1174">
        <f t="shared" si="16"/>
        <v>0</v>
      </c>
      <c r="L1044" s="1174">
        <f t="shared" si="16"/>
        <v>0</v>
      </c>
      <c r="M1044" s="1174">
        <f t="shared" si="16"/>
        <v>0</v>
      </c>
      <c r="N1044" s="1173"/>
      <c r="O1044" s="1130"/>
      <c r="P1044" s="1129"/>
      <c r="Q1044" s="1128"/>
      <c r="W1044" s="1172"/>
      <c r="X1044" s="1171"/>
    </row>
    <row r="1045" spans="1:29" ht="18" customHeight="1" thickBot="1">
      <c r="A1045" s="6770"/>
      <c r="B1045" s="6720"/>
      <c r="C1045" s="1137"/>
      <c r="D1045" s="1178"/>
      <c r="E1045" s="1177"/>
      <c r="F1045" s="1176"/>
      <c r="G1045" s="6732"/>
      <c r="H1045" s="6741"/>
      <c r="I1045" s="6738"/>
      <c r="J1045" s="1175" t="s">
        <v>373</v>
      </c>
      <c r="K1045" s="1174">
        <f>K1054</f>
        <v>0</v>
      </c>
      <c r="L1045" s="1174">
        <f>L1054</f>
        <v>0</v>
      </c>
      <c r="M1045" s="1174">
        <f>M1054</f>
        <v>0</v>
      </c>
      <c r="N1045" s="1173"/>
      <c r="O1045" s="1130"/>
      <c r="P1045" s="1129"/>
      <c r="Q1045" s="1128"/>
      <c r="W1045" s="1172"/>
      <c r="X1045" s="1171"/>
    </row>
    <row r="1046" spans="1:29" ht="21.6" customHeight="1" thickBot="1">
      <c r="A1046" s="6776"/>
      <c r="B1046" s="6721"/>
      <c r="C1046" s="1125"/>
      <c r="D1046" s="1170"/>
      <c r="E1046" s="1169"/>
      <c r="F1046" s="1168"/>
      <c r="G1046" s="6733"/>
      <c r="H1046" s="6742"/>
      <c r="I1046" s="6739"/>
      <c r="J1046" s="1282" t="s">
        <v>36</v>
      </c>
      <c r="K1046" s="1281">
        <f>SUM(K1038:K1045)</f>
        <v>368</v>
      </c>
      <c r="L1046" s="1281">
        <f>SUM(L1038:L1045)</f>
        <v>330.8</v>
      </c>
      <c r="M1046" s="1281">
        <f>SUM(M1038:M1045)</f>
        <v>306.20000000000005</v>
      </c>
      <c r="N1046" s="1280"/>
      <c r="O1046" s="1257"/>
      <c r="P1046" s="1256"/>
      <c r="Q1046" s="1255"/>
      <c r="W1046" s="1161"/>
      <c r="X1046" s="1160"/>
    </row>
    <row r="1047" spans="1:29" ht="18" customHeight="1">
      <c r="A1047" s="1279" t="s">
        <v>278</v>
      </c>
      <c r="B1047" s="1278" t="s">
        <v>43</v>
      </c>
      <c r="C1047" s="1157" t="s">
        <v>43</v>
      </c>
      <c r="D1047" s="1277" t="s">
        <v>43</v>
      </c>
      <c r="E1047" s="1247"/>
      <c r="F1047" s="7031" t="s">
        <v>394</v>
      </c>
      <c r="G1047" s="6731" t="s">
        <v>389</v>
      </c>
      <c r="H1047" s="6740" t="s">
        <v>48</v>
      </c>
      <c r="I1047" s="6737" t="s">
        <v>388</v>
      </c>
      <c r="J1047" s="1276" t="s">
        <v>41</v>
      </c>
      <c r="K1047" s="1153"/>
      <c r="L1047" s="1153"/>
      <c r="M1047" s="1275"/>
      <c r="N1047" s="1274" t="s">
        <v>147</v>
      </c>
      <c r="O1047" s="1273" t="s">
        <v>254</v>
      </c>
      <c r="P1047" s="1272"/>
      <c r="Q1047" s="1149"/>
      <c r="W1047" s="7089" t="s">
        <v>393</v>
      </c>
      <c r="X1047" s="6700"/>
    </row>
    <row r="1048" spans="1:29" ht="15.75" customHeight="1">
      <c r="A1048" s="1263"/>
      <c r="B1048" s="1262"/>
      <c r="C1048" s="1137"/>
      <c r="D1048" s="1271"/>
      <c r="E1048" s="1230"/>
      <c r="F1048" s="7032"/>
      <c r="G1048" s="6732"/>
      <c r="H1048" s="6741"/>
      <c r="I1048" s="6738"/>
      <c r="J1048" s="1241" t="s">
        <v>376</v>
      </c>
      <c r="K1048" s="1147"/>
      <c r="L1048" s="1147"/>
      <c r="M1048" s="1147"/>
      <c r="N1048" s="1270"/>
      <c r="O1048" s="1269"/>
      <c r="P1048" s="1268"/>
      <c r="Q1048" s="1182"/>
      <c r="W1048" s="7089"/>
      <c r="X1048" s="6700"/>
    </row>
    <row r="1049" spans="1:29" ht="51" customHeight="1">
      <c r="A1049" s="1263"/>
      <c r="B1049" s="1262"/>
      <c r="C1049" s="1137"/>
      <c r="D1049" s="1261"/>
      <c r="E1049" s="1230"/>
      <c r="F1049" s="7032"/>
      <c r="G1049" s="6732"/>
      <c r="H1049" s="6741"/>
      <c r="I1049" s="6738"/>
      <c r="J1049" s="1142" t="s">
        <v>69</v>
      </c>
      <c r="K1049" s="1140">
        <v>214.7</v>
      </c>
      <c r="L1049" s="1140">
        <v>67.7</v>
      </c>
      <c r="M1049" s="1140">
        <v>66.5</v>
      </c>
      <c r="N1049" s="1267" t="s">
        <v>392</v>
      </c>
      <c r="O1049" s="1130" t="s">
        <v>391</v>
      </c>
      <c r="P1049" s="1129"/>
      <c r="Q1049" s="1266"/>
      <c r="W1049" s="7089"/>
      <c r="X1049" s="6700"/>
      <c r="AC1049" s="1143"/>
    </row>
    <row r="1050" spans="1:29" ht="18" customHeight="1">
      <c r="A1050" s="1263"/>
      <c r="B1050" s="1262"/>
      <c r="C1050" s="1137"/>
      <c r="D1050" s="1261"/>
      <c r="E1050" s="1230"/>
      <c r="F1050" s="7032"/>
      <c r="G1050" s="6732"/>
      <c r="H1050" s="6741"/>
      <c r="I1050" s="6738"/>
      <c r="J1050" s="1142" t="s">
        <v>375</v>
      </c>
      <c r="K1050" s="1140"/>
      <c r="L1050" s="1140"/>
      <c r="M1050" s="1147"/>
      <c r="N1050" s="1265"/>
      <c r="O1050" s="1130"/>
      <c r="P1050" s="1129"/>
      <c r="Q1050" s="1128"/>
      <c r="W1050" s="7089"/>
      <c r="X1050" s="6700"/>
    </row>
    <row r="1051" spans="1:29" ht="18" customHeight="1">
      <c r="A1051" s="1263"/>
      <c r="B1051" s="1262"/>
      <c r="C1051" s="1137"/>
      <c r="D1051" s="1261"/>
      <c r="E1051" s="1230"/>
      <c r="F1051" s="7032"/>
      <c r="G1051" s="6732"/>
      <c r="H1051" s="6741"/>
      <c r="I1051" s="6738"/>
      <c r="J1051" s="1142" t="s">
        <v>354</v>
      </c>
      <c r="K1051" s="1140">
        <v>102.3</v>
      </c>
      <c r="L1051" s="1140">
        <v>212.3</v>
      </c>
      <c r="M1051" s="1264">
        <v>211.8</v>
      </c>
      <c r="N1051" s="1131"/>
      <c r="O1051" s="1130"/>
      <c r="P1051" s="1129"/>
      <c r="Q1051" s="1128"/>
      <c r="W1051" s="7089"/>
      <c r="X1051" s="6700"/>
      <c r="AC1051" s="1143"/>
    </row>
    <row r="1052" spans="1:29" ht="18" customHeight="1">
      <c r="A1052" s="1263"/>
      <c r="B1052" s="1262"/>
      <c r="C1052" s="1137"/>
      <c r="D1052" s="1261"/>
      <c r="E1052" s="1230"/>
      <c r="F1052" s="7032"/>
      <c r="G1052" s="6732"/>
      <c r="H1052" s="6741"/>
      <c r="I1052" s="6738"/>
      <c r="J1052" s="1142" t="s">
        <v>374</v>
      </c>
      <c r="K1052" s="1140"/>
      <c r="L1052" s="1140"/>
      <c r="M1052" s="1264"/>
      <c r="N1052" s="1131"/>
      <c r="O1052" s="1130"/>
      <c r="P1052" s="1129"/>
      <c r="Q1052" s="1128"/>
      <c r="W1052" s="7089"/>
      <c r="X1052" s="6700"/>
    </row>
    <row r="1053" spans="1:29" ht="18" customHeight="1">
      <c r="A1053" s="1263"/>
      <c r="B1053" s="1262"/>
      <c r="C1053" s="1137"/>
      <c r="D1053" s="1261"/>
      <c r="E1053" s="1230"/>
      <c r="F1053" s="7032"/>
      <c r="G1053" s="6732"/>
      <c r="H1053" s="6741"/>
      <c r="I1053" s="6738"/>
      <c r="J1053" s="1142" t="s">
        <v>90</v>
      </c>
      <c r="K1053" s="1140"/>
      <c r="L1053" s="1140"/>
      <c r="M1053" s="1264"/>
      <c r="N1053" s="1131"/>
      <c r="O1053" s="1130"/>
      <c r="P1053" s="1129"/>
      <c r="Q1053" s="1128"/>
      <c r="W1053" s="7089"/>
      <c r="X1053" s="6700"/>
    </row>
    <row r="1054" spans="1:29" ht="55.5" customHeight="1" thickBot="1">
      <c r="A1054" s="1263"/>
      <c r="B1054" s="1262"/>
      <c r="C1054" s="1137"/>
      <c r="D1054" s="1261"/>
      <c r="E1054" s="1230"/>
      <c r="F1054" s="7032"/>
      <c r="G1054" s="6732"/>
      <c r="H1054" s="6741"/>
      <c r="I1054" s="6738"/>
      <c r="J1054" s="1134" t="s">
        <v>373</v>
      </c>
      <c r="K1054" s="1260"/>
      <c r="L1054" s="1260"/>
      <c r="M1054" s="1259"/>
      <c r="N1054" s="1258"/>
      <c r="O1054" s="1257"/>
      <c r="P1054" s="1256"/>
      <c r="Q1054" s="1255"/>
      <c r="W1054" s="7089"/>
      <c r="X1054" s="6700"/>
    </row>
    <row r="1055" spans="1:29" ht="18" customHeight="1" thickBot="1">
      <c r="A1055" s="1254"/>
      <c r="B1055" s="1253"/>
      <c r="C1055" s="1125"/>
      <c r="D1055" s="1252"/>
      <c r="E1055" s="1220"/>
      <c r="F1055" s="7033"/>
      <c r="G1055" s="6733"/>
      <c r="H1055" s="6742"/>
      <c r="I1055" s="6739"/>
      <c r="J1055" s="1251" t="s">
        <v>36</v>
      </c>
      <c r="K1055" s="1250">
        <f>SUM(K1047:K1054)</f>
        <v>317</v>
      </c>
      <c r="L1055" s="1217">
        <f>SUM(L1047:L1054)</f>
        <v>280</v>
      </c>
      <c r="M1055" s="1217">
        <f>SUM(M1047:M1054)</f>
        <v>278.3</v>
      </c>
      <c r="N1055" s="1249"/>
      <c r="O1055" s="1214"/>
      <c r="P1055" s="1214"/>
      <c r="Q1055" s="1213"/>
      <c r="W1055" s="1212"/>
      <c r="X1055" s="1115"/>
    </row>
    <row r="1056" spans="1:29" ht="18" customHeight="1">
      <c r="A1056" s="6769" t="s">
        <v>278</v>
      </c>
      <c r="B1056" s="6719" t="s">
        <v>43</v>
      </c>
      <c r="C1056" s="6722" t="s">
        <v>43</v>
      </c>
      <c r="D1056" s="6725" t="s">
        <v>38</v>
      </c>
      <c r="E1056" s="6757"/>
      <c r="F1056" s="6802" t="s">
        <v>390</v>
      </c>
      <c r="G1056" s="7022" t="s">
        <v>389</v>
      </c>
      <c r="H1056" s="6740" t="s">
        <v>48</v>
      </c>
      <c r="I1056" s="7019" t="s">
        <v>388</v>
      </c>
      <c r="J1056" s="1246" t="s">
        <v>41</v>
      </c>
      <c r="K1056" s="1246"/>
      <c r="L1056" s="1245"/>
      <c r="M1056" s="1244"/>
      <c r="N1056" s="1243" t="s">
        <v>147</v>
      </c>
      <c r="O1056" s="1242" t="s">
        <v>254</v>
      </c>
      <c r="P1056" s="1150"/>
      <c r="Q1056" s="1149"/>
      <c r="W1056" s="6702" t="s">
        <v>387</v>
      </c>
      <c r="X1056" s="6701" t="s">
        <v>386</v>
      </c>
      <c r="Y1056" s="1081"/>
    </row>
    <row r="1057" spans="1:35" ht="18" customHeight="1">
      <c r="A1057" s="6770"/>
      <c r="B1057" s="6720"/>
      <c r="C1057" s="6723"/>
      <c r="D1057" s="6726"/>
      <c r="E1057" s="6758"/>
      <c r="F1057" s="6803"/>
      <c r="G1057" s="7023"/>
      <c r="H1057" s="6741"/>
      <c r="I1057" s="7020"/>
      <c r="J1057" s="1241" t="s">
        <v>376</v>
      </c>
      <c r="K1057" s="1241"/>
      <c r="L1057" s="1238"/>
      <c r="M1057" s="1237"/>
      <c r="N1057" s="1236"/>
      <c r="O1057" s="1235"/>
      <c r="P1057" s="1234"/>
      <c r="Q1057" s="1233"/>
      <c r="W1057" s="6702"/>
      <c r="X1057" s="6701"/>
    </row>
    <row r="1058" spans="1:35" ht="18" customHeight="1">
      <c r="A1058" s="6770"/>
      <c r="B1058" s="6720"/>
      <c r="C1058" s="6723"/>
      <c r="D1058" s="6726"/>
      <c r="E1058" s="6758"/>
      <c r="F1058" s="6803"/>
      <c r="G1058" s="7023"/>
      <c r="H1058" s="6741"/>
      <c r="I1058" s="7020"/>
      <c r="J1058" s="1239" t="s">
        <v>69</v>
      </c>
      <c r="K1058" s="1238">
        <v>29.5</v>
      </c>
      <c r="L1058" s="1238">
        <v>16.3</v>
      </c>
      <c r="M1058" s="1237">
        <v>14.9</v>
      </c>
      <c r="N1058" s="1236"/>
      <c r="O1058" s="1235"/>
      <c r="P1058" s="1234"/>
      <c r="Q1058" s="1233"/>
      <c r="W1058" s="6702"/>
      <c r="X1058" s="6701"/>
      <c r="AC1058" s="1143"/>
    </row>
    <row r="1059" spans="1:35" ht="18" customHeight="1">
      <c r="A1059" s="6770"/>
      <c r="B1059" s="6720"/>
      <c r="C1059" s="6723"/>
      <c r="D1059" s="6726"/>
      <c r="E1059" s="6758"/>
      <c r="F1059" s="6803"/>
      <c r="G1059" s="7023"/>
      <c r="H1059" s="6741"/>
      <c r="I1059" s="7020"/>
      <c r="J1059" s="1239" t="s">
        <v>375</v>
      </c>
      <c r="K1059" s="1239"/>
      <c r="L1059" s="1238"/>
      <c r="M1059" s="1237"/>
      <c r="N1059" s="1236"/>
      <c r="O1059" s="1235"/>
      <c r="P1059" s="1234"/>
      <c r="Q1059" s="1233"/>
      <c r="W1059" s="6702"/>
      <c r="X1059" s="6701"/>
    </row>
    <row r="1060" spans="1:35" ht="18" customHeight="1">
      <c r="A1060" s="6770"/>
      <c r="B1060" s="6720"/>
      <c r="C1060" s="6723"/>
      <c r="D1060" s="6726"/>
      <c r="E1060" s="6758"/>
      <c r="F1060" s="6803"/>
      <c r="G1060" s="7023"/>
      <c r="H1060" s="6741"/>
      <c r="I1060" s="7020"/>
      <c r="J1060" s="1239" t="s">
        <v>354</v>
      </c>
      <c r="K1060" s="1240">
        <v>21.5</v>
      </c>
      <c r="L1060" s="1238">
        <v>34.5</v>
      </c>
      <c r="M1060" s="1237">
        <v>13</v>
      </c>
      <c r="N1060" s="1236"/>
      <c r="O1060" s="1235"/>
      <c r="P1060" s="1234"/>
      <c r="Q1060" s="1233"/>
      <c r="W1060" s="6702"/>
      <c r="X1060" s="6701"/>
      <c r="AC1060" s="1143"/>
    </row>
    <row r="1061" spans="1:35" ht="18" customHeight="1">
      <c r="A1061" s="6770"/>
      <c r="B1061" s="6720"/>
      <c r="C1061" s="6723"/>
      <c r="D1061" s="6726"/>
      <c r="E1061" s="6758"/>
      <c r="F1061" s="6803"/>
      <c r="G1061" s="7023"/>
      <c r="H1061" s="6741"/>
      <c r="I1061" s="7020"/>
      <c r="J1061" s="1239" t="s">
        <v>374</v>
      </c>
      <c r="K1061" s="1239"/>
      <c r="L1061" s="1238"/>
      <c r="M1061" s="1237"/>
      <c r="N1061" s="1236"/>
      <c r="O1061" s="1235"/>
      <c r="P1061" s="1234"/>
      <c r="Q1061" s="1233"/>
      <c r="W1061" s="6702"/>
      <c r="X1061" s="6701"/>
    </row>
    <row r="1062" spans="1:35" ht="23.45" customHeight="1" thickBot="1">
      <c r="A1062" s="6770"/>
      <c r="B1062" s="6720"/>
      <c r="C1062" s="6723"/>
      <c r="D1062" s="6726"/>
      <c r="E1062" s="6758"/>
      <c r="F1062" s="6803"/>
      <c r="G1062" s="7023"/>
      <c r="H1062" s="6741"/>
      <c r="I1062" s="7020"/>
      <c r="J1062" s="1229" t="s">
        <v>90</v>
      </c>
      <c r="K1062" s="1229"/>
      <c r="L1062" s="1228"/>
      <c r="M1062" s="1227"/>
      <c r="N1062" s="1226"/>
      <c r="O1062" s="1225"/>
      <c r="P1062" s="1224"/>
      <c r="Q1062" s="1223"/>
      <c r="W1062" s="6702"/>
      <c r="X1062" s="6701"/>
    </row>
    <row r="1063" spans="1:35" ht="18" customHeight="1" thickBot="1">
      <c r="A1063" s="6776"/>
      <c r="B1063" s="6721"/>
      <c r="C1063" s="6724"/>
      <c r="D1063" s="6727"/>
      <c r="E1063" s="6759"/>
      <c r="F1063" s="6826"/>
      <c r="G1063" s="7024"/>
      <c r="H1063" s="6742"/>
      <c r="I1063" s="7021"/>
      <c r="J1063" s="1218" t="s">
        <v>36</v>
      </c>
      <c r="K1063" s="1217">
        <f>SUM(K1056:K1062)</f>
        <v>51</v>
      </c>
      <c r="L1063" s="1217">
        <f>SUM(L1056:L1062)</f>
        <v>50.8</v>
      </c>
      <c r="M1063" s="1217">
        <f>SUM(M1056:M1062)</f>
        <v>27.9</v>
      </c>
      <c r="N1063" s="1216"/>
      <c r="O1063" s="1215"/>
      <c r="P1063" s="1214"/>
      <c r="Q1063" s="1213"/>
      <c r="W1063" s="1212"/>
      <c r="X1063" s="1115"/>
    </row>
    <row r="1064" spans="1:35" ht="18" customHeight="1" thickBot="1">
      <c r="A1064" s="1127" t="s">
        <v>278</v>
      </c>
      <c r="B1064" s="1126" t="s">
        <v>43</v>
      </c>
      <c r="C1064" s="6998" t="s">
        <v>40</v>
      </c>
      <c r="D1064" s="6827"/>
      <c r="E1064" s="6827"/>
      <c r="F1064" s="6827"/>
      <c r="G1064" s="6827"/>
      <c r="H1064" s="6827"/>
      <c r="I1064" s="6827"/>
      <c r="J1064" s="1211" t="s">
        <v>36</v>
      </c>
      <c r="K1064" s="1210">
        <f>K1046*1</f>
        <v>368</v>
      </c>
      <c r="L1064" s="1210">
        <f>L1046*1</f>
        <v>330.8</v>
      </c>
      <c r="M1064" s="1210">
        <f>M1046*1</f>
        <v>306.20000000000005</v>
      </c>
      <c r="N1064" s="1209"/>
      <c r="O1064" s="1208"/>
      <c r="P1064" s="1208"/>
      <c r="Q1064" s="1207"/>
      <c r="W1064" s="1205"/>
      <c r="X1064" s="1204"/>
    </row>
    <row r="1065" spans="1:35" ht="33" customHeight="1" thickBot="1">
      <c r="A1065" s="1105" t="s">
        <v>278</v>
      </c>
      <c r="B1065" s="1113" t="s">
        <v>38</v>
      </c>
      <c r="C1065" s="1206"/>
      <c r="D1065" s="7012" t="s">
        <v>385</v>
      </c>
      <c r="E1065" s="7012"/>
      <c r="F1065" s="7012"/>
      <c r="G1065" s="7012"/>
      <c r="H1065" s="7012"/>
      <c r="I1065" s="7012"/>
      <c r="J1065" s="7012"/>
      <c r="K1065" s="7012"/>
      <c r="L1065" s="7012"/>
      <c r="M1065" s="7012"/>
      <c r="N1065" s="7012"/>
      <c r="O1065" s="7025"/>
      <c r="P1065" s="7025"/>
      <c r="Q1065" s="7026"/>
      <c r="W1065" s="1205"/>
      <c r="X1065" s="1204"/>
      <c r="AC1065" s="1081"/>
      <c r="AD1065" s="1081"/>
      <c r="AE1065" s="1081"/>
      <c r="AF1065" s="1081"/>
      <c r="AG1065" s="1081"/>
      <c r="AH1065" s="1081"/>
      <c r="AI1065" s="1081"/>
    </row>
    <row r="1066" spans="1:35" ht="35.25" customHeight="1" thickBot="1">
      <c r="A1066" s="1105"/>
      <c r="B1066" s="1203"/>
      <c r="C1066" s="7017"/>
      <c r="D1066" s="7018"/>
      <c r="E1066" s="7018"/>
      <c r="F1066" s="7018"/>
      <c r="G1066" s="7018"/>
      <c r="H1066" s="7018"/>
      <c r="I1066" s="7018"/>
      <c r="J1066" s="7018"/>
      <c r="K1066" s="7018"/>
      <c r="L1066" s="7018"/>
      <c r="M1066" s="1202"/>
      <c r="N1066" s="1201"/>
      <c r="O1066" s="1200"/>
      <c r="P1066" s="1199"/>
      <c r="Q1066" s="1198"/>
      <c r="W1066" s="1197"/>
      <c r="X1066" s="1196"/>
      <c r="AC1066" s="1064"/>
      <c r="AD1066" s="1064"/>
      <c r="AE1066" s="1064"/>
    </row>
    <row r="1067" spans="1:35" ht="18" customHeight="1" thickBot="1">
      <c r="A1067" s="6769" t="s">
        <v>278</v>
      </c>
      <c r="B1067" s="6719" t="s">
        <v>38</v>
      </c>
      <c r="C1067" s="1157" t="s">
        <v>43</v>
      </c>
      <c r="D1067" s="1195"/>
      <c r="E1067" s="1194"/>
      <c r="F1067" s="1193" t="s">
        <v>384</v>
      </c>
      <c r="G1067" s="6731" t="s">
        <v>380</v>
      </c>
      <c r="H1067" s="6740" t="s">
        <v>48</v>
      </c>
      <c r="I1067" s="6737" t="s">
        <v>247</v>
      </c>
      <c r="J1067" s="1192" t="s">
        <v>41</v>
      </c>
      <c r="K1067" s="1174">
        <f t="shared" ref="K1067:M1074" si="17">K1076</f>
        <v>0</v>
      </c>
      <c r="L1067" s="1174">
        <f t="shared" si="17"/>
        <v>0</v>
      </c>
      <c r="M1067" s="1174">
        <f t="shared" si="17"/>
        <v>0</v>
      </c>
      <c r="N1067" s="1191"/>
      <c r="O1067" s="1151"/>
      <c r="P1067" s="1190"/>
      <c r="Q1067" s="1189"/>
      <c r="W1067" s="1188"/>
      <c r="X1067" s="1187"/>
      <c r="AC1067" s="1064"/>
      <c r="AD1067" s="1064"/>
      <c r="AE1067" s="1064"/>
    </row>
    <row r="1068" spans="1:35" ht="18" customHeight="1" thickBot="1">
      <c r="A1068" s="6770"/>
      <c r="B1068" s="6720"/>
      <c r="C1068" s="1137"/>
      <c r="D1068" s="1178"/>
      <c r="E1068" s="1177"/>
      <c r="F1068" s="1180"/>
      <c r="G1068" s="6732"/>
      <c r="H1068" s="6741"/>
      <c r="I1068" s="6738"/>
      <c r="J1068" s="1186" t="s">
        <v>376</v>
      </c>
      <c r="K1068" s="1174">
        <f t="shared" si="17"/>
        <v>0</v>
      </c>
      <c r="L1068" s="1174">
        <f t="shared" si="17"/>
        <v>0</v>
      </c>
      <c r="M1068" s="1174">
        <f t="shared" si="17"/>
        <v>0</v>
      </c>
      <c r="N1068" s="1185" t="s">
        <v>383</v>
      </c>
      <c r="O1068" s="1184" t="s">
        <v>254</v>
      </c>
      <c r="P1068" s="1183"/>
      <c r="Q1068" s="1182"/>
      <c r="W1068" s="1172"/>
      <c r="X1068" s="1171"/>
    </row>
    <row r="1069" spans="1:35" ht="18" customHeight="1" thickBot="1">
      <c r="A1069" s="6770"/>
      <c r="B1069" s="6720"/>
      <c r="C1069" s="1137"/>
      <c r="D1069" s="1178"/>
      <c r="E1069" s="1177"/>
      <c r="F1069" s="1180"/>
      <c r="G1069" s="6732"/>
      <c r="H1069" s="6741"/>
      <c r="I1069" s="6738"/>
      <c r="J1069" s="1179" t="s">
        <v>69</v>
      </c>
      <c r="K1069" s="1181">
        <f t="shared" si="17"/>
        <v>50</v>
      </c>
      <c r="L1069" s="1174">
        <f t="shared" si="17"/>
        <v>0</v>
      </c>
      <c r="M1069" s="1174">
        <f t="shared" si="17"/>
        <v>0</v>
      </c>
      <c r="N1069" s="1173"/>
      <c r="O1069" s="1130"/>
      <c r="P1069" s="1129"/>
      <c r="Q1069" s="1128"/>
      <c r="W1069" s="1172"/>
      <c r="X1069" s="1171"/>
    </row>
    <row r="1070" spans="1:35" ht="18" customHeight="1" thickBot="1">
      <c r="A1070" s="6770"/>
      <c r="B1070" s="6720"/>
      <c r="C1070" s="1137"/>
      <c r="D1070" s="1178"/>
      <c r="E1070" s="1177"/>
      <c r="F1070" s="1180"/>
      <c r="G1070" s="6732"/>
      <c r="H1070" s="6741"/>
      <c r="I1070" s="6738"/>
      <c r="J1070" s="1179" t="s">
        <v>375</v>
      </c>
      <c r="K1070" s="1174">
        <f t="shared" si="17"/>
        <v>0</v>
      </c>
      <c r="L1070" s="1174">
        <f t="shared" si="17"/>
        <v>0</v>
      </c>
      <c r="M1070" s="1174">
        <f t="shared" si="17"/>
        <v>0</v>
      </c>
      <c r="N1070" s="1173"/>
      <c r="O1070" s="1130"/>
      <c r="P1070" s="1129"/>
      <c r="Q1070" s="1128"/>
      <c r="W1070" s="1172"/>
      <c r="X1070" s="1171"/>
    </row>
    <row r="1071" spans="1:35" ht="18" customHeight="1" thickBot="1">
      <c r="A1071" s="6770"/>
      <c r="B1071" s="6720"/>
      <c r="C1071" s="1137"/>
      <c r="D1071" s="1178"/>
      <c r="E1071" s="1177"/>
      <c r="F1071" s="1180"/>
      <c r="G1071" s="6732"/>
      <c r="H1071" s="6741"/>
      <c r="I1071" s="6738"/>
      <c r="J1071" s="1179" t="s">
        <v>354</v>
      </c>
      <c r="K1071" s="1174">
        <f t="shared" si="17"/>
        <v>144</v>
      </c>
      <c r="L1071" s="1174">
        <f t="shared" si="17"/>
        <v>0</v>
      </c>
      <c r="M1071" s="1174">
        <f t="shared" si="17"/>
        <v>0</v>
      </c>
      <c r="N1071" s="1173"/>
      <c r="O1071" s="1130"/>
      <c r="P1071" s="1129"/>
      <c r="Q1071" s="1128"/>
      <c r="W1071" s="1172"/>
      <c r="X1071" s="1171"/>
    </row>
    <row r="1072" spans="1:35" ht="18" customHeight="1" thickBot="1">
      <c r="A1072" s="6770"/>
      <c r="B1072" s="6720"/>
      <c r="C1072" s="1137"/>
      <c r="D1072" s="1178"/>
      <c r="E1072" s="1177"/>
      <c r="F1072" s="1180"/>
      <c r="G1072" s="6732"/>
      <c r="H1072" s="6741"/>
      <c r="I1072" s="6738"/>
      <c r="J1072" s="1179" t="s">
        <v>374</v>
      </c>
      <c r="K1072" s="1174">
        <f t="shared" si="17"/>
        <v>0</v>
      </c>
      <c r="L1072" s="1174">
        <f t="shared" si="17"/>
        <v>0</v>
      </c>
      <c r="M1072" s="1174">
        <f t="shared" si="17"/>
        <v>0</v>
      </c>
      <c r="N1072" s="1173"/>
      <c r="O1072" s="1130"/>
      <c r="P1072" s="1129"/>
      <c r="Q1072" s="1128"/>
      <c r="W1072" s="1172"/>
      <c r="X1072" s="1171"/>
    </row>
    <row r="1073" spans="1:31" ht="18" customHeight="1" thickBot="1">
      <c r="A1073" s="6770"/>
      <c r="B1073" s="6720"/>
      <c r="C1073" s="1137"/>
      <c r="D1073" s="1178"/>
      <c r="E1073" s="1177"/>
      <c r="F1073" s="1180"/>
      <c r="G1073" s="6732"/>
      <c r="H1073" s="6741"/>
      <c r="I1073" s="6738"/>
      <c r="J1073" s="1179" t="s">
        <v>90</v>
      </c>
      <c r="K1073" s="1174">
        <f t="shared" si="17"/>
        <v>0</v>
      </c>
      <c r="L1073" s="1174">
        <f t="shared" si="17"/>
        <v>0</v>
      </c>
      <c r="M1073" s="1174">
        <f t="shared" si="17"/>
        <v>0</v>
      </c>
      <c r="N1073" s="1173"/>
      <c r="O1073" s="1130"/>
      <c r="P1073" s="1129"/>
      <c r="Q1073" s="1128"/>
      <c r="W1073" s="1172"/>
      <c r="X1073" s="1171"/>
    </row>
    <row r="1074" spans="1:31" ht="18" customHeight="1" thickBot="1">
      <c r="A1074" s="6770"/>
      <c r="B1074" s="6720"/>
      <c r="C1074" s="1137"/>
      <c r="D1074" s="1178"/>
      <c r="E1074" s="1177"/>
      <c r="F1074" s="1176"/>
      <c r="G1074" s="6732"/>
      <c r="H1074" s="6741"/>
      <c r="I1074" s="6738"/>
      <c r="J1074" s="1175" t="s">
        <v>373</v>
      </c>
      <c r="K1074" s="1174">
        <f t="shared" si="17"/>
        <v>0</v>
      </c>
      <c r="L1074" s="1174">
        <f t="shared" si="17"/>
        <v>0</v>
      </c>
      <c r="M1074" s="1174">
        <f t="shared" si="17"/>
        <v>0</v>
      </c>
      <c r="N1074" s="1173"/>
      <c r="O1074" s="1130"/>
      <c r="P1074" s="1129"/>
      <c r="Q1074" s="1128"/>
      <c r="W1074" s="1172"/>
      <c r="X1074" s="1171"/>
    </row>
    <row r="1075" spans="1:31" ht="18" customHeight="1" thickBot="1">
      <c r="A1075" s="6776"/>
      <c r="B1075" s="6721"/>
      <c r="C1075" s="1125"/>
      <c r="D1075" s="1170"/>
      <c r="E1075" s="1169"/>
      <c r="F1075" s="1168"/>
      <c r="G1075" s="6733"/>
      <c r="H1075" s="6742"/>
      <c r="I1075" s="6739"/>
      <c r="J1075" s="1167" t="s">
        <v>36</v>
      </c>
      <c r="K1075" s="1166">
        <f>SUM(K1067:K1074)</f>
        <v>194</v>
      </c>
      <c r="L1075" s="1166">
        <f>SUM(L1067:L1074)</f>
        <v>0</v>
      </c>
      <c r="M1075" s="1166">
        <f>SUM(M1067:M1074)</f>
        <v>0</v>
      </c>
      <c r="N1075" s="1165"/>
      <c r="O1075" s="1164"/>
      <c r="P1075" s="1163"/>
      <c r="Q1075" s="1162"/>
      <c r="W1075" s="1161"/>
      <c r="X1075" s="1160"/>
    </row>
    <row r="1076" spans="1:31" ht="18" customHeight="1">
      <c r="A1076" s="6769" t="s">
        <v>278</v>
      </c>
      <c r="B1076" s="6719" t="s">
        <v>38</v>
      </c>
      <c r="C1076" s="1157" t="s">
        <v>43</v>
      </c>
      <c r="D1076" s="7014" t="s">
        <v>43</v>
      </c>
      <c r="E1076" s="6782" t="s">
        <v>382</v>
      </c>
      <c r="F1076" s="6807" t="s">
        <v>381</v>
      </c>
      <c r="G1076" s="6731" t="s">
        <v>380</v>
      </c>
      <c r="H1076" s="6740" t="s">
        <v>48</v>
      </c>
      <c r="I1076" s="6737" t="s">
        <v>247</v>
      </c>
      <c r="J1076" s="1155" t="s">
        <v>41</v>
      </c>
      <c r="K1076" s="1154">
        <v>0</v>
      </c>
      <c r="L1076" s="1154">
        <v>0</v>
      </c>
      <c r="M1076" s="1153">
        <v>0</v>
      </c>
      <c r="N1076" s="1152" t="s">
        <v>379</v>
      </c>
      <c r="O1076" s="1151" t="s">
        <v>254</v>
      </c>
      <c r="P1076" s="1150"/>
      <c r="Q1076" s="1149"/>
      <c r="W1076" s="6702" t="s">
        <v>378</v>
      </c>
      <c r="X1076" s="6701" t="s">
        <v>377</v>
      </c>
    </row>
    <row r="1077" spans="1:31" ht="18" customHeight="1">
      <c r="A1077" s="6770"/>
      <c r="B1077" s="6720"/>
      <c r="C1077" s="1137"/>
      <c r="D1077" s="7015"/>
      <c r="E1077" s="6783"/>
      <c r="F1077" s="6808"/>
      <c r="G1077" s="6732"/>
      <c r="H1077" s="6741"/>
      <c r="I1077" s="6738"/>
      <c r="J1077" s="1148" t="s">
        <v>376</v>
      </c>
      <c r="K1077" s="1144">
        <v>0</v>
      </c>
      <c r="L1077" s="1144">
        <v>0</v>
      </c>
      <c r="M1077" s="1147">
        <v>0</v>
      </c>
      <c r="N1077" s="1131"/>
      <c r="O1077" s="1130"/>
      <c r="P1077" s="1129"/>
      <c r="Q1077" s="1128"/>
      <c r="W1077" s="6702"/>
      <c r="X1077" s="6701"/>
    </row>
    <row r="1078" spans="1:31" ht="18" customHeight="1">
      <c r="A1078" s="6770"/>
      <c r="B1078" s="6720"/>
      <c r="C1078" s="1137"/>
      <c r="D1078" s="7015"/>
      <c r="E1078" s="6783"/>
      <c r="F1078" s="6808"/>
      <c r="G1078" s="6732"/>
      <c r="H1078" s="6741"/>
      <c r="I1078" s="6738"/>
      <c r="J1078" s="1146" t="s">
        <v>69</v>
      </c>
      <c r="K1078" s="1145">
        <v>50</v>
      </c>
      <c r="L1078" s="1141">
        <v>0</v>
      </c>
      <c r="M1078" s="1140">
        <v>0</v>
      </c>
      <c r="N1078" s="1131"/>
      <c r="O1078" s="1130"/>
      <c r="P1078" s="1129"/>
      <c r="Q1078" s="1128"/>
      <c r="W1078" s="6702"/>
      <c r="X1078" s="6701"/>
      <c r="AC1078" s="1143"/>
      <c r="AD1078" s="1143"/>
    </row>
    <row r="1079" spans="1:31" ht="18" customHeight="1">
      <c r="A1079" s="6770"/>
      <c r="B1079" s="6720"/>
      <c r="C1079" s="1137"/>
      <c r="D1079" s="7015"/>
      <c r="E1079" s="6783"/>
      <c r="F1079" s="6808"/>
      <c r="G1079" s="6732"/>
      <c r="H1079" s="6741"/>
      <c r="I1079" s="6738"/>
      <c r="J1079" s="1142" t="s">
        <v>375</v>
      </c>
      <c r="K1079" s="1141">
        <v>0</v>
      </c>
      <c r="L1079" s="1141">
        <v>0</v>
      </c>
      <c r="M1079" s="1140">
        <v>0</v>
      </c>
      <c r="N1079" s="1131"/>
      <c r="O1079" s="1130"/>
      <c r="P1079" s="1129"/>
      <c r="Q1079" s="1128"/>
      <c r="W1079" s="6702"/>
      <c r="X1079" s="6701"/>
      <c r="AC1079" s="1143"/>
      <c r="AD1079" s="1143"/>
    </row>
    <row r="1080" spans="1:31" ht="18" customHeight="1">
      <c r="A1080" s="6770"/>
      <c r="B1080" s="6720"/>
      <c r="C1080" s="1137"/>
      <c r="D1080" s="7015"/>
      <c r="E1080" s="6783"/>
      <c r="F1080" s="6808"/>
      <c r="G1080" s="6732"/>
      <c r="H1080" s="6741"/>
      <c r="I1080" s="6738"/>
      <c r="J1080" s="1142" t="s">
        <v>354</v>
      </c>
      <c r="K1080" s="1145">
        <v>144</v>
      </c>
      <c r="L1080" s="1144">
        <v>0</v>
      </c>
      <c r="M1080" s="1140">
        <v>0</v>
      </c>
      <c r="N1080" s="1131"/>
      <c r="O1080" s="1130"/>
      <c r="P1080" s="1129"/>
      <c r="Q1080" s="1128"/>
      <c r="W1080" s="6702"/>
      <c r="X1080" s="6701"/>
      <c r="AC1080" s="1143"/>
      <c r="AD1080" s="1143"/>
    </row>
    <row r="1081" spans="1:31" ht="18" customHeight="1">
      <c r="A1081" s="6770"/>
      <c r="B1081" s="6720"/>
      <c r="C1081" s="1137"/>
      <c r="D1081" s="7015"/>
      <c r="E1081" s="6783"/>
      <c r="F1081" s="6808"/>
      <c r="G1081" s="6732"/>
      <c r="H1081" s="6741"/>
      <c r="I1081" s="6738"/>
      <c r="J1081" s="1142" t="s">
        <v>374</v>
      </c>
      <c r="K1081" s="1141">
        <v>0</v>
      </c>
      <c r="L1081" s="1141">
        <v>0</v>
      </c>
      <c r="M1081" s="1140">
        <v>0</v>
      </c>
      <c r="N1081" s="1131"/>
      <c r="O1081" s="1130"/>
      <c r="P1081" s="1129"/>
      <c r="Q1081" s="1128"/>
      <c r="W1081" s="6702"/>
      <c r="X1081" s="6701"/>
    </row>
    <row r="1082" spans="1:31" ht="18" customHeight="1">
      <c r="A1082" s="6770"/>
      <c r="B1082" s="6720"/>
      <c r="C1082" s="1137"/>
      <c r="D1082" s="7015"/>
      <c r="E1082" s="6783"/>
      <c r="F1082" s="6808"/>
      <c r="G1082" s="6732"/>
      <c r="H1082" s="6741"/>
      <c r="I1082" s="6738"/>
      <c r="J1082" s="1142" t="s">
        <v>90</v>
      </c>
      <c r="K1082" s="1141">
        <v>0</v>
      </c>
      <c r="L1082" s="1141">
        <v>0</v>
      </c>
      <c r="M1082" s="1140">
        <v>0</v>
      </c>
      <c r="N1082" s="1131"/>
      <c r="O1082" s="1130"/>
      <c r="P1082" s="1129"/>
      <c r="Q1082" s="1128"/>
      <c r="W1082" s="6702"/>
      <c r="X1082" s="6701"/>
    </row>
    <row r="1083" spans="1:31" ht="28.5" customHeight="1" thickBot="1">
      <c r="A1083" s="6770"/>
      <c r="B1083" s="6720"/>
      <c r="C1083" s="1137"/>
      <c r="D1083" s="7015"/>
      <c r="E1083" s="6783"/>
      <c r="F1083" s="6808"/>
      <c r="G1083" s="6732"/>
      <c r="H1083" s="6741"/>
      <c r="I1083" s="6738"/>
      <c r="J1083" s="1134" t="s">
        <v>373</v>
      </c>
      <c r="K1083" s="1133">
        <v>0</v>
      </c>
      <c r="L1083" s="1133">
        <v>0</v>
      </c>
      <c r="M1083" s="1132">
        <v>0</v>
      </c>
      <c r="N1083" s="1131"/>
      <c r="O1083" s="1130"/>
      <c r="P1083" s="1129"/>
      <c r="Q1083" s="1128"/>
      <c r="W1083" s="6702"/>
      <c r="X1083" s="6701"/>
    </row>
    <row r="1084" spans="1:31" ht="18.600000000000001" customHeight="1" thickBot="1">
      <c r="A1084" s="6776"/>
      <c r="B1084" s="6721"/>
      <c r="C1084" s="1125"/>
      <c r="D1084" s="7016"/>
      <c r="E1084" s="6784"/>
      <c r="F1084" s="6809"/>
      <c r="G1084" s="6733"/>
      <c r="H1084" s="6742"/>
      <c r="I1084" s="6739"/>
      <c r="J1084" s="1123" t="s">
        <v>36</v>
      </c>
      <c r="K1084" s="1122">
        <f>SUM(K1076:K1083)</f>
        <v>194</v>
      </c>
      <c r="L1084" s="1122">
        <f>SUM(L1076:L1083)</f>
        <v>0</v>
      </c>
      <c r="M1084" s="1121">
        <f>SUM(M1076:M1083)</f>
        <v>0</v>
      </c>
      <c r="N1084" s="1120"/>
      <c r="O1084" s="1119"/>
      <c r="P1084" s="1118"/>
      <c r="Q1084" s="1117"/>
      <c r="W1084" s="1116"/>
      <c r="X1084" s="1115"/>
    </row>
    <row r="1085" spans="1:31" ht="21.6" customHeight="1" thickBot="1">
      <c r="A1085" s="1114" t="s">
        <v>278</v>
      </c>
      <c r="B1085" s="1113" t="s">
        <v>38</v>
      </c>
      <c r="C1085" s="6998" t="s">
        <v>40</v>
      </c>
      <c r="D1085" s="6827"/>
      <c r="E1085" s="6827"/>
      <c r="F1085" s="6827"/>
      <c r="G1085" s="6827"/>
      <c r="H1085" s="6827"/>
      <c r="I1085" s="6827"/>
      <c r="J1085" s="1112" t="s">
        <v>36</v>
      </c>
      <c r="K1085" s="1111">
        <f>K1075*1</f>
        <v>194</v>
      </c>
      <c r="L1085" s="1111">
        <f>L1075*1</f>
        <v>0</v>
      </c>
      <c r="M1085" s="1110">
        <f>M1075*1</f>
        <v>0</v>
      </c>
      <c r="N1085" s="1109"/>
      <c r="O1085" s="1109"/>
      <c r="P1085" s="1109"/>
      <c r="Q1085" s="1108"/>
      <c r="W1085" s="1107"/>
      <c r="X1085" s="1106"/>
    </row>
    <row r="1086" spans="1:31" ht="20.45" customHeight="1" thickBot="1">
      <c r="A1086" s="1105" t="s">
        <v>278</v>
      </c>
      <c r="B1086" s="1105"/>
      <c r="C1086" s="6988" t="s">
        <v>39</v>
      </c>
      <c r="D1086" s="6989"/>
      <c r="E1086" s="6989"/>
      <c r="F1086" s="6989"/>
      <c r="G1086" s="6989"/>
      <c r="H1086" s="6989"/>
      <c r="I1086" s="6989"/>
      <c r="J1086" s="1104" t="s">
        <v>36</v>
      </c>
      <c r="K1086" s="1103">
        <f>K1064+K1085</f>
        <v>562</v>
      </c>
      <c r="L1086" s="1103">
        <f>L1064+L1085</f>
        <v>330.8</v>
      </c>
      <c r="M1086" s="1102">
        <f>M1064+M1085</f>
        <v>306.20000000000005</v>
      </c>
      <c r="N1086" s="1101"/>
      <c r="O1086" s="1101"/>
      <c r="P1086" s="1101"/>
      <c r="Q1086" s="1100"/>
      <c r="W1086" s="1099"/>
      <c r="X1086" s="1098"/>
    </row>
    <row r="1087" spans="1:31" ht="18" hidden="1" customHeight="1" thickBot="1">
      <c r="A1087" s="1097"/>
      <c r="B1087" s="1097"/>
      <c r="C1087" s="6990" t="s">
        <v>37</v>
      </c>
      <c r="D1087" s="6990"/>
      <c r="E1087" s="6990"/>
      <c r="F1087" s="6990"/>
      <c r="G1087" s="6990"/>
      <c r="H1087" s="6990"/>
      <c r="I1087" s="6991"/>
      <c r="J1087" s="1096" t="s">
        <v>36</v>
      </c>
      <c r="K1087" s="1095" t="e">
        <f>K1088-#REF!</f>
        <v>#REF!</v>
      </c>
      <c r="L1087" s="1095" t="e">
        <f>L1088-#REF!</f>
        <v>#REF!</v>
      </c>
      <c r="M1087" s="1094" t="e">
        <f>M1088-#REF!</f>
        <v>#REF!</v>
      </c>
      <c r="N1087" s="1093"/>
      <c r="O1087" s="1093"/>
      <c r="P1087" s="1093"/>
      <c r="Q1087" s="1092"/>
      <c r="W1087" s="1091"/>
      <c r="X1087" s="1090"/>
    </row>
    <row r="1088" spans="1:31" ht="21.6" customHeight="1" thickBot="1">
      <c r="A1088" s="6992" t="s">
        <v>372</v>
      </c>
      <c r="B1088" s="6993"/>
      <c r="C1088" s="6993"/>
      <c r="D1088" s="6993"/>
      <c r="E1088" s="6993"/>
      <c r="F1088" s="6993"/>
      <c r="G1088" s="6993"/>
      <c r="H1088" s="6993"/>
      <c r="I1088" s="6993"/>
      <c r="J1088" s="1089" t="s">
        <v>36</v>
      </c>
      <c r="K1088" s="1088">
        <f>K99+K216+K377+K491+K615+K794+K827+K946+K1033+K1086</f>
        <v>35783.199999999997</v>
      </c>
      <c r="L1088" s="1087">
        <f>L99+L216+L377+L491+L615+L794+L827+L946+L1033+L1086</f>
        <v>37835.599999999999</v>
      </c>
      <c r="M1088" s="1086">
        <f>M99+M216+M377+M491+M615+M794+M827+M946+M1033+M1086</f>
        <v>26969.13</v>
      </c>
      <c r="N1088" s="1085"/>
      <c r="O1088" s="1085"/>
      <c r="P1088" s="1085"/>
      <c r="Q1088" s="1084"/>
      <c r="W1088" s="1083"/>
      <c r="X1088" s="1082"/>
      <c r="AE1088" s="1081"/>
    </row>
    <row r="1089" spans="1:29" ht="149.25" customHeight="1">
      <c r="A1089" s="1079" t="s">
        <v>34</v>
      </c>
      <c r="B1089" s="1079"/>
      <c r="C1089" s="1079"/>
      <c r="D1089" s="1079"/>
      <c r="E1089" s="1079"/>
      <c r="F1089" s="1079"/>
      <c r="G1089" s="1079"/>
      <c r="H1089" s="1080"/>
      <c r="I1089" s="1079"/>
      <c r="J1089" s="1079"/>
      <c r="K1089" s="1079"/>
      <c r="L1089" s="1079"/>
      <c r="M1089" s="627"/>
      <c r="N1089" s="1079"/>
      <c r="O1089" s="627"/>
      <c r="P1089" s="627"/>
      <c r="Q1089" s="626"/>
    </row>
    <row r="1090" spans="1:29" ht="21.75" customHeight="1">
      <c r="A1090" s="6986" t="s">
        <v>33</v>
      </c>
      <c r="B1090" s="6986"/>
      <c r="C1090" s="6986"/>
      <c r="D1090" s="6986"/>
      <c r="E1090" s="6986"/>
      <c r="F1090" s="6986"/>
      <c r="G1090" s="6986"/>
      <c r="H1090" s="6986"/>
      <c r="I1090" s="6986"/>
      <c r="J1090" s="6986"/>
      <c r="K1090" s="6986"/>
      <c r="L1090" s="6986"/>
      <c r="M1090" s="1078"/>
      <c r="N1090" s="1059"/>
    </row>
    <row r="1091" spans="1:29" ht="24.75" customHeight="1" thickBot="1">
      <c r="A1091" s="1077"/>
      <c r="B1091" s="1075"/>
      <c r="C1091" s="1075"/>
      <c r="D1091" s="1075"/>
      <c r="E1091" s="1075"/>
      <c r="F1091" s="1075"/>
      <c r="G1091" s="1076"/>
      <c r="H1091" s="1075"/>
      <c r="I1091" s="1075"/>
      <c r="J1091" s="1074"/>
      <c r="K1091" s="1074"/>
      <c r="L1091" s="1073" t="s">
        <v>32</v>
      </c>
      <c r="M1091" s="1072"/>
    </row>
    <row r="1092" spans="1:29" ht="73.5" customHeight="1" thickBot="1">
      <c r="A1092" s="1071"/>
      <c r="B1092" s="1070"/>
      <c r="C1092" s="6987" t="s">
        <v>244</v>
      </c>
      <c r="D1092" s="6987"/>
      <c r="E1092" s="6987"/>
      <c r="F1092" s="6987"/>
      <c r="G1092" s="6987"/>
      <c r="H1092" s="6987"/>
      <c r="I1092" s="6987"/>
      <c r="J1092" s="6987"/>
      <c r="K1092" s="1069" t="s">
        <v>30</v>
      </c>
      <c r="L1092" s="622" t="s">
        <v>29</v>
      </c>
      <c r="M1092" s="621" t="s">
        <v>28</v>
      </c>
      <c r="N1092" s="1059"/>
      <c r="AA1092" s="1068"/>
    </row>
    <row r="1093" spans="1:29">
      <c r="A1093" s="7009" t="s">
        <v>243</v>
      </c>
      <c r="B1093" s="7010"/>
      <c r="C1093" s="7010"/>
      <c r="D1093" s="7010"/>
      <c r="E1093" s="7010"/>
      <c r="F1093" s="7010"/>
      <c r="G1093" s="7010"/>
      <c r="H1093" s="7010"/>
      <c r="I1093" s="7010"/>
      <c r="J1093" s="7011"/>
      <c r="K1093" s="1067">
        <f>K1094+K1098+K1105+K1107+K1108+K1109</f>
        <v>35503.199999999997</v>
      </c>
      <c r="L1093" s="1066">
        <f>L1094+L1098+L1105+L1107+L1108+L1109</f>
        <v>37590.6</v>
      </c>
      <c r="M1093" s="1066">
        <f>M1094+M1098+M1105+M1107+M1108+M1109</f>
        <v>26969.129999999997</v>
      </c>
      <c r="N1093" s="1042"/>
      <c r="O1093" s="1054"/>
      <c r="P1093" s="1054"/>
      <c r="Q1093" s="1065"/>
    </row>
    <row r="1094" spans="1:29" ht="15" customHeight="1">
      <c r="A1094" s="6969" t="s">
        <v>242</v>
      </c>
      <c r="B1094" s="6970"/>
      <c r="C1094" s="6970"/>
      <c r="D1094" s="6970"/>
      <c r="E1094" s="6970"/>
      <c r="F1094" s="6970"/>
      <c r="G1094" s="6970"/>
      <c r="H1094" s="6970"/>
      <c r="I1094" s="6970"/>
      <c r="J1094" s="6971"/>
      <c r="K1094" s="1051">
        <f>K1095+K1096+K1097</f>
        <v>127</v>
      </c>
      <c r="L1094" s="1050">
        <f>L1095+L1096+L1097</f>
        <v>2412</v>
      </c>
      <c r="M1094" s="1050">
        <f>M1095+M1096+M1097</f>
        <v>2412</v>
      </c>
      <c r="O1094" s="1054"/>
      <c r="P1094" s="1054"/>
    </row>
    <row r="1095" spans="1:29" ht="15" customHeight="1">
      <c r="A1095" s="6609" t="s">
        <v>241</v>
      </c>
      <c r="B1095" s="6610"/>
      <c r="C1095" s="6610"/>
      <c r="D1095" s="6610"/>
      <c r="E1095" s="6610"/>
      <c r="F1095" s="6610"/>
      <c r="G1095" s="6610"/>
      <c r="H1095" s="6610"/>
      <c r="I1095" s="6610"/>
      <c r="J1095" s="6611"/>
      <c r="K1095" s="1051">
        <f>K13+K65+K104+K171+K222+K235+K355+K382+K496+K562+K600+K620+K647+K671+K799+K813+K832+K951+K1038+K1067</f>
        <v>127</v>
      </c>
      <c r="L1095" s="1050">
        <f>L13+L65+L104+L171+L222+L235+L355+L382+L496+L562+L600+L620+L647+L671+L799+L813+L832+L951+L1038+L1067</f>
        <v>2412</v>
      </c>
      <c r="M1095" s="1050">
        <f>M13+M65+M104+M171+M222+M235+M355+M382+M496+M562+M600+M620+M647+M671+M799+M813+M832+M951+M1038+M1067</f>
        <v>2412</v>
      </c>
      <c r="AC1095" s="1057"/>
    </row>
    <row r="1096" spans="1:29" ht="15" customHeight="1">
      <c r="A1096" s="6969" t="s">
        <v>240</v>
      </c>
      <c r="B1096" s="6970"/>
      <c r="C1096" s="6970"/>
      <c r="D1096" s="6970"/>
      <c r="E1096" s="6970"/>
      <c r="F1096" s="6970"/>
      <c r="G1096" s="6970"/>
      <c r="H1096" s="6970"/>
      <c r="I1096" s="6970"/>
      <c r="J1096" s="6971"/>
      <c r="K1096" s="1062"/>
      <c r="L1096" s="1061"/>
      <c r="M1096" s="1061"/>
      <c r="AC1096" s="1064"/>
    </row>
    <row r="1097" spans="1:29" ht="28.5" customHeight="1">
      <c r="A1097" s="6969" t="s">
        <v>239</v>
      </c>
      <c r="B1097" s="6970"/>
      <c r="C1097" s="6970"/>
      <c r="D1097" s="6970"/>
      <c r="E1097" s="6970"/>
      <c r="F1097" s="6970"/>
      <c r="G1097" s="6970"/>
      <c r="H1097" s="6970"/>
      <c r="I1097" s="6970"/>
      <c r="J1097" s="6971"/>
      <c r="K1097" s="1051">
        <f>K1039+K952+K833+K814+K800+K672+K648+K621+K601+K563+K497+K383+K356+K236+K223+K172+K105+K66+K14</f>
        <v>0</v>
      </c>
      <c r="L1097" s="1050">
        <f>L1039+L952+L833+L814+L800+L672+L648+L621+L601+L563+L497+L383+L356+L236+L223+L172+L105+L66+L14</f>
        <v>0</v>
      </c>
      <c r="M1097" s="1050">
        <f>M1039+M952+M833+M814+M800+M672+M648+M621+M601+M563+M497+M383+M356+M236+M223+M172+M105+M66+M14</f>
        <v>0</v>
      </c>
      <c r="N1097" s="1063"/>
    </row>
    <row r="1098" spans="1:29" ht="37.5" customHeight="1">
      <c r="A1098" s="6609" t="s">
        <v>22</v>
      </c>
      <c r="B1098" s="6610"/>
      <c r="C1098" s="6610"/>
      <c r="D1098" s="6610"/>
      <c r="E1098" s="6610"/>
      <c r="F1098" s="6610"/>
      <c r="G1098" s="6610"/>
      <c r="H1098" s="6610"/>
      <c r="I1098" s="6610"/>
      <c r="J1098" s="6611"/>
      <c r="K1098" s="1051">
        <f>K1099+K1100+K1101+K1102+K1103+K1104</f>
        <v>5357</v>
      </c>
      <c r="L1098" s="1050">
        <f>L1099+L1100+L1101+L1102+L1103+L1104</f>
        <v>5029.3999999999996</v>
      </c>
      <c r="M1098" s="1050">
        <f>M1099+M1100+M1101+M1102+M1103+M1104</f>
        <v>5029.3999999999996</v>
      </c>
      <c r="Q1098" s="1054"/>
    </row>
    <row r="1099" spans="1:29" ht="15" customHeight="1">
      <c r="A1099" s="6969" t="s">
        <v>238</v>
      </c>
      <c r="B1099" s="6970"/>
      <c r="C1099" s="6970"/>
      <c r="D1099" s="6970"/>
      <c r="E1099" s="6970"/>
      <c r="F1099" s="6970"/>
      <c r="G1099" s="6970"/>
      <c r="H1099" s="6970"/>
      <c r="I1099" s="6970"/>
      <c r="J1099" s="6971"/>
      <c r="K1099" s="1051">
        <f>K1073+K1044+K957+K837+K818+K804+K652+K626+K605+K567+K501+K360+K240+K227+K109+K70+K18</f>
        <v>0</v>
      </c>
      <c r="L1099" s="1050">
        <f>L1073+L1044+L957+L837+L818+L804+L652+L626+L605+L567+L501+L360+L240+L227+L109+L70+L18</f>
        <v>0</v>
      </c>
      <c r="M1099" s="1050">
        <f>M1073+M1044+M957+M837+M818+M804+M652+M626+M605+M567+M501+M360+M240+M227+M109+M70+M18</f>
        <v>0</v>
      </c>
    </row>
    <row r="1100" spans="1:29" ht="15" customHeight="1">
      <c r="A1100" s="6969" t="s">
        <v>237</v>
      </c>
      <c r="B1100" s="6970"/>
      <c r="C1100" s="6970"/>
      <c r="D1100" s="6970"/>
      <c r="E1100" s="6970"/>
      <c r="F1100" s="6970"/>
      <c r="G1100" s="6970"/>
      <c r="H1100" s="6970"/>
      <c r="I1100" s="6970"/>
      <c r="J1100" s="6971"/>
      <c r="K1100" s="1062"/>
      <c r="L1100" s="1061"/>
      <c r="M1100" s="1061"/>
    </row>
    <row r="1101" spans="1:29" ht="15" customHeight="1">
      <c r="A1101" s="6969" t="s">
        <v>236</v>
      </c>
      <c r="B1101" s="6970"/>
      <c r="C1101" s="6970"/>
      <c r="D1101" s="6970"/>
      <c r="E1101" s="6970"/>
      <c r="F1101" s="6970"/>
      <c r="G1101" s="6970"/>
      <c r="H1101" s="6970"/>
      <c r="I1101" s="6970"/>
      <c r="J1101" s="6971"/>
      <c r="K1101" s="1062"/>
      <c r="L1101" s="1061"/>
      <c r="M1101" s="1061"/>
    </row>
    <row r="1102" spans="1:29" ht="15" customHeight="1">
      <c r="A1102" s="6969" t="s">
        <v>371</v>
      </c>
      <c r="B1102" s="6970"/>
      <c r="C1102" s="6970"/>
      <c r="D1102" s="6970"/>
      <c r="E1102" s="6970"/>
      <c r="F1102" s="6970"/>
      <c r="G1102" s="6970"/>
      <c r="H1102" s="6970"/>
      <c r="I1102" s="6970"/>
      <c r="J1102" s="6971"/>
      <c r="K1102" s="1062"/>
      <c r="L1102" s="1061"/>
      <c r="M1102" s="1061"/>
      <c r="AA1102" s="1057"/>
      <c r="AB1102" s="1057"/>
    </row>
    <row r="1103" spans="1:29" ht="18.75" customHeight="1">
      <c r="A1103" s="6969" t="s">
        <v>234</v>
      </c>
      <c r="B1103" s="6970"/>
      <c r="C1103" s="6970"/>
      <c r="D1103" s="6970"/>
      <c r="E1103" s="6970"/>
      <c r="F1103" s="6970"/>
      <c r="G1103" s="6970"/>
      <c r="H1103" s="6970"/>
      <c r="I1103" s="6970"/>
      <c r="J1103" s="6971"/>
      <c r="K1103" s="1062"/>
      <c r="L1103" s="1061"/>
      <c r="M1103" s="1061"/>
      <c r="AA1103" s="1057"/>
      <c r="AB1103" s="1057"/>
    </row>
    <row r="1104" spans="1:29" ht="14.25" customHeight="1">
      <c r="A1104" s="6975" t="s">
        <v>233</v>
      </c>
      <c r="B1104" s="6976"/>
      <c r="C1104" s="6976"/>
      <c r="D1104" s="6976"/>
      <c r="E1104" s="6970"/>
      <c r="F1104" s="6970"/>
      <c r="G1104" s="6970"/>
      <c r="H1104" s="6970"/>
      <c r="I1104" s="6970"/>
      <c r="J1104" s="6971"/>
      <c r="K1104" s="1051">
        <f>K19+K176+K387+K838+K956+K1043+K676+K1072</f>
        <v>5357</v>
      </c>
      <c r="L1104" s="1050">
        <f>L19+L176+L387+L838+L956+L1043+L676+L1072</f>
        <v>5029.3999999999996</v>
      </c>
      <c r="M1104" s="1050">
        <f>M19+M176+M387+M838+M956+M1043+M676+M1072</f>
        <v>5029.3999999999996</v>
      </c>
      <c r="N1104" s="1054"/>
      <c r="O1104" s="1054"/>
      <c r="P1104" s="1054"/>
      <c r="AA1104" s="1057"/>
      <c r="AB1104" s="1057"/>
    </row>
    <row r="1105" spans="1:28" ht="15" customHeight="1">
      <c r="A1105" s="6969" t="s">
        <v>15</v>
      </c>
      <c r="B1105" s="6970"/>
      <c r="C1105" s="6970"/>
      <c r="D1105" s="6970"/>
      <c r="E1105" s="6970"/>
      <c r="F1105" s="6970"/>
      <c r="G1105" s="6970"/>
      <c r="H1105" s="6970"/>
      <c r="I1105" s="6970"/>
      <c r="J1105" s="6971"/>
      <c r="K1105" s="1062"/>
      <c r="L1105" s="1061"/>
      <c r="M1105" s="1061"/>
      <c r="N1105" s="1054"/>
      <c r="O1105" s="1054"/>
      <c r="P1105" s="1054"/>
      <c r="AA1105" s="1057"/>
      <c r="AB1105" s="1057"/>
    </row>
    <row r="1106" spans="1:28">
      <c r="A1106" s="6969" t="s">
        <v>232</v>
      </c>
      <c r="B1106" s="6970"/>
      <c r="C1106" s="6970"/>
      <c r="D1106" s="6970"/>
      <c r="E1106" s="6970"/>
      <c r="F1106" s="6970"/>
      <c r="G1106" s="6970"/>
      <c r="H1106" s="6970"/>
      <c r="I1106" s="6970"/>
      <c r="J1106" s="6971"/>
      <c r="K1106" s="1062"/>
      <c r="L1106" s="1061"/>
      <c r="M1106" s="1061"/>
      <c r="N1106" s="1054"/>
      <c r="O1106" s="1054"/>
      <c r="P1106" s="1054"/>
      <c r="AA1106" s="1057"/>
      <c r="AB1106" s="1057"/>
    </row>
    <row r="1107" spans="1:28" ht="15" customHeight="1">
      <c r="A1107" s="6635" t="s">
        <v>231</v>
      </c>
      <c r="B1107" s="6636"/>
      <c r="C1107" s="6636"/>
      <c r="D1107" s="6636"/>
      <c r="E1107" s="6636"/>
      <c r="F1107" s="6636"/>
      <c r="G1107" s="6636"/>
      <c r="H1107" s="6636"/>
      <c r="I1107" s="6636"/>
      <c r="J1107" s="6637"/>
      <c r="K1107" s="1051">
        <f>K17+K69+K108+K175+K226+K239+K359+K386+K500+K566+K604+K624+K651+K675+K803+K817+K836+K955+K1042+K1071</f>
        <v>13798.199999999999</v>
      </c>
      <c r="L1107" s="1050">
        <f>L17+L69+L108+L175+L226+L239+L359+L386+L500+L566+L604+L624+L651+L675+L803+L817+L836+L955+L1042+L1071</f>
        <v>13798.199999999999</v>
      </c>
      <c r="M1107" s="1050">
        <f>M17+M69+M108+M175+M226+M239+M359+M386+M500+M566+M604+M624+M651+M675+M803+M817+M836+M955+M1042+M1071</f>
        <v>6642.9000000000005</v>
      </c>
      <c r="N1107" s="1060"/>
      <c r="Q1107" s="1058"/>
      <c r="AA1107" s="1057"/>
      <c r="AB1107" s="1057"/>
    </row>
    <row r="1108" spans="1:28" ht="15" customHeight="1">
      <c r="A1108" s="6977" t="s">
        <v>230</v>
      </c>
      <c r="B1108" s="6978"/>
      <c r="C1108" s="6978"/>
      <c r="D1108" s="6978"/>
      <c r="E1108" s="6978"/>
      <c r="F1108" s="6978"/>
      <c r="G1108" s="6978"/>
      <c r="H1108" s="6978"/>
      <c r="I1108" s="6978"/>
      <c r="J1108" s="6979"/>
      <c r="K1108" s="1051">
        <f>K1041+K954+K835+K816+K802+K674+K650+K623+K603+K565+K499+K385+K358+K238+K225+K174+K107+K68+K16</f>
        <v>6000</v>
      </c>
      <c r="L1108" s="1050">
        <f>L1041+L954+L835+L816+L802+L674+L650+L623+L603+L565+L499+L385+L358+L238+L225+L174+L107+L68+L16</f>
        <v>6000</v>
      </c>
      <c r="M1108" s="1050">
        <f>M1041+M954+M835+M816+M802+M674+M650+M623+M603+M565+M499+M385+M358+M238+M225+M174+M107+M68+M16</f>
        <v>4072.7</v>
      </c>
      <c r="N1108" s="1059"/>
      <c r="Q1108" s="1058"/>
      <c r="AA1108" s="1057"/>
    </row>
    <row r="1109" spans="1:28" ht="15" customHeight="1">
      <c r="A1109" s="6969" t="s">
        <v>11</v>
      </c>
      <c r="B1109" s="6970"/>
      <c r="C1109" s="6970"/>
      <c r="D1109" s="6970"/>
      <c r="E1109" s="6970"/>
      <c r="F1109" s="6970"/>
      <c r="G1109" s="6970"/>
      <c r="H1109" s="6970"/>
      <c r="I1109" s="6970"/>
      <c r="J1109" s="6971"/>
      <c r="K1109" s="1051">
        <f>K1110+K1111</f>
        <v>10221.000000000002</v>
      </c>
      <c r="L1109" s="1050">
        <f>L1110+L1111</f>
        <v>10350.999999999998</v>
      </c>
      <c r="M1109" s="1050">
        <f>M1110+M1111</f>
        <v>8812.1299999999992</v>
      </c>
      <c r="N1109" s="1059"/>
      <c r="Q1109" s="1058"/>
      <c r="AA1109" s="1057"/>
    </row>
    <row r="1110" spans="1:28" ht="20.25" customHeight="1">
      <c r="A1110" s="6969" t="s">
        <v>370</v>
      </c>
      <c r="B1110" s="6970"/>
      <c r="C1110" s="6970"/>
      <c r="D1110" s="6970"/>
      <c r="E1110" s="6970"/>
      <c r="F1110" s="6970"/>
      <c r="G1110" s="6970"/>
      <c r="H1110" s="6970"/>
      <c r="I1110" s="6970"/>
      <c r="J1110" s="6971"/>
      <c r="K1110" s="1051">
        <f>K15+K67+K106+K173+K224+K237+K357+K384+K498+K564+K602+K622+K649+K673+K801+K815+K834+K953+K1040+K1069</f>
        <v>10221.000000000002</v>
      </c>
      <c r="L1110" s="1050">
        <f>L15+L67+L106+L173+L224+L237+L357+L384+L498+L564+L602+L622+L649+L673+L801+L815+L834+L953+L1040+L1069</f>
        <v>10350.999999999998</v>
      </c>
      <c r="M1110" s="1050">
        <f>M15+M67+M106+M173+M224+M237+M357+M384+M498+M564+M602+M622+M649+M673+M801+M815+M834+M953+M1040+M1069</f>
        <v>8812.1299999999992</v>
      </c>
      <c r="N1110" s="1054"/>
    </row>
    <row r="1111" spans="1:28" ht="16.5" customHeight="1" thickBot="1">
      <c r="A1111" s="6969" t="s">
        <v>228</v>
      </c>
      <c r="B1111" s="6970"/>
      <c r="C1111" s="6970"/>
      <c r="D1111" s="6970"/>
      <c r="E1111" s="6970"/>
      <c r="F1111" s="6970"/>
      <c r="G1111" s="6970"/>
      <c r="H1111" s="6970"/>
      <c r="I1111" s="6970"/>
      <c r="J1111" s="6971"/>
      <c r="K1111" s="1056"/>
      <c r="L1111" s="1055"/>
      <c r="M1111" s="1055"/>
      <c r="N1111" s="1054"/>
    </row>
    <row r="1112" spans="1:28" ht="15" customHeight="1" thickBot="1">
      <c r="A1112" s="6980" t="s">
        <v>8</v>
      </c>
      <c r="B1112" s="6981"/>
      <c r="C1112" s="6981"/>
      <c r="D1112" s="6981"/>
      <c r="E1112" s="6981"/>
      <c r="F1112" s="6981"/>
      <c r="G1112" s="6981"/>
      <c r="H1112" s="6981"/>
      <c r="I1112" s="6981"/>
      <c r="J1112" s="6982"/>
      <c r="K1112" s="1053">
        <f>K1113+K1114</f>
        <v>280</v>
      </c>
      <c r="L1112" s="1052">
        <f>L1113+L1114</f>
        <v>245</v>
      </c>
      <c r="M1112" s="1052">
        <f>M1113+M1114</f>
        <v>0</v>
      </c>
    </row>
    <row r="1113" spans="1:28" ht="15" customHeight="1">
      <c r="A1113" s="6972" t="s">
        <v>7</v>
      </c>
      <c r="B1113" s="6973"/>
      <c r="C1113" s="6973"/>
      <c r="D1113" s="6973"/>
      <c r="E1113" s="6973"/>
      <c r="F1113" s="6973"/>
      <c r="G1113" s="6973"/>
      <c r="H1113" s="6973"/>
      <c r="I1113" s="6973"/>
      <c r="J1113" s="6974"/>
      <c r="K1113" s="1041">
        <f>K177</f>
        <v>280</v>
      </c>
      <c r="L1113" s="1041">
        <f>L241</f>
        <v>245</v>
      </c>
      <c r="M1113" s="1041">
        <f>M241</f>
        <v>0</v>
      </c>
    </row>
    <row r="1114" spans="1:28" ht="15.75" customHeight="1">
      <c r="A1114" s="6686" t="s">
        <v>6</v>
      </c>
      <c r="B1114" s="6687"/>
      <c r="C1114" s="6687"/>
      <c r="D1114" s="6687"/>
      <c r="E1114" s="6687"/>
      <c r="F1114" s="6687"/>
      <c r="G1114" s="6687"/>
      <c r="H1114" s="6687"/>
      <c r="I1114" s="6687"/>
      <c r="J1114" s="6688"/>
      <c r="K1114" s="1051">
        <v>0</v>
      </c>
      <c r="L1114" s="1050">
        <v>0</v>
      </c>
      <c r="M1114" s="1050">
        <v>0</v>
      </c>
      <c r="N1114" s="1045"/>
    </row>
    <row r="1115" spans="1:28">
      <c r="A1115" s="6443" t="s">
        <v>226</v>
      </c>
      <c r="B1115" s="6444"/>
      <c r="C1115" s="6444"/>
      <c r="D1115" s="6444"/>
      <c r="E1115" s="6444"/>
      <c r="F1115" s="6444"/>
      <c r="G1115" s="6444"/>
      <c r="H1115" s="6444"/>
      <c r="I1115" s="6444"/>
      <c r="J1115" s="6445"/>
      <c r="K1115" s="1051"/>
      <c r="L1115" s="1050"/>
      <c r="M1115" s="1050"/>
      <c r="N1115" s="1045"/>
    </row>
    <row r="1116" spans="1:28">
      <c r="A1116" s="6655" t="s">
        <v>225</v>
      </c>
      <c r="B1116" s="6656"/>
      <c r="C1116" s="6656"/>
      <c r="D1116" s="6656"/>
      <c r="E1116" s="6656"/>
      <c r="F1116" s="6656"/>
      <c r="G1116" s="6656"/>
      <c r="H1116" s="6656"/>
      <c r="I1116" s="6656"/>
      <c r="J1116" s="6657"/>
      <c r="K1116" s="1049"/>
      <c r="L1116" s="1048"/>
      <c r="M1116" s="1048"/>
      <c r="N1116" s="1045"/>
    </row>
    <row r="1117" spans="1:28" ht="15.75" thickBot="1">
      <c r="A1117" s="6658" t="s">
        <v>3</v>
      </c>
      <c r="B1117" s="6659"/>
      <c r="C1117" s="6659"/>
      <c r="D1117" s="6659"/>
      <c r="E1117" s="6659"/>
      <c r="F1117" s="6659"/>
      <c r="G1117" s="6659"/>
      <c r="H1117" s="6659"/>
      <c r="I1117" s="6659"/>
      <c r="J1117" s="6660"/>
      <c r="K1117" s="1047"/>
      <c r="L1117" s="1046"/>
      <c r="M1117" s="1046"/>
      <c r="N1117" s="1045"/>
    </row>
    <row r="1118" spans="1:28" ht="15" customHeight="1" thickBot="1">
      <c r="A1118" s="6661" t="s">
        <v>224</v>
      </c>
      <c r="B1118" s="6662"/>
      <c r="C1118" s="6662"/>
      <c r="D1118" s="6662"/>
      <c r="E1118" s="6662"/>
      <c r="F1118" s="6662"/>
      <c r="G1118" s="6662"/>
      <c r="H1118" s="6662"/>
      <c r="I1118" s="6662"/>
      <c r="J1118" s="6663"/>
      <c r="K1118" s="1044">
        <f>K1093+K1112</f>
        <v>35783.199999999997</v>
      </c>
      <c r="L1118" s="1043">
        <f>L1093+L1112</f>
        <v>37835.599999999999</v>
      </c>
      <c r="M1118" s="1043">
        <f>M1093+M1112</f>
        <v>26969.129999999997</v>
      </c>
      <c r="N1118" s="1042"/>
      <c r="Q1118" s="1042"/>
    </row>
    <row r="1119" spans="1:28" ht="15" customHeight="1">
      <c r="A1119" s="6664" t="s">
        <v>1</v>
      </c>
      <c r="B1119" s="6665"/>
      <c r="C1119" s="6665"/>
      <c r="D1119" s="6665"/>
      <c r="E1119" s="6665"/>
      <c r="F1119" s="6665"/>
      <c r="G1119" s="6665"/>
      <c r="H1119" s="6665"/>
      <c r="I1119" s="6665"/>
      <c r="J1119" s="6666"/>
      <c r="K1119" s="1041">
        <v>5006.1000000000004</v>
      </c>
      <c r="L1119" s="1041">
        <f>L53+L140+L154+L274+L288+L295+L302+L373+L507+L521+L528+L535+L542+L549+L556+L580+L587+L594+L665+L755+L762+L769+L776+L783+L790+L885+L893+L1029+L925+L941+L1080</f>
        <v>6682.4</v>
      </c>
      <c r="M1119" s="1041">
        <f>M53+M140+M154+M274+M288+M295+M302+M373+M507+M521+M522+M528+M535+M542+M549+M556+M580+M587+M594+M665+M755+M762+M769+M776+M783+M790+M885+M893+M1029+M925+M1080</f>
        <v>654.6</v>
      </c>
    </row>
    <row r="1120" spans="1:28" ht="15.75" customHeight="1" thickBot="1">
      <c r="A1120" s="6622" t="s">
        <v>0</v>
      </c>
      <c r="B1120" s="6623"/>
      <c r="C1120" s="6623"/>
      <c r="D1120" s="6623"/>
      <c r="E1120" s="6623"/>
      <c r="F1120" s="6623"/>
      <c r="G1120" s="6623"/>
      <c r="H1120" s="6623"/>
      <c r="I1120" s="6623"/>
      <c r="J1120" s="6624"/>
      <c r="K1120" s="1040">
        <v>12249.2</v>
      </c>
      <c r="L1120" s="1040"/>
      <c r="M1120" s="1040"/>
    </row>
  </sheetData>
  <mergeCells count="1134">
    <mergeCell ref="W929:W935"/>
    <mergeCell ref="W1047:W1054"/>
    <mergeCell ref="W1056:W1062"/>
    <mergeCell ref="W765:W770"/>
    <mergeCell ref="W772:W777"/>
    <mergeCell ref="W779:W784"/>
    <mergeCell ref="W786:W791"/>
    <mergeCell ref="W874:W879"/>
    <mergeCell ref="W881:W887"/>
    <mergeCell ref="W889:W895"/>
    <mergeCell ref="W905:W911"/>
    <mergeCell ref="W937:W943"/>
    <mergeCell ref="W969:W976"/>
    <mergeCell ref="W978:W982"/>
    <mergeCell ref="W988:W991"/>
    <mergeCell ref="W993:W996"/>
    <mergeCell ref="W1025:W1030"/>
    <mergeCell ref="W921:W927"/>
    <mergeCell ref="W913:W919"/>
    <mergeCell ref="W503:W508"/>
    <mergeCell ref="W510:W515"/>
    <mergeCell ref="W298:W303"/>
    <mergeCell ref="W305:W310"/>
    <mergeCell ref="W312:W318"/>
    <mergeCell ref="W320:W326"/>
    <mergeCell ref="W328:W334"/>
    <mergeCell ref="W336:W342"/>
    <mergeCell ref="W344:W350"/>
    <mergeCell ref="W362:W367"/>
    <mergeCell ref="W427:W432"/>
    <mergeCell ref="W455:W460"/>
    <mergeCell ref="W462:W467"/>
    <mergeCell ref="W469:W474"/>
    <mergeCell ref="W476:W481"/>
    <mergeCell ref="W483:W488"/>
    <mergeCell ref="W524:W529"/>
    <mergeCell ref="W531:W536"/>
    <mergeCell ref="W538:W543"/>
    <mergeCell ref="W661:W666"/>
    <mergeCell ref="W685:W690"/>
    <mergeCell ref="W692:W697"/>
    <mergeCell ref="W699:W704"/>
    <mergeCell ref="W751:W756"/>
    <mergeCell ref="W758:W763"/>
    <mergeCell ref="B421:B426"/>
    <mergeCell ref="F369:F375"/>
    <mergeCell ref="I469:I475"/>
    <mergeCell ref="C193:C200"/>
    <mergeCell ref="D186:D192"/>
    <mergeCell ref="F229:F234"/>
    <mergeCell ref="B216:I216"/>
    <mergeCell ref="B222:B228"/>
    <mergeCell ref="B201:B207"/>
    <mergeCell ref="C186:C192"/>
    <mergeCell ref="F208:F214"/>
    <mergeCell ref="E201:E207"/>
    <mergeCell ref="E208:E214"/>
    <mergeCell ref="G328:G335"/>
    <mergeCell ref="I408:I413"/>
    <mergeCell ref="H408:H413"/>
    <mergeCell ref="W545:W550"/>
    <mergeCell ref="W6:W8"/>
    <mergeCell ref="X6:X8"/>
    <mergeCell ref="C1037:M1037"/>
    <mergeCell ref="D798:M798"/>
    <mergeCell ref="A218:A219"/>
    <mergeCell ref="F150:F156"/>
    <mergeCell ref="A483:A489"/>
    <mergeCell ref="B483:B489"/>
    <mergeCell ref="C483:C489"/>
    <mergeCell ref="D483:D489"/>
    <mergeCell ref="W256:W261"/>
    <mergeCell ref="W263:W268"/>
    <mergeCell ref="W270:W275"/>
    <mergeCell ref="W277:W282"/>
    <mergeCell ref="W284:W289"/>
    <mergeCell ref="W291:W296"/>
    <mergeCell ref="B545:B551"/>
    <mergeCell ref="F448:F454"/>
    <mergeCell ref="G427:G433"/>
    <mergeCell ref="H427:H433"/>
    <mergeCell ref="W171:W177"/>
    <mergeCell ref="W179:W184"/>
    <mergeCell ref="W193:W199"/>
    <mergeCell ref="W201:W206"/>
    <mergeCell ref="W208:W213"/>
    <mergeCell ref="W414:W419"/>
    <mergeCell ref="W369:W374"/>
    <mergeCell ref="W129:W134"/>
    <mergeCell ref="W136:W141"/>
    <mergeCell ref="W143:W148"/>
    <mergeCell ref="W150:W155"/>
    <mergeCell ref="W157:W162"/>
    <mergeCell ref="F978:F983"/>
    <mergeCell ref="G978:G987"/>
    <mergeCell ref="G969:G977"/>
    <mergeCell ref="C978:C983"/>
    <mergeCell ref="H517:H523"/>
    <mergeCell ref="C654:C660"/>
    <mergeCell ref="C620:C627"/>
    <mergeCell ref="B617:F617"/>
    <mergeCell ref="H483:H489"/>
    <mergeCell ref="G706:G712"/>
    <mergeCell ref="G469:G475"/>
    <mergeCell ref="G462:G468"/>
    <mergeCell ref="H462:H467"/>
    <mergeCell ref="F462:F468"/>
    <mergeCell ref="F469:F475"/>
    <mergeCell ref="D620:F627"/>
    <mergeCell ref="W41:W47"/>
    <mergeCell ref="W49:W55"/>
    <mergeCell ref="W57:W63"/>
    <mergeCell ref="W65:W70"/>
    <mergeCell ref="W84:W89"/>
    <mergeCell ref="W91:W96"/>
    <mergeCell ref="C455:C461"/>
    <mergeCell ref="D455:D461"/>
    <mergeCell ref="B441:B447"/>
    <mergeCell ref="G414:G420"/>
    <mergeCell ref="H421:H426"/>
    <mergeCell ref="G362:G368"/>
    <mergeCell ref="W164:W169"/>
    <mergeCell ref="I476:I482"/>
    <mergeCell ref="G57:G64"/>
    <mergeCell ref="I448:I454"/>
    <mergeCell ref="F685:F688"/>
    <mergeCell ref="F545:F551"/>
    <mergeCell ref="E531:E537"/>
    <mergeCell ref="F496:F502"/>
    <mergeCell ref="I937:I944"/>
    <mergeCell ref="H937:H944"/>
    <mergeCell ref="G937:G944"/>
    <mergeCell ref="F913:F920"/>
    <mergeCell ref="E913:E920"/>
    <mergeCell ref="F905:F912"/>
    <mergeCell ref="E583:E589"/>
    <mergeCell ref="H607:H613"/>
    <mergeCell ref="D590:D596"/>
    <mergeCell ref="D583:D589"/>
    <mergeCell ref="F483:F489"/>
    <mergeCell ref="G483:G489"/>
    <mergeCell ref="B600:B606"/>
    <mergeCell ref="B607:B613"/>
    <mergeCell ref="E510:E516"/>
    <mergeCell ref="F503:F509"/>
    <mergeCell ref="B510:B516"/>
    <mergeCell ref="B496:B502"/>
    <mergeCell ref="B978:B983"/>
    <mergeCell ref="F960:F968"/>
    <mergeCell ref="C929:C936"/>
    <mergeCell ref="D929:D936"/>
    <mergeCell ref="F969:F977"/>
    <mergeCell ref="B969:B977"/>
    <mergeCell ref="C969:C977"/>
    <mergeCell ref="C476:C482"/>
    <mergeCell ref="B685:B691"/>
    <mergeCell ref="B692:B698"/>
    <mergeCell ref="I483:I489"/>
    <mergeCell ref="E483:E489"/>
    <mergeCell ref="H988:H992"/>
    <mergeCell ref="C889:C896"/>
    <mergeCell ref="C590:C596"/>
    <mergeCell ref="H738:H744"/>
    <mergeCell ref="G720:G725"/>
    <mergeCell ref="I524:I530"/>
    <mergeCell ref="I600:I606"/>
    <mergeCell ref="G576:G582"/>
    <mergeCell ref="G583:G589"/>
    <mergeCell ref="I726:I731"/>
    <mergeCell ref="I569:I575"/>
    <mergeCell ref="F590:F596"/>
    <mergeCell ref="C988:C992"/>
    <mergeCell ref="I978:I983"/>
    <mergeCell ref="I988:I992"/>
    <mergeCell ref="H960:H968"/>
    <mergeCell ref="G636:G643"/>
    <mergeCell ref="H636:H643"/>
    <mergeCell ref="I636:I643"/>
    <mergeCell ref="I969:I977"/>
    <mergeCell ref="I362:I368"/>
    <mergeCell ref="G434:G440"/>
    <mergeCell ref="H382:H388"/>
    <mergeCell ref="G389:G395"/>
    <mergeCell ref="D476:D482"/>
    <mergeCell ref="E476:E482"/>
    <mergeCell ref="G291:G297"/>
    <mergeCell ref="G298:G304"/>
    <mergeCell ref="G305:G311"/>
    <mergeCell ref="E921:E928"/>
    <mergeCell ref="F421:F426"/>
    <mergeCell ref="F476:F482"/>
    <mergeCell ref="G455:G461"/>
    <mergeCell ref="F455:F461"/>
    <mergeCell ref="G408:G413"/>
    <mergeCell ref="F389:F395"/>
    <mergeCell ref="A336:A343"/>
    <mergeCell ref="B476:B482"/>
    <mergeCell ref="A476:A482"/>
    <mergeCell ref="D921:D928"/>
    <mergeCell ref="C921:C928"/>
    <mergeCell ref="F738:F741"/>
    <mergeCell ref="B524:B530"/>
    <mergeCell ref="C597:I597"/>
    <mergeCell ref="G607:G613"/>
    <mergeCell ref="G503:G509"/>
    <mergeCell ref="A636:A643"/>
    <mergeCell ref="B636:B643"/>
    <mergeCell ref="C636:C643"/>
    <mergeCell ref="E636:E643"/>
    <mergeCell ref="F636:F643"/>
    <mergeCell ref="B671:B677"/>
    <mergeCell ref="B328:B335"/>
    <mergeCell ref="C328:C335"/>
    <mergeCell ref="D328:D335"/>
    <mergeCell ref="E328:E335"/>
    <mergeCell ref="F328:F335"/>
    <mergeCell ref="F396:F401"/>
    <mergeCell ref="B462:B468"/>
    <mergeCell ref="A344:A351"/>
    <mergeCell ref="B344:B351"/>
    <mergeCell ref="B455:B461"/>
    <mergeCell ref="C993:C997"/>
    <mergeCell ref="F993:F997"/>
    <mergeCell ref="B1025:B1031"/>
    <mergeCell ref="C1007:C1015"/>
    <mergeCell ref="A1016:A1024"/>
    <mergeCell ref="B993:B997"/>
    <mergeCell ref="H328:H335"/>
    <mergeCell ref="H448:H453"/>
    <mergeCell ref="H389:H395"/>
    <mergeCell ref="G993:G997"/>
    <mergeCell ref="D951:F959"/>
    <mergeCell ref="H978:H987"/>
    <mergeCell ref="H969:H977"/>
    <mergeCell ref="E984:E987"/>
    <mergeCell ref="B988:B992"/>
    <mergeCell ref="F988:F990"/>
    <mergeCell ref="A929:A936"/>
    <mergeCell ref="B713:B719"/>
    <mergeCell ref="B654:B660"/>
    <mergeCell ref="A969:A977"/>
    <mergeCell ref="A988:A992"/>
    <mergeCell ref="A978:A983"/>
    <mergeCell ref="G157:G163"/>
    <mergeCell ref="G164:G170"/>
    <mergeCell ref="H402:H406"/>
    <mergeCell ref="I402:I407"/>
    <mergeCell ref="A320:A327"/>
    <mergeCell ref="B320:B327"/>
    <mergeCell ref="C320:C327"/>
    <mergeCell ref="F320:F327"/>
    <mergeCell ref="H355:H361"/>
    <mergeCell ref="I400:I401"/>
    <mergeCell ref="A208:A214"/>
    <mergeCell ref="F298:F304"/>
    <mergeCell ref="F277:F283"/>
    <mergeCell ref="E305:E311"/>
    <mergeCell ref="F305:F311"/>
    <mergeCell ref="E256:E262"/>
    <mergeCell ref="C215:I215"/>
    <mergeCell ref="H229:H234"/>
    <mergeCell ref="I229:I234"/>
    <mergeCell ref="I277:I283"/>
    <mergeCell ref="A305:A311"/>
    <mergeCell ref="D208:D214"/>
    <mergeCell ref="B171:B178"/>
    <mergeCell ref="A193:A200"/>
    <mergeCell ref="B235:B242"/>
    <mergeCell ref="B229:B234"/>
    <mergeCell ref="G355:G361"/>
    <mergeCell ref="B382:B388"/>
    <mergeCell ref="B389:B395"/>
    <mergeCell ref="B396:B401"/>
    <mergeCell ref="F362:F368"/>
    <mergeCell ref="A328:A335"/>
    <mergeCell ref="F136:F142"/>
    <mergeCell ref="F143:F149"/>
    <mergeCell ref="B208:B214"/>
    <mergeCell ref="C208:C214"/>
    <mergeCell ref="I235:I242"/>
    <mergeCell ref="B129:B135"/>
    <mergeCell ref="I186:I192"/>
    <mergeCell ref="H243:H248"/>
    <mergeCell ref="B243:B248"/>
    <mergeCell ref="B193:B200"/>
    <mergeCell ref="B284:B290"/>
    <mergeCell ref="B277:B283"/>
    <mergeCell ref="A201:A207"/>
    <mergeCell ref="C201:C207"/>
    <mergeCell ref="D201:D207"/>
    <mergeCell ref="E136:E142"/>
    <mergeCell ref="B157:B163"/>
    <mergeCell ref="F164:F170"/>
    <mergeCell ref="F157:F163"/>
    <mergeCell ref="B164:B170"/>
    <mergeCell ref="B179:B185"/>
    <mergeCell ref="D193:D200"/>
    <mergeCell ref="H186:H192"/>
    <mergeCell ref="H193:H200"/>
    <mergeCell ref="H201:H207"/>
    <mergeCell ref="H208:H214"/>
    <mergeCell ref="H263:H269"/>
    <mergeCell ref="F263:F269"/>
    <mergeCell ref="F222:F228"/>
    <mergeCell ref="H256:H262"/>
    <mergeCell ref="G243:G248"/>
    <mergeCell ref="G222:G228"/>
    <mergeCell ref="B136:B142"/>
    <mergeCell ref="B143:B149"/>
    <mergeCell ref="F1047:F1055"/>
    <mergeCell ref="G1038:G1046"/>
    <mergeCell ref="G1047:G1055"/>
    <mergeCell ref="C1032:I1032"/>
    <mergeCell ref="C1033:I1033"/>
    <mergeCell ref="B1034:Q1034"/>
    <mergeCell ref="H1038:H1046"/>
    <mergeCell ref="H1047:H1055"/>
    <mergeCell ref="F1038:F1044"/>
    <mergeCell ref="I779:I785"/>
    <mergeCell ref="I786:I792"/>
    <mergeCell ref="H362:H368"/>
    <mergeCell ref="I414:I420"/>
    <mergeCell ref="I193:I200"/>
    <mergeCell ref="F270:F276"/>
    <mergeCell ref="H157:H163"/>
    <mergeCell ref="H164:H170"/>
    <mergeCell ref="H150:H156"/>
    <mergeCell ref="B150:B156"/>
    <mergeCell ref="E186:E192"/>
    <mergeCell ref="F171:F178"/>
    <mergeCell ref="B186:B192"/>
    <mergeCell ref="G150:G156"/>
    <mergeCell ref="G179:G185"/>
    <mergeCell ref="I143:I149"/>
    <mergeCell ref="G136:G142"/>
    <mergeCell ref="H136:H142"/>
    <mergeCell ref="G143:G149"/>
    <mergeCell ref="I136:I142"/>
    <mergeCell ref="H143:H149"/>
    <mergeCell ref="I993:I997"/>
    <mergeCell ref="H993:H997"/>
    <mergeCell ref="B298:B304"/>
    <mergeCell ref="A1038:A1046"/>
    <mergeCell ref="I671:I677"/>
    <mergeCell ref="I736:I737"/>
    <mergeCell ref="I713:I719"/>
    <mergeCell ref="H699:H705"/>
    <mergeCell ref="I699:I705"/>
    <mergeCell ref="I692:I698"/>
    <mergeCell ref="D344:D351"/>
    <mergeCell ref="E336:E343"/>
    <mergeCell ref="E344:E351"/>
    <mergeCell ref="B832:B839"/>
    <mergeCell ref="D905:D912"/>
    <mergeCell ref="B806:B812"/>
    <mergeCell ref="B820:B825"/>
    <mergeCell ref="E779:E785"/>
    <mergeCell ref="B799:B805"/>
    <mergeCell ref="B1038:B1046"/>
    <mergeCell ref="I531:I537"/>
    <mergeCell ref="G988:G992"/>
    <mergeCell ref="I960:I968"/>
    <mergeCell ref="B552:B558"/>
    <mergeCell ref="F929:F936"/>
    <mergeCell ref="E929:E936"/>
    <mergeCell ref="A312:A319"/>
    <mergeCell ref="F312:F319"/>
    <mergeCell ref="E312:E319"/>
    <mergeCell ref="E320:E327"/>
    <mergeCell ref="G320:G327"/>
    <mergeCell ref="B312:B319"/>
    <mergeCell ref="F193:F200"/>
    <mergeCell ref="H249:H255"/>
    <mergeCell ref="G1025:G1031"/>
    <mergeCell ref="H1025:H1031"/>
    <mergeCell ref="A998:A1006"/>
    <mergeCell ref="B998:B1006"/>
    <mergeCell ref="C998:C1006"/>
    <mergeCell ref="F998:F1006"/>
    <mergeCell ref="H998:H1006"/>
    <mergeCell ref="H1007:H1015"/>
    <mergeCell ref="H1016:H1024"/>
    <mergeCell ref="A1025:A1031"/>
    <mergeCell ref="B1007:B1015"/>
    <mergeCell ref="F1007:F1015"/>
    <mergeCell ref="F1016:F1024"/>
    <mergeCell ref="C1025:C1031"/>
    <mergeCell ref="F1025:F1031"/>
    <mergeCell ref="E1025:E1031"/>
    <mergeCell ref="G201:G207"/>
    <mergeCell ref="G208:G214"/>
    <mergeCell ref="G193:G200"/>
    <mergeCell ref="B270:B276"/>
    <mergeCell ref="B249:B255"/>
    <mergeCell ref="B256:B262"/>
    <mergeCell ref="F256:F262"/>
    <mergeCell ref="B263:B269"/>
    <mergeCell ref="A455:A461"/>
    <mergeCell ref="G448:G454"/>
    <mergeCell ref="F441:F447"/>
    <mergeCell ref="F408:F413"/>
    <mergeCell ref="F414:F420"/>
    <mergeCell ref="A462:A468"/>
    <mergeCell ref="I1047:I1055"/>
    <mergeCell ref="D1036:Q1036"/>
    <mergeCell ref="G998:G1006"/>
    <mergeCell ref="G1007:G1015"/>
    <mergeCell ref="G1016:G1024"/>
    <mergeCell ref="A1007:A1015"/>
    <mergeCell ref="E1076:E1084"/>
    <mergeCell ref="I1076:I1084"/>
    <mergeCell ref="H1076:H1084"/>
    <mergeCell ref="C1064:I1064"/>
    <mergeCell ref="F1076:F1084"/>
    <mergeCell ref="G1076:G1084"/>
    <mergeCell ref="D1076:D1084"/>
    <mergeCell ref="C1066:L1066"/>
    <mergeCell ref="H1067:H1075"/>
    <mergeCell ref="A1056:A1063"/>
    <mergeCell ref="H1056:H1063"/>
    <mergeCell ref="I1056:I1063"/>
    <mergeCell ref="G1056:G1063"/>
    <mergeCell ref="D1065:Q1065"/>
    <mergeCell ref="I1038:I1046"/>
    <mergeCell ref="B1056:B1063"/>
    <mergeCell ref="D1056:D1063"/>
    <mergeCell ref="C1056:C1063"/>
    <mergeCell ref="A1097:J1097"/>
    <mergeCell ref="C1085:I1085"/>
    <mergeCell ref="I1067:I1075"/>
    <mergeCell ref="A1076:A1084"/>
    <mergeCell ref="B1076:B1084"/>
    <mergeCell ref="F1056:F1063"/>
    <mergeCell ref="E1056:E1063"/>
    <mergeCell ref="A1067:A1075"/>
    <mergeCell ref="B1067:B1075"/>
    <mergeCell ref="G1067:G1075"/>
    <mergeCell ref="G496:G502"/>
    <mergeCell ref="H503:H509"/>
    <mergeCell ref="H600:H606"/>
    <mergeCell ref="I510:I516"/>
    <mergeCell ref="A1101:J1101"/>
    <mergeCell ref="A1093:J1093"/>
    <mergeCell ref="A1094:J1094"/>
    <mergeCell ref="A1095:J1095"/>
    <mergeCell ref="A1096:J1096"/>
    <mergeCell ref="A1098:J1098"/>
    <mergeCell ref="I562:I568"/>
    <mergeCell ref="I496:I502"/>
    <mergeCell ref="D786:D792"/>
    <mergeCell ref="D772:D778"/>
    <mergeCell ref="H751:H757"/>
    <mergeCell ref="F758:F764"/>
    <mergeCell ref="H685:H691"/>
    <mergeCell ref="I751:I757"/>
    <mergeCell ref="H647:H653"/>
    <mergeCell ref="I503:I509"/>
    <mergeCell ref="I628:I635"/>
    <mergeCell ref="I654:I660"/>
    <mergeCell ref="N499:N500"/>
    <mergeCell ref="D889:D896"/>
    <mergeCell ref="F889:F896"/>
    <mergeCell ref="H726:H731"/>
    <mergeCell ref="F692:F695"/>
    <mergeCell ref="C668:I668"/>
    <mergeCell ref="H671:H677"/>
    <mergeCell ref="D263:D269"/>
    <mergeCell ref="E263:E269"/>
    <mergeCell ref="E270:E276"/>
    <mergeCell ref="G270:G276"/>
    <mergeCell ref="D270:D276"/>
    <mergeCell ref="F336:F343"/>
    <mergeCell ref="G336:G343"/>
    <mergeCell ref="G284:G290"/>
    <mergeCell ref="E284:E290"/>
    <mergeCell ref="G312:G319"/>
    <mergeCell ref="G421:G426"/>
    <mergeCell ref="C377:I377"/>
    <mergeCell ref="H396:H401"/>
    <mergeCell ref="F382:F388"/>
    <mergeCell ref="G277:G283"/>
    <mergeCell ref="H298:H304"/>
    <mergeCell ref="H320:H327"/>
    <mergeCell ref="I320:I327"/>
    <mergeCell ref="I328:I335"/>
    <mergeCell ref="I298:I304"/>
    <mergeCell ref="H414:H420"/>
    <mergeCell ref="I434:I440"/>
    <mergeCell ref="G369:G375"/>
    <mergeCell ref="G382:G388"/>
    <mergeCell ref="H434:H440"/>
    <mergeCell ref="I421:I426"/>
    <mergeCell ref="I427:I433"/>
    <mergeCell ref="H369:H375"/>
    <mergeCell ref="I369:I375"/>
    <mergeCell ref="I392:I395"/>
    <mergeCell ref="I312:I319"/>
    <mergeCell ref="C352:I352"/>
    <mergeCell ref="C312:C319"/>
    <mergeCell ref="H312:H319"/>
    <mergeCell ref="H277:H283"/>
    <mergeCell ref="H284:H290"/>
    <mergeCell ref="H291:H297"/>
    <mergeCell ref="C344:C351"/>
    <mergeCell ref="F344:F351"/>
    <mergeCell ref="I284:I290"/>
    <mergeCell ref="H576:H582"/>
    <mergeCell ref="H583:H589"/>
    <mergeCell ref="H538:H544"/>
    <mergeCell ref="H545:H551"/>
    <mergeCell ref="E545:E551"/>
    <mergeCell ref="D462:D468"/>
    <mergeCell ref="I552:I558"/>
    <mergeCell ref="E552:E558"/>
    <mergeCell ref="D552:D558"/>
    <mergeCell ref="G562:G568"/>
    <mergeCell ref="E576:E582"/>
    <mergeCell ref="F583:F589"/>
    <mergeCell ref="F524:F530"/>
    <mergeCell ref="F510:F516"/>
    <mergeCell ref="G517:G523"/>
    <mergeCell ref="F517:F523"/>
    <mergeCell ref="F538:F544"/>
    <mergeCell ref="B726:B731"/>
    <mergeCell ref="G738:G744"/>
    <mergeCell ref="H905:H912"/>
    <mergeCell ref="A960:A968"/>
    <mergeCell ref="B960:B968"/>
    <mergeCell ref="B503:B509"/>
    <mergeCell ref="B562:B568"/>
    <mergeCell ref="B720:B725"/>
    <mergeCell ref="C614:I614"/>
    <mergeCell ref="C615:I615"/>
    <mergeCell ref="B434:B440"/>
    <mergeCell ref="E455:E461"/>
    <mergeCell ref="E462:E468"/>
    <mergeCell ref="E469:E475"/>
    <mergeCell ref="A993:A997"/>
    <mergeCell ref="I706:I712"/>
    <mergeCell ref="H692:H698"/>
    <mergeCell ref="I607:I613"/>
    <mergeCell ref="I647:I653"/>
    <mergeCell ref="B706:B712"/>
    <mergeCell ref="I661:I667"/>
    <mergeCell ref="I620:I627"/>
    <mergeCell ref="E661:E667"/>
    <mergeCell ref="G661:G667"/>
    <mergeCell ref="F654:F660"/>
    <mergeCell ref="H654:H660"/>
    <mergeCell ref="D647:F653"/>
    <mergeCell ref="G647:G653"/>
    <mergeCell ref="G590:G596"/>
    <mergeCell ref="E538:E544"/>
    <mergeCell ref="C490:I490"/>
    <mergeCell ref="I462:I468"/>
    <mergeCell ref="B305:B311"/>
    <mergeCell ref="C305:C311"/>
    <mergeCell ref="G256:G262"/>
    <mergeCell ref="H455:H461"/>
    <mergeCell ref="A469:A475"/>
    <mergeCell ref="A448:A454"/>
    <mergeCell ref="B448:B454"/>
    <mergeCell ref="D448:D454"/>
    <mergeCell ref="C448:C454"/>
    <mergeCell ref="B355:B361"/>
    <mergeCell ref="A1102:J1102"/>
    <mergeCell ref="A1090:L1090"/>
    <mergeCell ref="C1092:J1092"/>
    <mergeCell ref="B1016:B1024"/>
    <mergeCell ref="C1016:C1024"/>
    <mergeCell ref="A1100:J1100"/>
    <mergeCell ref="A1099:J1099"/>
    <mergeCell ref="C1086:I1086"/>
    <mergeCell ref="C1087:I1087"/>
    <mergeCell ref="A1088:I1088"/>
    <mergeCell ref="H496:H502"/>
    <mergeCell ref="C491:I491"/>
    <mergeCell ref="H620:H627"/>
    <mergeCell ref="G654:G660"/>
    <mergeCell ref="H590:H596"/>
    <mergeCell ref="E590:E596"/>
    <mergeCell ref="G620:G627"/>
    <mergeCell ref="F607:F613"/>
    <mergeCell ref="E517:E523"/>
    <mergeCell ref="F531:F537"/>
    <mergeCell ref="H562:H568"/>
    <mergeCell ref="F576:F582"/>
    <mergeCell ref="A1119:J1119"/>
    <mergeCell ref="A1116:J1116"/>
    <mergeCell ref="A1117:J1117"/>
    <mergeCell ref="A1106:J1106"/>
    <mergeCell ref="A1115:J1115"/>
    <mergeCell ref="A1114:J1114"/>
    <mergeCell ref="A1118:J1118"/>
    <mergeCell ref="A1113:J1113"/>
    <mergeCell ref="A1120:J1120"/>
    <mergeCell ref="A1103:J1103"/>
    <mergeCell ref="A1104:J1104"/>
    <mergeCell ref="A1105:J1105"/>
    <mergeCell ref="A1107:J1107"/>
    <mergeCell ref="A1108:J1108"/>
    <mergeCell ref="A1109:J1109"/>
    <mergeCell ref="A1110:J1110"/>
    <mergeCell ref="A1111:J1111"/>
    <mergeCell ref="A1112:J1112"/>
    <mergeCell ref="D91:D96"/>
    <mergeCell ref="F91:F97"/>
    <mergeCell ref="E91:E97"/>
    <mergeCell ref="H111:H116"/>
    <mergeCell ref="B123:B128"/>
    <mergeCell ref="E123:E128"/>
    <mergeCell ref="G123:G128"/>
    <mergeCell ref="F123:F128"/>
    <mergeCell ref="A91:A96"/>
    <mergeCell ref="B91:B96"/>
    <mergeCell ref="H123:H128"/>
    <mergeCell ref="B104:B110"/>
    <mergeCell ref="G104:G110"/>
    <mergeCell ref="A84:A90"/>
    <mergeCell ref="B84:B90"/>
    <mergeCell ref="C84:C90"/>
    <mergeCell ref="E84:E90"/>
    <mergeCell ref="D84:D90"/>
    <mergeCell ref="H84:H90"/>
    <mergeCell ref="G84:G90"/>
    <mergeCell ref="F84:F90"/>
    <mergeCell ref="C98:I98"/>
    <mergeCell ref="C99:I99"/>
    <mergeCell ref="C103:L103"/>
    <mergeCell ref="I104:I110"/>
    <mergeCell ref="H117:H122"/>
    <mergeCell ref="I117:I122"/>
    <mergeCell ref="I127:I128"/>
    <mergeCell ref="G117:G122"/>
    <mergeCell ref="F117:F122"/>
    <mergeCell ref="E117:E122"/>
    <mergeCell ref="G510:G516"/>
    <mergeCell ref="G441:G447"/>
    <mergeCell ref="I517:I523"/>
    <mergeCell ref="H552:H558"/>
    <mergeCell ref="G552:G558"/>
    <mergeCell ref="H569:H575"/>
    <mergeCell ref="C559:I559"/>
    <mergeCell ref="B517:B523"/>
    <mergeCell ref="I441:I447"/>
    <mergeCell ref="D600:F606"/>
    <mergeCell ref="H628:H635"/>
    <mergeCell ref="G628:G635"/>
    <mergeCell ref="H476:H482"/>
    <mergeCell ref="D562:F568"/>
    <mergeCell ref="G524:G530"/>
    <mergeCell ref="G531:G537"/>
    <mergeCell ref="E448:E454"/>
    <mergeCell ref="G545:G551"/>
    <mergeCell ref="H524:H530"/>
    <mergeCell ref="C462:C468"/>
    <mergeCell ref="B469:B475"/>
    <mergeCell ref="C469:C475"/>
    <mergeCell ref="D469:D475"/>
    <mergeCell ref="I929:I936"/>
    <mergeCell ref="H929:H936"/>
    <mergeCell ref="H921:H928"/>
    <mergeCell ref="A921:A928"/>
    <mergeCell ref="B897:B904"/>
    <mergeCell ref="C897:C904"/>
    <mergeCell ref="H881:H888"/>
    <mergeCell ref="G905:G912"/>
    <mergeCell ref="H951:H959"/>
    <mergeCell ref="H897:H904"/>
    <mergeCell ref="G951:G959"/>
    <mergeCell ref="F937:F944"/>
    <mergeCell ref="E897:E904"/>
    <mergeCell ref="C913:C920"/>
    <mergeCell ref="B929:B936"/>
    <mergeCell ref="B921:B928"/>
    <mergeCell ref="G960:G968"/>
    <mergeCell ref="B951:B959"/>
    <mergeCell ref="C881:C888"/>
    <mergeCell ref="G929:G936"/>
    <mergeCell ref="G921:G928"/>
    <mergeCell ref="D897:D904"/>
    <mergeCell ref="A937:A944"/>
    <mergeCell ref="B937:B944"/>
    <mergeCell ref="C937:C944"/>
    <mergeCell ref="D937:D944"/>
    <mergeCell ref="E937:E944"/>
    <mergeCell ref="B905:B912"/>
    <mergeCell ref="B881:B888"/>
    <mergeCell ref="E881:E888"/>
    <mergeCell ref="F881:F887"/>
    <mergeCell ref="A905:A912"/>
    <mergeCell ref="H13:H20"/>
    <mergeCell ref="I13:I20"/>
    <mergeCell ref="E21:E27"/>
    <mergeCell ref="E28:E33"/>
    <mergeCell ref="G13:G20"/>
    <mergeCell ref="G21:G27"/>
    <mergeCell ref="G28:G33"/>
    <mergeCell ref="I21:I27"/>
    <mergeCell ref="E298:E304"/>
    <mergeCell ref="C91:C96"/>
    <mergeCell ref="C376:I376"/>
    <mergeCell ref="G396:G401"/>
    <mergeCell ref="G402:G407"/>
    <mergeCell ref="F402:F407"/>
    <mergeCell ref="F129:F135"/>
    <mergeCell ref="H129:H135"/>
    <mergeCell ref="G129:G135"/>
    <mergeCell ref="F111:F116"/>
    <mergeCell ref="B13:B20"/>
    <mergeCell ref="F13:F20"/>
    <mergeCell ref="E72:E77"/>
    <mergeCell ref="F34:F40"/>
    <mergeCell ref="B78:B83"/>
    <mergeCell ref="E277:E283"/>
    <mergeCell ref="E34:E40"/>
    <mergeCell ref="B576:B582"/>
    <mergeCell ref="H510:H516"/>
    <mergeCell ref="B531:B537"/>
    <mergeCell ref="B538:B544"/>
    <mergeCell ref="B414:B420"/>
    <mergeCell ref="A951:A959"/>
    <mergeCell ref="E291:E297"/>
    <mergeCell ref="B427:B433"/>
    <mergeCell ref="B408:B413"/>
    <mergeCell ref="E524:E530"/>
    <mergeCell ref="F72:F77"/>
    <mergeCell ref="H72:H77"/>
    <mergeCell ref="I72:I77"/>
    <mergeCell ref="G65:G71"/>
    <mergeCell ref="G72:G77"/>
    <mergeCell ref="F28:F33"/>
    <mergeCell ref="H28:H33"/>
    <mergeCell ref="I28:I33"/>
    <mergeCell ref="H65:H71"/>
    <mergeCell ref="I65:I71"/>
    <mergeCell ref="B72:B77"/>
    <mergeCell ref="E41:E48"/>
    <mergeCell ref="F49:F56"/>
    <mergeCell ref="E57:E64"/>
    <mergeCell ref="G41:G48"/>
    <mergeCell ref="H34:H40"/>
    <mergeCell ref="G49:G56"/>
    <mergeCell ref="F57:F64"/>
    <mergeCell ref="H49:H56"/>
    <mergeCell ref="H41:H48"/>
    <mergeCell ref="F284:F290"/>
    <mergeCell ref="D751:D757"/>
    <mergeCell ref="A874:A880"/>
    <mergeCell ref="A897:A904"/>
    <mergeCell ref="I263:I269"/>
    <mergeCell ref="I455:I461"/>
    <mergeCell ref="P7:P8"/>
    <mergeCell ref="L7:L8"/>
    <mergeCell ref="M7:M8"/>
    <mergeCell ref="F21:F27"/>
    <mergeCell ref="I41:I48"/>
    <mergeCell ref="B65:B71"/>
    <mergeCell ref="F65:F71"/>
    <mergeCell ref="I34:I40"/>
    <mergeCell ref="N15:N16"/>
    <mergeCell ref="H21:H27"/>
    <mergeCell ref="N7:N8"/>
    <mergeCell ref="O7:O8"/>
    <mergeCell ref="N6:Q6"/>
    <mergeCell ref="E6:E8"/>
    <mergeCell ref="O5:Q5"/>
    <mergeCell ref="J6:J8"/>
    <mergeCell ref="K6:M6"/>
    <mergeCell ref="K7:K8"/>
    <mergeCell ref="Q7:Q8"/>
    <mergeCell ref="I6:I8"/>
    <mergeCell ref="G34:G40"/>
    <mergeCell ref="F41:F48"/>
    <mergeCell ref="H441:H447"/>
    <mergeCell ref="I84:I90"/>
    <mergeCell ref="H91:H97"/>
    <mergeCell ref="B117:B122"/>
    <mergeCell ref="B111:B116"/>
    <mergeCell ref="I91:I97"/>
    <mergeCell ref="F104:F110"/>
    <mergeCell ref="H104:H110"/>
    <mergeCell ref="H889:H896"/>
    <mergeCell ref="G772:G778"/>
    <mergeCell ref="A6:A8"/>
    <mergeCell ref="B6:B8"/>
    <mergeCell ref="C6:C8"/>
    <mergeCell ref="D6:D8"/>
    <mergeCell ref="F6:F8"/>
    <mergeCell ref="H6:H8"/>
    <mergeCell ref="G6:G8"/>
    <mergeCell ref="C960:C968"/>
    <mergeCell ref="F820:F825"/>
    <mergeCell ref="C946:I946"/>
    <mergeCell ref="I874:I880"/>
    <mergeCell ref="H78:H83"/>
    <mergeCell ref="I78:I83"/>
    <mergeCell ref="G91:G97"/>
    <mergeCell ref="F291:F297"/>
    <mergeCell ref="C298:C304"/>
    <mergeCell ref="F355:F361"/>
    <mergeCell ref="I951:I959"/>
    <mergeCell ref="F897:F904"/>
    <mergeCell ref="G897:G904"/>
    <mergeCell ref="C945:I945"/>
    <mergeCell ref="G840:G847"/>
    <mergeCell ref="G860:G866"/>
    <mergeCell ref="H867:H873"/>
    <mergeCell ref="F854:F859"/>
    <mergeCell ref="I897:I904"/>
    <mergeCell ref="G881:G888"/>
    <mergeCell ref="I685:I691"/>
    <mergeCell ref="I720:I725"/>
    <mergeCell ref="I256:I262"/>
    <mergeCell ref="F249:F255"/>
    <mergeCell ref="G538:G544"/>
    <mergeCell ref="N657:N658"/>
    <mergeCell ref="N622:N623"/>
    <mergeCell ref="G678:G684"/>
    <mergeCell ref="H765:H771"/>
    <mergeCell ref="H732:H737"/>
    <mergeCell ref="H661:H667"/>
    <mergeCell ref="I745:I750"/>
    <mergeCell ref="I738:I744"/>
    <mergeCell ref="F745:F750"/>
    <mergeCell ref="E978:E983"/>
    <mergeCell ref="G732:G737"/>
    <mergeCell ref="F713:F716"/>
    <mergeCell ref="H713:H719"/>
    <mergeCell ref="G713:G719"/>
    <mergeCell ref="H758:H764"/>
    <mergeCell ref="H720:H725"/>
    <mergeCell ref="E765:E771"/>
    <mergeCell ref="G874:G880"/>
    <mergeCell ref="G758:G764"/>
    <mergeCell ref="I765:I771"/>
    <mergeCell ref="I772:I778"/>
    <mergeCell ref="G806:G812"/>
    <mergeCell ref="I799:I805"/>
    <mergeCell ref="H806:H811"/>
    <mergeCell ref="I813:I819"/>
    <mergeCell ref="I806:I812"/>
    <mergeCell ref="E745:E750"/>
    <mergeCell ref="G745:G750"/>
    <mergeCell ref="H745:H750"/>
    <mergeCell ref="E751:E757"/>
    <mergeCell ref="D867:D873"/>
    <mergeCell ref="H840:H847"/>
    <mergeCell ref="O622:O623"/>
    <mergeCell ref="Q622:Q623"/>
    <mergeCell ref="G569:G575"/>
    <mergeCell ref="F552:F558"/>
    <mergeCell ref="F569:F575"/>
    <mergeCell ref="G600:G606"/>
    <mergeCell ref="G263:G269"/>
    <mergeCell ref="I355:I361"/>
    <mergeCell ref="I222:I228"/>
    <mergeCell ref="F201:F207"/>
    <mergeCell ref="H305:H311"/>
    <mergeCell ref="I305:I311"/>
    <mergeCell ref="I291:I297"/>
    <mergeCell ref="I249:I255"/>
    <mergeCell ref="I243:I248"/>
    <mergeCell ref="G344:G351"/>
    <mergeCell ref="H531:H537"/>
    <mergeCell ref="I538:I544"/>
    <mergeCell ref="I545:I551"/>
    <mergeCell ref="I382:I388"/>
    <mergeCell ref="I270:I276"/>
    <mergeCell ref="H235:H242"/>
    <mergeCell ref="H336:H343"/>
    <mergeCell ref="H344:H351"/>
    <mergeCell ref="I336:I343"/>
    <mergeCell ref="I344:I351"/>
    <mergeCell ref="I201:I207"/>
    <mergeCell ref="F235:F242"/>
    <mergeCell ref="G476:G482"/>
    <mergeCell ref="H469:H475"/>
    <mergeCell ref="D799:F805"/>
    <mergeCell ref="H854:H859"/>
    <mergeCell ref="H848:H853"/>
    <mergeCell ref="F848:F853"/>
    <mergeCell ref="I840:I847"/>
    <mergeCell ref="H832:H839"/>
    <mergeCell ref="I854:I859"/>
    <mergeCell ref="G765:G771"/>
    <mergeCell ref="C826:I826"/>
    <mergeCell ref="F806:F812"/>
    <mergeCell ref="H786:H792"/>
    <mergeCell ref="H772:H778"/>
    <mergeCell ref="D765:D771"/>
    <mergeCell ref="G820:G825"/>
    <mergeCell ref="F779:F785"/>
    <mergeCell ref="F786:F792"/>
    <mergeCell ref="D813:F819"/>
    <mergeCell ref="A647:A653"/>
    <mergeCell ref="F661:F667"/>
    <mergeCell ref="F628:F635"/>
    <mergeCell ref="A765:A771"/>
    <mergeCell ref="C786:C792"/>
    <mergeCell ref="B772:B778"/>
    <mergeCell ref="A661:A667"/>
    <mergeCell ref="B661:B667"/>
    <mergeCell ref="C661:C667"/>
    <mergeCell ref="C772:C778"/>
    <mergeCell ref="B786:B792"/>
    <mergeCell ref="B699:B705"/>
    <mergeCell ref="A772:A778"/>
    <mergeCell ref="C827:I827"/>
    <mergeCell ref="G813:G819"/>
    <mergeCell ref="B628:B635"/>
    <mergeCell ref="B647:B653"/>
    <mergeCell ref="C647:C653"/>
    <mergeCell ref="C628:C635"/>
    <mergeCell ref="I820:I825"/>
    <mergeCell ref="G692:G698"/>
    <mergeCell ref="G726:G731"/>
    <mergeCell ref="F772:F778"/>
    <mergeCell ref="D758:D764"/>
    <mergeCell ref="I758:I764"/>
    <mergeCell ref="H799:H805"/>
    <mergeCell ref="H706:H712"/>
    <mergeCell ref="G786:G792"/>
    <mergeCell ref="F720:F722"/>
    <mergeCell ref="D671:F677"/>
    <mergeCell ref="B678:B684"/>
    <mergeCell ref="F751:F757"/>
    <mergeCell ref="I921:I928"/>
    <mergeCell ref="I881:I888"/>
    <mergeCell ref="I889:I896"/>
    <mergeCell ref="E867:E873"/>
    <mergeCell ref="G854:G859"/>
    <mergeCell ref="I848:I849"/>
    <mergeCell ref="I832:I839"/>
    <mergeCell ref="B867:B873"/>
    <mergeCell ref="B874:B880"/>
    <mergeCell ref="C867:C873"/>
    <mergeCell ref="F867:F873"/>
    <mergeCell ref="D874:D880"/>
    <mergeCell ref="E874:E880"/>
    <mergeCell ref="B913:B920"/>
    <mergeCell ref="D913:D920"/>
    <mergeCell ref="E905:E912"/>
    <mergeCell ref="B813:B819"/>
    <mergeCell ref="G913:G920"/>
    <mergeCell ref="F921:F928"/>
    <mergeCell ref="F860:F866"/>
    <mergeCell ref="H860:H866"/>
    <mergeCell ref="G832:G839"/>
    <mergeCell ref="F840:F847"/>
    <mergeCell ref="G867:G873"/>
    <mergeCell ref="G889:G896"/>
    <mergeCell ref="H874:H880"/>
    <mergeCell ref="I867:I873"/>
    <mergeCell ref="H820:H825"/>
    <mergeCell ref="I852:I853"/>
    <mergeCell ref="D881:D888"/>
    <mergeCell ref="F874:F880"/>
    <mergeCell ref="I860:I866"/>
    <mergeCell ref="A867:A873"/>
    <mergeCell ref="E758:E764"/>
    <mergeCell ref="E772:E778"/>
    <mergeCell ref="C794:I794"/>
    <mergeCell ref="A913:A920"/>
    <mergeCell ref="I678:I684"/>
    <mergeCell ref="I905:I912"/>
    <mergeCell ref="H913:H920"/>
    <mergeCell ref="I913:I920"/>
    <mergeCell ref="C905:C912"/>
    <mergeCell ref="A654:A660"/>
    <mergeCell ref="A881:A888"/>
    <mergeCell ref="A889:A896"/>
    <mergeCell ref="A298:A304"/>
    <mergeCell ref="A786:A792"/>
    <mergeCell ref="C751:C757"/>
    <mergeCell ref="B751:B757"/>
    <mergeCell ref="A751:A757"/>
    <mergeCell ref="C759:C764"/>
    <mergeCell ref="B758:B764"/>
    <mergeCell ref="A758:A764"/>
    <mergeCell ref="C765:C771"/>
    <mergeCell ref="B765:B771"/>
    <mergeCell ref="B889:B896"/>
    <mergeCell ref="E889:E896"/>
    <mergeCell ref="D832:F839"/>
    <mergeCell ref="A628:A635"/>
    <mergeCell ref="A620:A627"/>
    <mergeCell ref="B620:B627"/>
    <mergeCell ref="C644:I644"/>
    <mergeCell ref="G671:G677"/>
    <mergeCell ref="H678:H684"/>
    <mergeCell ref="I179:I185"/>
    <mergeCell ref="G171:G178"/>
    <mergeCell ref="E193:E200"/>
    <mergeCell ref="F186:F192"/>
    <mergeCell ref="G235:G242"/>
    <mergeCell ref="E249:E255"/>
    <mergeCell ref="H270:H276"/>
    <mergeCell ref="G249:G255"/>
    <mergeCell ref="F243:F248"/>
    <mergeCell ref="H222:H228"/>
    <mergeCell ref="G229:G234"/>
    <mergeCell ref="G186:G192"/>
    <mergeCell ref="C874:C880"/>
    <mergeCell ref="B569:B575"/>
    <mergeCell ref="B402:B407"/>
    <mergeCell ref="B738:B744"/>
    <mergeCell ref="B732:B737"/>
    <mergeCell ref="H813:H819"/>
    <mergeCell ref="H779:H785"/>
    <mergeCell ref="G799:G805"/>
    <mergeCell ref="G699:G705"/>
    <mergeCell ref="G685:G691"/>
    <mergeCell ref="F726:F728"/>
    <mergeCell ref="F678:F684"/>
    <mergeCell ref="F765:F771"/>
    <mergeCell ref="F706:F712"/>
    <mergeCell ref="F732:F734"/>
    <mergeCell ref="F699:F705"/>
    <mergeCell ref="G779:G785"/>
    <mergeCell ref="E786:E792"/>
    <mergeCell ref="G751:G757"/>
    <mergeCell ref="C793:I793"/>
    <mergeCell ref="W1:W2"/>
    <mergeCell ref="B336:B343"/>
    <mergeCell ref="C336:C343"/>
    <mergeCell ref="D336:D343"/>
    <mergeCell ref="E78:E83"/>
    <mergeCell ref="G78:G83"/>
    <mergeCell ref="F78:F83"/>
    <mergeCell ref="I171:I178"/>
    <mergeCell ref="H171:H178"/>
    <mergeCell ref="I208:I214"/>
    <mergeCell ref="X164:X169"/>
    <mergeCell ref="X171:X177"/>
    <mergeCell ref="X179:X184"/>
    <mergeCell ref="X193:X199"/>
    <mergeCell ref="X201:X206"/>
    <mergeCell ref="X208:X213"/>
    <mergeCell ref="X91:X96"/>
    <mergeCell ref="X129:X134"/>
    <mergeCell ref="X136:X141"/>
    <mergeCell ref="X143:X148"/>
    <mergeCell ref="X150:X155"/>
    <mergeCell ref="X157:X162"/>
    <mergeCell ref="A3:X3"/>
    <mergeCell ref="A4:X4"/>
    <mergeCell ref="F179:F184"/>
    <mergeCell ref="E179:E185"/>
    <mergeCell ref="E150:E156"/>
    <mergeCell ref="I111:I116"/>
    <mergeCell ref="E111:E116"/>
    <mergeCell ref="G111:G116"/>
    <mergeCell ref="E143:E149"/>
    <mergeCell ref="H179:H185"/>
    <mergeCell ref="X344:X350"/>
    <mergeCell ref="X362:X367"/>
    <mergeCell ref="X369:X374"/>
    <mergeCell ref="X414:X419"/>
    <mergeCell ref="X427:X432"/>
    <mergeCell ref="X41:X47"/>
    <mergeCell ref="X49:X55"/>
    <mergeCell ref="X57:X63"/>
    <mergeCell ref="X65:X70"/>
    <mergeCell ref="X84:X89"/>
    <mergeCell ref="X298:X303"/>
    <mergeCell ref="X305:X310"/>
    <mergeCell ref="X312:X318"/>
    <mergeCell ref="X320:X326"/>
    <mergeCell ref="X328:X334"/>
    <mergeCell ref="X336:X342"/>
    <mergeCell ref="W517:W522"/>
    <mergeCell ref="X256:X261"/>
    <mergeCell ref="X263:X268"/>
    <mergeCell ref="X270:X275"/>
    <mergeCell ref="X277:X282"/>
    <mergeCell ref="X284:X289"/>
    <mergeCell ref="X291:X296"/>
    <mergeCell ref="X531:X536"/>
    <mergeCell ref="X538:X543"/>
    <mergeCell ref="X545:X550"/>
    <mergeCell ref="X552:X557"/>
    <mergeCell ref="X889:X895"/>
    <mergeCell ref="W897:W903"/>
    <mergeCell ref="X897:X903"/>
    <mergeCell ref="X455:X460"/>
    <mergeCell ref="X462:X467"/>
    <mergeCell ref="X469:X474"/>
    <mergeCell ref="X476:X481"/>
    <mergeCell ref="X483:X488"/>
    <mergeCell ref="X503:X508"/>
    <mergeCell ref="X510:X515"/>
    <mergeCell ref="X765:X770"/>
    <mergeCell ref="X772:X777"/>
    <mergeCell ref="X779:X784"/>
    <mergeCell ref="X786:X791"/>
    <mergeCell ref="X874:X879"/>
    <mergeCell ref="X881:X887"/>
    <mergeCell ref="W552:W557"/>
    <mergeCell ref="W576:W581"/>
    <mergeCell ref="W583:W588"/>
    <mergeCell ref="W590:W595"/>
    <mergeCell ref="X1025:X1030"/>
    <mergeCell ref="X1047:X1054"/>
    <mergeCell ref="X1056:X1062"/>
    <mergeCell ref="X1076:X1083"/>
    <mergeCell ref="W1076:W1083"/>
    <mergeCell ref="X607:X612"/>
    <mergeCell ref="X628:X634"/>
    <mergeCell ref="X636:X642"/>
    <mergeCell ref="X661:X666"/>
    <mergeCell ref="X685:X690"/>
    <mergeCell ref="X929:X935"/>
    <mergeCell ref="X937:X943"/>
    <mergeCell ref="X969:X976"/>
    <mergeCell ref="X978:X982"/>
    <mergeCell ref="X988:X991"/>
    <mergeCell ref="X993:X996"/>
    <mergeCell ref="C11:Q11"/>
    <mergeCell ref="X905:X911"/>
    <mergeCell ref="X913:X919"/>
    <mergeCell ref="X921:X927"/>
    <mergeCell ref="X692:X697"/>
    <mergeCell ref="X699:X704"/>
    <mergeCell ref="X751:X756"/>
    <mergeCell ref="X758:X763"/>
    <mergeCell ref="X576:X581"/>
    <mergeCell ref="X583:X588"/>
    <mergeCell ref="X590:X595"/>
    <mergeCell ref="W607:W612"/>
    <mergeCell ref="W628:W634"/>
    <mergeCell ref="W636:W642"/>
    <mergeCell ref="X517:X522"/>
    <mergeCell ref="X524:X529"/>
  </mergeCells>
  <pageMargins left="0.70866141732283472" right="0.70866141732283472" top="0.74803149606299213" bottom="0.74803149606299213" header="0.31496062992125984" footer="0.31496062992125984"/>
  <pageSetup paperSize="9" scale="40" firstPageNumber="5" fitToHeight="0" orientation="landscape" useFirstPageNumber="1" r:id="rId1"/>
  <headerFooter>
    <oddHeader>&amp;C&amp;P</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8AC24-6B75-4654-931D-FDD46C3365C0}">
  <sheetPr>
    <pageSetUpPr fitToPage="1"/>
  </sheetPr>
  <dimension ref="A1:Y179"/>
  <sheetViews>
    <sheetView zoomScale="80" zoomScaleNormal="80" workbookViewId="0">
      <selection activeCell="R1" sqref="R1"/>
    </sheetView>
  </sheetViews>
  <sheetFormatPr defaultRowHeight="15"/>
  <cols>
    <col min="1" max="1" width="3.5703125" customWidth="1"/>
    <col min="2" max="2" width="2.5703125" customWidth="1"/>
    <col min="3" max="4" width="3.7109375" customWidth="1"/>
    <col min="5" max="5" width="2.5703125" customWidth="1"/>
    <col min="6" max="6" width="47.28515625" style="2" customWidth="1"/>
    <col min="7" max="7" width="5.7109375" customWidth="1"/>
    <col min="8" max="8" width="6.140625" customWidth="1"/>
    <col min="9" max="9" width="4.42578125" customWidth="1"/>
    <col min="10" max="10" width="7.28515625" customWidth="1"/>
    <col min="11" max="11" width="12.28515625" customWidth="1"/>
    <col min="12" max="13" width="12.85546875" customWidth="1"/>
    <col min="14" max="14" width="41.28515625" customWidth="1"/>
    <col min="15" max="15" width="11.7109375" customWidth="1"/>
    <col min="16" max="17" width="9.85546875" customWidth="1"/>
    <col min="18" max="18" width="51.5703125" style="1" customWidth="1"/>
    <col min="19" max="19" width="35.7109375" style="1" customWidth="1"/>
    <col min="26" max="26" width="4.7109375" customWidth="1"/>
  </cols>
  <sheetData>
    <row r="1" spans="1:23" ht="66.75" customHeight="1">
      <c r="O1" s="590"/>
      <c r="P1" s="590"/>
      <c r="Q1" s="590"/>
      <c r="R1" s="589" t="s">
        <v>198</v>
      </c>
      <c r="S1" s="588"/>
      <c r="T1" s="587"/>
      <c r="U1" s="7309"/>
      <c r="V1" s="587"/>
      <c r="W1" s="587"/>
    </row>
    <row r="2" spans="1:23" ht="21" customHeight="1">
      <c r="A2" s="7111" t="s">
        <v>197</v>
      </c>
      <c r="B2" s="7111"/>
      <c r="C2" s="7111"/>
      <c r="D2" s="7111"/>
      <c r="E2" s="7111"/>
      <c r="F2" s="7111"/>
      <c r="G2" s="7111"/>
      <c r="H2" s="7111"/>
      <c r="I2" s="7111"/>
      <c r="J2" s="7111"/>
      <c r="K2" s="7111"/>
      <c r="L2" s="7111"/>
      <c r="M2" s="7111"/>
      <c r="N2" s="7111"/>
      <c r="O2" s="7111"/>
      <c r="P2" s="7111"/>
      <c r="Q2" s="7111"/>
      <c r="R2" s="7111"/>
      <c r="S2" s="7111"/>
      <c r="T2" s="587"/>
      <c r="U2" s="7309"/>
      <c r="V2" s="587"/>
      <c r="W2" s="587"/>
    </row>
    <row r="3" spans="1:23" ht="18" customHeight="1">
      <c r="A3" s="7112" t="s">
        <v>196</v>
      </c>
      <c r="B3" s="7112"/>
      <c r="C3" s="7112"/>
      <c r="D3" s="7112"/>
      <c r="E3" s="7112"/>
      <c r="F3" s="7112"/>
      <c r="G3" s="7112"/>
      <c r="H3" s="7112"/>
      <c r="I3" s="7112"/>
      <c r="J3" s="7112"/>
      <c r="K3" s="7112"/>
      <c r="L3" s="7112"/>
      <c r="M3" s="7112"/>
      <c r="N3" s="7112"/>
      <c r="O3" s="7112"/>
      <c r="P3" s="7112"/>
      <c r="Q3" s="7112"/>
      <c r="R3" s="7112"/>
      <c r="S3" s="7112"/>
      <c r="T3" s="587"/>
      <c r="U3" s="587"/>
      <c r="V3" s="587"/>
      <c r="W3" s="587"/>
    </row>
    <row r="4" spans="1:23" ht="16.5" thickBot="1">
      <c r="A4" s="584"/>
      <c r="B4" s="584"/>
      <c r="C4" s="584"/>
      <c r="D4" s="584"/>
      <c r="E4" s="584"/>
      <c r="F4" s="586"/>
      <c r="G4" s="584"/>
      <c r="H4" s="584"/>
      <c r="I4" s="584"/>
      <c r="J4" s="584"/>
      <c r="K4" s="584"/>
      <c r="L4" s="584"/>
      <c r="M4" s="584"/>
      <c r="N4" s="585"/>
      <c r="O4" s="584"/>
      <c r="P4" s="584"/>
      <c r="Q4" s="583"/>
      <c r="R4" s="582"/>
      <c r="S4" s="581" t="s">
        <v>32</v>
      </c>
    </row>
    <row r="5" spans="1:23" ht="25.5" customHeight="1" thickBot="1">
      <c r="A5" s="7124" t="s">
        <v>195</v>
      </c>
      <c r="B5" s="7127" t="s">
        <v>194</v>
      </c>
      <c r="C5" s="7130" t="s">
        <v>190</v>
      </c>
      <c r="D5" s="7204" t="s">
        <v>193</v>
      </c>
      <c r="E5" s="7133" t="s">
        <v>192</v>
      </c>
      <c r="F5" s="7136" t="s">
        <v>191</v>
      </c>
      <c r="G5" s="7207" t="s">
        <v>190</v>
      </c>
      <c r="H5" s="7169" t="s">
        <v>189</v>
      </c>
      <c r="I5" s="7172" t="s">
        <v>188</v>
      </c>
      <c r="J5" s="7169" t="s">
        <v>187</v>
      </c>
      <c r="K5" s="7179" t="s">
        <v>186</v>
      </c>
      <c r="L5" s="7180"/>
      <c r="M5" s="7181"/>
      <c r="N5" s="6547" t="s">
        <v>185</v>
      </c>
      <c r="O5" s="6548"/>
      <c r="P5" s="6548"/>
      <c r="Q5" s="6549"/>
      <c r="R5" s="7147" t="s">
        <v>184</v>
      </c>
      <c r="S5" s="7150" t="s">
        <v>183</v>
      </c>
    </row>
    <row r="6" spans="1:23" ht="15" customHeight="1">
      <c r="A6" s="7125"/>
      <c r="B6" s="7128"/>
      <c r="C6" s="7131"/>
      <c r="D6" s="7205"/>
      <c r="E6" s="7134"/>
      <c r="F6" s="7137"/>
      <c r="G6" s="7208"/>
      <c r="H6" s="7170"/>
      <c r="I6" s="7173"/>
      <c r="J6" s="7170"/>
      <c r="K6" s="7145" t="s">
        <v>182</v>
      </c>
      <c r="L6" s="7145" t="s">
        <v>181</v>
      </c>
      <c r="M6" s="6679" t="s">
        <v>28</v>
      </c>
      <c r="N6" s="7175" t="s">
        <v>180</v>
      </c>
      <c r="O6" s="7177" t="s">
        <v>179</v>
      </c>
      <c r="P6" s="7122" t="s">
        <v>178</v>
      </c>
      <c r="Q6" s="7122" t="s">
        <v>177</v>
      </c>
      <c r="R6" s="7148"/>
      <c r="S6" s="7151"/>
    </row>
    <row r="7" spans="1:23" ht="168" customHeight="1" thickBot="1">
      <c r="A7" s="7126"/>
      <c r="B7" s="7129"/>
      <c r="C7" s="7132"/>
      <c r="D7" s="7206"/>
      <c r="E7" s="7135"/>
      <c r="F7" s="7138"/>
      <c r="G7" s="7209"/>
      <c r="H7" s="7171"/>
      <c r="I7" s="7174"/>
      <c r="J7" s="7171"/>
      <c r="K7" s="7146"/>
      <c r="L7" s="7146"/>
      <c r="M7" s="6680"/>
      <c r="N7" s="7176"/>
      <c r="O7" s="7178"/>
      <c r="P7" s="7123"/>
      <c r="Q7" s="7123"/>
      <c r="R7" s="7149"/>
      <c r="S7" s="7152"/>
    </row>
    <row r="8" spans="1:23" ht="16.899999999999999" customHeight="1" thickBot="1">
      <c r="A8" s="577" t="s">
        <v>43</v>
      </c>
      <c r="B8" s="576"/>
      <c r="C8" s="575" t="s">
        <v>176</v>
      </c>
      <c r="D8" s="575"/>
      <c r="E8" s="572"/>
      <c r="F8" s="574"/>
      <c r="G8" s="573"/>
      <c r="H8" s="572"/>
      <c r="I8" s="572"/>
      <c r="J8" s="572"/>
      <c r="K8" s="572"/>
      <c r="L8" s="571"/>
      <c r="M8" s="570"/>
      <c r="N8" s="569"/>
      <c r="O8" s="569"/>
      <c r="P8" s="569"/>
      <c r="Q8" s="568"/>
      <c r="R8" s="567"/>
      <c r="S8" s="566"/>
    </row>
    <row r="9" spans="1:23" ht="25.5" customHeight="1" thickBot="1">
      <c r="A9" s="565"/>
      <c r="B9" s="564"/>
      <c r="C9" s="561"/>
      <c r="D9" s="561"/>
      <c r="E9" s="561"/>
      <c r="F9" s="563"/>
      <c r="G9" s="562"/>
      <c r="H9" s="561"/>
      <c r="I9" s="561"/>
      <c r="J9" s="561"/>
      <c r="K9" s="561"/>
      <c r="L9" s="560"/>
      <c r="M9" s="559"/>
      <c r="N9" s="550" t="s">
        <v>175</v>
      </c>
      <c r="O9" s="549" t="s">
        <v>174</v>
      </c>
      <c r="P9" s="558">
        <v>76.25</v>
      </c>
      <c r="Q9" s="558" t="s">
        <v>173</v>
      </c>
      <c r="R9" s="557" t="s">
        <v>172</v>
      </c>
      <c r="S9" s="556"/>
    </row>
    <row r="10" spans="1:23" ht="28.5" customHeight="1" thickBot="1">
      <c r="A10" s="7234" t="s">
        <v>43</v>
      </c>
      <c r="B10" s="7213" t="s">
        <v>43</v>
      </c>
      <c r="C10" s="398" t="s">
        <v>171</v>
      </c>
      <c r="D10" s="396"/>
      <c r="E10" s="396"/>
      <c r="F10" s="397"/>
      <c r="G10" s="396"/>
      <c r="H10" s="396"/>
      <c r="I10" s="396"/>
      <c r="J10" s="396"/>
      <c r="K10" s="396"/>
      <c r="L10" s="396"/>
      <c r="M10" s="396"/>
      <c r="N10" s="395"/>
      <c r="O10" s="395"/>
      <c r="P10" s="395"/>
      <c r="Q10" s="395"/>
      <c r="R10" s="555"/>
      <c r="S10" s="393"/>
    </row>
    <row r="11" spans="1:23" ht="59.25" customHeight="1" thickBot="1">
      <c r="A11" s="7244"/>
      <c r="B11" s="7214"/>
      <c r="C11" s="7113"/>
      <c r="D11" s="7114"/>
      <c r="E11" s="7114"/>
      <c r="F11" s="7114"/>
      <c r="G11" s="7114"/>
      <c r="H11" s="7114"/>
      <c r="I11" s="7114"/>
      <c r="J11" s="7114"/>
      <c r="K11" s="7114"/>
      <c r="L11" s="7114"/>
      <c r="M11" s="7115"/>
      <c r="N11" s="554" t="s">
        <v>170</v>
      </c>
      <c r="O11" s="553" t="s">
        <v>45</v>
      </c>
      <c r="P11" s="552">
        <v>1</v>
      </c>
      <c r="Q11" s="551">
        <v>1</v>
      </c>
      <c r="R11" s="7157" t="s">
        <v>169</v>
      </c>
      <c r="S11" s="7144"/>
    </row>
    <row r="12" spans="1:23" ht="30" customHeight="1" thickBot="1">
      <c r="A12" s="7235"/>
      <c r="B12" s="7215"/>
      <c r="C12" s="7119"/>
      <c r="D12" s="7120"/>
      <c r="E12" s="7120"/>
      <c r="F12" s="7120"/>
      <c r="G12" s="7120"/>
      <c r="H12" s="7120"/>
      <c r="I12" s="7120"/>
      <c r="J12" s="7120"/>
      <c r="K12" s="7120"/>
      <c r="L12" s="7120"/>
      <c r="M12" s="7121"/>
      <c r="N12" s="550" t="s">
        <v>168</v>
      </c>
      <c r="O12" s="549" t="s">
        <v>45</v>
      </c>
      <c r="P12" s="548">
        <v>1</v>
      </c>
      <c r="Q12" s="547">
        <v>1</v>
      </c>
      <c r="R12" s="546" t="s">
        <v>167</v>
      </c>
      <c r="S12" s="244"/>
    </row>
    <row r="13" spans="1:23" ht="30.75" customHeight="1">
      <c r="A13" s="7161" t="s">
        <v>43</v>
      </c>
      <c r="B13" s="7222" t="s">
        <v>43</v>
      </c>
      <c r="C13" s="7247" t="s">
        <v>43</v>
      </c>
      <c r="D13" s="7252" t="s">
        <v>163</v>
      </c>
      <c r="E13" s="7253"/>
      <c r="F13" s="7254"/>
      <c r="G13" s="6754" t="s">
        <v>166</v>
      </c>
      <c r="H13" s="7228" t="s">
        <v>48</v>
      </c>
      <c r="I13" s="7231" t="s">
        <v>47</v>
      </c>
      <c r="J13" s="304" t="s">
        <v>41</v>
      </c>
      <c r="K13" s="467">
        <f>K16</f>
        <v>0</v>
      </c>
      <c r="L13" s="468">
        <f>L16</f>
        <v>0</v>
      </c>
      <c r="M13" s="467">
        <f>M16</f>
        <v>0</v>
      </c>
      <c r="N13" s="466" t="s">
        <v>165</v>
      </c>
      <c r="O13" s="465" t="s">
        <v>45</v>
      </c>
      <c r="P13" s="545"/>
      <c r="Q13" s="544"/>
      <c r="R13" s="540"/>
      <c r="S13" s="118"/>
    </row>
    <row r="14" spans="1:23" ht="16.149999999999999" customHeight="1">
      <c r="A14" s="7162"/>
      <c r="B14" s="7223"/>
      <c r="C14" s="7248"/>
      <c r="D14" s="7255"/>
      <c r="E14" s="7256"/>
      <c r="F14" s="7257"/>
      <c r="G14" s="6755"/>
      <c r="H14" s="7229"/>
      <c r="I14" s="7232"/>
      <c r="J14" s="109"/>
      <c r="K14" s="151"/>
      <c r="L14" s="150"/>
      <c r="M14" s="153"/>
      <c r="N14" s="543" t="s">
        <v>164</v>
      </c>
      <c r="O14" s="460" t="s">
        <v>52</v>
      </c>
      <c r="P14" s="542"/>
      <c r="Q14" s="541"/>
      <c r="R14" s="540"/>
      <c r="S14" s="118"/>
    </row>
    <row r="15" spans="1:23" ht="26.25" customHeight="1" thickBot="1">
      <c r="A15" s="7163"/>
      <c r="B15" s="7224"/>
      <c r="C15" s="7249"/>
      <c r="D15" s="7258"/>
      <c r="E15" s="7259"/>
      <c r="F15" s="7260"/>
      <c r="G15" s="6755"/>
      <c r="H15" s="7229"/>
      <c r="I15" s="7232"/>
      <c r="J15" s="288" t="s">
        <v>36</v>
      </c>
      <c r="K15" s="455">
        <f>SUM(K13:K14)</f>
        <v>0</v>
      </c>
      <c r="L15" s="456">
        <f>SUM(L13:L14)</f>
        <v>0</v>
      </c>
      <c r="M15" s="455">
        <f>SUM(M13:M14)</f>
        <v>0</v>
      </c>
      <c r="N15" s="539"/>
      <c r="O15" s="343"/>
      <c r="P15" s="213"/>
      <c r="Q15" s="538"/>
      <c r="R15" s="527"/>
      <c r="S15" s="211"/>
    </row>
    <row r="16" spans="1:23" ht="24.75" customHeight="1">
      <c r="A16" s="127" t="s">
        <v>43</v>
      </c>
      <c r="B16" s="126" t="s">
        <v>43</v>
      </c>
      <c r="C16" s="537" t="s">
        <v>43</v>
      </c>
      <c r="D16" s="7250" t="s">
        <v>43</v>
      </c>
      <c r="E16" s="111"/>
      <c r="F16" s="309" t="s">
        <v>163</v>
      </c>
      <c r="G16" s="6755"/>
      <c r="H16" s="7229"/>
      <c r="I16" s="7232"/>
      <c r="J16" s="140" t="s">
        <v>41</v>
      </c>
      <c r="K16" s="108">
        <v>0</v>
      </c>
      <c r="L16" s="107">
        <v>0</v>
      </c>
      <c r="M16" s="108">
        <v>0</v>
      </c>
      <c r="N16" s="536"/>
      <c r="O16" s="354"/>
      <c r="P16" s="219"/>
      <c r="Q16" s="535"/>
      <c r="R16" s="527"/>
      <c r="S16" s="211"/>
    </row>
    <row r="17" spans="1:22" ht="18.75" customHeight="1" thickBot="1">
      <c r="A17" s="127"/>
      <c r="B17" s="126"/>
      <c r="C17" s="534"/>
      <c r="D17" s="7251"/>
      <c r="E17" s="97"/>
      <c r="F17" s="533"/>
      <c r="G17" s="6756"/>
      <c r="H17" s="7230"/>
      <c r="I17" s="7233"/>
      <c r="J17" s="210" t="s">
        <v>36</v>
      </c>
      <c r="K17" s="531">
        <f>SUM(K16)</f>
        <v>0</v>
      </c>
      <c r="L17" s="532">
        <f>SUM(L16)</f>
        <v>0</v>
      </c>
      <c r="M17" s="531">
        <f>SUM(M16)</f>
        <v>0</v>
      </c>
      <c r="N17" s="530"/>
      <c r="O17" s="529"/>
      <c r="P17" s="208"/>
      <c r="Q17" s="528"/>
      <c r="R17" s="527"/>
      <c r="S17" s="211"/>
    </row>
    <row r="18" spans="1:22" ht="27.75" customHeight="1">
      <c r="A18" s="7161" t="s">
        <v>43</v>
      </c>
      <c r="B18" s="7222" t="s">
        <v>43</v>
      </c>
      <c r="C18" s="7210" t="s">
        <v>38</v>
      </c>
      <c r="D18" s="7253" t="s">
        <v>162</v>
      </c>
      <c r="E18" s="7253"/>
      <c r="F18" s="7254"/>
      <c r="G18" s="6731" t="s">
        <v>152</v>
      </c>
      <c r="H18" s="7273" t="s">
        <v>48</v>
      </c>
      <c r="I18" s="487" t="s">
        <v>47</v>
      </c>
      <c r="J18" s="304" t="s">
        <v>41</v>
      </c>
      <c r="K18" s="467">
        <f>K21+K22+K23+K24+K25</f>
        <v>185</v>
      </c>
      <c r="L18" s="468">
        <f>L21+L22+L23+L24+L25</f>
        <v>175.2</v>
      </c>
      <c r="M18" s="467">
        <f>M21+M22+M23+M24+M25</f>
        <v>174.60000000000002</v>
      </c>
      <c r="N18" s="526" t="s">
        <v>161</v>
      </c>
      <c r="O18" s="525" t="s">
        <v>45</v>
      </c>
      <c r="P18" s="524">
        <v>1</v>
      </c>
      <c r="Q18" s="524">
        <v>1</v>
      </c>
      <c r="R18" s="523" t="s">
        <v>160</v>
      </c>
      <c r="S18" s="522"/>
    </row>
    <row r="19" spans="1:22" ht="18" customHeight="1">
      <c r="A19" s="7162"/>
      <c r="B19" s="7223"/>
      <c r="C19" s="7211"/>
      <c r="D19" s="7256"/>
      <c r="E19" s="7256"/>
      <c r="F19" s="7257"/>
      <c r="G19" s="6732"/>
      <c r="H19" s="7274"/>
      <c r="I19" s="512"/>
      <c r="J19" s="298"/>
      <c r="K19" s="463"/>
      <c r="L19" s="378"/>
      <c r="M19" s="521"/>
      <c r="N19" s="461"/>
      <c r="O19" s="460"/>
      <c r="P19" s="520"/>
      <c r="Q19" s="519"/>
      <c r="R19" s="518"/>
      <c r="S19" s="517"/>
    </row>
    <row r="20" spans="1:22" ht="24.6" customHeight="1" thickBot="1">
      <c r="A20" s="7163"/>
      <c r="B20" s="7224"/>
      <c r="C20" s="7212"/>
      <c r="D20" s="7259"/>
      <c r="E20" s="7259"/>
      <c r="F20" s="7260"/>
      <c r="G20" s="6733"/>
      <c r="H20" s="7274"/>
      <c r="I20" s="512"/>
      <c r="J20" s="288" t="s">
        <v>36</v>
      </c>
      <c r="K20" s="455">
        <f>SUM(K18:K19)</f>
        <v>185</v>
      </c>
      <c r="L20" s="456">
        <f>SUM(L18:L19)</f>
        <v>175.2</v>
      </c>
      <c r="M20" s="455">
        <f>SUM(M18:M19)</f>
        <v>174.60000000000002</v>
      </c>
      <c r="N20" s="330"/>
      <c r="O20" s="329"/>
      <c r="P20" s="328"/>
      <c r="Q20" s="516"/>
      <c r="R20" s="515"/>
      <c r="S20" s="515"/>
      <c r="V20" s="217"/>
    </row>
    <row r="21" spans="1:22" ht="193.5" customHeight="1">
      <c r="A21" s="7234" t="s">
        <v>43</v>
      </c>
      <c r="B21" s="7236" t="s">
        <v>43</v>
      </c>
      <c r="C21" s="514" t="s">
        <v>38</v>
      </c>
      <c r="D21" s="7261" t="s">
        <v>43</v>
      </c>
      <c r="E21" s="513"/>
      <c r="F21" s="7245" t="s">
        <v>159</v>
      </c>
      <c r="G21" s="6731" t="s">
        <v>152</v>
      </c>
      <c r="H21" s="7274"/>
      <c r="I21" s="512"/>
      <c r="J21" s="134" t="s">
        <v>41</v>
      </c>
      <c r="K21" s="511">
        <v>50</v>
      </c>
      <c r="L21" s="510">
        <v>62</v>
      </c>
      <c r="M21" s="509">
        <v>61.9</v>
      </c>
      <c r="N21" s="221" t="s">
        <v>158</v>
      </c>
      <c r="O21" s="130" t="s">
        <v>45</v>
      </c>
      <c r="P21" s="508">
        <v>3</v>
      </c>
      <c r="Q21" s="172">
        <v>4</v>
      </c>
      <c r="R21" s="7141" t="s">
        <v>157</v>
      </c>
      <c r="S21" s="7142"/>
      <c r="T21" s="217"/>
      <c r="V21" s="217"/>
    </row>
    <row r="22" spans="1:22" ht="24" customHeight="1" thickBot="1">
      <c r="A22" s="7235"/>
      <c r="B22" s="7237"/>
      <c r="C22" s="507"/>
      <c r="D22" s="7262"/>
      <c r="E22" s="477"/>
      <c r="F22" s="7246"/>
      <c r="G22" s="6732"/>
      <c r="H22" s="7275"/>
      <c r="I22" s="476"/>
      <c r="J22" s="276" t="s">
        <v>41</v>
      </c>
      <c r="K22" s="475">
        <v>0</v>
      </c>
      <c r="L22" s="506">
        <v>0</v>
      </c>
      <c r="M22" s="505">
        <v>0</v>
      </c>
      <c r="N22" s="504"/>
      <c r="O22" s="503" t="s">
        <v>45</v>
      </c>
      <c r="P22" s="91"/>
      <c r="Q22" s="502"/>
      <c r="R22" s="7143"/>
      <c r="S22" s="7144"/>
      <c r="T22" s="217"/>
      <c r="U22" s="501"/>
      <c r="V22" s="217"/>
    </row>
    <row r="23" spans="1:22" ht="96" customHeight="1" thickBot="1">
      <c r="A23" s="481" t="s">
        <v>43</v>
      </c>
      <c r="B23" s="480" t="s">
        <v>43</v>
      </c>
      <c r="C23" s="479" t="s">
        <v>38</v>
      </c>
      <c r="D23" s="500" t="s">
        <v>38</v>
      </c>
      <c r="E23" s="499"/>
      <c r="F23" s="362" t="s">
        <v>156</v>
      </c>
      <c r="G23" s="6733"/>
      <c r="H23" s="7273" t="s">
        <v>48</v>
      </c>
      <c r="I23" s="498"/>
      <c r="J23" s="442" t="s">
        <v>41</v>
      </c>
      <c r="K23" s="497">
        <v>45</v>
      </c>
      <c r="L23" s="496">
        <v>29</v>
      </c>
      <c r="M23" s="495">
        <v>28.5</v>
      </c>
      <c r="N23" s="494" t="s">
        <v>155</v>
      </c>
      <c r="O23" s="493" t="s">
        <v>45</v>
      </c>
      <c r="P23" s="492">
        <v>3</v>
      </c>
      <c r="Q23" s="491">
        <v>5</v>
      </c>
      <c r="R23" s="7153" t="s">
        <v>154</v>
      </c>
      <c r="S23" s="7154"/>
      <c r="T23" s="217"/>
      <c r="V23" s="217"/>
    </row>
    <row r="24" spans="1:22" ht="28.5" customHeight="1" thickBot="1">
      <c r="A24" s="490" t="s">
        <v>43</v>
      </c>
      <c r="B24" s="489" t="s">
        <v>43</v>
      </c>
      <c r="C24" s="488" t="s">
        <v>38</v>
      </c>
      <c r="D24" s="478" t="s">
        <v>51</v>
      </c>
      <c r="E24" s="348"/>
      <c r="F24" s="332" t="s">
        <v>153</v>
      </c>
      <c r="G24" s="6731" t="s">
        <v>152</v>
      </c>
      <c r="H24" s="7274"/>
      <c r="I24" s="487"/>
      <c r="J24" s="140" t="s">
        <v>41</v>
      </c>
      <c r="K24" s="486">
        <v>30</v>
      </c>
      <c r="L24" s="139">
        <v>30</v>
      </c>
      <c r="M24" s="139">
        <v>30</v>
      </c>
      <c r="N24" s="485" t="s">
        <v>151</v>
      </c>
      <c r="O24" s="484" t="s">
        <v>150</v>
      </c>
      <c r="P24" s="483">
        <v>2</v>
      </c>
      <c r="Q24" s="482">
        <v>2</v>
      </c>
      <c r="R24" s="7139" t="s">
        <v>149</v>
      </c>
      <c r="S24" s="7140"/>
    </row>
    <row r="25" spans="1:22" ht="29.25" customHeight="1" thickBot="1">
      <c r="A25" s="481" t="s">
        <v>43</v>
      </c>
      <c r="B25" s="480" t="s">
        <v>43</v>
      </c>
      <c r="C25" s="479" t="s">
        <v>38</v>
      </c>
      <c r="D25" s="478" t="s">
        <v>44</v>
      </c>
      <c r="E25" s="477"/>
      <c r="F25" s="362" t="s">
        <v>148</v>
      </c>
      <c r="G25" s="6732"/>
      <c r="H25" s="7275"/>
      <c r="I25" s="476"/>
      <c r="J25" s="276" t="s">
        <v>41</v>
      </c>
      <c r="K25" s="475">
        <v>60</v>
      </c>
      <c r="L25" s="433">
        <v>54.2</v>
      </c>
      <c r="M25" s="433">
        <v>54.2</v>
      </c>
      <c r="N25" s="474" t="s">
        <v>147</v>
      </c>
      <c r="O25" s="473" t="s">
        <v>45</v>
      </c>
      <c r="P25" s="472">
        <v>1</v>
      </c>
      <c r="Q25" s="471">
        <v>1</v>
      </c>
      <c r="R25" s="470" t="s">
        <v>146</v>
      </c>
      <c r="S25" s="469"/>
      <c r="T25" s="277"/>
      <c r="U25" s="277"/>
      <c r="V25" s="217"/>
    </row>
    <row r="26" spans="1:22" ht="24" customHeight="1">
      <c r="A26" s="7161" t="s">
        <v>43</v>
      </c>
      <c r="B26" s="7222" t="s">
        <v>43</v>
      </c>
      <c r="C26" s="7210" t="s">
        <v>51</v>
      </c>
      <c r="D26" s="7252" t="s">
        <v>145</v>
      </c>
      <c r="E26" s="7253"/>
      <c r="F26" s="7254"/>
      <c r="G26" s="6731" t="s">
        <v>143</v>
      </c>
      <c r="H26" s="7273" t="s">
        <v>48</v>
      </c>
      <c r="I26" s="7278" t="s">
        <v>47</v>
      </c>
      <c r="J26" s="304" t="s">
        <v>41</v>
      </c>
      <c r="K26" s="467">
        <f>K30+K31+K32</f>
        <v>150</v>
      </c>
      <c r="L26" s="468">
        <f>L30+L31+L32</f>
        <v>104.69999999999999</v>
      </c>
      <c r="M26" s="467">
        <f>M30+M31+M32</f>
        <v>104.69999999999999</v>
      </c>
      <c r="N26" s="466"/>
      <c r="O26" s="465"/>
      <c r="P26" s="464"/>
      <c r="Q26" s="384"/>
      <c r="R26" s="118"/>
      <c r="S26" s="118"/>
      <c r="V26" s="217"/>
    </row>
    <row r="27" spans="1:22" ht="18" customHeight="1">
      <c r="A27" s="7162"/>
      <c r="B27" s="7223"/>
      <c r="C27" s="7211"/>
      <c r="D27" s="7255"/>
      <c r="E27" s="7256"/>
      <c r="F27" s="7257"/>
      <c r="G27" s="6732"/>
      <c r="H27" s="7274"/>
      <c r="I27" s="7276"/>
      <c r="J27" s="298"/>
      <c r="K27" s="463"/>
      <c r="L27" s="378"/>
      <c r="M27" s="462"/>
      <c r="N27" s="461"/>
      <c r="O27" s="460"/>
      <c r="P27" s="338"/>
      <c r="Q27" s="337"/>
      <c r="R27" s="118"/>
      <c r="S27" s="118"/>
    </row>
    <row r="28" spans="1:22" ht="12" customHeight="1">
      <c r="A28" s="7162"/>
      <c r="B28" s="7223"/>
      <c r="C28" s="7211"/>
      <c r="D28" s="7255"/>
      <c r="E28" s="7256"/>
      <c r="F28" s="7257"/>
      <c r="G28" s="6732"/>
      <c r="H28" s="7274"/>
      <c r="I28" s="7276"/>
      <c r="J28" s="298"/>
      <c r="K28" s="459"/>
      <c r="L28" s="373"/>
      <c r="M28" s="458"/>
      <c r="N28" s="344"/>
      <c r="O28" s="457"/>
      <c r="P28" s="438"/>
      <c r="Q28" s="370"/>
      <c r="R28" s="118"/>
      <c r="S28" s="118"/>
    </row>
    <row r="29" spans="1:22" ht="22.5" customHeight="1" thickBot="1">
      <c r="A29" s="7163"/>
      <c r="B29" s="7224"/>
      <c r="C29" s="7212"/>
      <c r="D29" s="7258"/>
      <c r="E29" s="7259"/>
      <c r="F29" s="7260"/>
      <c r="G29" s="6733"/>
      <c r="H29" s="7275"/>
      <c r="I29" s="7277"/>
      <c r="J29" s="288" t="s">
        <v>36</v>
      </c>
      <c r="K29" s="455">
        <f>SUM(K26:K28)</f>
        <v>150</v>
      </c>
      <c r="L29" s="456">
        <f>SUM(L26:L28)</f>
        <v>104.69999999999999</v>
      </c>
      <c r="M29" s="455">
        <f>SUM(M26:M28)</f>
        <v>104.69999999999999</v>
      </c>
      <c r="N29" s="454"/>
      <c r="O29" s="453"/>
      <c r="P29" s="452"/>
      <c r="Q29" s="451"/>
      <c r="R29" s="211"/>
      <c r="S29" s="211"/>
    </row>
    <row r="30" spans="1:22" ht="28.5" customHeight="1" thickBot="1">
      <c r="A30" s="437" t="s">
        <v>43</v>
      </c>
      <c r="B30" s="100" t="s">
        <v>43</v>
      </c>
      <c r="C30" s="450" t="s">
        <v>51</v>
      </c>
      <c r="D30" s="449" t="s">
        <v>43</v>
      </c>
      <c r="E30" s="435"/>
      <c r="F30" s="448" t="s">
        <v>144</v>
      </c>
      <c r="G30" s="7283" t="s">
        <v>143</v>
      </c>
      <c r="H30" s="7274" t="s">
        <v>48</v>
      </c>
      <c r="I30" s="7276"/>
      <c r="J30" s="442" t="s">
        <v>41</v>
      </c>
      <c r="K30" s="441">
        <v>70</v>
      </c>
      <c r="L30" s="441">
        <v>44.8</v>
      </c>
      <c r="M30" s="440">
        <v>44.8</v>
      </c>
      <c r="N30" s="447" t="s">
        <v>142</v>
      </c>
      <c r="O30" s="446" t="s">
        <v>52</v>
      </c>
      <c r="P30" s="445">
        <v>100</v>
      </c>
      <c r="Q30" s="444">
        <v>34</v>
      </c>
      <c r="R30" s="187" t="s">
        <v>141</v>
      </c>
      <c r="S30" s="443"/>
      <c r="V30" s="217"/>
    </row>
    <row r="31" spans="1:22" ht="51" customHeight="1" thickBot="1">
      <c r="A31" s="437" t="s">
        <v>43</v>
      </c>
      <c r="B31" s="100" t="s">
        <v>43</v>
      </c>
      <c r="C31" s="436" t="s">
        <v>51</v>
      </c>
      <c r="D31" s="349" t="s">
        <v>38</v>
      </c>
      <c r="E31" s="435"/>
      <c r="F31" s="362" t="s">
        <v>140</v>
      </c>
      <c r="G31" s="7283"/>
      <c r="H31" s="7274"/>
      <c r="I31" s="7276"/>
      <c r="J31" s="442" t="s">
        <v>41</v>
      </c>
      <c r="K31" s="441">
        <v>10</v>
      </c>
      <c r="L31" s="441">
        <v>0</v>
      </c>
      <c r="M31" s="440">
        <v>0</v>
      </c>
      <c r="N31" s="225" t="s">
        <v>139</v>
      </c>
      <c r="O31" s="439" t="s">
        <v>45</v>
      </c>
      <c r="P31" s="438">
        <v>2</v>
      </c>
      <c r="Q31" s="370">
        <v>1</v>
      </c>
      <c r="R31" s="7153" t="s">
        <v>138</v>
      </c>
      <c r="S31" s="7154"/>
      <c r="V31" s="217"/>
    </row>
    <row r="32" spans="1:22" ht="43.5" customHeight="1" thickBot="1">
      <c r="A32" s="437" t="s">
        <v>43</v>
      </c>
      <c r="B32" s="100" t="s">
        <v>43</v>
      </c>
      <c r="C32" s="436" t="s">
        <v>51</v>
      </c>
      <c r="D32" s="349" t="s">
        <v>51</v>
      </c>
      <c r="E32" s="435"/>
      <c r="F32" s="96" t="s">
        <v>137</v>
      </c>
      <c r="G32" s="7284"/>
      <c r="H32" s="7275"/>
      <c r="I32" s="7277"/>
      <c r="J32" s="134" t="s">
        <v>41</v>
      </c>
      <c r="K32" s="434">
        <v>70</v>
      </c>
      <c r="L32" s="433">
        <v>59.9</v>
      </c>
      <c r="M32" s="433">
        <v>59.9</v>
      </c>
      <c r="N32" s="432" t="s">
        <v>136</v>
      </c>
      <c r="O32" s="431" t="s">
        <v>45</v>
      </c>
      <c r="P32" s="430">
        <v>2</v>
      </c>
      <c r="Q32" s="429">
        <v>1</v>
      </c>
      <c r="R32" s="7153" t="s">
        <v>135</v>
      </c>
      <c r="S32" s="7154"/>
      <c r="T32" s="255"/>
      <c r="V32" s="217"/>
    </row>
    <row r="33" spans="1:19" ht="24" customHeight="1" thickBot="1">
      <c r="A33" s="421" t="s">
        <v>43</v>
      </c>
      <c r="B33" s="428" t="s">
        <v>43</v>
      </c>
      <c r="C33" s="7314" t="s">
        <v>40</v>
      </c>
      <c r="D33" s="7315"/>
      <c r="E33" s="7315"/>
      <c r="F33" s="7315"/>
      <c r="G33" s="7315"/>
      <c r="H33" s="7315"/>
      <c r="I33" s="7315"/>
      <c r="J33" s="427" t="s">
        <v>36</v>
      </c>
      <c r="K33" s="425">
        <f>K15+K20+K29</f>
        <v>335</v>
      </c>
      <c r="L33" s="426">
        <f>L15+L20+L29</f>
        <v>279.89999999999998</v>
      </c>
      <c r="M33" s="425">
        <f>M15+M20+M29</f>
        <v>279.3</v>
      </c>
      <c r="N33" s="424"/>
      <c r="O33" s="423"/>
      <c r="P33" s="423"/>
      <c r="Q33" s="423"/>
      <c r="R33" s="422"/>
      <c r="S33" s="422"/>
    </row>
    <row r="34" spans="1:19" ht="24" customHeight="1" thickBot="1">
      <c r="A34" s="421" t="s">
        <v>43</v>
      </c>
      <c r="B34" s="420"/>
      <c r="C34" s="7316" t="s">
        <v>39</v>
      </c>
      <c r="D34" s="7317"/>
      <c r="E34" s="7317"/>
      <c r="F34" s="7317"/>
      <c r="G34" s="7317"/>
      <c r="H34" s="7317"/>
      <c r="I34" s="7317"/>
      <c r="J34" s="419" t="s">
        <v>36</v>
      </c>
      <c r="K34" s="417">
        <f>K15+K20+K29</f>
        <v>335</v>
      </c>
      <c r="L34" s="418">
        <f>L15+L20+L29</f>
        <v>279.89999999999998</v>
      </c>
      <c r="M34" s="417">
        <f>M15+M20+M29</f>
        <v>279.3</v>
      </c>
      <c r="N34" s="416"/>
      <c r="O34" s="415"/>
      <c r="P34" s="415"/>
      <c r="Q34" s="415"/>
      <c r="R34" s="414"/>
      <c r="S34" s="414"/>
    </row>
    <row r="35" spans="1:19" ht="27" customHeight="1" thickBot="1">
      <c r="A35" s="7234" t="s">
        <v>38</v>
      </c>
      <c r="B35" s="413"/>
      <c r="C35" s="412" t="s">
        <v>134</v>
      </c>
      <c r="D35" s="410"/>
      <c r="E35" s="410"/>
      <c r="F35" s="411"/>
      <c r="G35" s="410"/>
      <c r="H35" s="410"/>
      <c r="I35" s="410"/>
      <c r="J35" s="410"/>
      <c r="K35" s="410"/>
      <c r="L35" s="410"/>
      <c r="M35" s="410"/>
      <c r="N35" s="410"/>
      <c r="O35" s="410"/>
      <c r="P35" s="410"/>
      <c r="Q35" s="410"/>
      <c r="R35" s="409"/>
      <c r="S35" s="409"/>
    </row>
    <row r="36" spans="1:19" ht="18" customHeight="1" thickBot="1">
      <c r="A36" s="7244"/>
      <c r="B36" s="7213"/>
      <c r="C36" s="7113"/>
      <c r="D36" s="7114"/>
      <c r="E36" s="7114"/>
      <c r="F36" s="7114"/>
      <c r="G36" s="7114"/>
      <c r="H36" s="7114"/>
      <c r="I36" s="7114"/>
      <c r="J36" s="7114"/>
      <c r="K36" s="7114"/>
      <c r="L36" s="7114"/>
      <c r="M36" s="7115"/>
      <c r="N36" s="408" t="s">
        <v>133</v>
      </c>
      <c r="O36" s="407" t="s">
        <v>83</v>
      </c>
      <c r="P36" s="406">
        <v>1</v>
      </c>
      <c r="Q36" s="406">
        <v>0</v>
      </c>
      <c r="R36" s="7155" t="s">
        <v>132</v>
      </c>
      <c r="S36" s="7156"/>
    </row>
    <row r="37" spans="1:19" ht="22.5" customHeight="1" thickBot="1">
      <c r="A37" s="7244"/>
      <c r="B37" s="7214"/>
      <c r="C37" s="7116"/>
      <c r="D37" s="7117"/>
      <c r="E37" s="7117"/>
      <c r="F37" s="7117"/>
      <c r="G37" s="7117"/>
      <c r="H37" s="7117"/>
      <c r="I37" s="7117"/>
      <c r="J37" s="7117"/>
      <c r="K37" s="7117"/>
      <c r="L37" s="7117"/>
      <c r="M37" s="7118"/>
      <c r="N37" s="405" t="s">
        <v>58</v>
      </c>
      <c r="O37" s="404" t="s">
        <v>52</v>
      </c>
      <c r="P37" s="403"/>
      <c r="Q37" s="403"/>
      <c r="R37" s="244"/>
      <c r="S37" s="244"/>
    </row>
    <row r="38" spans="1:19" ht="28.5" customHeight="1" thickBot="1">
      <c r="A38" s="7244"/>
      <c r="B38" s="7214"/>
      <c r="C38" s="7116"/>
      <c r="D38" s="7117"/>
      <c r="E38" s="7117"/>
      <c r="F38" s="7117"/>
      <c r="G38" s="7117"/>
      <c r="H38" s="7117"/>
      <c r="I38" s="7117"/>
      <c r="J38" s="7117"/>
      <c r="K38" s="7117"/>
      <c r="L38" s="7117"/>
      <c r="M38" s="7118"/>
      <c r="N38" s="405" t="s">
        <v>131</v>
      </c>
      <c r="O38" s="404" t="s">
        <v>45</v>
      </c>
      <c r="P38" s="403"/>
      <c r="Q38" s="403"/>
      <c r="R38" s="244"/>
      <c r="S38" s="244"/>
    </row>
    <row r="39" spans="1:19" ht="37.5" customHeight="1" thickBot="1">
      <c r="A39" s="7244"/>
      <c r="B39" s="7214"/>
      <c r="C39" s="7116"/>
      <c r="D39" s="7117"/>
      <c r="E39" s="7117"/>
      <c r="F39" s="7117"/>
      <c r="G39" s="7117"/>
      <c r="H39" s="7117"/>
      <c r="I39" s="7117"/>
      <c r="J39" s="7117"/>
      <c r="K39" s="7117"/>
      <c r="L39" s="7117"/>
      <c r="M39" s="7118"/>
      <c r="N39" s="405" t="s">
        <v>130</v>
      </c>
      <c r="O39" s="404" t="s">
        <v>45</v>
      </c>
      <c r="P39" s="403"/>
      <c r="Q39" s="403"/>
      <c r="R39" s="244"/>
      <c r="S39" s="244"/>
    </row>
    <row r="40" spans="1:19" ht="33" customHeight="1" thickBot="1">
      <c r="A40" s="7235"/>
      <c r="B40" s="7215"/>
      <c r="C40" s="7116"/>
      <c r="D40" s="7117"/>
      <c r="E40" s="7117"/>
      <c r="F40" s="7117"/>
      <c r="G40" s="7117"/>
      <c r="H40" s="7117"/>
      <c r="I40" s="7117"/>
      <c r="J40" s="7117"/>
      <c r="K40" s="7117"/>
      <c r="L40" s="7117"/>
      <c r="M40" s="7118"/>
      <c r="N40" s="402" t="s">
        <v>129</v>
      </c>
      <c r="O40" s="401" t="s">
        <v>83</v>
      </c>
      <c r="P40" s="400">
        <v>52</v>
      </c>
      <c r="Q40" s="400">
        <v>50</v>
      </c>
      <c r="R40" s="245" t="s">
        <v>128</v>
      </c>
      <c r="S40" s="399"/>
    </row>
    <row r="41" spans="1:19" ht="25.5" customHeight="1" thickBot="1">
      <c r="A41" s="201" t="s">
        <v>38</v>
      </c>
      <c r="B41" s="197" t="s">
        <v>43</v>
      </c>
      <c r="C41" s="398" t="s">
        <v>127</v>
      </c>
      <c r="D41" s="396"/>
      <c r="E41" s="396"/>
      <c r="F41" s="397"/>
      <c r="G41" s="396"/>
      <c r="H41" s="396"/>
      <c r="I41" s="396"/>
      <c r="J41" s="396"/>
      <c r="K41" s="396"/>
      <c r="L41" s="396"/>
      <c r="M41" s="396"/>
      <c r="N41" s="396"/>
      <c r="O41" s="396"/>
      <c r="P41" s="396"/>
      <c r="Q41" s="395"/>
      <c r="R41" s="394"/>
      <c r="S41" s="393"/>
    </row>
    <row r="42" spans="1:19" ht="29.25" customHeight="1" thickBot="1">
      <c r="A42" s="201"/>
      <c r="B42" s="197"/>
      <c r="C42" s="7119"/>
      <c r="D42" s="7120"/>
      <c r="E42" s="7120"/>
      <c r="F42" s="7120"/>
      <c r="G42" s="7120"/>
      <c r="H42" s="7120"/>
      <c r="I42" s="7120"/>
      <c r="J42" s="7120"/>
      <c r="K42" s="7120"/>
      <c r="L42" s="7120"/>
      <c r="M42" s="7121"/>
      <c r="N42" s="392" t="s">
        <v>126</v>
      </c>
      <c r="O42" s="391" t="s">
        <v>125</v>
      </c>
      <c r="P42" s="390"/>
      <c r="Q42" s="389"/>
      <c r="R42" s="171"/>
      <c r="S42" s="171"/>
    </row>
    <row r="43" spans="1:19" ht="30.6" customHeight="1">
      <c r="A43" s="7161" t="s">
        <v>38</v>
      </c>
      <c r="B43" s="7222" t="s">
        <v>43</v>
      </c>
      <c r="C43" s="7210" t="s">
        <v>43</v>
      </c>
      <c r="D43" s="7252" t="s">
        <v>124</v>
      </c>
      <c r="E43" s="7253"/>
      <c r="F43" s="7254"/>
      <c r="G43" s="6731" t="s">
        <v>113</v>
      </c>
      <c r="H43" s="7281" t="s">
        <v>48</v>
      </c>
      <c r="I43" s="7278" t="s">
        <v>47</v>
      </c>
      <c r="J43" s="388" t="s">
        <v>41</v>
      </c>
      <c r="K43" s="322">
        <f>K48+K49+K50+K51+K52+K53</f>
        <v>63</v>
      </c>
      <c r="L43" s="322">
        <f>L48+L49+L50+L51+L52+L53</f>
        <v>56.7</v>
      </c>
      <c r="M43" s="322">
        <f>M48+M49+M50+M51+M52+M53</f>
        <v>54</v>
      </c>
      <c r="N43" s="387"/>
      <c r="O43" s="386"/>
      <c r="P43" s="385"/>
      <c r="Q43" s="384"/>
      <c r="R43" s="244"/>
      <c r="S43" s="244"/>
    </row>
    <row r="44" spans="1:19" ht="31.15" customHeight="1">
      <c r="A44" s="7162"/>
      <c r="B44" s="7223"/>
      <c r="C44" s="7211"/>
      <c r="D44" s="7255"/>
      <c r="E44" s="7256"/>
      <c r="F44" s="7257"/>
      <c r="G44" s="6732"/>
      <c r="H44" s="7274"/>
      <c r="I44" s="7276"/>
      <c r="J44" s="374"/>
      <c r="K44" s="380"/>
      <c r="L44" s="379"/>
      <c r="M44" s="378"/>
      <c r="N44" s="383"/>
      <c r="O44" s="382"/>
      <c r="P44" s="381"/>
      <c r="Q44" s="337"/>
      <c r="R44" s="244"/>
      <c r="S44" s="244"/>
    </row>
    <row r="45" spans="1:19">
      <c r="A45" s="7162"/>
      <c r="B45" s="7223"/>
      <c r="C45" s="7211"/>
      <c r="D45" s="7255"/>
      <c r="E45" s="7256"/>
      <c r="F45" s="7257"/>
      <c r="G45" s="6732"/>
      <c r="H45" s="7274"/>
      <c r="I45" s="7276"/>
      <c r="J45" s="374"/>
      <c r="K45" s="380"/>
      <c r="L45" s="379"/>
      <c r="M45" s="378"/>
      <c r="N45" s="248"/>
      <c r="O45" s="377"/>
      <c r="P45" s="376"/>
      <c r="Q45" s="337"/>
      <c r="R45" s="244"/>
      <c r="S45" s="244"/>
    </row>
    <row r="46" spans="1:19">
      <c r="A46" s="7162"/>
      <c r="B46" s="7223"/>
      <c r="C46" s="7211"/>
      <c r="D46" s="7255"/>
      <c r="E46" s="7256"/>
      <c r="F46" s="7257"/>
      <c r="G46" s="6732"/>
      <c r="H46" s="7274"/>
      <c r="I46" s="7276"/>
      <c r="J46" s="374"/>
      <c r="K46" s="374"/>
      <c r="L46" s="297"/>
      <c r="M46" s="373"/>
      <c r="N46" s="238"/>
      <c r="O46" s="372"/>
      <c r="P46" s="371"/>
      <c r="Q46" s="370"/>
      <c r="R46" s="244"/>
      <c r="S46" s="244"/>
    </row>
    <row r="47" spans="1:19" ht="15.75" thickBot="1">
      <c r="A47" s="7163"/>
      <c r="B47" s="7224"/>
      <c r="C47" s="7212"/>
      <c r="D47" s="7258"/>
      <c r="E47" s="7259"/>
      <c r="F47" s="7260"/>
      <c r="G47" s="6733"/>
      <c r="H47" s="7282"/>
      <c r="I47" s="7276"/>
      <c r="J47" s="368" t="s">
        <v>36</v>
      </c>
      <c r="K47" s="367">
        <f>K43*1</f>
        <v>63</v>
      </c>
      <c r="L47" s="367">
        <f>L43*1</f>
        <v>56.7</v>
      </c>
      <c r="M47" s="367">
        <f>M43*1</f>
        <v>54</v>
      </c>
      <c r="N47" s="225"/>
      <c r="O47" s="307"/>
      <c r="P47" s="366"/>
      <c r="Q47" s="341"/>
      <c r="R47" s="118"/>
      <c r="S47" s="118"/>
    </row>
    <row r="48" spans="1:19" ht="30" customHeight="1" thickBot="1">
      <c r="A48" s="352" t="s">
        <v>38</v>
      </c>
      <c r="B48" s="351" t="s">
        <v>43</v>
      </c>
      <c r="C48" s="350" t="s">
        <v>43</v>
      </c>
      <c r="D48" s="349" t="s">
        <v>43</v>
      </c>
      <c r="E48" s="358"/>
      <c r="F48" s="357" t="s">
        <v>123</v>
      </c>
      <c r="G48" s="6731" t="s">
        <v>113</v>
      </c>
      <c r="H48" s="7273" t="s">
        <v>48</v>
      </c>
      <c r="I48" s="7276"/>
      <c r="J48" s="356" t="s">
        <v>41</v>
      </c>
      <c r="K48" s="223">
        <v>5</v>
      </c>
      <c r="L48" s="365">
        <v>15</v>
      </c>
      <c r="M48" s="365">
        <v>14.6</v>
      </c>
      <c r="N48" s="355" t="s">
        <v>122</v>
      </c>
      <c r="O48" s="354" t="s">
        <v>83</v>
      </c>
      <c r="P48" s="338">
        <v>2</v>
      </c>
      <c r="Q48" s="337">
        <v>32</v>
      </c>
      <c r="R48" s="187" t="s">
        <v>121</v>
      </c>
      <c r="S48" s="244"/>
    </row>
    <row r="49" spans="1:20" ht="26.25" customHeight="1" thickBot="1">
      <c r="A49" s="352" t="s">
        <v>38</v>
      </c>
      <c r="B49" s="351" t="s">
        <v>43</v>
      </c>
      <c r="C49" s="350" t="s">
        <v>43</v>
      </c>
      <c r="D49" s="349" t="s">
        <v>38</v>
      </c>
      <c r="E49" s="358"/>
      <c r="F49" s="362" t="s">
        <v>120</v>
      </c>
      <c r="G49" s="6732"/>
      <c r="H49" s="7274"/>
      <c r="I49" s="7276"/>
      <c r="J49" s="364" t="s">
        <v>41</v>
      </c>
      <c r="K49" s="226">
        <v>5</v>
      </c>
      <c r="L49" s="363">
        <v>5</v>
      </c>
      <c r="M49" s="363">
        <v>4.8</v>
      </c>
      <c r="N49" s="344" t="s">
        <v>119</v>
      </c>
      <c r="O49" s="343" t="s">
        <v>83</v>
      </c>
      <c r="P49" s="342">
        <v>4</v>
      </c>
      <c r="Q49" s="341">
        <v>5</v>
      </c>
      <c r="R49" s="353" t="s">
        <v>118</v>
      </c>
      <c r="S49" s="244"/>
    </row>
    <row r="50" spans="1:20" ht="41.25" customHeight="1" thickBot="1">
      <c r="A50" s="352" t="s">
        <v>38</v>
      </c>
      <c r="B50" s="351" t="s">
        <v>43</v>
      </c>
      <c r="C50" s="350" t="s">
        <v>43</v>
      </c>
      <c r="D50" s="349" t="s">
        <v>51</v>
      </c>
      <c r="E50" s="358"/>
      <c r="F50" s="362" t="s">
        <v>117</v>
      </c>
      <c r="G50" s="6733"/>
      <c r="H50" s="7274"/>
      <c r="I50" s="7276"/>
      <c r="J50" s="346" t="s">
        <v>41</v>
      </c>
      <c r="K50" s="361">
        <v>5</v>
      </c>
      <c r="L50" s="360">
        <v>7</v>
      </c>
      <c r="M50" s="360">
        <v>5.7</v>
      </c>
      <c r="N50" s="344" t="s">
        <v>116</v>
      </c>
      <c r="O50" s="343" t="s">
        <v>83</v>
      </c>
      <c r="P50" s="342">
        <v>4</v>
      </c>
      <c r="Q50" s="341">
        <v>6</v>
      </c>
      <c r="R50" s="353" t="s">
        <v>115</v>
      </c>
      <c r="S50" s="244"/>
    </row>
    <row r="51" spans="1:20" ht="106.5" customHeight="1" thickBot="1">
      <c r="A51" s="352" t="s">
        <v>38</v>
      </c>
      <c r="B51" s="351" t="s">
        <v>43</v>
      </c>
      <c r="C51" s="350" t="s">
        <v>43</v>
      </c>
      <c r="D51" s="349" t="s">
        <v>44</v>
      </c>
      <c r="E51" s="358"/>
      <c r="F51" s="357" t="s">
        <v>114</v>
      </c>
      <c r="G51" s="6731" t="s">
        <v>113</v>
      </c>
      <c r="H51" s="7274"/>
      <c r="I51" s="7276"/>
      <c r="J51" s="359" t="s">
        <v>41</v>
      </c>
      <c r="K51" s="216">
        <v>4</v>
      </c>
      <c r="L51" s="216">
        <v>4</v>
      </c>
      <c r="M51" s="216">
        <v>4</v>
      </c>
      <c r="N51" s="344" t="s">
        <v>112</v>
      </c>
      <c r="O51" s="307" t="s">
        <v>83</v>
      </c>
      <c r="P51" s="342">
        <v>1</v>
      </c>
      <c r="Q51" s="341">
        <v>1</v>
      </c>
      <c r="R51" s="7153" t="s">
        <v>111</v>
      </c>
      <c r="S51" s="7154"/>
    </row>
    <row r="52" spans="1:20" ht="62.25" customHeight="1" thickBot="1">
      <c r="A52" s="352" t="s">
        <v>38</v>
      </c>
      <c r="B52" s="351" t="s">
        <v>43</v>
      </c>
      <c r="C52" s="350" t="s">
        <v>43</v>
      </c>
      <c r="D52" s="349" t="s">
        <v>86</v>
      </c>
      <c r="E52" s="358"/>
      <c r="F52" s="357" t="s">
        <v>110</v>
      </c>
      <c r="G52" s="6732"/>
      <c r="H52" s="7274"/>
      <c r="I52" s="7276"/>
      <c r="J52" s="356" t="s">
        <v>41</v>
      </c>
      <c r="K52" s="223">
        <v>40</v>
      </c>
      <c r="L52" s="107">
        <v>25.7</v>
      </c>
      <c r="M52" s="107">
        <v>24.9</v>
      </c>
      <c r="N52" s="355" t="s">
        <v>109</v>
      </c>
      <c r="O52" s="354" t="s">
        <v>83</v>
      </c>
      <c r="P52" s="338">
        <v>1</v>
      </c>
      <c r="Q52" s="337">
        <v>4</v>
      </c>
      <c r="R52" s="353" t="s">
        <v>108</v>
      </c>
      <c r="S52" s="244"/>
      <c r="T52" s="217"/>
    </row>
    <row r="53" spans="1:20" ht="33.75" customHeight="1" thickBot="1">
      <c r="A53" s="352" t="s">
        <v>38</v>
      </c>
      <c r="B53" s="351" t="s">
        <v>43</v>
      </c>
      <c r="C53" s="350" t="s">
        <v>43</v>
      </c>
      <c r="D53" s="349" t="s">
        <v>81</v>
      </c>
      <c r="E53" s="348"/>
      <c r="F53" s="347" t="s">
        <v>107</v>
      </c>
      <c r="G53" s="6732"/>
      <c r="H53" s="7275"/>
      <c r="I53" s="7277"/>
      <c r="J53" s="346" t="s">
        <v>41</v>
      </c>
      <c r="K53" s="274">
        <v>4</v>
      </c>
      <c r="L53" s="345">
        <v>0</v>
      </c>
      <c r="M53" s="345">
        <v>0</v>
      </c>
      <c r="N53" s="344" t="s">
        <v>106</v>
      </c>
      <c r="O53" s="343" t="s">
        <v>83</v>
      </c>
      <c r="P53" s="342">
        <v>1</v>
      </c>
      <c r="Q53" s="341">
        <v>0</v>
      </c>
      <c r="R53" s="187" t="s">
        <v>105</v>
      </c>
      <c r="S53" s="244"/>
    </row>
    <row r="54" spans="1:20" ht="24" customHeight="1">
      <c r="A54" s="7161" t="s">
        <v>38</v>
      </c>
      <c r="B54" s="7222" t="s">
        <v>43</v>
      </c>
      <c r="C54" s="7225" t="s">
        <v>38</v>
      </c>
      <c r="D54" s="7252" t="s">
        <v>102</v>
      </c>
      <c r="E54" s="7253"/>
      <c r="F54" s="7254"/>
      <c r="G54" s="6754" t="s">
        <v>104</v>
      </c>
      <c r="H54" s="7228" t="s">
        <v>48</v>
      </c>
      <c r="I54" s="7231" t="s">
        <v>47</v>
      </c>
      <c r="J54" s="340" t="s">
        <v>41</v>
      </c>
      <c r="K54" s="321">
        <v>0</v>
      </c>
      <c r="L54" s="322">
        <v>0</v>
      </c>
      <c r="M54" s="321">
        <v>0</v>
      </c>
      <c r="N54" s="339" t="s">
        <v>103</v>
      </c>
      <c r="O54" s="319" t="s">
        <v>45</v>
      </c>
      <c r="P54" s="338">
        <v>0</v>
      </c>
      <c r="Q54" s="337"/>
      <c r="R54" s="118"/>
      <c r="S54" s="118"/>
    </row>
    <row r="55" spans="1:20" ht="26.25" customHeight="1" thickBot="1">
      <c r="A55" s="7163"/>
      <c r="B55" s="7224"/>
      <c r="C55" s="7227"/>
      <c r="D55" s="7258"/>
      <c r="E55" s="7259"/>
      <c r="F55" s="7260"/>
      <c r="G55" s="6755"/>
      <c r="H55" s="7229"/>
      <c r="I55" s="7232"/>
      <c r="J55" s="288" t="s">
        <v>36</v>
      </c>
      <c r="K55" s="286">
        <f>SUM(K54)</f>
        <v>0</v>
      </c>
      <c r="L55" s="287">
        <f>SUM(L54)</f>
        <v>0</v>
      </c>
      <c r="M55" s="286">
        <f>SUM(M54)</f>
        <v>0</v>
      </c>
      <c r="N55" s="336"/>
      <c r="O55" s="335"/>
      <c r="P55" s="334"/>
      <c r="Q55" s="333"/>
      <c r="R55" s="101"/>
      <c r="S55" s="101"/>
    </row>
    <row r="56" spans="1:20" ht="26.25" customHeight="1">
      <c r="A56" s="7161" t="s">
        <v>38</v>
      </c>
      <c r="B56" s="7222" t="s">
        <v>43</v>
      </c>
      <c r="C56" s="7225" t="s">
        <v>38</v>
      </c>
      <c r="D56" s="112" t="s">
        <v>43</v>
      </c>
      <c r="E56" s="167"/>
      <c r="F56" s="332" t="s">
        <v>102</v>
      </c>
      <c r="G56" s="6755"/>
      <c r="H56" s="7229"/>
      <c r="I56" s="7232"/>
      <c r="J56" s="331" t="s">
        <v>41</v>
      </c>
      <c r="K56" s="108">
        <v>0</v>
      </c>
      <c r="L56" s="107">
        <v>0</v>
      </c>
      <c r="M56" s="143">
        <v>0</v>
      </c>
      <c r="N56" s="330"/>
      <c r="O56" s="329"/>
      <c r="P56" s="328"/>
      <c r="Q56" s="327"/>
      <c r="R56" s="101"/>
      <c r="S56" s="101"/>
    </row>
    <row r="57" spans="1:20" ht="16.5" customHeight="1" thickBot="1">
      <c r="A57" s="7163"/>
      <c r="B57" s="7224"/>
      <c r="C57" s="7227"/>
      <c r="D57" s="177"/>
      <c r="E57" s="167"/>
      <c r="F57" s="176"/>
      <c r="G57" s="6756"/>
      <c r="H57" s="7230"/>
      <c r="I57" s="7233"/>
      <c r="J57" s="95" t="s">
        <v>36</v>
      </c>
      <c r="K57" s="173">
        <f>SUM(K56)</f>
        <v>0</v>
      </c>
      <c r="L57" s="174">
        <f>SUM(L56)</f>
        <v>0</v>
      </c>
      <c r="M57" s="173">
        <f>SUM(M56)</f>
        <v>0</v>
      </c>
      <c r="N57" s="326"/>
      <c r="O57" s="325"/>
      <c r="P57" s="324"/>
      <c r="Q57" s="323"/>
      <c r="R57" s="101"/>
      <c r="S57" s="101"/>
    </row>
    <row r="58" spans="1:20" ht="25.5" customHeight="1">
      <c r="A58" s="7161" t="s">
        <v>38</v>
      </c>
      <c r="B58" s="7222" t="s">
        <v>43</v>
      </c>
      <c r="C58" s="7279" t="s">
        <v>51</v>
      </c>
      <c r="D58" s="7252" t="s">
        <v>99</v>
      </c>
      <c r="E58" s="7253"/>
      <c r="F58" s="7254"/>
      <c r="G58" s="6754" t="s">
        <v>101</v>
      </c>
      <c r="H58" s="7228" t="s">
        <v>48</v>
      </c>
      <c r="I58" s="7231" t="s">
        <v>47</v>
      </c>
      <c r="J58" s="304" t="s">
        <v>41</v>
      </c>
      <c r="K58" s="321">
        <v>0</v>
      </c>
      <c r="L58" s="322">
        <v>0</v>
      </c>
      <c r="M58" s="321">
        <v>0</v>
      </c>
      <c r="N58" s="320" t="s">
        <v>100</v>
      </c>
      <c r="O58" s="319" t="s">
        <v>45</v>
      </c>
      <c r="P58" s="318">
        <v>0</v>
      </c>
      <c r="Q58" s="317"/>
      <c r="R58" s="316"/>
      <c r="S58" s="316"/>
    </row>
    <row r="59" spans="1:20" ht="25.5" customHeight="1" thickBot="1">
      <c r="A59" s="7163"/>
      <c r="B59" s="7224"/>
      <c r="C59" s="7280"/>
      <c r="D59" s="7258"/>
      <c r="E59" s="7259"/>
      <c r="F59" s="7260"/>
      <c r="G59" s="6755"/>
      <c r="H59" s="7229"/>
      <c r="I59" s="7232"/>
      <c r="J59" s="288" t="s">
        <v>36</v>
      </c>
      <c r="K59" s="286">
        <f>SUM(K58:K58)</f>
        <v>0</v>
      </c>
      <c r="L59" s="287">
        <f>SUM(L58:L58)</f>
        <v>0</v>
      </c>
      <c r="M59" s="286">
        <f>SUM(M58:M58)</f>
        <v>0</v>
      </c>
      <c r="N59" s="315"/>
      <c r="O59" s="307"/>
      <c r="P59" s="213"/>
      <c r="Q59" s="212"/>
      <c r="R59" s="211"/>
      <c r="S59" s="211"/>
    </row>
    <row r="60" spans="1:20" ht="25.5" customHeight="1">
      <c r="A60" s="7161" t="s">
        <v>38</v>
      </c>
      <c r="B60" s="7222" t="s">
        <v>43</v>
      </c>
      <c r="C60" s="7279" t="s">
        <v>51</v>
      </c>
      <c r="D60" s="112" t="s">
        <v>43</v>
      </c>
      <c r="E60" s="111"/>
      <c r="F60" s="110" t="s">
        <v>99</v>
      </c>
      <c r="G60" s="6755"/>
      <c r="H60" s="7229"/>
      <c r="I60" s="7232"/>
      <c r="J60" s="314" t="s">
        <v>41</v>
      </c>
      <c r="K60" s="108">
        <v>0</v>
      </c>
      <c r="L60" s="107">
        <v>0</v>
      </c>
      <c r="M60" s="108">
        <v>0</v>
      </c>
      <c r="N60" s="313"/>
      <c r="O60" s="312"/>
      <c r="P60" s="311"/>
      <c r="Q60" s="310"/>
      <c r="R60" s="211"/>
      <c r="S60" s="211"/>
    </row>
    <row r="61" spans="1:20" ht="25.5" customHeight="1" thickBot="1">
      <c r="A61" s="7163"/>
      <c r="B61" s="7224"/>
      <c r="C61" s="7280"/>
      <c r="D61" s="98"/>
      <c r="E61" s="97"/>
      <c r="F61" s="309"/>
      <c r="G61" s="6756"/>
      <c r="H61" s="7230"/>
      <c r="I61" s="7233"/>
      <c r="J61" s="95" t="s">
        <v>36</v>
      </c>
      <c r="K61" s="173">
        <f>SUM(K60)</f>
        <v>0</v>
      </c>
      <c r="L61" s="174">
        <f>SUM(L60)</f>
        <v>0</v>
      </c>
      <c r="M61" s="173">
        <f>SUM(M60)</f>
        <v>0</v>
      </c>
      <c r="N61" s="308"/>
      <c r="O61" s="307"/>
      <c r="P61" s="306"/>
      <c r="Q61" s="224"/>
      <c r="R61" s="211"/>
      <c r="S61" s="211"/>
    </row>
    <row r="62" spans="1:20" ht="21" customHeight="1">
      <c r="A62" s="7234" t="s">
        <v>38</v>
      </c>
      <c r="B62" s="7236" t="s">
        <v>43</v>
      </c>
      <c r="C62" s="305" t="s">
        <v>44</v>
      </c>
      <c r="D62" s="7253" t="s">
        <v>98</v>
      </c>
      <c r="E62" s="7253"/>
      <c r="F62" s="7254"/>
      <c r="G62" s="6754" t="s">
        <v>72</v>
      </c>
      <c r="H62" s="7228" t="s">
        <v>48</v>
      </c>
      <c r="I62" s="7310" t="s">
        <v>47</v>
      </c>
      <c r="J62" s="304" t="s">
        <v>41</v>
      </c>
      <c r="K62" s="302">
        <f>K66+K69+K73+K77+K79+K82+K85+K88</f>
        <v>37.6</v>
      </c>
      <c r="L62" s="303">
        <f>L66+L69+L73+L77+L79+L82+L85+L88</f>
        <v>47.7</v>
      </c>
      <c r="M62" s="302">
        <f>M66+M69+M73+M77+M79+M82+M85+M88</f>
        <v>46.8</v>
      </c>
      <c r="N62" s="301"/>
      <c r="O62" s="300"/>
      <c r="P62" s="299"/>
      <c r="Q62" s="299"/>
      <c r="R62" s="250"/>
      <c r="S62" s="250"/>
    </row>
    <row r="63" spans="1:20" ht="21.75" customHeight="1">
      <c r="A63" s="7244"/>
      <c r="B63" s="7223"/>
      <c r="C63" s="295"/>
      <c r="D63" s="7256"/>
      <c r="E63" s="7256"/>
      <c r="F63" s="7257"/>
      <c r="G63" s="6755"/>
      <c r="H63" s="7229"/>
      <c r="I63" s="7311"/>
      <c r="J63" s="298" t="s">
        <v>69</v>
      </c>
      <c r="K63" s="296">
        <f>K67+K70+K72+K76+K80+K83+K86+K89</f>
        <v>368</v>
      </c>
      <c r="L63" s="297">
        <f>L67+L70+L72+L76+L80+L83+L86+L89</f>
        <v>368</v>
      </c>
      <c r="M63" s="296">
        <f>M67+M70+M72+M76+M80+M83+M86+M89</f>
        <v>22.2</v>
      </c>
      <c r="N63" s="291"/>
      <c r="O63" s="284"/>
      <c r="P63" s="284"/>
      <c r="Q63" s="284"/>
      <c r="R63" s="282"/>
      <c r="S63" s="282"/>
      <c r="T63" s="217"/>
    </row>
    <row r="64" spans="1:20" ht="19.5" customHeight="1">
      <c r="A64" s="7244"/>
      <c r="B64" s="7223"/>
      <c r="C64" s="295"/>
      <c r="D64" s="7256"/>
      <c r="E64" s="7256"/>
      <c r="F64" s="7257"/>
      <c r="G64" s="6755"/>
      <c r="H64" s="7229"/>
      <c r="I64" s="7311"/>
      <c r="J64" s="294" t="s">
        <v>90</v>
      </c>
      <c r="K64" s="292">
        <f>K74</f>
        <v>0</v>
      </c>
      <c r="L64" s="293">
        <f>L74</f>
        <v>5.8</v>
      </c>
      <c r="M64" s="292">
        <f>M74</f>
        <v>4</v>
      </c>
      <c r="N64" s="291"/>
      <c r="O64" s="290"/>
      <c r="P64" s="290"/>
      <c r="Q64" s="290"/>
      <c r="R64" s="282"/>
      <c r="S64" s="282"/>
    </row>
    <row r="65" spans="1:25" ht="21.75" customHeight="1" thickBot="1">
      <c r="A65" s="7235"/>
      <c r="B65" s="7237"/>
      <c r="C65" s="289"/>
      <c r="D65" s="7259"/>
      <c r="E65" s="7259"/>
      <c r="F65" s="7260"/>
      <c r="G65" s="6756"/>
      <c r="H65" s="7230"/>
      <c r="I65" s="7311"/>
      <c r="J65" s="288" t="s">
        <v>36</v>
      </c>
      <c r="K65" s="286">
        <f>SUM(K62:K64)</f>
        <v>405.6</v>
      </c>
      <c r="L65" s="287">
        <f>SUM(L62:L64)</f>
        <v>421.5</v>
      </c>
      <c r="M65" s="286">
        <f>SUM(M62:M64)</f>
        <v>73</v>
      </c>
      <c r="N65" s="285"/>
      <c r="O65" s="284"/>
      <c r="P65" s="283"/>
      <c r="Q65" s="283"/>
      <c r="R65" s="282"/>
      <c r="S65" s="282"/>
    </row>
    <row r="66" spans="1:25" ht="27" customHeight="1">
      <c r="A66" s="7234" t="s">
        <v>38</v>
      </c>
      <c r="B66" s="7236" t="s">
        <v>43</v>
      </c>
      <c r="C66" s="7247" t="s">
        <v>44</v>
      </c>
      <c r="D66" s="7268" t="s">
        <v>43</v>
      </c>
      <c r="E66" s="7238"/>
      <c r="F66" s="7216" t="s">
        <v>97</v>
      </c>
      <c r="G66" s="6995" t="s">
        <v>72</v>
      </c>
      <c r="H66" s="7228" t="s">
        <v>48</v>
      </c>
      <c r="I66" s="7312"/>
      <c r="J66" s="140" t="s">
        <v>41</v>
      </c>
      <c r="K66" s="243">
        <v>0</v>
      </c>
      <c r="L66" s="223">
        <v>0</v>
      </c>
      <c r="M66" s="243">
        <v>0</v>
      </c>
      <c r="N66" s="281"/>
      <c r="O66" s="280"/>
      <c r="P66" s="279"/>
      <c r="Q66" s="279"/>
      <c r="R66" s="278"/>
      <c r="S66" s="278"/>
      <c r="T66" s="277"/>
      <c r="U66" s="217"/>
      <c r="Y66" s="217"/>
    </row>
    <row r="67" spans="1:25" ht="27" customHeight="1" thickBot="1">
      <c r="A67" s="7244"/>
      <c r="B67" s="7223"/>
      <c r="C67" s="7248"/>
      <c r="D67" s="7269"/>
      <c r="E67" s="7239"/>
      <c r="F67" s="7217"/>
      <c r="G67" s="6996"/>
      <c r="H67" s="7229"/>
      <c r="I67" s="7312"/>
      <c r="J67" s="276" t="s">
        <v>69</v>
      </c>
      <c r="K67" s="275"/>
      <c r="L67" s="274"/>
      <c r="M67" s="273"/>
      <c r="N67" s="238"/>
      <c r="O67" s="237"/>
      <c r="P67" s="236"/>
      <c r="Q67" s="236"/>
      <c r="R67" s="235"/>
      <c r="S67" s="235"/>
    </row>
    <row r="68" spans="1:25" ht="20.25" customHeight="1" thickBot="1">
      <c r="A68" s="7235"/>
      <c r="B68" s="7237"/>
      <c r="C68" s="7272"/>
      <c r="D68" s="7270"/>
      <c r="E68" s="7240"/>
      <c r="F68" s="7218"/>
      <c r="G68" s="6997"/>
      <c r="H68" s="7229"/>
      <c r="I68" s="7312"/>
      <c r="J68" s="272" t="s">
        <v>36</v>
      </c>
      <c r="K68" s="233">
        <f>SUM(K66:K67)</f>
        <v>0</v>
      </c>
      <c r="L68" s="234">
        <f>SUM(L66:L67)</f>
        <v>0</v>
      </c>
      <c r="M68" s="233">
        <f>SUM(M66:M67)</f>
        <v>0</v>
      </c>
      <c r="N68" s="238"/>
      <c r="O68" s="237"/>
      <c r="P68" s="236"/>
      <c r="Q68" s="236"/>
      <c r="R68" s="235"/>
      <c r="S68" s="235"/>
    </row>
    <row r="69" spans="1:25" ht="27.75" customHeight="1">
      <c r="A69" s="7234" t="s">
        <v>38</v>
      </c>
      <c r="B69" s="7236" t="s">
        <v>43</v>
      </c>
      <c r="C69" s="7247" t="s">
        <v>44</v>
      </c>
      <c r="D69" s="7268" t="s">
        <v>38</v>
      </c>
      <c r="E69" s="7238"/>
      <c r="F69" s="7245" t="s">
        <v>96</v>
      </c>
      <c r="G69" s="6995" t="s">
        <v>72</v>
      </c>
      <c r="H69" s="7228" t="s">
        <v>48</v>
      </c>
      <c r="I69" s="7312"/>
      <c r="J69" s="140" t="s">
        <v>41</v>
      </c>
      <c r="K69" s="223">
        <v>0</v>
      </c>
      <c r="L69" s="223">
        <v>0</v>
      </c>
      <c r="M69" s="223">
        <v>0</v>
      </c>
      <c r="N69" s="238"/>
      <c r="O69" s="237"/>
      <c r="P69" s="236"/>
      <c r="Q69" s="236"/>
      <c r="R69" s="235"/>
      <c r="S69" s="235"/>
      <c r="U69" s="217"/>
      <c r="V69" s="217"/>
    </row>
    <row r="70" spans="1:25" ht="52.5" customHeight="1" thickBot="1">
      <c r="A70" s="7244"/>
      <c r="B70" s="7223"/>
      <c r="C70" s="7248"/>
      <c r="D70" s="7269"/>
      <c r="E70" s="7239"/>
      <c r="F70" s="7271"/>
      <c r="G70" s="6996"/>
      <c r="H70" s="7229"/>
      <c r="I70" s="7312"/>
      <c r="J70" s="134" t="s">
        <v>69</v>
      </c>
      <c r="K70" s="215">
        <v>340</v>
      </c>
      <c r="L70" s="226">
        <v>340</v>
      </c>
      <c r="M70" s="271">
        <v>9.3000000000000007</v>
      </c>
      <c r="N70" s="238" t="s">
        <v>95</v>
      </c>
      <c r="O70" s="237" t="s">
        <v>83</v>
      </c>
      <c r="P70" s="181">
        <v>3</v>
      </c>
      <c r="Q70" s="270">
        <v>1</v>
      </c>
      <c r="R70" s="7142" t="s">
        <v>94</v>
      </c>
      <c r="S70" s="244"/>
    </row>
    <row r="71" spans="1:25" ht="21" customHeight="1" thickBot="1">
      <c r="A71" s="7235"/>
      <c r="B71" s="7237"/>
      <c r="C71" s="7272"/>
      <c r="D71" s="7270"/>
      <c r="E71" s="7240"/>
      <c r="F71" s="7246"/>
      <c r="G71" s="6997"/>
      <c r="H71" s="7230"/>
      <c r="I71" s="7312"/>
      <c r="J71" s="210" t="s">
        <v>36</v>
      </c>
      <c r="K71" s="144">
        <f>SUM(K69:K70)</f>
        <v>340</v>
      </c>
      <c r="L71" s="145">
        <f>SUM(L69:L70)</f>
        <v>340</v>
      </c>
      <c r="M71" s="144">
        <f>SUM(M69:M70)</f>
        <v>9.3000000000000007</v>
      </c>
      <c r="N71" s="238"/>
      <c r="O71" s="237"/>
      <c r="P71" s="236"/>
      <c r="Q71" s="231"/>
      <c r="R71" s="7144"/>
      <c r="S71" s="235"/>
    </row>
    <row r="72" spans="1:25" ht="33.75" customHeight="1">
      <c r="A72" s="7234" t="s">
        <v>38</v>
      </c>
      <c r="B72" s="7236" t="s">
        <v>43</v>
      </c>
      <c r="C72" s="7247" t="s">
        <v>44</v>
      </c>
      <c r="D72" s="7268" t="s">
        <v>51</v>
      </c>
      <c r="E72" s="7238"/>
      <c r="F72" s="7245" t="s">
        <v>93</v>
      </c>
      <c r="G72" s="6995" t="s">
        <v>72</v>
      </c>
      <c r="H72" s="7228" t="s">
        <v>48</v>
      </c>
      <c r="I72" s="7312"/>
      <c r="J72" s="140" t="s">
        <v>69</v>
      </c>
      <c r="K72" s="243">
        <v>12</v>
      </c>
      <c r="L72" s="223">
        <v>12</v>
      </c>
      <c r="M72" s="222">
        <v>1.5</v>
      </c>
      <c r="N72" s="269" t="s">
        <v>92</v>
      </c>
      <c r="O72" s="268" t="s">
        <v>83</v>
      </c>
      <c r="P72" s="267">
        <v>6</v>
      </c>
      <c r="Q72" s="266">
        <v>6</v>
      </c>
      <c r="R72" s="7141" t="s">
        <v>91</v>
      </c>
      <c r="S72" s="7142"/>
    </row>
    <row r="73" spans="1:25" ht="13.5" customHeight="1">
      <c r="A73" s="7244"/>
      <c r="B73" s="7223"/>
      <c r="C73" s="7248"/>
      <c r="D73" s="7269"/>
      <c r="E73" s="7239"/>
      <c r="F73" s="7271"/>
      <c r="G73" s="6996"/>
      <c r="H73" s="7229"/>
      <c r="I73" s="7312"/>
      <c r="J73" s="109" t="s">
        <v>41</v>
      </c>
      <c r="K73" s="265"/>
      <c r="L73" s="264"/>
      <c r="M73" s="263"/>
      <c r="N73" s="238"/>
      <c r="O73" s="246"/>
      <c r="P73" s="236"/>
      <c r="Q73" s="231"/>
      <c r="R73" s="7190"/>
      <c r="S73" s="7191"/>
    </row>
    <row r="74" spans="1:25" ht="42.75" customHeight="1" thickBot="1">
      <c r="A74" s="7244"/>
      <c r="B74" s="7223"/>
      <c r="C74" s="7248"/>
      <c r="D74" s="7269"/>
      <c r="E74" s="7239"/>
      <c r="F74" s="7271"/>
      <c r="G74" s="6996"/>
      <c r="H74" s="7229"/>
      <c r="I74" s="7312"/>
      <c r="J74" s="262" t="s">
        <v>90</v>
      </c>
      <c r="K74" s="261">
        <v>0</v>
      </c>
      <c r="L74" s="260">
        <v>5.8</v>
      </c>
      <c r="M74" s="259">
        <v>4</v>
      </c>
      <c r="N74" s="258"/>
      <c r="O74" s="257"/>
      <c r="P74" s="256"/>
      <c r="Q74" s="231"/>
      <c r="R74" s="7143"/>
      <c r="S74" s="7144"/>
      <c r="T74" s="255"/>
      <c r="V74" s="217"/>
    </row>
    <row r="75" spans="1:25" ht="16.5" customHeight="1" thickBot="1">
      <c r="A75" s="7244"/>
      <c r="B75" s="7223"/>
      <c r="C75" s="7248"/>
      <c r="D75" s="7269"/>
      <c r="E75" s="7239"/>
      <c r="F75" s="7271"/>
      <c r="G75" s="6996"/>
      <c r="H75" s="7229"/>
      <c r="I75" s="7312"/>
      <c r="J75" s="254" t="s">
        <v>36</v>
      </c>
      <c r="K75" s="115">
        <f>SUM(K72:K74)</f>
        <v>12</v>
      </c>
      <c r="L75" s="116">
        <f>SUM(L72:L74)</f>
        <v>17.8</v>
      </c>
      <c r="M75" s="115">
        <f>SUM(M72:M74)</f>
        <v>5.5</v>
      </c>
      <c r="N75" s="238"/>
      <c r="O75" s="246"/>
      <c r="P75" s="231"/>
      <c r="Q75" s="231"/>
      <c r="R75" s="235"/>
      <c r="S75" s="235"/>
    </row>
    <row r="76" spans="1:25" ht="24.75" customHeight="1">
      <c r="A76" s="7234" t="s">
        <v>38</v>
      </c>
      <c r="B76" s="7236" t="s">
        <v>43</v>
      </c>
      <c r="C76" s="7247" t="s">
        <v>44</v>
      </c>
      <c r="D76" s="7268" t="s">
        <v>44</v>
      </c>
      <c r="E76" s="7238"/>
      <c r="F76" s="7245" t="s">
        <v>89</v>
      </c>
      <c r="G76" s="6995" t="s">
        <v>72</v>
      </c>
      <c r="H76" s="7228" t="s">
        <v>48</v>
      </c>
      <c r="I76" s="7312"/>
      <c r="J76" s="140" t="s">
        <v>69</v>
      </c>
      <c r="K76" s="243">
        <v>5</v>
      </c>
      <c r="L76" s="223">
        <v>5</v>
      </c>
      <c r="M76" s="222">
        <v>4.7</v>
      </c>
      <c r="N76" s="253" t="s">
        <v>88</v>
      </c>
      <c r="O76" s="252" t="s">
        <v>83</v>
      </c>
      <c r="P76" s="251">
        <v>15</v>
      </c>
      <c r="Q76" s="251">
        <v>21</v>
      </c>
      <c r="R76" s="7182" t="s">
        <v>87</v>
      </c>
      <c r="S76" s="250"/>
    </row>
    <row r="77" spans="1:25" ht="19.5" customHeight="1" thickBot="1">
      <c r="A77" s="7244"/>
      <c r="B77" s="7223"/>
      <c r="C77" s="7248"/>
      <c r="D77" s="7269"/>
      <c r="E77" s="7239"/>
      <c r="F77" s="7271"/>
      <c r="G77" s="6996"/>
      <c r="H77" s="7229"/>
      <c r="I77" s="7312"/>
      <c r="J77" s="134" t="s">
        <v>41</v>
      </c>
      <c r="K77" s="169"/>
      <c r="L77" s="226"/>
      <c r="M77" s="215"/>
      <c r="N77" s="238"/>
      <c r="O77" s="246"/>
      <c r="P77" s="236"/>
      <c r="Q77" s="236"/>
      <c r="R77" s="7183"/>
      <c r="S77" s="235"/>
    </row>
    <row r="78" spans="1:25" ht="14.25" customHeight="1" thickBot="1">
      <c r="A78" s="7235"/>
      <c r="B78" s="7237"/>
      <c r="C78" s="7272"/>
      <c r="D78" s="7270"/>
      <c r="E78" s="7240"/>
      <c r="F78" s="7246"/>
      <c r="G78" s="6997"/>
      <c r="H78" s="7230"/>
      <c r="I78" s="7312"/>
      <c r="J78" s="210" t="s">
        <v>36</v>
      </c>
      <c r="K78" s="144">
        <f>SUM(K76:K77)</f>
        <v>5</v>
      </c>
      <c r="L78" s="145">
        <f>SUM(L76:L77)</f>
        <v>5</v>
      </c>
      <c r="M78" s="144">
        <f>SUM(M76:M77)</f>
        <v>4.7</v>
      </c>
      <c r="N78" s="238"/>
      <c r="O78" s="237"/>
      <c r="P78" s="231"/>
      <c r="Q78" s="231"/>
      <c r="R78" s="235"/>
      <c r="S78" s="235"/>
    </row>
    <row r="79" spans="1:25" ht="26.25" customHeight="1">
      <c r="A79" s="7234" t="s">
        <v>38</v>
      </c>
      <c r="B79" s="7236" t="s">
        <v>43</v>
      </c>
      <c r="C79" s="7247" t="s">
        <v>44</v>
      </c>
      <c r="D79" s="7268" t="s">
        <v>86</v>
      </c>
      <c r="E79" s="7238"/>
      <c r="F79" s="7216" t="s">
        <v>85</v>
      </c>
      <c r="G79" s="6995" t="s">
        <v>72</v>
      </c>
      <c r="H79" s="7228" t="s">
        <v>48</v>
      </c>
      <c r="I79" s="7312"/>
      <c r="J79" s="140" t="s">
        <v>41</v>
      </c>
      <c r="K79" s="249"/>
      <c r="L79" s="223"/>
      <c r="M79" s="222"/>
      <c r="N79" s="248"/>
      <c r="O79" s="241"/>
      <c r="P79" s="247"/>
      <c r="Q79" s="247"/>
      <c r="R79" s="235"/>
      <c r="S79" s="235"/>
    </row>
    <row r="80" spans="1:25" ht="24.75" customHeight="1" thickBot="1">
      <c r="A80" s="7244"/>
      <c r="B80" s="7223"/>
      <c r="C80" s="7248"/>
      <c r="D80" s="7269"/>
      <c r="E80" s="7239"/>
      <c r="F80" s="7217"/>
      <c r="G80" s="6996"/>
      <c r="H80" s="7229"/>
      <c r="I80" s="7312"/>
      <c r="J80" s="109" t="s">
        <v>69</v>
      </c>
      <c r="K80" s="215">
        <v>11</v>
      </c>
      <c r="L80" s="226">
        <v>11</v>
      </c>
      <c r="M80" s="215">
        <v>6.7</v>
      </c>
      <c r="N80" s="238" t="s">
        <v>84</v>
      </c>
      <c r="O80" s="246" t="s">
        <v>83</v>
      </c>
      <c r="P80" s="181">
        <v>15</v>
      </c>
      <c r="Q80" s="181">
        <v>21</v>
      </c>
      <c r="R80" s="7182" t="s">
        <v>82</v>
      </c>
      <c r="S80" s="244"/>
    </row>
    <row r="81" spans="1:22" ht="24.75" customHeight="1" thickBot="1">
      <c r="A81" s="7235"/>
      <c r="B81" s="7237"/>
      <c r="C81" s="7272"/>
      <c r="D81" s="7270"/>
      <c r="E81" s="7240"/>
      <c r="F81" s="7218"/>
      <c r="G81" s="6997"/>
      <c r="H81" s="7230"/>
      <c r="I81" s="7312"/>
      <c r="J81" s="210" t="s">
        <v>36</v>
      </c>
      <c r="K81" s="144">
        <f>SUM(K79:K80)</f>
        <v>11</v>
      </c>
      <c r="L81" s="145">
        <f>SUM(L79:L80)</f>
        <v>11</v>
      </c>
      <c r="M81" s="144">
        <f>SUM(M79:M80)</f>
        <v>6.7</v>
      </c>
      <c r="N81" s="238"/>
      <c r="O81" s="237"/>
      <c r="P81" s="231"/>
      <c r="Q81" s="231"/>
      <c r="R81" s="7183"/>
      <c r="S81" s="235"/>
    </row>
    <row r="82" spans="1:22" ht="25.5" customHeight="1">
      <c r="A82" s="7234" t="s">
        <v>38</v>
      </c>
      <c r="B82" s="7236" t="s">
        <v>43</v>
      </c>
      <c r="C82" s="7247" t="s">
        <v>44</v>
      </c>
      <c r="D82" s="7268" t="s">
        <v>81</v>
      </c>
      <c r="E82" s="7238"/>
      <c r="F82" s="7216" t="s">
        <v>80</v>
      </c>
      <c r="G82" s="6995" t="s">
        <v>72</v>
      </c>
      <c r="H82" s="7228" t="s">
        <v>48</v>
      </c>
      <c r="I82" s="7312"/>
      <c r="J82" s="140" t="s">
        <v>41</v>
      </c>
      <c r="K82" s="243">
        <v>0</v>
      </c>
      <c r="L82" s="223">
        <v>0</v>
      </c>
      <c r="M82" s="222"/>
      <c r="N82" s="242"/>
      <c r="O82" s="241"/>
      <c r="P82" s="229"/>
      <c r="Q82" s="184"/>
      <c r="R82" s="118"/>
      <c r="S82" s="118"/>
    </row>
    <row r="83" spans="1:22" ht="17.25" customHeight="1">
      <c r="A83" s="7244"/>
      <c r="B83" s="7223"/>
      <c r="C83" s="7248"/>
      <c r="D83" s="7269"/>
      <c r="E83" s="7239"/>
      <c r="F83" s="7217"/>
      <c r="G83" s="6996"/>
      <c r="H83" s="7229"/>
      <c r="I83" s="7312"/>
      <c r="J83" s="134" t="s">
        <v>69</v>
      </c>
      <c r="K83" s="151"/>
      <c r="L83" s="240"/>
      <c r="M83" s="239"/>
      <c r="N83" s="238"/>
      <c r="O83" s="237"/>
      <c r="P83" s="236"/>
      <c r="Q83" s="236"/>
      <c r="R83" s="235"/>
      <c r="S83" s="235"/>
    </row>
    <row r="84" spans="1:22" ht="16.5" customHeight="1" thickBot="1">
      <c r="A84" s="7235"/>
      <c r="B84" s="7237"/>
      <c r="C84" s="7272"/>
      <c r="D84" s="7270"/>
      <c r="E84" s="7240"/>
      <c r="F84" s="7218"/>
      <c r="G84" s="6997"/>
      <c r="H84" s="7230"/>
      <c r="I84" s="7312"/>
      <c r="J84" s="210" t="s">
        <v>36</v>
      </c>
      <c r="K84" s="233">
        <f>SUM(K82:K83)</f>
        <v>0</v>
      </c>
      <c r="L84" s="234">
        <f>SUM(L82:L83)</f>
        <v>0</v>
      </c>
      <c r="M84" s="233">
        <f>SUM(M82:M83)</f>
        <v>0</v>
      </c>
      <c r="N84" s="225"/>
      <c r="O84" s="214"/>
      <c r="P84" s="232"/>
      <c r="Q84" s="231"/>
      <c r="R84" s="211"/>
      <c r="S84" s="211"/>
    </row>
    <row r="85" spans="1:22" ht="32.25" customHeight="1">
      <c r="A85" s="7234" t="s">
        <v>38</v>
      </c>
      <c r="B85" s="7236" t="s">
        <v>43</v>
      </c>
      <c r="C85" s="7247" t="s">
        <v>44</v>
      </c>
      <c r="D85" s="7268" t="s">
        <v>79</v>
      </c>
      <c r="E85" s="7238"/>
      <c r="F85" s="7216" t="s">
        <v>78</v>
      </c>
      <c r="G85" s="6995" t="s">
        <v>72</v>
      </c>
      <c r="H85" s="7228" t="s">
        <v>48</v>
      </c>
      <c r="I85" s="7312"/>
      <c r="J85" s="140" t="s">
        <v>41</v>
      </c>
      <c r="K85" s="223">
        <v>0.6</v>
      </c>
      <c r="L85" s="223">
        <v>0.6</v>
      </c>
      <c r="M85" s="222">
        <v>0.4</v>
      </c>
      <c r="N85" s="221" t="s">
        <v>77</v>
      </c>
      <c r="O85" s="230"/>
      <c r="P85" s="229" t="s">
        <v>76</v>
      </c>
      <c r="Q85" s="228" t="s">
        <v>75</v>
      </c>
      <c r="R85" s="118"/>
      <c r="S85" s="118"/>
    </row>
    <row r="86" spans="1:22" ht="12" customHeight="1" thickBot="1">
      <c r="A86" s="7244"/>
      <c r="B86" s="7223"/>
      <c r="C86" s="7248"/>
      <c r="D86" s="7269"/>
      <c r="E86" s="7239"/>
      <c r="F86" s="7217"/>
      <c r="G86" s="6996"/>
      <c r="H86" s="7229"/>
      <c r="I86" s="7312"/>
      <c r="J86" s="134" t="s">
        <v>69</v>
      </c>
      <c r="K86" s="227"/>
      <c r="L86" s="226"/>
      <c r="M86" s="215"/>
      <c r="N86" s="225"/>
      <c r="O86" s="214"/>
      <c r="P86" s="213"/>
      <c r="Q86" s="212"/>
      <c r="R86" s="211"/>
      <c r="S86" s="211"/>
    </row>
    <row r="87" spans="1:22" ht="24" customHeight="1" thickBot="1">
      <c r="A87" s="7235"/>
      <c r="B87" s="7237"/>
      <c r="C87" s="7272"/>
      <c r="D87" s="7270"/>
      <c r="E87" s="7240"/>
      <c r="F87" s="7218"/>
      <c r="G87" s="6997"/>
      <c r="H87" s="7230"/>
      <c r="I87" s="7312"/>
      <c r="J87" s="210" t="s">
        <v>36</v>
      </c>
      <c r="K87" s="145">
        <f>SUM(K85:K86)</f>
        <v>0.6</v>
      </c>
      <c r="L87" s="145">
        <f>SUM(L85:L86)</f>
        <v>0.6</v>
      </c>
      <c r="M87" s="144">
        <f>SUM(M85:M86)</f>
        <v>0.4</v>
      </c>
      <c r="N87" s="225"/>
      <c r="O87" s="214"/>
      <c r="P87" s="213"/>
      <c r="Q87" s="224"/>
      <c r="R87" s="211"/>
      <c r="S87" s="211"/>
    </row>
    <row r="88" spans="1:22" ht="27.75" customHeight="1">
      <c r="A88" s="7234" t="s">
        <v>38</v>
      </c>
      <c r="B88" s="7236" t="s">
        <v>43</v>
      </c>
      <c r="C88" s="7247" t="s">
        <v>44</v>
      </c>
      <c r="D88" s="7268" t="s">
        <v>74</v>
      </c>
      <c r="E88" s="7238"/>
      <c r="F88" s="7245" t="s">
        <v>73</v>
      </c>
      <c r="G88" s="6996" t="s">
        <v>72</v>
      </c>
      <c r="H88" s="7229" t="s">
        <v>48</v>
      </c>
      <c r="I88" s="7312"/>
      <c r="J88" s="140" t="s">
        <v>41</v>
      </c>
      <c r="K88" s="223">
        <v>37</v>
      </c>
      <c r="L88" s="223">
        <v>47.1</v>
      </c>
      <c r="M88" s="222">
        <v>46.4</v>
      </c>
      <c r="N88" s="221" t="s">
        <v>71</v>
      </c>
      <c r="O88" s="220"/>
      <c r="P88" s="219" t="s">
        <v>70</v>
      </c>
      <c r="Q88" s="218" t="s">
        <v>70</v>
      </c>
      <c r="R88" s="211"/>
      <c r="S88" s="211"/>
      <c r="V88" s="217"/>
    </row>
    <row r="89" spans="1:22" ht="15.75" thickBot="1">
      <c r="A89" s="7244"/>
      <c r="B89" s="7223"/>
      <c r="C89" s="7248"/>
      <c r="D89" s="7269"/>
      <c r="E89" s="7239"/>
      <c r="F89" s="7271"/>
      <c r="G89" s="6996"/>
      <c r="H89" s="7229"/>
      <c r="I89" s="7312"/>
      <c r="J89" s="134" t="s">
        <v>69</v>
      </c>
      <c r="K89" s="170"/>
      <c r="L89" s="216"/>
      <c r="M89" s="215"/>
      <c r="N89" s="28"/>
      <c r="O89" s="214"/>
      <c r="P89" s="213"/>
      <c r="Q89" s="212"/>
      <c r="R89" s="211"/>
      <c r="S89" s="211"/>
    </row>
    <row r="90" spans="1:22" ht="24" customHeight="1" thickBot="1">
      <c r="A90" s="7235"/>
      <c r="B90" s="7237"/>
      <c r="C90" s="7272"/>
      <c r="D90" s="7270"/>
      <c r="E90" s="7240"/>
      <c r="F90" s="7246"/>
      <c r="G90" s="6997"/>
      <c r="H90" s="7230"/>
      <c r="I90" s="7313"/>
      <c r="J90" s="210" t="s">
        <v>36</v>
      </c>
      <c r="K90" s="115">
        <f>SUM(K88:K89)</f>
        <v>37</v>
      </c>
      <c r="L90" s="116">
        <f>SUM(L88:L89)</f>
        <v>47.1</v>
      </c>
      <c r="M90" s="115">
        <f>SUM(M88:M89)</f>
        <v>46.4</v>
      </c>
      <c r="N90" s="24"/>
      <c r="O90" s="209"/>
      <c r="P90" s="208"/>
      <c r="Q90" s="207"/>
      <c r="R90" s="206"/>
      <c r="S90" s="206"/>
    </row>
    <row r="91" spans="1:22" ht="13.5" customHeight="1" thickBot="1">
      <c r="A91" s="78" t="s">
        <v>38</v>
      </c>
      <c r="B91" s="87" t="s">
        <v>43</v>
      </c>
      <c r="C91" s="7265" t="s">
        <v>40</v>
      </c>
      <c r="D91" s="7266"/>
      <c r="E91" s="7266"/>
      <c r="F91" s="7266"/>
      <c r="G91" s="7266"/>
      <c r="H91" s="7266"/>
      <c r="I91" s="7267"/>
      <c r="J91" s="86" t="s">
        <v>36</v>
      </c>
      <c r="K91" s="204">
        <f>K47+K55+K59+K65</f>
        <v>468.6</v>
      </c>
      <c r="L91" s="205">
        <f>L47+L55+L59+L65</f>
        <v>478.2</v>
      </c>
      <c r="M91" s="204">
        <f>M47+M55+M59+M65</f>
        <v>127</v>
      </c>
      <c r="N91" s="7184"/>
      <c r="O91" s="7185"/>
      <c r="P91" s="7185"/>
      <c r="Q91" s="7186"/>
      <c r="R91" s="203"/>
      <c r="S91" s="202"/>
    </row>
    <row r="92" spans="1:22" ht="27" customHeight="1" thickBot="1">
      <c r="A92" s="201" t="s">
        <v>38</v>
      </c>
      <c r="B92" s="197" t="s">
        <v>38</v>
      </c>
      <c r="C92" s="7306" t="s">
        <v>68</v>
      </c>
      <c r="D92" s="7307"/>
      <c r="E92" s="7307"/>
      <c r="F92" s="7307"/>
      <c r="G92" s="7307"/>
      <c r="H92" s="7307"/>
      <c r="I92" s="7307"/>
      <c r="J92" s="7307"/>
      <c r="K92" s="7307"/>
      <c r="L92" s="7308"/>
      <c r="M92" s="200"/>
      <c r="N92" s="7187"/>
      <c r="O92" s="7188"/>
      <c r="P92" s="7188"/>
      <c r="Q92" s="7189"/>
      <c r="R92" s="199"/>
      <c r="S92" s="198"/>
    </row>
    <row r="93" spans="1:22" ht="39" customHeight="1">
      <c r="A93" s="7234"/>
      <c r="B93" s="7213"/>
      <c r="C93" s="7113"/>
      <c r="D93" s="7114"/>
      <c r="E93" s="7114"/>
      <c r="F93" s="7114"/>
      <c r="G93" s="7114"/>
      <c r="H93" s="7114"/>
      <c r="I93" s="7114"/>
      <c r="J93" s="7114"/>
      <c r="K93" s="7114"/>
      <c r="L93" s="7114"/>
      <c r="M93" s="7115"/>
      <c r="N93" s="196" t="s">
        <v>67</v>
      </c>
      <c r="O93" s="195" t="s">
        <v>45</v>
      </c>
      <c r="P93" s="194"/>
      <c r="Q93" s="193"/>
      <c r="R93" s="192"/>
      <c r="S93" s="192"/>
    </row>
    <row r="94" spans="1:22" ht="39.75" customHeight="1" thickBot="1">
      <c r="A94" s="7235"/>
      <c r="B94" s="7215"/>
      <c r="C94" s="7119"/>
      <c r="D94" s="7120"/>
      <c r="E94" s="7120"/>
      <c r="F94" s="7120"/>
      <c r="G94" s="7120"/>
      <c r="H94" s="7120"/>
      <c r="I94" s="7120"/>
      <c r="J94" s="7120"/>
      <c r="K94" s="7120"/>
      <c r="L94" s="7120"/>
      <c r="M94" s="7121"/>
      <c r="N94" s="191" t="s">
        <v>66</v>
      </c>
      <c r="O94" s="190" t="s">
        <v>45</v>
      </c>
      <c r="P94" s="189"/>
      <c r="Q94" s="188"/>
      <c r="R94" s="187"/>
      <c r="S94" s="187"/>
    </row>
    <row r="95" spans="1:22" ht="32.25" customHeight="1">
      <c r="A95" s="7234" t="s">
        <v>38</v>
      </c>
      <c r="B95" s="7236" t="s">
        <v>38</v>
      </c>
      <c r="C95" s="113" t="s">
        <v>43</v>
      </c>
      <c r="D95" s="7252" t="s">
        <v>62</v>
      </c>
      <c r="E95" s="7253"/>
      <c r="F95" s="7254"/>
      <c r="G95" s="6754" t="s">
        <v>65</v>
      </c>
      <c r="H95" s="7228" t="s">
        <v>48</v>
      </c>
      <c r="I95" s="7231" t="s">
        <v>47</v>
      </c>
      <c r="J95" s="140" t="s">
        <v>41</v>
      </c>
      <c r="K95" s="155">
        <v>0</v>
      </c>
      <c r="L95" s="156">
        <v>0</v>
      </c>
      <c r="M95" s="155">
        <v>0</v>
      </c>
      <c r="N95" s="186" t="s">
        <v>64</v>
      </c>
      <c r="O95" s="130" t="s">
        <v>45</v>
      </c>
      <c r="P95" s="185"/>
      <c r="Q95" s="184"/>
      <c r="R95" s="118"/>
      <c r="S95" s="118"/>
    </row>
    <row r="96" spans="1:22" ht="35.25" customHeight="1" thickBot="1">
      <c r="A96" s="7244"/>
      <c r="B96" s="7223"/>
      <c r="C96" s="183"/>
      <c r="D96" s="7255"/>
      <c r="E96" s="7256"/>
      <c r="F96" s="7257"/>
      <c r="G96" s="6755"/>
      <c r="H96" s="7229"/>
      <c r="I96" s="7232"/>
      <c r="J96" s="125"/>
      <c r="K96" s="149"/>
      <c r="L96" s="148"/>
      <c r="M96" s="123"/>
      <c r="N96" s="182" t="s">
        <v>63</v>
      </c>
      <c r="O96" s="120" t="s">
        <v>45</v>
      </c>
      <c r="P96" s="120"/>
      <c r="Q96" s="181"/>
      <c r="R96" s="118"/>
      <c r="S96" s="118"/>
    </row>
    <row r="97" spans="1:19" ht="15.75" thickBot="1">
      <c r="A97" s="7235"/>
      <c r="B97" s="7237"/>
      <c r="C97" s="180"/>
      <c r="D97" s="7258"/>
      <c r="E97" s="7259"/>
      <c r="F97" s="7260"/>
      <c r="G97" s="6755"/>
      <c r="H97" s="7229"/>
      <c r="I97" s="7232"/>
      <c r="J97" s="117" t="s">
        <v>36</v>
      </c>
      <c r="K97" s="144">
        <f>SUM(K95:K96)</f>
        <v>0</v>
      </c>
      <c r="L97" s="145">
        <f>SUM(L95:L96)</f>
        <v>0</v>
      </c>
      <c r="M97" s="144">
        <f>SUM(M95:M96)</f>
        <v>0</v>
      </c>
      <c r="N97" s="179"/>
      <c r="O97" s="104"/>
      <c r="P97" s="103"/>
      <c r="Q97" s="102"/>
      <c r="R97" s="101"/>
      <c r="S97" s="101"/>
    </row>
    <row r="98" spans="1:19" ht="30">
      <c r="A98" s="7234" t="s">
        <v>38</v>
      </c>
      <c r="B98" s="7236" t="s">
        <v>38</v>
      </c>
      <c r="C98" s="113" t="s">
        <v>43</v>
      </c>
      <c r="D98" s="112" t="s">
        <v>43</v>
      </c>
      <c r="E98" s="167"/>
      <c r="F98" s="166" t="s">
        <v>62</v>
      </c>
      <c r="G98" s="6755"/>
      <c r="H98" s="7229"/>
      <c r="I98" s="7232"/>
      <c r="J98" s="134" t="s">
        <v>41</v>
      </c>
      <c r="K98" s="134"/>
      <c r="L98" s="142">
        <v>0</v>
      </c>
      <c r="M98" s="108"/>
      <c r="N98" s="165"/>
      <c r="O98" s="104"/>
      <c r="P98" s="103"/>
      <c r="Q98" s="141"/>
      <c r="R98" s="101"/>
      <c r="S98" s="101"/>
    </row>
    <row r="99" spans="1:19" ht="17.25" customHeight="1" thickBot="1">
      <c r="A99" s="7244"/>
      <c r="B99" s="7223"/>
      <c r="C99" s="178"/>
      <c r="D99" s="177"/>
      <c r="E99" s="167"/>
      <c r="F99" s="176"/>
      <c r="G99" s="6755"/>
      <c r="H99" s="7229"/>
      <c r="I99" s="7232"/>
      <c r="J99" s="175" t="s">
        <v>36</v>
      </c>
      <c r="K99" s="173">
        <f>SUM(K98)</f>
        <v>0</v>
      </c>
      <c r="L99" s="174">
        <f>SUM(L98)</f>
        <v>0</v>
      </c>
      <c r="M99" s="173">
        <f>SUM(M98)</f>
        <v>0</v>
      </c>
      <c r="N99" s="165"/>
      <c r="O99" s="104"/>
      <c r="P99" s="103"/>
      <c r="Q99" s="102"/>
      <c r="R99" s="101"/>
      <c r="S99" s="101"/>
    </row>
    <row r="100" spans="1:19" ht="26.25" customHeight="1" thickBot="1">
      <c r="A100" s="7161" t="s">
        <v>38</v>
      </c>
      <c r="B100" s="7222" t="s">
        <v>38</v>
      </c>
      <c r="C100" s="7225" t="s">
        <v>38</v>
      </c>
      <c r="D100" s="7252" t="s">
        <v>58</v>
      </c>
      <c r="E100" s="7253"/>
      <c r="F100" s="7254"/>
      <c r="G100" s="6754" t="s">
        <v>61</v>
      </c>
      <c r="H100" s="7228" t="s">
        <v>48</v>
      </c>
      <c r="I100" s="7231" t="s">
        <v>47</v>
      </c>
      <c r="J100" s="140" t="s">
        <v>41</v>
      </c>
      <c r="K100" s="155">
        <v>0</v>
      </c>
      <c r="L100" s="156">
        <v>0</v>
      </c>
      <c r="M100" s="155">
        <v>0</v>
      </c>
      <c r="N100" s="146" t="s">
        <v>60</v>
      </c>
      <c r="O100" s="131" t="s">
        <v>45</v>
      </c>
      <c r="P100" s="130"/>
      <c r="Q100" s="172"/>
      <c r="R100" s="171"/>
      <c r="S100" s="118"/>
    </row>
    <row r="101" spans="1:19" ht="34.5" customHeight="1" thickBot="1">
      <c r="A101" s="7162"/>
      <c r="B101" s="7223"/>
      <c r="C101" s="7226"/>
      <c r="D101" s="7255"/>
      <c r="E101" s="7256"/>
      <c r="F101" s="7257"/>
      <c r="G101" s="6755"/>
      <c r="H101" s="7229"/>
      <c r="I101" s="7232"/>
      <c r="J101" s="170"/>
      <c r="K101" s="169"/>
      <c r="L101" s="168"/>
      <c r="M101" s="147"/>
      <c r="N101" s="146" t="s">
        <v>59</v>
      </c>
      <c r="O101" s="121" t="s">
        <v>52</v>
      </c>
      <c r="P101" s="120"/>
      <c r="Q101" s="119"/>
      <c r="R101" s="118"/>
      <c r="S101" s="118"/>
    </row>
    <row r="102" spans="1:19" ht="21" customHeight="1" thickBot="1">
      <c r="A102" s="7163"/>
      <c r="B102" s="7224"/>
      <c r="C102" s="7227"/>
      <c r="D102" s="7258"/>
      <c r="E102" s="7259"/>
      <c r="F102" s="7260"/>
      <c r="G102" s="6755"/>
      <c r="H102" s="7229"/>
      <c r="I102" s="7232"/>
      <c r="J102" s="117" t="s">
        <v>36</v>
      </c>
      <c r="K102" s="144">
        <f>SUM(K100:K101)</f>
        <v>0</v>
      </c>
      <c r="L102" s="145">
        <f>SUM(L100:L101)</f>
        <v>0</v>
      </c>
      <c r="M102" s="144">
        <f>SUM(M100:M101)</f>
        <v>0</v>
      </c>
      <c r="N102" s="165"/>
      <c r="O102" s="104"/>
      <c r="P102" s="103"/>
      <c r="Q102" s="102"/>
      <c r="R102" s="101"/>
      <c r="S102" s="101"/>
    </row>
    <row r="103" spans="1:19" ht="22.5" customHeight="1">
      <c r="A103" s="7234" t="s">
        <v>38</v>
      </c>
      <c r="B103" s="7236" t="s">
        <v>38</v>
      </c>
      <c r="C103" s="113" t="s">
        <v>38</v>
      </c>
      <c r="D103" s="112" t="s">
        <v>43</v>
      </c>
      <c r="E103" s="167"/>
      <c r="F103" s="166" t="s">
        <v>58</v>
      </c>
      <c r="G103" s="6755"/>
      <c r="H103" s="7229"/>
      <c r="I103" s="7232"/>
      <c r="J103" s="134" t="s">
        <v>41</v>
      </c>
      <c r="K103" s="134"/>
      <c r="L103" s="142">
        <v>0</v>
      </c>
      <c r="M103" s="143">
        <v>0</v>
      </c>
      <c r="N103" s="165"/>
      <c r="O103" s="104"/>
      <c r="P103" s="103"/>
      <c r="Q103" s="141"/>
      <c r="R103" s="101"/>
      <c r="S103" s="101"/>
    </row>
    <row r="104" spans="1:19" ht="27" customHeight="1" thickBot="1">
      <c r="A104" s="7235"/>
      <c r="B104" s="7237"/>
      <c r="C104" s="99"/>
      <c r="D104" s="98"/>
      <c r="E104" s="164"/>
      <c r="F104" s="163"/>
      <c r="G104" s="6756"/>
      <c r="H104" s="7230"/>
      <c r="I104" s="7233"/>
      <c r="J104" s="95" t="s">
        <v>36</v>
      </c>
      <c r="K104" s="161">
        <f>SUM(K103)</f>
        <v>0</v>
      </c>
      <c r="L104" s="162">
        <f>SUM(L103)</f>
        <v>0</v>
      </c>
      <c r="M104" s="161">
        <f>SUM(M103)</f>
        <v>0</v>
      </c>
      <c r="N104" s="160"/>
      <c r="O104" s="159"/>
      <c r="P104" s="158"/>
      <c r="Q104" s="157"/>
      <c r="R104" s="101"/>
      <c r="S104" s="101"/>
    </row>
    <row r="105" spans="1:19" ht="27.75" customHeight="1" thickBot="1">
      <c r="A105" s="7161" t="s">
        <v>38</v>
      </c>
      <c r="B105" s="7222" t="s">
        <v>38</v>
      </c>
      <c r="C105" s="7225" t="s">
        <v>51</v>
      </c>
      <c r="D105" s="7252" t="s">
        <v>50</v>
      </c>
      <c r="E105" s="7253"/>
      <c r="F105" s="7254"/>
      <c r="G105" s="6754" t="s">
        <v>57</v>
      </c>
      <c r="H105" s="7228" t="s">
        <v>48</v>
      </c>
      <c r="I105" s="7231" t="s">
        <v>47</v>
      </c>
      <c r="J105" s="140" t="s">
        <v>41</v>
      </c>
      <c r="K105" s="155">
        <v>0</v>
      </c>
      <c r="L105" s="156">
        <v>0</v>
      </c>
      <c r="M105" s="155">
        <v>0</v>
      </c>
      <c r="N105" s="146" t="s">
        <v>56</v>
      </c>
      <c r="O105" s="131" t="s">
        <v>45</v>
      </c>
      <c r="P105" s="130"/>
      <c r="Q105" s="129"/>
      <c r="R105" s="154"/>
      <c r="S105" s="128"/>
    </row>
    <row r="106" spans="1:19" ht="25.5">
      <c r="A106" s="7162"/>
      <c r="B106" s="7223"/>
      <c r="C106" s="7226"/>
      <c r="D106" s="7255"/>
      <c r="E106" s="7256"/>
      <c r="F106" s="7257"/>
      <c r="G106" s="6755"/>
      <c r="H106" s="7229"/>
      <c r="I106" s="7232"/>
      <c r="J106" s="109"/>
      <c r="K106" s="151"/>
      <c r="L106" s="150"/>
      <c r="M106" s="153"/>
      <c r="N106" s="152" t="s">
        <v>55</v>
      </c>
      <c r="O106" s="121" t="s">
        <v>52</v>
      </c>
      <c r="P106" s="130"/>
      <c r="Q106" s="129"/>
      <c r="R106" s="128"/>
      <c r="S106" s="128"/>
    </row>
    <row r="107" spans="1:19" ht="26.25" thickBot="1">
      <c r="A107" s="7162"/>
      <c r="B107" s="7223"/>
      <c r="C107" s="7226"/>
      <c r="D107" s="7255"/>
      <c r="E107" s="7256"/>
      <c r="F107" s="7257"/>
      <c r="G107" s="6755"/>
      <c r="H107" s="7229"/>
      <c r="I107" s="7232"/>
      <c r="J107" s="109"/>
      <c r="K107" s="151"/>
      <c r="L107" s="150"/>
      <c r="M107" s="132"/>
      <c r="N107" s="146" t="s">
        <v>54</v>
      </c>
      <c r="O107" s="131" t="s">
        <v>45</v>
      </c>
      <c r="P107" s="130"/>
      <c r="Q107" s="129"/>
      <c r="R107" s="128"/>
      <c r="S107" s="128"/>
    </row>
    <row r="108" spans="1:19" ht="37.5" customHeight="1" thickBot="1">
      <c r="A108" s="7162"/>
      <c r="B108" s="7223"/>
      <c r="C108" s="7226"/>
      <c r="D108" s="7255"/>
      <c r="E108" s="7256"/>
      <c r="F108" s="7257"/>
      <c r="G108" s="6755"/>
      <c r="H108" s="7229"/>
      <c r="I108" s="7232"/>
      <c r="J108" s="125"/>
      <c r="K108" s="149"/>
      <c r="L108" s="148"/>
      <c r="M108" s="147"/>
      <c r="N108" s="146" t="s">
        <v>53</v>
      </c>
      <c r="O108" s="121" t="s">
        <v>52</v>
      </c>
      <c r="P108" s="120"/>
      <c r="Q108" s="119"/>
      <c r="R108" s="118"/>
      <c r="S108" s="118"/>
    </row>
    <row r="109" spans="1:19" ht="26.25" customHeight="1" thickBot="1">
      <c r="A109" s="7163"/>
      <c r="B109" s="7224"/>
      <c r="C109" s="7227"/>
      <c r="D109" s="7258"/>
      <c r="E109" s="7259"/>
      <c r="F109" s="7260"/>
      <c r="G109" s="6755"/>
      <c r="H109" s="7229"/>
      <c r="I109" s="7232"/>
      <c r="J109" s="117" t="s">
        <v>36</v>
      </c>
      <c r="K109" s="144">
        <f>SUM(K105:K108)</f>
        <v>0</v>
      </c>
      <c r="L109" s="145">
        <f>SUM(L105:L108)</f>
        <v>0</v>
      </c>
      <c r="M109" s="144">
        <f>SUM(M105:M108)</f>
        <v>0</v>
      </c>
      <c r="N109" s="28"/>
      <c r="O109" s="104"/>
      <c r="P109" s="103"/>
      <c r="Q109" s="102"/>
      <c r="R109" s="101"/>
      <c r="S109" s="101"/>
    </row>
    <row r="110" spans="1:19" ht="15.75" customHeight="1">
      <c r="A110" s="7234" t="s">
        <v>38</v>
      </c>
      <c r="B110" s="7236" t="s">
        <v>38</v>
      </c>
      <c r="C110" s="113" t="s">
        <v>51</v>
      </c>
      <c r="D110" s="112" t="s">
        <v>43</v>
      </c>
      <c r="E110" s="7238"/>
      <c r="F110" s="7318" t="s">
        <v>50</v>
      </c>
      <c r="G110" s="6755"/>
      <c r="H110" s="7229"/>
      <c r="I110" s="7232"/>
      <c r="J110" s="134" t="s">
        <v>41</v>
      </c>
      <c r="K110" s="143">
        <v>0</v>
      </c>
      <c r="L110" s="142">
        <v>0</v>
      </c>
      <c r="M110" s="106"/>
      <c r="N110" s="28"/>
      <c r="O110" s="104"/>
      <c r="P110" s="103"/>
      <c r="Q110" s="102"/>
      <c r="R110" s="101"/>
      <c r="S110" s="101"/>
    </row>
    <row r="111" spans="1:19" ht="24" customHeight="1" thickBot="1">
      <c r="A111" s="7235"/>
      <c r="B111" s="7237"/>
      <c r="C111" s="99"/>
      <c r="D111" s="98"/>
      <c r="E111" s="7240"/>
      <c r="F111" s="7319"/>
      <c r="G111" s="6756"/>
      <c r="H111" s="7230"/>
      <c r="I111" s="7233"/>
      <c r="J111" s="95" t="s">
        <v>36</v>
      </c>
      <c r="K111" s="93">
        <f>SUM(K110)</f>
        <v>0</v>
      </c>
      <c r="L111" s="94">
        <f>SUM(L110)</f>
        <v>0</v>
      </c>
      <c r="M111" s="93">
        <f>SUM(M110)</f>
        <v>0</v>
      </c>
      <c r="N111" s="28"/>
      <c r="O111" s="104"/>
      <c r="P111" s="103"/>
      <c r="Q111" s="141"/>
      <c r="R111" s="101"/>
      <c r="S111" s="101"/>
    </row>
    <row r="112" spans="1:19" ht="33.75" customHeight="1">
      <c r="A112" s="7161" t="s">
        <v>38</v>
      </c>
      <c r="B112" s="7222" t="s">
        <v>38</v>
      </c>
      <c r="C112" s="7225" t="s">
        <v>44</v>
      </c>
      <c r="D112" s="7252" t="s">
        <v>42</v>
      </c>
      <c r="E112" s="7253"/>
      <c r="F112" s="7254"/>
      <c r="G112" s="6754" t="s">
        <v>49</v>
      </c>
      <c r="H112" s="7228" t="s">
        <v>48</v>
      </c>
      <c r="I112" s="7231" t="s">
        <v>47</v>
      </c>
      <c r="J112" s="140" t="s">
        <v>41</v>
      </c>
      <c r="K112" s="138">
        <v>0</v>
      </c>
      <c r="L112" s="139">
        <v>0</v>
      </c>
      <c r="M112" s="138">
        <v>0</v>
      </c>
      <c r="N112" s="137" t="s">
        <v>46</v>
      </c>
      <c r="O112" s="131" t="s">
        <v>45</v>
      </c>
      <c r="P112" s="130"/>
      <c r="Q112" s="129"/>
      <c r="R112" s="128"/>
      <c r="S112" s="128"/>
    </row>
    <row r="113" spans="1:19" ht="24" customHeight="1">
      <c r="A113" s="7162"/>
      <c r="B113" s="7223"/>
      <c r="C113" s="7226"/>
      <c r="D113" s="7255"/>
      <c r="E113" s="7256"/>
      <c r="F113" s="7257"/>
      <c r="G113" s="6755"/>
      <c r="H113" s="7229"/>
      <c r="I113" s="7232"/>
      <c r="J113" s="109"/>
      <c r="K113" s="134"/>
      <c r="L113" s="133"/>
      <c r="M113" s="136"/>
      <c r="N113" s="135"/>
      <c r="O113" s="121"/>
      <c r="P113" s="130"/>
      <c r="Q113" s="129"/>
      <c r="R113" s="128"/>
      <c r="S113" s="128"/>
    </row>
    <row r="114" spans="1:19" ht="24" customHeight="1" thickBot="1">
      <c r="A114" s="7162"/>
      <c r="B114" s="7223"/>
      <c r="C114" s="7226"/>
      <c r="D114" s="7255"/>
      <c r="E114" s="7256"/>
      <c r="F114" s="7257"/>
      <c r="G114" s="6755"/>
      <c r="H114" s="7229"/>
      <c r="I114" s="7232"/>
      <c r="J114" s="109"/>
      <c r="K114" s="134"/>
      <c r="L114" s="133"/>
      <c r="M114" s="132"/>
      <c r="N114" s="122"/>
      <c r="O114" s="131"/>
      <c r="P114" s="130"/>
      <c r="Q114" s="129"/>
      <c r="R114" s="128"/>
      <c r="S114" s="128"/>
    </row>
    <row r="115" spans="1:19" ht="24" customHeight="1" thickBot="1">
      <c r="A115" s="7162"/>
      <c r="B115" s="7223"/>
      <c r="C115" s="7226"/>
      <c r="D115" s="7255"/>
      <c r="E115" s="7256"/>
      <c r="F115" s="7257"/>
      <c r="G115" s="6755"/>
      <c r="H115" s="7229"/>
      <c r="I115" s="7232"/>
      <c r="J115" s="125"/>
      <c r="K115" s="125"/>
      <c r="L115" s="124"/>
      <c r="M115" s="123"/>
      <c r="N115" s="122"/>
      <c r="O115" s="121"/>
      <c r="P115" s="120"/>
      <c r="Q115" s="119"/>
      <c r="R115" s="118"/>
      <c r="S115" s="118"/>
    </row>
    <row r="116" spans="1:19" ht="24" customHeight="1" thickBot="1">
      <c r="A116" s="7163"/>
      <c r="B116" s="7224"/>
      <c r="C116" s="7227"/>
      <c r="D116" s="7258"/>
      <c r="E116" s="7259"/>
      <c r="F116" s="7260"/>
      <c r="G116" s="6755"/>
      <c r="H116" s="7229"/>
      <c r="I116" s="7232"/>
      <c r="J116" s="117" t="s">
        <v>36</v>
      </c>
      <c r="K116" s="115">
        <f>SUM(K112:K115)</f>
        <v>0</v>
      </c>
      <c r="L116" s="116">
        <f>SUM(L112:L115)</f>
        <v>0</v>
      </c>
      <c r="M116" s="115">
        <f>SUM(M112:M115)</f>
        <v>0</v>
      </c>
      <c r="N116" s="114"/>
      <c r="O116" s="104"/>
      <c r="P116" s="103"/>
      <c r="Q116" s="102"/>
      <c r="R116" s="101"/>
      <c r="S116" s="101"/>
    </row>
    <row r="117" spans="1:19" ht="24" customHeight="1">
      <c r="A117" s="7234" t="s">
        <v>38</v>
      </c>
      <c r="B117" s="7236" t="s">
        <v>38</v>
      </c>
      <c r="C117" s="113" t="s">
        <v>44</v>
      </c>
      <c r="D117" s="112" t="s">
        <v>43</v>
      </c>
      <c r="E117" s="7238"/>
      <c r="F117" s="7245" t="s">
        <v>42</v>
      </c>
      <c r="G117" s="6755"/>
      <c r="H117" s="7229"/>
      <c r="I117" s="7232"/>
      <c r="J117" s="109" t="s">
        <v>41</v>
      </c>
      <c r="K117" s="108">
        <v>0</v>
      </c>
      <c r="L117" s="107">
        <v>0</v>
      </c>
      <c r="M117" s="106"/>
      <c r="N117" s="105"/>
      <c r="O117" s="104"/>
      <c r="P117" s="103"/>
      <c r="Q117" s="102"/>
      <c r="R117" s="101"/>
      <c r="S117" s="101"/>
    </row>
    <row r="118" spans="1:19" ht="24" customHeight="1" thickBot="1">
      <c r="A118" s="7235"/>
      <c r="B118" s="7237"/>
      <c r="C118" s="99"/>
      <c r="D118" s="98"/>
      <c r="E118" s="7240"/>
      <c r="F118" s="7246"/>
      <c r="G118" s="6756"/>
      <c r="H118" s="7230"/>
      <c r="I118" s="7233"/>
      <c r="J118" s="95" t="s">
        <v>36</v>
      </c>
      <c r="K118" s="93">
        <f>SUM(K117)</f>
        <v>0</v>
      </c>
      <c r="L118" s="94">
        <f>SUM(L117)</f>
        <v>0</v>
      </c>
      <c r="M118" s="93"/>
      <c r="N118" s="92"/>
      <c r="O118" s="91"/>
      <c r="P118" s="90"/>
      <c r="Q118" s="89"/>
      <c r="R118" s="88"/>
      <c r="S118" s="88"/>
    </row>
    <row r="119" spans="1:19" ht="13.5" customHeight="1" thickBot="1">
      <c r="A119" s="78" t="s">
        <v>38</v>
      </c>
      <c r="B119" s="87" t="s">
        <v>38</v>
      </c>
      <c r="C119" s="7265" t="s">
        <v>40</v>
      </c>
      <c r="D119" s="7266"/>
      <c r="E119" s="7266"/>
      <c r="F119" s="7266"/>
      <c r="G119" s="7266"/>
      <c r="H119" s="7266"/>
      <c r="I119" s="7266"/>
      <c r="J119" s="86" t="s">
        <v>36</v>
      </c>
      <c r="K119" s="84">
        <f>K97+K102+K109+K116</f>
        <v>0</v>
      </c>
      <c r="L119" s="85">
        <f>L97+L102+L109+L116</f>
        <v>0</v>
      </c>
      <c r="M119" s="84">
        <f>M97+M102+M109+M116</f>
        <v>0</v>
      </c>
      <c r="N119" s="83"/>
      <c r="O119" s="82"/>
      <c r="P119" s="82"/>
      <c r="Q119" s="81"/>
      <c r="R119" s="80"/>
      <c r="S119" s="79"/>
    </row>
    <row r="120" spans="1:19" ht="13.5" customHeight="1" thickBot="1">
      <c r="A120" s="78" t="s">
        <v>38</v>
      </c>
      <c r="B120" s="77"/>
      <c r="C120" s="7320" t="s">
        <v>39</v>
      </c>
      <c r="D120" s="7321"/>
      <c r="E120" s="7321"/>
      <c r="F120" s="7321"/>
      <c r="G120" s="7321"/>
      <c r="H120" s="7321"/>
      <c r="I120" s="7321"/>
      <c r="J120" s="76" t="s">
        <v>36</v>
      </c>
      <c r="K120" s="75">
        <f>K91+K119</f>
        <v>468.6</v>
      </c>
      <c r="L120" s="75">
        <f>L91+L119</f>
        <v>478.2</v>
      </c>
      <c r="M120" s="75">
        <f>M91+M119</f>
        <v>127</v>
      </c>
      <c r="N120" s="74"/>
      <c r="O120" s="73"/>
      <c r="P120" s="73"/>
      <c r="Q120" s="73"/>
      <c r="R120" s="72"/>
      <c r="S120" s="71"/>
    </row>
    <row r="121" spans="1:19" ht="13.5" hidden="1" customHeight="1" thickBot="1">
      <c r="A121" s="70" t="s">
        <v>38</v>
      </c>
      <c r="B121" s="69" t="s">
        <v>38</v>
      </c>
      <c r="C121" s="7314" t="s">
        <v>37</v>
      </c>
      <c r="D121" s="7315"/>
      <c r="E121" s="7315"/>
      <c r="F121" s="7315"/>
      <c r="G121" s="7315"/>
      <c r="H121" s="7315"/>
      <c r="I121" s="7315"/>
      <c r="J121" s="68" t="s">
        <v>36</v>
      </c>
      <c r="K121" s="67">
        <f>K122-K63</f>
        <v>435.6</v>
      </c>
      <c r="L121" s="67">
        <f>L122-L63</f>
        <v>390.09999999999991</v>
      </c>
      <c r="M121" s="67">
        <f>M122-M63</f>
        <v>384.1</v>
      </c>
      <c r="N121" s="66"/>
      <c r="O121" s="65"/>
      <c r="P121" s="65"/>
      <c r="Q121" s="64"/>
      <c r="R121" s="63"/>
      <c r="S121" s="62"/>
    </row>
    <row r="122" spans="1:19" ht="15.75" thickBot="1">
      <c r="A122" s="7300" t="s">
        <v>35</v>
      </c>
      <c r="B122" s="7301"/>
      <c r="C122" s="7301"/>
      <c r="D122" s="7301"/>
      <c r="E122" s="7301"/>
      <c r="F122" s="7301"/>
      <c r="G122" s="7301"/>
      <c r="H122" s="7301"/>
      <c r="I122" s="7301"/>
      <c r="J122" s="7302"/>
      <c r="K122" s="61">
        <f>K120+K34</f>
        <v>803.6</v>
      </c>
      <c r="L122" s="61">
        <f>L120+L34</f>
        <v>758.09999999999991</v>
      </c>
      <c r="M122" s="61">
        <f>M120+M34</f>
        <v>406.3</v>
      </c>
      <c r="N122" s="7263"/>
      <c r="O122" s="7264"/>
      <c r="P122" s="7264"/>
      <c r="Q122" s="7264"/>
      <c r="R122" s="60"/>
      <c r="S122" s="59"/>
    </row>
    <row r="123" spans="1:19">
      <c r="A123" s="57" t="s">
        <v>34</v>
      </c>
      <c r="B123" s="57"/>
      <c r="C123" s="57"/>
      <c r="D123" s="57"/>
      <c r="E123" s="57"/>
      <c r="F123" s="57"/>
      <c r="G123" s="57"/>
      <c r="H123" s="58"/>
      <c r="I123" s="57"/>
      <c r="J123" s="57"/>
      <c r="K123" s="57"/>
      <c r="L123" s="57"/>
      <c r="M123" s="57"/>
      <c r="N123" s="57"/>
      <c r="O123" s="11"/>
      <c r="P123" s="11"/>
      <c r="Q123" s="12"/>
      <c r="R123" s="12"/>
      <c r="S123" s="12"/>
    </row>
    <row r="124" spans="1:19" ht="8.25" customHeight="1">
      <c r="A124" s="13"/>
      <c r="B124" s="13"/>
      <c r="C124" s="13"/>
      <c r="D124" s="13"/>
      <c r="E124" s="13"/>
      <c r="F124" s="11"/>
      <c r="G124" s="13"/>
      <c r="H124" s="13"/>
      <c r="I124" s="13"/>
      <c r="J124" s="13"/>
      <c r="K124" s="13"/>
      <c r="L124" s="13"/>
      <c r="M124" s="13"/>
      <c r="N124" s="10"/>
      <c r="O124" s="10"/>
      <c r="P124" s="10"/>
      <c r="Q124" s="9"/>
      <c r="R124" s="12"/>
      <c r="S124" s="12"/>
    </row>
    <row r="125" spans="1:19" ht="15" customHeight="1">
      <c r="A125" s="6626" t="s">
        <v>33</v>
      </c>
      <c r="B125" s="6626"/>
      <c r="C125" s="6626"/>
      <c r="D125" s="6626"/>
      <c r="E125" s="6626"/>
      <c r="F125" s="6626"/>
      <c r="G125" s="6626"/>
      <c r="H125" s="6626"/>
      <c r="I125" s="6626"/>
      <c r="J125" s="6626"/>
      <c r="K125" s="6626"/>
      <c r="L125" s="6626"/>
      <c r="M125" s="56"/>
      <c r="N125" s="10"/>
      <c r="O125" s="10"/>
      <c r="P125" s="10"/>
      <c r="Q125" s="9"/>
      <c r="R125" s="12"/>
      <c r="S125" s="12"/>
    </row>
    <row r="126" spans="1:19" ht="18.75" customHeight="1" thickBot="1">
      <c r="A126" s="55"/>
      <c r="B126" s="52"/>
      <c r="C126" s="52"/>
      <c r="D126" s="52"/>
      <c r="E126" s="52"/>
      <c r="F126" s="54"/>
      <c r="G126" s="53"/>
      <c r="H126" s="52"/>
      <c r="I126" s="52"/>
      <c r="J126" s="51"/>
      <c r="K126" s="51"/>
      <c r="L126" s="50" t="s">
        <v>32</v>
      </c>
      <c r="M126" s="49"/>
      <c r="N126" s="10"/>
      <c r="O126" s="10"/>
      <c r="P126" s="10"/>
      <c r="Q126" s="9"/>
      <c r="R126" s="12"/>
      <c r="S126" s="12"/>
    </row>
    <row r="127" spans="1:19" ht="89.25" customHeight="1" thickBot="1">
      <c r="A127" s="48"/>
      <c r="B127" s="47"/>
      <c r="C127" s="6651" t="s">
        <v>31</v>
      </c>
      <c r="D127" s="6651"/>
      <c r="E127" s="6651"/>
      <c r="F127" s="6651"/>
      <c r="G127" s="6651"/>
      <c r="H127" s="6651"/>
      <c r="I127" s="6651"/>
      <c r="J127" s="6651"/>
      <c r="K127" s="46" t="s">
        <v>30</v>
      </c>
      <c r="L127" s="45" t="s">
        <v>29</v>
      </c>
      <c r="M127" s="44" t="s">
        <v>28</v>
      </c>
      <c r="N127" s="10"/>
      <c r="O127" s="10"/>
      <c r="P127" s="10"/>
      <c r="Q127" s="9"/>
      <c r="R127" s="12"/>
      <c r="S127" s="12"/>
    </row>
    <row r="128" spans="1:19" ht="17.25" customHeight="1" thickBot="1">
      <c r="A128" s="7201" t="s">
        <v>27</v>
      </c>
      <c r="B128" s="7202"/>
      <c r="C128" s="7202"/>
      <c r="D128" s="7202"/>
      <c r="E128" s="7202"/>
      <c r="F128" s="7202"/>
      <c r="G128" s="7202"/>
      <c r="H128" s="7202"/>
      <c r="I128" s="7202"/>
      <c r="J128" s="7203"/>
      <c r="K128" s="43">
        <f>K129+K133+K140+K142+K143+K144</f>
        <v>803.6</v>
      </c>
      <c r="L128" s="43">
        <f>L129+L133+L140+L142+L143+L144</f>
        <v>758.09999999999991</v>
      </c>
      <c r="M128" s="42">
        <f>M129+M133+M140+M142+M143+M144</f>
        <v>406.3</v>
      </c>
      <c r="N128" s="10"/>
      <c r="O128" s="10"/>
      <c r="P128" s="10"/>
      <c r="Q128" s="9"/>
      <c r="R128" s="12"/>
      <c r="S128" s="12"/>
    </row>
    <row r="129" spans="1:19" ht="18.75" customHeight="1">
      <c r="A129" s="7158" t="s">
        <v>26</v>
      </c>
      <c r="B129" s="7159"/>
      <c r="C129" s="7159"/>
      <c r="D129" s="7159"/>
      <c r="E129" s="7159"/>
      <c r="F129" s="7159"/>
      <c r="G129" s="7159"/>
      <c r="H129" s="7159"/>
      <c r="I129" s="7159"/>
      <c r="J129" s="7160"/>
      <c r="K129" s="41">
        <f>K130+K131+K132</f>
        <v>435.6</v>
      </c>
      <c r="L129" s="41">
        <f>L130+L131+L132</f>
        <v>384.29999999999995</v>
      </c>
      <c r="M129" s="40">
        <f>M130+M131+M132</f>
        <v>380.1</v>
      </c>
      <c r="N129" s="10"/>
      <c r="O129" s="10"/>
      <c r="P129" s="10"/>
      <c r="Q129" s="9"/>
      <c r="R129" s="12"/>
      <c r="S129" s="12"/>
    </row>
    <row r="130" spans="1:19" ht="16.5" customHeight="1">
      <c r="A130" s="7166" t="s">
        <v>25</v>
      </c>
      <c r="B130" s="7167"/>
      <c r="C130" s="7167"/>
      <c r="D130" s="7167"/>
      <c r="E130" s="7167"/>
      <c r="F130" s="7167"/>
      <c r="G130" s="7167"/>
      <c r="H130" s="7167"/>
      <c r="I130" s="7167"/>
      <c r="J130" s="7168"/>
      <c r="K130" s="37">
        <f>K13+K18+K26+K43+K54+K58+K62+K95+K100+K105+K112</f>
        <v>435.6</v>
      </c>
      <c r="L130" s="37">
        <f>L13+L18+L26+L43+L54+L58+L62+L95+L100+L105+L112</f>
        <v>384.29999999999995</v>
      </c>
      <c r="M130" s="36">
        <f>M13+M18+M26+M43+M54+M58+M62+M95+M100+M105+M112</f>
        <v>380.1</v>
      </c>
      <c r="N130" s="10"/>
      <c r="O130" s="10"/>
      <c r="P130" s="10"/>
      <c r="Q130" s="9"/>
      <c r="R130" s="12"/>
      <c r="S130" s="12"/>
    </row>
    <row r="131" spans="1:19" ht="19.5" customHeight="1">
      <c r="A131" s="7158" t="s">
        <v>24</v>
      </c>
      <c r="B131" s="7159"/>
      <c r="C131" s="7159"/>
      <c r="D131" s="7159"/>
      <c r="E131" s="7164"/>
      <c r="F131" s="7164"/>
      <c r="G131" s="7164"/>
      <c r="H131" s="7164"/>
      <c r="I131" s="7164"/>
      <c r="J131" s="7165"/>
      <c r="K131" s="37"/>
      <c r="L131" s="37"/>
      <c r="M131" s="36"/>
      <c r="N131" s="10"/>
      <c r="O131" s="10"/>
      <c r="P131" s="10"/>
      <c r="Q131" s="9"/>
      <c r="R131" s="12"/>
      <c r="S131" s="12"/>
    </row>
    <row r="132" spans="1:19" ht="29.25" customHeight="1">
      <c r="A132" s="7158" t="s">
        <v>23</v>
      </c>
      <c r="B132" s="7159"/>
      <c r="C132" s="7159"/>
      <c r="D132" s="7159"/>
      <c r="E132" s="7159"/>
      <c r="F132" s="7159"/>
      <c r="G132" s="7159"/>
      <c r="H132" s="7159"/>
      <c r="I132" s="7159"/>
      <c r="J132" s="7160"/>
      <c r="K132" s="37"/>
      <c r="L132" s="37"/>
      <c r="M132" s="36"/>
      <c r="N132" s="10"/>
      <c r="O132" s="10"/>
      <c r="P132" s="10"/>
      <c r="Q132" s="9"/>
      <c r="R132" s="12"/>
      <c r="S132" s="12"/>
    </row>
    <row r="133" spans="1:19" ht="15" customHeight="1">
      <c r="A133" s="7166" t="s">
        <v>22</v>
      </c>
      <c r="B133" s="7167"/>
      <c r="C133" s="7167"/>
      <c r="D133" s="7167"/>
      <c r="E133" s="7167"/>
      <c r="F133" s="7167"/>
      <c r="G133" s="7167"/>
      <c r="H133" s="7167"/>
      <c r="I133" s="7167"/>
      <c r="J133" s="7168"/>
      <c r="K133" s="37">
        <f>K134+K135+K136+K137+K138+K139</f>
        <v>0</v>
      </c>
      <c r="L133" s="37">
        <f>L134+L135+L136+L137+L138+L139</f>
        <v>5.8</v>
      </c>
      <c r="M133" s="36">
        <f>M134+M135+M136+M137+M138+M139</f>
        <v>4</v>
      </c>
      <c r="N133" s="10"/>
      <c r="O133" s="10"/>
      <c r="P133" s="10"/>
      <c r="Q133" s="9"/>
      <c r="R133" s="12"/>
      <c r="S133" s="12"/>
    </row>
    <row r="134" spans="1:19" ht="18.75" customHeight="1">
      <c r="A134" s="7158" t="s">
        <v>21</v>
      </c>
      <c r="B134" s="7159"/>
      <c r="C134" s="7159"/>
      <c r="D134" s="7159"/>
      <c r="E134" s="7164"/>
      <c r="F134" s="7164"/>
      <c r="G134" s="7164"/>
      <c r="H134" s="7164"/>
      <c r="I134" s="7164"/>
      <c r="J134" s="7165"/>
      <c r="K134" s="37">
        <f>K64</f>
        <v>0</v>
      </c>
      <c r="L134" s="37">
        <f>L64</f>
        <v>5.8</v>
      </c>
      <c r="M134" s="36">
        <f>M64</f>
        <v>4</v>
      </c>
      <c r="N134" s="10"/>
      <c r="O134" s="10"/>
      <c r="P134" s="10"/>
      <c r="Q134" s="9"/>
      <c r="R134" s="12"/>
      <c r="S134" s="12"/>
    </row>
    <row r="135" spans="1:19" ht="18.75" customHeight="1">
      <c r="A135" s="7158" t="s">
        <v>20</v>
      </c>
      <c r="B135" s="7159"/>
      <c r="C135" s="7159"/>
      <c r="D135" s="7159"/>
      <c r="E135" s="7164"/>
      <c r="F135" s="7164"/>
      <c r="G135" s="7164"/>
      <c r="H135" s="7164"/>
      <c r="I135" s="7164"/>
      <c r="J135" s="7165"/>
      <c r="K135" s="37"/>
      <c r="L135" s="37"/>
      <c r="M135" s="36"/>
      <c r="N135" s="10"/>
      <c r="O135" s="10"/>
      <c r="P135" s="10"/>
      <c r="Q135" s="9"/>
      <c r="R135" s="12"/>
      <c r="S135" s="12"/>
    </row>
    <row r="136" spans="1:19" ht="17.25" customHeight="1">
      <c r="A136" s="7158" t="s">
        <v>19</v>
      </c>
      <c r="B136" s="7159"/>
      <c r="C136" s="7159"/>
      <c r="D136" s="7159"/>
      <c r="E136" s="7164"/>
      <c r="F136" s="7164"/>
      <c r="G136" s="7164"/>
      <c r="H136" s="7164"/>
      <c r="I136" s="7164"/>
      <c r="J136" s="7165"/>
      <c r="K136" s="37"/>
      <c r="L136" s="37"/>
      <c r="M136" s="36"/>
      <c r="N136" s="10"/>
      <c r="O136" s="10"/>
      <c r="P136" s="10"/>
      <c r="Q136" s="9"/>
      <c r="R136" s="12"/>
      <c r="S136" s="12"/>
    </row>
    <row r="137" spans="1:19" ht="21" customHeight="1">
      <c r="A137" s="7158" t="s">
        <v>18</v>
      </c>
      <c r="B137" s="7164"/>
      <c r="C137" s="7164"/>
      <c r="D137" s="7164"/>
      <c r="E137" s="7164"/>
      <c r="F137" s="7164"/>
      <c r="G137" s="7164"/>
      <c r="H137" s="7164"/>
      <c r="I137" s="7164"/>
      <c r="J137" s="7165"/>
      <c r="K137" s="37"/>
      <c r="L137" s="37"/>
      <c r="M137" s="36"/>
      <c r="N137" s="10"/>
      <c r="O137" s="10"/>
      <c r="P137" s="10"/>
      <c r="Q137" s="9"/>
      <c r="R137" s="12"/>
      <c r="S137" s="12"/>
    </row>
    <row r="138" spans="1:19" ht="19.5" customHeight="1">
      <c r="A138" s="7158" t="s">
        <v>17</v>
      </c>
      <c r="B138" s="7159"/>
      <c r="C138" s="7159"/>
      <c r="D138" s="7159"/>
      <c r="E138" s="7164"/>
      <c r="F138" s="7164"/>
      <c r="G138" s="7164"/>
      <c r="H138" s="7164"/>
      <c r="I138" s="7164"/>
      <c r="J138" s="7165"/>
      <c r="K138" s="37"/>
      <c r="L138" s="37"/>
      <c r="M138" s="36"/>
      <c r="N138" s="10"/>
      <c r="O138" s="10"/>
      <c r="P138" s="10"/>
      <c r="Q138" s="9"/>
      <c r="R138" s="12"/>
      <c r="S138" s="12"/>
    </row>
    <row r="139" spans="1:19" ht="17.25" customHeight="1">
      <c r="A139" s="7291" t="s">
        <v>16</v>
      </c>
      <c r="B139" s="7292"/>
      <c r="C139" s="7292"/>
      <c r="D139" s="7292"/>
      <c r="E139" s="7164"/>
      <c r="F139" s="7164"/>
      <c r="G139" s="7164"/>
      <c r="H139" s="7164"/>
      <c r="I139" s="7164"/>
      <c r="J139" s="7165"/>
      <c r="K139" s="37"/>
      <c r="L139" s="37"/>
      <c r="M139" s="36"/>
      <c r="N139" s="10"/>
      <c r="O139" s="10"/>
      <c r="P139" s="10"/>
      <c r="Q139" s="9"/>
      <c r="R139" s="12"/>
      <c r="S139" s="12"/>
    </row>
    <row r="140" spans="1:19" ht="18.75" customHeight="1">
      <c r="A140" s="7158" t="s">
        <v>15</v>
      </c>
      <c r="B140" s="7164"/>
      <c r="C140" s="7164"/>
      <c r="D140" s="7164"/>
      <c r="E140" s="7164"/>
      <c r="F140" s="7164"/>
      <c r="G140" s="7164"/>
      <c r="H140" s="7164"/>
      <c r="I140" s="7164"/>
      <c r="J140" s="7165"/>
      <c r="K140" s="37"/>
      <c r="L140" s="37"/>
      <c r="M140" s="36"/>
      <c r="N140" s="10"/>
      <c r="O140" s="10"/>
      <c r="P140" s="10"/>
      <c r="Q140" s="9"/>
      <c r="R140" s="12"/>
      <c r="S140" s="12"/>
    </row>
    <row r="141" spans="1:19" ht="18.75" customHeight="1">
      <c r="A141" s="7158" t="s">
        <v>14</v>
      </c>
      <c r="B141" s="7159"/>
      <c r="C141" s="7159"/>
      <c r="D141" s="7159"/>
      <c r="E141" s="7159"/>
      <c r="F141" s="7159"/>
      <c r="G141" s="7159"/>
      <c r="H141" s="7159"/>
      <c r="I141" s="7159"/>
      <c r="J141" s="7160"/>
      <c r="K141" s="37"/>
      <c r="L141" s="37"/>
      <c r="M141" s="36"/>
      <c r="N141" s="10"/>
      <c r="O141" s="10"/>
      <c r="P141" s="10"/>
      <c r="Q141" s="9"/>
      <c r="R141" s="12"/>
      <c r="S141" s="12"/>
    </row>
    <row r="142" spans="1:19" ht="16.5" customHeight="1">
      <c r="A142" s="7293" t="s">
        <v>13</v>
      </c>
      <c r="B142" s="7294"/>
      <c r="C142" s="7294"/>
      <c r="D142" s="7294"/>
      <c r="E142" s="7294"/>
      <c r="F142" s="7294"/>
      <c r="G142" s="7294"/>
      <c r="H142" s="7294"/>
      <c r="I142" s="7294"/>
      <c r="J142" s="7295"/>
      <c r="K142" s="37"/>
      <c r="L142" s="37"/>
      <c r="M142" s="36"/>
      <c r="N142" s="10"/>
      <c r="O142" s="10"/>
      <c r="P142" s="10"/>
      <c r="Q142" s="9"/>
      <c r="R142" s="12"/>
      <c r="S142" s="12"/>
    </row>
    <row r="143" spans="1:19" ht="16.5" customHeight="1">
      <c r="A143" s="7166" t="s">
        <v>12</v>
      </c>
      <c r="B143" s="7167"/>
      <c r="C143" s="7167"/>
      <c r="D143" s="7167"/>
      <c r="E143" s="7167"/>
      <c r="F143" s="7167"/>
      <c r="G143" s="7167"/>
      <c r="H143" s="7167"/>
      <c r="I143" s="7167"/>
      <c r="J143" s="7168"/>
      <c r="K143" s="37"/>
      <c r="L143" s="37"/>
      <c r="M143" s="36"/>
      <c r="N143" s="10"/>
      <c r="O143" s="10"/>
      <c r="P143" s="10"/>
      <c r="Q143" s="9"/>
      <c r="R143" s="12"/>
      <c r="S143" s="12"/>
    </row>
    <row r="144" spans="1:19" ht="17.25" customHeight="1">
      <c r="A144" s="7158" t="s">
        <v>11</v>
      </c>
      <c r="B144" s="7159"/>
      <c r="C144" s="7159"/>
      <c r="D144" s="7159"/>
      <c r="E144" s="7164"/>
      <c r="F144" s="7164"/>
      <c r="G144" s="7164"/>
      <c r="H144" s="7164"/>
      <c r="I144" s="7164"/>
      <c r="J144" s="7165"/>
      <c r="K144" s="37">
        <f>K145+K146</f>
        <v>368</v>
      </c>
      <c r="L144" s="37">
        <f>L145+L146</f>
        <v>368</v>
      </c>
      <c r="M144" s="36">
        <f>M145+M146</f>
        <v>22.2</v>
      </c>
      <c r="N144" s="10"/>
      <c r="O144" s="10"/>
      <c r="P144" s="10"/>
      <c r="Q144" s="9"/>
      <c r="R144" s="12"/>
      <c r="S144" s="12"/>
    </row>
    <row r="145" spans="1:19" ht="16.5" customHeight="1">
      <c r="A145" s="7158" t="s">
        <v>10</v>
      </c>
      <c r="B145" s="7159"/>
      <c r="C145" s="7159"/>
      <c r="D145" s="7159"/>
      <c r="E145" s="7164"/>
      <c r="F145" s="7164"/>
      <c r="G145" s="7164"/>
      <c r="H145" s="7164"/>
      <c r="I145" s="7164"/>
      <c r="J145" s="7165"/>
      <c r="K145" s="37">
        <f>K63</f>
        <v>368</v>
      </c>
      <c r="L145" s="37">
        <f>L63</f>
        <v>368</v>
      </c>
      <c r="M145" s="36">
        <f>M63</f>
        <v>22.2</v>
      </c>
      <c r="N145" s="10"/>
      <c r="O145" s="10"/>
      <c r="P145" s="10"/>
      <c r="Q145" s="9"/>
      <c r="R145" s="12"/>
      <c r="S145" s="12"/>
    </row>
    <row r="146" spans="1:19" ht="18.75" customHeight="1" thickBot="1">
      <c r="A146" s="7158" t="s">
        <v>9</v>
      </c>
      <c r="B146" s="7159"/>
      <c r="C146" s="7159"/>
      <c r="D146" s="7159"/>
      <c r="E146" s="7159"/>
      <c r="F146" s="7159"/>
      <c r="G146" s="7159"/>
      <c r="H146" s="7159"/>
      <c r="I146" s="7159"/>
      <c r="J146" s="7160"/>
      <c r="K146" s="37"/>
      <c r="L146" s="37"/>
      <c r="M146" s="36"/>
      <c r="N146" s="10"/>
      <c r="O146" s="10"/>
      <c r="P146" s="10"/>
      <c r="Q146" s="9"/>
      <c r="R146" s="12"/>
      <c r="S146" s="12"/>
    </row>
    <row r="147" spans="1:19" ht="27.6" customHeight="1" thickBot="1">
      <c r="A147" s="7241" t="s">
        <v>8</v>
      </c>
      <c r="B147" s="7242"/>
      <c r="C147" s="7242"/>
      <c r="D147" s="7242"/>
      <c r="E147" s="7242"/>
      <c r="F147" s="7242"/>
      <c r="G147" s="7242"/>
      <c r="H147" s="7242"/>
      <c r="I147" s="7242"/>
      <c r="J147" s="7243"/>
      <c r="K147" s="35">
        <f>K148+K149</f>
        <v>0</v>
      </c>
      <c r="L147" s="35">
        <f>L148+L149</f>
        <v>0</v>
      </c>
      <c r="M147" s="34">
        <f>M148+M149</f>
        <v>0</v>
      </c>
      <c r="N147" s="10"/>
      <c r="O147" s="10"/>
      <c r="P147" s="10"/>
      <c r="Q147" s="9"/>
      <c r="R147" s="12"/>
      <c r="S147" s="12"/>
    </row>
    <row r="148" spans="1:19" ht="19.5" customHeight="1">
      <c r="A148" s="7296" t="s">
        <v>7</v>
      </c>
      <c r="B148" s="7297"/>
      <c r="C148" s="7297"/>
      <c r="D148" s="7297"/>
      <c r="E148" s="7298"/>
      <c r="F148" s="7298"/>
      <c r="G148" s="7298"/>
      <c r="H148" s="7298"/>
      <c r="I148" s="7298"/>
      <c r="J148" s="7299"/>
      <c r="K148" s="33"/>
      <c r="L148" s="32">
        <v>0</v>
      </c>
      <c r="M148" s="31"/>
      <c r="N148" s="10"/>
      <c r="O148" s="10"/>
      <c r="P148" s="10"/>
      <c r="Q148" s="9"/>
      <c r="R148" s="12"/>
      <c r="S148" s="12"/>
    </row>
    <row r="149" spans="1:19" ht="20.25" customHeight="1">
      <c r="A149" s="7219" t="s">
        <v>6</v>
      </c>
      <c r="B149" s="7220"/>
      <c r="C149" s="7220"/>
      <c r="D149" s="7220"/>
      <c r="E149" s="7220"/>
      <c r="F149" s="7220"/>
      <c r="G149" s="7220"/>
      <c r="H149" s="7220"/>
      <c r="I149" s="7220"/>
      <c r="J149" s="7221"/>
      <c r="K149" s="30"/>
      <c r="L149" s="26"/>
      <c r="M149" s="25"/>
      <c r="N149" s="10"/>
      <c r="O149" s="10"/>
      <c r="P149" s="10"/>
      <c r="Q149" s="9"/>
      <c r="R149" s="12"/>
      <c r="S149" s="12"/>
    </row>
    <row r="150" spans="1:19" ht="20.25" customHeight="1">
      <c r="A150" s="7303" t="s">
        <v>5</v>
      </c>
      <c r="B150" s="7304"/>
      <c r="C150" s="7304"/>
      <c r="D150" s="7304"/>
      <c r="E150" s="7304"/>
      <c r="F150" s="7304"/>
      <c r="G150" s="7304"/>
      <c r="H150" s="7304"/>
      <c r="I150" s="7304"/>
      <c r="J150" s="7305"/>
      <c r="K150" s="29"/>
      <c r="L150" s="26"/>
      <c r="M150" s="25"/>
      <c r="N150" s="10"/>
      <c r="O150" s="10"/>
      <c r="P150" s="10"/>
      <c r="Q150" s="9"/>
      <c r="R150" s="12"/>
      <c r="S150" s="12"/>
    </row>
    <row r="151" spans="1:19" ht="20.25" customHeight="1">
      <c r="A151" s="7285" t="s">
        <v>4</v>
      </c>
      <c r="B151" s="7286"/>
      <c r="C151" s="7286"/>
      <c r="D151" s="7286"/>
      <c r="E151" s="7286"/>
      <c r="F151" s="7286"/>
      <c r="G151" s="7286"/>
      <c r="H151" s="7286"/>
      <c r="I151" s="7286"/>
      <c r="J151" s="7287"/>
      <c r="K151" s="27"/>
      <c r="L151" s="26"/>
      <c r="M151" s="25"/>
      <c r="N151" s="10"/>
      <c r="O151" s="10"/>
      <c r="P151" s="10"/>
      <c r="Q151" s="9"/>
      <c r="R151" s="12"/>
      <c r="S151" s="12"/>
    </row>
    <row r="152" spans="1:19" ht="20.25" customHeight="1" thickBot="1">
      <c r="A152" s="7288" t="s">
        <v>3</v>
      </c>
      <c r="B152" s="7289"/>
      <c r="C152" s="7289"/>
      <c r="D152" s="7289"/>
      <c r="E152" s="7289"/>
      <c r="F152" s="7289"/>
      <c r="G152" s="7289"/>
      <c r="H152" s="7289"/>
      <c r="I152" s="7289"/>
      <c r="J152" s="7290"/>
      <c r="K152" s="23"/>
      <c r="L152" s="22"/>
      <c r="M152" s="21"/>
      <c r="N152" s="10"/>
      <c r="O152" s="10"/>
      <c r="P152" s="10"/>
      <c r="Q152" s="9"/>
      <c r="R152" s="12"/>
      <c r="S152" s="12"/>
    </row>
    <row r="153" spans="1:19" ht="27.6" customHeight="1" thickBot="1">
      <c r="A153" s="7192" t="s">
        <v>2</v>
      </c>
      <c r="B153" s="7193"/>
      <c r="C153" s="7193"/>
      <c r="D153" s="7193"/>
      <c r="E153" s="7193"/>
      <c r="F153" s="7193"/>
      <c r="G153" s="7193"/>
      <c r="H153" s="7193"/>
      <c r="I153" s="7193"/>
      <c r="J153" s="7194"/>
      <c r="K153" s="20">
        <f>K147+K128</f>
        <v>803.6</v>
      </c>
      <c r="L153" s="20">
        <f>L147+L128</f>
        <v>758.09999999999991</v>
      </c>
      <c r="M153" s="20">
        <f>M147+M128</f>
        <v>406.3</v>
      </c>
      <c r="N153" s="10"/>
      <c r="O153" s="10"/>
      <c r="P153" s="10"/>
      <c r="Q153" s="9"/>
      <c r="R153" s="12"/>
      <c r="S153" s="12"/>
    </row>
    <row r="154" spans="1:19" ht="22.5" customHeight="1">
      <c r="A154" s="7195" t="s">
        <v>1</v>
      </c>
      <c r="B154" s="7196"/>
      <c r="C154" s="7196"/>
      <c r="D154" s="7196"/>
      <c r="E154" s="7196"/>
      <c r="F154" s="7196"/>
      <c r="G154" s="7196"/>
      <c r="H154" s="7196"/>
      <c r="I154" s="7196"/>
      <c r="J154" s="7197"/>
      <c r="K154" s="18"/>
      <c r="L154" s="17"/>
      <c r="M154" s="16"/>
      <c r="N154" s="10"/>
      <c r="O154" s="10"/>
      <c r="P154" s="10"/>
      <c r="Q154" s="9"/>
      <c r="R154" s="12"/>
      <c r="S154" s="12"/>
    </row>
    <row r="155" spans="1:19" ht="19.5" customHeight="1" thickBot="1">
      <c r="A155" s="7198" t="s">
        <v>0</v>
      </c>
      <c r="B155" s="7199"/>
      <c r="C155" s="7199"/>
      <c r="D155" s="7199"/>
      <c r="E155" s="7199"/>
      <c r="F155" s="7199"/>
      <c r="G155" s="7199"/>
      <c r="H155" s="7199"/>
      <c r="I155" s="7199"/>
      <c r="J155" s="7200"/>
      <c r="K155" s="15">
        <v>152.6</v>
      </c>
      <c r="L155" s="15"/>
      <c r="M155" s="14"/>
      <c r="N155" s="10"/>
      <c r="O155" s="10"/>
      <c r="P155" s="10"/>
      <c r="Q155" s="9"/>
      <c r="R155" s="12"/>
      <c r="S155" s="12"/>
    </row>
    <row r="156" spans="1:19" ht="27.6" customHeight="1">
      <c r="A156" s="10"/>
      <c r="B156" s="10"/>
      <c r="C156" s="10"/>
      <c r="D156" s="10"/>
      <c r="E156" s="10"/>
      <c r="F156" s="11"/>
      <c r="G156" s="10"/>
      <c r="H156" s="10"/>
      <c r="I156" s="10"/>
      <c r="J156" s="10"/>
      <c r="K156" s="10"/>
      <c r="L156" s="13"/>
      <c r="M156" s="10"/>
      <c r="N156" s="10"/>
      <c r="O156" s="10"/>
      <c r="P156" s="10"/>
      <c r="Q156" s="9"/>
      <c r="R156" s="12"/>
      <c r="S156" s="12"/>
    </row>
    <row r="157" spans="1:19" ht="27.6" customHeight="1">
      <c r="A157" s="10"/>
      <c r="B157" s="10"/>
      <c r="C157" s="10"/>
      <c r="D157" s="10"/>
      <c r="E157" s="10"/>
      <c r="F157" s="11"/>
      <c r="G157" s="10"/>
      <c r="H157" s="10"/>
      <c r="I157" s="10"/>
      <c r="J157" s="10"/>
      <c r="K157" s="10"/>
      <c r="L157" s="13"/>
      <c r="M157" s="10"/>
      <c r="N157" s="10"/>
      <c r="O157" s="10"/>
      <c r="P157" s="10"/>
      <c r="Q157" s="9"/>
      <c r="R157" s="12"/>
      <c r="S157" s="12"/>
    </row>
    <row r="158" spans="1:19" ht="27.6" customHeight="1">
      <c r="A158" s="10"/>
      <c r="B158" s="10"/>
      <c r="C158" s="10"/>
      <c r="D158" s="10"/>
      <c r="E158" s="10"/>
      <c r="F158" s="11"/>
      <c r="G158" s="10"/>
      <c r="H158" s="10"/>
      <c r="I158" s="10"/>
      <c r="J158" s="10"/>
      <c r="K158" s="10"/>
      <c r="L158" s="13"/>
      <c r="M158" s="10"/>
      <c r="N158" s="10"/>
      <c r="O158" s="10"/>
      <c r="P158" s="10"/>
      <c r="Q158" s="9"/>
      <c r="R158" s="12"/>
      <c r="S158" s="12"/>
    </row>
    <row r="159" spans="1:19" ht="27.6" customHeight="1">
      <c r="A159" s="10"/>
      <c r="B159" s="10"/>
      <c r="C159" s="10"/>
      <c r="D159" s="10"/>
      <c r="E159" s="10"/>
      <c r="F159" s="11"/>
      <c r="G159" s="10"/>
      <c r="H159" s="10"/>
      <c r="I159" s="10"/>
      <c r="J159" s="10"/>
      <c r="K159" s="10"/>
      <c r="L159" s="13"/>
      <c r="M159" s="10"/>
      <c r="N159" s="10"/>
      <c r="O159" s="10"/>
      <c r="P159" s="10"/>
      <c r="Q159" s="9"/>
      <c r="R159" s="12"/>
      <c r="S159" s="12"/>
    </row>
    <row r="160" spans="1:19" ht="27.6" customHeight="1">
      <c r="A160" s="10"/>
      <c r="B160" s="10"/>
      <c r="C160" s="10"/>
      <c r="D160" s="10"/>
      <c r="E160" s="10"/>
      <c r="F160" s="11"/>
      <c r="G160" s="10"/>
      <c r="H160" s="10"/>
      <c r="I160" s="10"/>
      <c r="J160" s="10"/>
      <c r="K160" s="10"/>
      <c r="L160" s="13"/>
      <c r="M160" s="10"/>
      <c r="N160" s="10"/>
      <c r="O160" s="10"/>
      <c r="P160" s="10"/>
      <c r="Q160" s="9"/>
      <c r="R160" s="12"/>
      <c r="S160" s="12"/>
    </row>
    <row r="161" spans="1:19" ht="27.6" customHeight="1">
      <c r="A161" s="10"/>
      <c r="B161" s="10"/>
      <c r="C161" s="10"/>
      <c r="D161" s="10"/>
      <c r="E161" s="10"/>
      <c r="F161" s="11"/>
      <c r="G161" s="10"/>
      <c r="H161" s="10"/>
      <c r="I161" s="10"/>
      <c r="J161" s="10"/>
      <c r="K161" s="10"/>
      <c r="L161" s="13"/>
      <c r="M161" s="10"/>
      <c r="N161" s="10"/>
      <c r="O161" s="10"/>
      <c r="P161" s="10"/>
      <c r="Q161" s="9"/>
      <c r="R161" s="12"/>
      <c r="S161" s="12"/>
    </row>
    <row r="162" spans="1:19" ht="27.6" customHeight="1">
      <c r="A162" s="10"/>
      <c r="B162" s="10"/>
      <c r="C162" s="10"/>
      <c r="D162" s="10"/>
      <c r="E162" s="10"/>
      <c r="F162" s="11"/>
      <c r="G162" s="10"/>
      <c r="H162" s="10"/>
      <c r="I162" s="10"/>
      <c r="J162" s="10"/>
      <c r="K162" s="10"/>
      <c r="L162" s="13"/>
      <c r="M162" s="10"/>
      <c r="N162" s="10"/>
      <c r="O162" s="10"/>
      <c r="P162" s="10"/>
      <c r="Q162" s="9"/>
      <c r="R162" s="12"/>
      <c r="S162" s="12"/>
    </row>
    <row r="163" spans="1:19" ht="27.6" customHeight="1">
      <c r="A163" s="10"/>
      <c r="B163" s="10"/>
      <c r="C163" s="10"/>
      <c r="D163" s="10"/>
      <c r="E163" s="10"/>
      <c r="F163" s="11"/>
      <c r="G163" s="10"/>
      <c r="H163" s="9"/>
    </row>
    <row r="164" spans="1:19" ht="27.6" customHeight="1">
      <c r="A164" s="10"/>
      <c r="B164" s="10"/>
      <c r="C164" s="10"/>
      <c r="D164" s="10"/>
      <c r="E164" s="10"/>
      <c r="F164" s="11"/>
      <c r="G164" s="10"/>
      <c r="H164" s="9"/>
    </row>
    <row r="165" spans="1:19" ht="15.75">
      <c r="A165" s="3"/>
      <c r="B165" s="3"/>
      <c r="C165" s="3"/>
      <c r="D165" s="3"/>
      <c r="E165" s="3"/>
      <c r="F165" s="8"/>
      <c r="G165" s="7"/>
      <c r="H165" s="5"/>
    </row>
    <row r="166" spans="1:19">
      <c r="A166" s="3"/>
      <c r="B166" s="3"/>
      <c r="C166" s="3"/>
      <c r="D166" s="3"/>
      <c r="E166" s="3"/>
      <c r="F166" s="4"/>
      <c r="G166" s="3"/>
      <c r="H166" s="5"/>
    </row>
    <row r="167" spans="1:19">
      <c r="A167" s="3"/>
      <c r="B167" s="3"/>
      <c r="C167" s="3"/>
      <c r="D167" s="3"/>
      <c r="E167" s="3"/>
      <c r="F167" s="4"/>
      <c r="G167" s="3"/>
      <c r="H167" s="5"/>
    </row>
    <row r="168" spans="1:19">
      <c r="A168" s="3"/>
      <c r="B168" s="3"/>
      <c r="C168" s="3"/>
      <c r="D168" s="3"/>
      <c r="E168" s="3"/>
      <c r="F168" s="4"/>
      <c r="G168" s="3"/>
      <c r="H168" s="5"/>
    </row>
    <row r="169" spans="1:19">
      <c r="A169" s="3"/>
      <c r="B169" s="3"/>
      <c r="C169" s="3"/>
      <c r="D169" s="3"/>
      <c r="E169" s="3"/>
      <c r="F169" s="4"/>
      <c r="G169" s="3"/>
      <c r="H169" s="5"/>
    </row>
    <row r="170" spans="1:19">
      <c r="A170" s="3"/>
      <c r="B170" s="3"/>
      <c r="C170" s="3"/>
      <c r="D170" s="3"/>
      <c r="E170" s="3"/>
      <c r="F170" s="4"/>
      <c r="G170" s="3"/>
      <c r="H170" s="5"/>
    </row>
    <row r="171" spans="1:19">
      <c r="A171" s="3"/>
      <c r="B171" s="3"/>
      <c r="C171" s="3"/>
      <c r="D171" s="3"/>
      <c r="E171" s="3"/>
      <c r="F171" s="4"/>
      <c r="G171" s="3"/>
      <c r="H171" s="5"/>
    </row>
    <row r="172" spans="1:19">
      <c r="A172" s="3"/>
      <c r="B172" s="3"/>
      <c r="C172" s="3"/>
      <c r="D172" s="3"/>
      <c r="E172" s="3"/>
      <c r="F172" s="4"/>
      <c r="G172" s="3"/>
      <c r="H172" s="5"/>
    </row>
    <row r="173" spans="1:19">
      <c r="A173" s="3"/>
      <c r="B173" s="3"/>
      <c r="C173" s="3"/>
      <c r="D173" s="3"/>
      <c r="E173" s="3"/>
      <c r="F173" s="4"/>
      <c r="G173" s="3"/>
      <c r="H173" s="5"/>
    </row>
    <row r="174" spans="1:19">
      <c r="A174" s="3"/>
      <c r="B174" s="3"/>
      <c r="C174" s="3"/>
      <c r="D174" s="3"/>
      <c r="E174" s="3"/>
      <c r="F174" s="4"/>
      <c r="G174" s="3"/>
      <c r="H174" s="6"/>
    </row>
    <row r="175" spans="1:19">
      <c r="A175" s="3"/>
      <c r="B175" s="3"/>
      <c r="C175" s="3"/>
      <c r="D175" s="3"/>
      <c r="E175" s="3"/>
      <c r="F175" s="4"/>
      <c r="G175" s="3"/>
      <c r="H175" s="5"/>
    </row>
    <row r="176" spans="1:19">
      <c r="A176" s="3"/>
      <c r="B176" s="3"/>
      <c r="C176" s="3"/>
      <c r="D176" s="3"/>
      <c r="E176" s="3"/>
      <c r="F176" s="4"/>
      <c r="G176" s="3"/>
      <c r="H176" s="5"/>
    </row>
    <row r="177" spans="1:8">
      <c r="A177" s="3"/>
      <c r="B177" s="3"/>
      <c r="C177" s="3"/>
      <c r="D177" s="3"/>
      <c r="E177" s="3"/>
      <c r="F177" s="4"/>
      <c r="G177" s="3"/>
      <c r="H177" s="5"/>
    </row>
    <row r="178" spans="1:8">
      <c r="F178" s="4"/>
      <c r="G178" s="3"/>
    </row>
    <row r="179" spans="1:8">
      <c r="F179" s="4"/>
      <c r="G179" s="3"/>
    </row>
  </sheetData>
  <mergeCells count="257">
    <mergeCell ref="F72:F75"/>
    <mergeCell ref="D18:F20"/>
    <mergeCell ref="F21:F22"/>
    <mergeCell ref="H95:H99"/>
    <mergeCell ref="A82:A84"/>
    <mergeCell ref="C120:I120"/>
    <mergeCell ref="C121:I121"/>
    <mergeCell ref="A72:A75"/>
    <mergeCell ref="A76:A78"/>
    <mergeCell ref="A79:A81"/>
    <mergeCell ref="B93:B94"/>
    <mergeCell ref="A85:A87"/>
    <mergeCell ref="D76:D78"/>
    <mergeCell ref="H88:H90"/>
    <mergeCell ref="F85:F87"/>
    <mergeCell ref="E88:E90"/>
    <mergeCell ref="G82:G84"/>
    <mergeCell ref="G85:G87"/>
    <mergeCell ref="G76:G78"/>
    <mergeCell ref="G79:G81"/>
    <mergeCell ref="H79:H81"/>
    <mergeCell ref="F76:F78"/>
    <mergeCell ref="F79:F81"/>
    <mergeCell ref="H105:H111"/>
    <mergeCell ref="U1:U2"/>
    <mergeCell ref="A141:J141"/>
    <mergeCell ref="H18:H22"/>
    <mergeCell ref="H23:H25"/>
    <mergeCell ref="H48:H53"/>
    <mergeCell ref="I43:I53"/>
    <mergeCell ref="I62:I90"/>
    <mergeCell ref="C33:I33"/>
    <mergeCell ref="C34:I34"/>
    <mergeCell ref="D79:D81"/>
    <mergeCell ref="D72:D75"/>
    <mergeCell ref="E72:E75"/>
    <mergeCell ref="F110:F111"/>
    <mergeCell ref="E110:E111"/>
    <mergeCell ref="E66:E68"/>
    <mergeCell ref="C93:M94"/>
    <mergeCell ref="H69:H71"/>
    <mergeCell ref="F69:F71"/>
    <mergeCell ref="C82:C84"/>
    <mergeCell ref="H72:H75"/>
    <mergeCell ref="B85:B87"/>
    <mergeCell ref="E82:E84"/>
    <mergeCell ref="E85:E87"/>
    <mergeCell ref="E79:E81"/>
    <mergeCell ref="C85:C87"/>
    <mergeCell ref="H76:H78"/>
    <mergeCell ref="H82:H84"/>
    <mergeCell ref="D88:D90"/>
    <mergeCell ref="D85:D87"/>
    <mergeCell ref="B82:B84"/>
    <mergeCell ref="B88:B90"/>
    <mergeCell ref="C92:L92"/>
    <mergeCell ref="I105:I111"/>
    <mergeCell ref="H100:H104"/>
    <mergeCell ref="I100:I104"/>
    <mergeCell ref="I95:I99"/>
    <mergeCell ref="D95:F97"/>
    <mergeCell ref="D100:F102"/>
    <mergeCell ref="D105:F109"/>
    <mergeCell ref="G100:G104"/>
    <mergeCell ref="G95:G99"/>
    <mergeCell ref="G105:G111"/>
    <mergeCell ref="A151:J151"/>
    <mergeCell ref="A152:J152"/>
    <mergeCell ref="A132:J132"/>
    <mergeCell ref="B103:B104"/>
    <mergeCell ref="A95:A97"/>
    <mergeCell ref="B98:B99"/>
    <mergeCell ref="B95:B97"/>
    <mergeCell ref="A105:A109"/>
    <mergeCell ref="B105:B109"/>
    <mergeCell ref="C105:C109"/>
    <mergeCell ref="A137:J137"/>
    <mergeCell ref="A138:J138"/>
    <mergeCell ref="A139:J139"/>
    <mergeCell ref="A140:J140"/>
    <mergeCell ref="A142:J142"/>
    <mergeCell ref="A148:J148"/>
    <mergeCell ref="A122:J122"/>
    <mergeCell ref="A150:J150"/>
    <mergeCell ref="C119:I119"/>
    <mergeCell ref="D112:F116"/>
    <mergeCell ref="A110:A111"/>
    <mergeCell ref="A98:A99"/>
    <mergeCell ref="G26:G29"/>
    <mergeCell ref="G30:G32"/>
    <mergeCell ref="A66:A68"/>
    <mergeCell ref="A69:A71"/>
    <mergeCell ref="B56:B57"/>
    <mergeCell ref="B60:B61"/>
    <mergeCell ref="A56:A57"/>
    <mergeCell ref="A62:A65"/>
    <mergeCell ref="B62:B65"/>
    <mergeCell ref="A60:A61"/>
    <mergeCell ref="A43:A47"/>
    <mergeCell ref="B43:B47"/>
    <mergeCell ref="A54:A55"/>
    <mergeCell ref="B54:B55"/>
    <mergeCell ref="A58:A59"/>
    <mergeCell ref="B58:B59"/>
    <mergeCell ref="D43:F47"/>
    <mergeCell ref="D54:F55"/>
    <mergeCell ref="D58:F59"/>
    <mergeCell ref="C56:C57"/>
    <mergeCell ref="C60:C61"/>
    <mergeCell ref="C54:C55"/>
    <mergeCell ref="C58:C59"/>
    <mergeCell ref="H43:H47"/>
    <mergeCell ref="H30:H32"/>
    <mergeCell ref="N122:Q122"/>
    <mergeCell ref="C91:I91"/>
    <mergeCell ref="G48:G50"/>
    <mergeCell ref="G51:G53"/>
    <mergeCell ref="A100:A102"/>
    <mergeCell ref="B100:B102"/>
    <mergeCell ref="C100:C102"/>
    <mergeCell ref="A103:A104"/>
    <mergeCell ref="A93:A94"/>
    <mergeCell ref="I58:I61"/>
    <mergeCell ref="B76:B78"/>
    <mergeCell ref="B79:B81"/>
    <mergeCell ref="H85:H87"/>
    <mergeCell ref="D82:D84"/>
    <mergeCell ref="B110:B111"/>
    <mergeCell ref="G88:G90"/>
    <mergeCell ref="F88:F90"/>
    <mergeCell ref="G66:G68"/>
    <mergeCell ref="G69:G71"/>
    <mergeCell ref="C72:C75"/>
    <mergeCell ref="C76:C78"/>
    <mergeCell ref="C79:C81"/>
    <mergeCell ref="D66:D68"/>
    <mergeCell ref="C88:C90"/>
    <mergeCell ref="A147:J147"/>
    <mergeCell ref="A88:A90"/>
    <mergeCell ref="E117:E118"/>
    <mergeCell ref="F117:F118"/>
    <mergeCell ref="B72:B75"/>
    <mergeCell ref="A136:J136"/>
    <mergeCell ref="A10:A12"/>
    <mergeCell ref="A13:A15"/>
    <mergeCell ref="B13:B15"/>
    <mergeCell ref="C13:C15"/>
    <mergeCell ref="D16:D17"/>
    <mergeCell ref="G13:G17"/>
    <mergeCell ref="I13:I17"/>
    <mergeCell ref="G21:G23"/>
    <mergeCell ref="D13:F15"/>
    <mergeCell ref="C18:C20"/>
    <mergeCell ref="B18:B20"/>
    <mergeCell ref="B10:B12"/>
    <mergeCell ref="G18:G20"/>
    <mergeCell ref="H13:H17"/>
    <mergeCell ref="B21:B22"/>
    <mergeCell ref="D21:D22"/>
    <mergeCell ref="A18:A20"/>
    <mergeCell ref="A21:A22"/>
    <mergeCell ref="A153:J153"/>
    <mergeCell ref="A154:J154"/>
    <mergeCell ref="A155:J155"/>
    <mergeCell ref="A125:L125"/>
    <mergeCell ref="C127:J127"/>
    <mergeCell ref="A128:J128"/>
    <mergeCell ref="A129:J129"/>
    <mergeCell ref="A130:J130"/>
    <mergeCell ref="D5:D7"/>
    <mergeCell ref="G5:G7"/>
    <mergeCell ref="G24:G25"/>
    <mergeCell ref="C26:C29"/>
    <mergeCell ref="B36:B40"/>
    <mergeCell ref="F66:F68"/>
    <mergeCell ref="A149:J149"/>
    <mergeCell ref="A112:A116"/>
    <mergeCell ref="B112:B116"/>
    <mergeCell ref="C112:C116"/>
    <mergeCell ref="G112:G118"/>
    <mergeCell ref="H112:H118"/>
    <mergeCell ref="I112:I118"/>
    <mergeCell ref="A117:A118"/>
    <mergeCell ref="B117:B118"/>
    <mergeCell ref="A143:J143"/>
    <mergeCell ref="O6:O7"/>
    <mergeCell ref="K5:M5"/>
    <mergeCell ref="K6:K7"/>
    <mergeCell ref="R76:R77"/>
    <mergeCell ref="N91:Q91"/>
    <mergeCell ref="N92:Q92"/>
    <mergeCell ref="R70:R71"/>
    <mergeCell ref="R80:R81"/>
    <mergeCell ref="R51:S51"/>
    <mergeCell ref="R72:S74"/>
    <mergeCell ref="C42:M42"/>
    <mergeCell ref="G43:G47"/>
    <mergeCell ref="H26:H29"/>
    <mergeCell ref="I30:I32"/>
    <mergeCell ref="I54:I57"/>
    <mergeCell ref="I26:I29"/>
    <mergeCell ref="H58:H61"/>
    <mergeCell ref="G54:G57"/>
    <mergeCell ref="C66:C68"/>
    <mergeCell ref="C69:C71"/>
    <mergeCell ref="D62:F65"/>
    <mergeCell ref="D26:F29"/>
    <mergeCell ref="H62:H65"/>
    <mergeCell ref="C43:C47"/>
    <mergeCell ref="A146:J146"/>
    <mergeCell ref="A26:A29"/>
    <mergeCell ref="A131:J131"/>
    <mergeCell ref="A133:J133"/>
    <mergeCell ref="A134:J134"/>
    <mergeCell ref="A135:J135"/>
    <mergeCell ref="H5:H7"/>
    <mergeCell ref="I5:I7"/>
    <mergeCell ref="J5:J7"/>
    <mergeCell ref="A144:J144"/>
    <mergeCell ref="A145:J145"/>
    <mergeCell ref="G72:G75"/>
    <mergeCell ref="E76:E78"/>
    <mergeCell ref="F82:F84"/>
    <mergeCell ref="A35:A40"/>
    <mergeCell ref="B26:B29"/>
    <mergeCell ref="H66:H68"/>
    <mergeCell ref="H54:H57"/>
    <mergeCell ref="G58:G61"/>
    <mergeCell ref="E69:E71"/>
    <mergeCell ref="D69:D71"/>
    <mergeCell ref="G62:G65"/>
    <mergeCell ref="B66:B68"/>
    <mergeCell ref="B69:B71"/>
    <mergeCell ref="A2:S2"/>
    <mergeCell ref="A3:S3"/>
    <mergeCell ref="C36:M40"/>
    <mergeCell ref="C11:M12"/>
    <mergeCell ref="P6:P7"/>
    <mergeCell ref="A5:A7"/>
    <mergeCell ref="B5:B7"/>
    <mergeCell ref="C5:C7"/>
    <mergeCell ref="E5:E7"/>
    <mergeCell ref="F5:F7"/>
    <mergeCell ref="R24:S24"/>
    <mergeCell ref="R21:S22"/>
    <mergeCell ref="L6:L7"/>
    <mergeCell ref="M6:M7"/>
    <mergeCell ref="R5:R7"/>
    <mergeCell ref="S5:S7"/>
    <mergeCell ref="R23:S23"/>
    <mergeCell ref="R31:S31"/>
    <mergeCell ref="R32:S32"/>
    <mergeCell ref="R36:S36"/>
    <mergeCell ref="Q6:Q7"/>
    <mergeCell ref="R11:S11"/>
    <mergeCell ref="N5:Q5"/>
    <mergeCell ref="N6:N7"/>
  </mergeCells>
  <pageMargins left="0.70866141732283472" right="0.70866141732283472" top="0.74803149606299213" bottom="0.74803149606299213" header="0.31496062992125984" footer="0.31496062992125984"/>
  <pageSetup paperSize="9" scale="46" firstPageNumber="19"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A2EEB-E23E-4D7A-B5EB-390765AA39B8}">
  <sheetPr>
    <pageSetUpPr fitToPage="1"/>
  </sheetPr>
  <dimension ref="A1:T225"/>
  <sheetViews>
    <sheetView zoomScale="90" zoomScaleNormal="90" workbookViewId="0">
      <selection activeCell="R5" sqref="R5:R7"/>
    </sheetView>
  </sheetViews>
  <sheetFormatPr defaultRowHeight="12.75"/>
  <cols>
    <col min="1" max="1" width="3.5703125" style="2245" customWidth="1"/>
    <col min="2" max="2" width="3.140625" style="2245" customWidth="1"/>
    <col min="3" max="4" width="3.7109375" style="2245" customWidth="1"/>
    <col min="5" max="5" width="2.5703125" style="2245" customWidth="1"/>
    <col min="6" max="6" width="42.28515625" style="2245" customWidth="1"/>
    <col min="7" max="7" width="5.5703125" style="2245" customWidth="1"/>
    <col min="8" max="8" width="5.85546875" style="2245" customWidth="1"/>
    <col min="9" max="9" width="4.42578125" style="2245" customWidth="1"/>
    <col min="10" max="10" width="7.28515625" style="2245" customWidth="1"/>
    <col min="11" max="11" width="12.7109375" style="2245" customWidth="1"/>
    <col min="12" max="12" width="13.42578125" style="2245" customWidth="1"/>
    <col min="13" max="13" width="12.85546875" style="2245" customWidth="1"/>
    <col min="14" max="14" width="41.28515625" style="2245" customWidth="1"/>
    <col min="15" max="15" width="9.85546875" style="2245" customWidth="1"/>
    <col min="16" max="16" width="13.85546875" style="2245" customWidth="1"/>
    <col min="17" max="17" width="12.85546875" style="2245" customWidth="1"/>
    <col min="18" max="18" width="37.5703125" style="2246" customWidth="1"/>
    <col min="19" max="19" width="34.7109375" style="2246" customWidth="1"/>
    <col min="20" max="20" width="17.85546875" style="2245" customWidth="1"/>
    <col min="21" max="16384" width="9.140625" style="2245"/>
  </cols>
  <sheetData>
    <row r="1" spans="1:20" ht="69.75" customHeight="1">
      <c r="N1" s="2538"/>
      <c r="O1" s="2537"/>
      <c r="P1" s="2537"/>
      <c r="Q1" s="2537"/>
      <c r="R1" s="1037" t="s">
        <v>882</v>
      </c>
      <c r="S1" s="2537"/>
      <c r="T1" s="2537"/>
    </row>
    <row r="2" spans="1:20" ht="15.75" customHeight="1">
      <c r="A2" s="6668" t="s">
        <v>197</v>
      </c>
      <c r="B2" s="6668"/>
      <c r="C2" s="6668"/>
      <c r="D2" s="6668"/>
      <c r="E2" s="6668"/>
      <c r="F2" s="6668"/>
      <c r="G2" s="6668"/>
      <c r="H2" s="6668"/>
      <c r="I2" s="6668"/>
      <c r="J2" s="6668"/>
      <c r="K2" s="6668"/>
      <c r="L2" s="6668"/>
      <c r="M2" s="6668"/>
      <c r="N2" s="6668"/>
      <c r="O2" s="6668"/>
      <c r="P2" s="6668"/>
      <c r="Q2" s="6668"/>
      <c r="R2" s="6668"/>
      <c r="S2" s="6668"/>
      <c r="T2" s="2536"/>
    </row>
    <row r="3" spans="1:20" ht="13.9" customHeight="1">
      <c r="A3" s="7545" t="s">
        <v>881</v>
      </c>
      <c r="B3" s="7545"/>
      <c r="C3" s="7545"/>
      <c r="D3" s="7545"/>
      <c r="E3" s="7545"/>
      <c r="F3" s="7545"/>
      <c r="G3" s="7545"/>
      <c r="H3" s="7545"/>
      <c r="I3" s="7545"/>
      <c r="J3" s="7545"/>
      <c r="K3" s="7545"/>
      <c r="L3" s="7545"/>
      <c r="M3" s="7545"/>
      <c r="N3" s="7545"/>
      <c r="O3" s="7545"/>
      <c r="P3" s="7545"/>
      <c r="Q3" s="7545"/>
      <c r="R3" s="7545"/>
      <c r="S3" s="7545"/>
    </row>
    <row r="4" spans="1:20" ht="24.75" customHeight="1" thickBot="1">
      <c r="A4" s="2534"/>
      <c r="B4" s="2534"/>
      <c r="C4" s="2534"/>
      <c r="D4" s="2534"/>
      <c r="E4" s="2534"/>
      <c r="F4" s="2534"/>
      <c r="G4" s="2534"/>
      <c r="H4" s="2534"/>
      <c r="I4" s="2534"/>
      <c r="J4" s="2534"/>
      <c r="K4" s="2534"/>
      <c r="L4" s="2534"/>
      <c r="M4" s="2534"/>
      <c r="N4" s="2535"/>
      <c r="O4" s="2534"/>
      <c r="P4" s="2534"/>
      <c r="Q4" s="583"/>
      <c r="S4" s="581" t="s">
        <v>32</v>
      </c>
    </row>
    <row r="5" spans="1:20" ht="26.25" customHeight="1" thickBot="1">
      <c r="A5" s="7533" t="s">
        <v>195</v>
      </c>
      <c r="B5" s="7536" t="s">
        <v>194</v>
      </c>
      <c r="C5" s="7539" t="s">
        <v>190</v>
      </c>
      <c r="D5" s="7516" t="s">
        <v>193</v>
      </c>
      <c r="E5" s="7524"/>
      <c r="F5" s="7542" t="s">
        <v>191</v>
      </c>
      <c r="G5" s="7509" t="s">
        <v>190</v>
      </c>
      <c r="H5" s="7524" t="s">
        <v>189</v>
      </c>
      <c r="I5" s="7521" t="s">
        <v>188</v>
      </c>
      <c r="J5" s="7524" t="s">
        <v>187</v>
      </c>
      <c r="K5" s="6583" t="s">
        <v>186</v>
      </c>
      <c r="L5" s="6584"/>
      <c r="M5" s="6585"/>
      <c r="N5" s="6547" t="s">
        <v>185</v>
      </c>
      <c r="O5" s="6548"/>
      <c r="P5" s="6548"/>
      <c r="Q5" s="6549"/>
      <c r="R5" s="7362" t="s">
        <v>184</v>
      </c>
      <c r="S5" s="7365" t="s">
        <v>183</v>
      </c>
    </row>
    <row r="6" spans="1:20" ht="13.15" customHeight="1">
      <c r="A6" s="7534"/>
      <c r="B6" s="7537"/>
      <c r="C6" s="7540"/>
      <c r="D6" s="7517"/>
      <c r="E6" s="7525"/>
      <c r="F6" s="7543"/>
      <c r="G6" s="7510"/>
      <c r="H6" s="7525"/>
      <c r="I6" s="7522"/>
      <c r="J6" s="7525"/>
      <c r="K6" s="6539" t="s">
        <v>182</v>
      </c>
      <c r="L6" s="6539" t="s">
        <v>181</v>
      </c>
      <c r="M6" s="6679" t="s">
        <v>28</v>
      </c>
      <c r="N6" s="7527" t="s">
        <v>180</v>
      </c>
      <c r="O6" s="7529" t="s">
        <v>179</v>
      </c>
      <c r="P6" s="7348" t="s">
        <v>178</v>
      </c>
      <c r="Q6" s="7348" t="s">
        <v>177</v>
      </c>
      <c r="R6" s="7363"/>
      <c r="S6" s="7366"/>
    </row>
    <row r="7" spans="1:20" ht="122.25" customHeight="1" thickBot="1">
      <c r="A7" s="7535"/>
      <c r="B7" s="7538"/>
      <c r="C7" s="7541"/>
      <c r="D7" s="7518"/>
      <c r="E7" s="7526"/>
      <c r="F7" s="7544"/>
      <c r="G7" s="7511"/>
      <c r="H7" s="7526"/>
      <c r="I7" s="7523"/>
      <c r="J7" s="7526"/>
      <c r="K7" s="6540"/>
      <c r="L7" s="6540"/>
      <c r="M7" s="6680"/>
      <c r="N7" s="7528"/>
      <c r="O7" s="7530"/>
      <c r="P7" s="7349"/>
      <c r="Q7" s="7349"/>
      <c r="R7" s="7364"/>
      <c r="S7" s="7367"/>
    </row>
    <row r="8" spans="1:20" ht="15" thickBot="1">
      <c r="A8" s="2533" t="s">
        <v>43</v>
      </c>
      <c r="B8" s="7512" t="s">
        <v>176</v>
      </c>
      <c r="C8" s="7513"/>
      <c r="D8" s="7513"/>
      <c r="E8" s="7513"/>
      <c r="F8" s="7513"/>
      <c r="G8" s="7513"/>
      <c r="H8" s="7513"/>
      <c r="I8" s="7513"/>
      <c r="J8" s="7513"/>
      <c r="K8" s="7513"/>
      <c r="L8" s="7513"/>
      <c r="M8" s="7513"/>
      <c r="N8" s="7513"/>
      <c r="O8" s="7513"/>
      <c r="P8" s="7513"/>
      <c r="Q8" s="7514"/>
      <c r="R8" s="2532"/>
      <c r="S8" s="2531"/>
    </row>
    <row r="9" spans="1:20" ht="15.75" thickBot="1">
      <c r="A9" s="2530"/>
      <c r="B9" s="2529"/>
      <c r="C9" s="2528"/>
      <c r="D9" s="2528"/>
      <c r="E9" s="2528"/>
      <c r="F9" s="2528"/>
      <c r="G9" s="2528"/>
      <c r="H9" s="2528"/>
      <c r="I9" s="2528"/>
      <c r="J9" s="2528"/>
      <c r="K9" s="2528"/>
      <c r="L9" s="2528"/>
      <c r="M9" s="2528"/>
      <c r="N9" s="2527" t="s">
        <v>175</v>
      </c>
      <c r="O9" s="2526" t="s">
        <v>174</v>
      </c>
      <c r="P9" s="2525">
        <v>76.25</v>
      </c>
      <c r="Q9" s="2525" t="s">
        <v>173</v>
      </c>
      <c r="R9" s="799" t="s">
        <v>877</v>
      </c>
      <c r="S9" s="2524"/>
      <c r="T9" s="2523">
        <v>1</v>
      </c>
    </row>
    <row r="10" spans="1:20" ht="15.75" thickBot="1">
      <c r="A10" s="2398" t="s">
        <v>43</v>
      </c>
      <c r="B10" s="2397" t="s">
        <v>43</v>
      </c>
      <c r="C10" s="7357" t="s">
        <v>880</v>
      </c>
      <c r="D10" s="7358"/>
      <c r="E10" s="7358"/>
      <c r="F10" s="7358"/>
      <c r="G10" s="7358"/>
      <c r="H10" s="7358"/>
      <c r="I10" s="7358"/>
      <c r="J10" s="7358"/>
      <c r="K10" s="7358"/>
      <c r="L10" s="7358"/>
      <c r="M10" s="7358"/>
      <c r="N10" s="7358"/>
      <c r="O10" s="7358"/>
      <c r="P10" s="7358"/>
      <c r="Q10" s="7359"/>
      <c r="R10" s="2522"/>
      <c r="S10" s="2521"/>
    </row>
    <row r="11" spans="1:20" ht="35.25" customHeight="1" thickBot="1">
      <c r="A11" s="2520"/>
      <c r="B11" s="2519"/>
      <c r="C11" s="2518"/>
      <c r="D11" s="2517"/>
      <c r="E11" s="2517"/>
      <c r="F11" s="2517"/>
      <c r="G11" s="2517"/>
      <c r="H11" s="2517"/>
      <c r="I11" s="2517"/>
      <c r="J11" s="2517"/>
      <c r="K11" s="2517"/>
      <c r="L11" s="2517"/>
      <c r="M11" s="2516"/>
      <c r="N11" s="2515" t="s">
        <v>879</v>
      </c>
      <c r="O11" s="2514" t="s">
        <v>174</v>
      </c>
      <c r="P11" s="2326">
        <v>15</v>
      </c>
      <c r="Q11" s="2513" t="s">
        <v>878</v>
      </c>
      <c r="R11" s="2512" t="s">
        <v>877</v>
      </c>
      <c r="S11" s="2511" t="s">
        <v>876</v>
      </c>
    </row>
    <row r="12" spans="1:20">
      <c r="A12" s="2462" t="s">
        <v>43</v>
      </c>
      <c r="B12" s="2461" t="s">
        <v>43</v>
      </c>
      <c r="C12" s="2470" t="s">
        <v>43</v>
      </c>
      <c r="D12" s="7531" t="s">
        <v>875</v>
      </c>
      <c r="E12" s="7451"/>
      <c r="F12" s="7452"/>
      <c r="G12" s="7360" t="s">
        <v>166</v>
      </c>
      <c r="H12" s="7519" t="s">
        <v>48</v>
      </c>
      <c r="I12" s="2328" t="s">
        <v>790</v>
      </c>
      <c r="J12" s="2510" t="s">
        <v>785</v>
      </c>
      <c r="K12" s="2509">
        <f t="shared" ref="K12:M13" si="0">K17+K22+K27+K32+K37+K42+K47</f>
        <v>116</v>
      </c>
      <c r="L12" s="2509">
        <f t="shared" si="0"/>
        <v>139.80000000000001</v>
      </c>
      <c r="M12" s="2509">
        <f t="shared" si="0"/>
        <v>120.8</v>
      </c>
      <c r="N12" s="7490"/>
      <c r="O12" s="7345"/>
      <c r="P12" s="7350"/>
      <c r="Q12" s="7379"/>
      <c r="R12" s="7382"/>
      <c r="S12" s="7384"/>
    </row>
    <row r="13" spans="1:20" ht="15" customHeight="1">
      <c r="A13" s="2453"/>
      <c r="B13" s="2452"/>
      <c r="C13" s="2470"/>
      <c r="D13" s="7532"/>
      <c r="E13" s="7454"/>
      <c r="F13" s="7455"/>
      <c r="G13" s="7360"/>
      <c r="H13" s="7519"/>
      <c r="I13" s="2309"/>
      <c r="J13" s="2478" t="s">
        <v>90</v>
      </c>
      <c r="K13" s="2434">
        <f t="shared" si="0"/>
        <v>0</v>
      </c>
      <c r="L13" s="2434">
        <f t="shared" si="0"/>
        <v>0</v>
      </c>
      <c r="M13" s="2434">
        <f t="shared" si="0"/>
        <v>0</v>
      </c>
      <c r="N13" s="7491"/>
      <c r="O13" s="7346"/>
      <c r="P13" s="7351"/>
      <c r="Q13" s="7380"/>
      <c r="R13" s="7382"/>
      <c r="S13" s="7382"/>
    </row>
    <row r="14" spans="1:20" ht="15" customHeight="1">
      <c r="A14" s="2453"/>
      <c r="B14" s="2452"/>
      <c r="C14" s="2470"/>
      <c r="D14" s="7532"/>
      <c r="E14" s="7454"/>
      <c r="F14" s="7455"/>
      <c r="G14" s="7360"/>
      <c r="H14" s="7519"/>
      <c r="I14" s="2309"/>
      <c r="J14" s="2476" t="s">
        <v>782</v>
      </c>
      <c r="K14" s="2430">
        <f t="shared" ref="K14:M15" si="1">SUM(K19,K24,K29,K34,K39,K44,K49)</f>
        <v>41</v>
      </c>
      <c r="L14" s="2430">
        <f t="shared" si="1"/>
        <v>41</v>
      </c>
      <c r="M14" s="2430">
        <f t="shared" si="1"/>
        <v>15</v>
      </c>
      <c r="N14" s="7491"/>
      <c r="O14" s="7346"/>
      <c r="P14" s="7351"/>
      <c r="Q14" s="7380"/>
      <c r="R14" s="7382"/>
      <c r="S14" s="7382"/>
    </row>
    <row r="15" spans="1:20" ht="15.75" customHeight="1" thickBot="1">
      <c r="A15" s="2453"/>
      <c r="B15" s="2452"/>
      <c r="C15" s="2470"/>
      <c r="D15" s="7532"/>
      <c r="E15" s="7454"/>
      <c r="F15" s="7455"/>
      <c r="G15" s="7360"/>
      <c r="H15" s="7519"/>
      <c r="I15" s="2309"/>
      <c r="J15" s="2476" t="s">
        <v>69</v>
      </c>
      <c r="K15" s="2430">
        <f t="shared" si="1"/>
        <v>0</v>
      </c>
      <c r="L15" s="2430">
        <f t="shared" si="1"/>
        <v>0</v>
      </c>
      <c r="M15" s="2430">
        <f t="shared" si="1"/>
        <v>0</v>
      </c>
      <c r="N15" s="7491"/>
      <c r="O15" s="7346"/>
      <c r="P15" s="7351"/>
      <c r="Q15" s="7380"/>
      <c r="R15" s="7382"/>
      <c r="S15" s="7382"/>
    </row>
    <row r="16" spans="1:20" ht="15.75" customHeight="1" thickBot="1">
      <c r="A16" s="2484"/>
      <c r="B16" s="2483"/>
      <c r="C16" s="2482"/>
      <c r="D16" s="7532"/>
      <c r="E16" s="7454"/>
      <c r="F16" s="7455"/>
      <c r="G16" s="7361"/>
      <c r="H16" s="7520"/>
      <c r="I16" s="2299"/>
      <c r="J16" s="2472" t="s">
        <v>36</v>
      </c>
      <c r="K16" s="2420">
        <f>SUM(K12:K15)</f>
        <v>157</v>
      </c>
      <c r="L16" s="2420">
        <f>SUM(L12:L15)</f>
        <v>180.8</v>
      </c>
      <c r="M16" s="2420">
        <f>SUM(M12:M15)</f>
        <v>135.80000000000001</v>
      </c>
      <c r="N16" s="7515"/>
      <c r="O16" s="7476"/>
      <c r="P16" s="7352"/>
      <c r="Q16" s="7381"/>
      <c r="R16" s="7383"/>
      <c r="S16" s="7382"/>
    </row>
    <row r="17" spans="1:20">
      <c r="A17" s="2462" t="s">
        <v>43</v>
      </c>
      <c r="B17" s="2461" t="s">
        <v>43</v>
      </c>
      <c r="C17" s="2460" t="s">
        <v>43</v>
      </c>
      <c r="D17" s="7565" t="s">
        <v>43</v>
      </c>
      <c r="E17" s="7559"/>
      <c r="F17" s="7568" t="s">
        <v>874</v>
      </c>
      <c r="G17" s="7394" t="s">
        <v>166</v>
      </c>
      <c r="H17" s="7388" t="s">
        <v>48</v>
      </c>
      <c r="I17" s="7494" t="s">
        <v>790</v>
      </c>
      <c r="J17" s="2411" t="s">
        <v>785</v>
      </c>
      <c r="K17" s="2492">
        <v>56</v>
      </c>
      <c r="L17" s="2492">
        <v>56</v>
      </c>
      <c r="M17" s="2492">
        <v>56</v>
      </c>
      <c r="N17" s="7546" t="s">
        <v>873</v>
      </c>
      <c r="O17" s="7345" t="s">
        <v>858</v>
      </c>
      <c r="P17" s="7353">
        <v>155</v>
      </c>
      <c r="Q17" s="7379">
        <v>171.79</v>
      </c>
      <c r="R17" s="7334" t="s">
        <v>872</v>
      </c>
      <c r="S17" s="7335"/>
    </row>
    <row r="18" spans="1:20">
      <c r="A18" s="2453"/>
      <c r="B18" s="2452"/>
      <c r="C18" s="2470"/>
      <c r="D18" s="7563"/>
      <c r="E18" s="7560"/>
      <c r="F18" s="7569"/>
      <c r="G18" s="7360"/>
      <c r="H18" s="7389"/>
      <c r="I18" s="7495"/>
      <c r="J18" s="2506" t="s">
        <v>90</v>
      </c>
      <c r="K18" s="2502">
        <v>0</v>
      </c>
      <c r="L18" s="2502">
        <v>0</v>
      </c>
      <c r="M18" s="2502">
        <v>0</v>
      </c>
      <c r="N18" s="7547"/>
      <c r="O18" s="7346"/>
      <c r="P18" s="7354"/>
      <c r="Q18" s="7380"/>
      <c r="R18" s="7334"/>
      <c r="S18" s="7336"/>
    </row>
    <row r="19" spans="1:20">
      <c r="A19" s="2453"/>
      <c r="B19" s="2452"/>
      <c r="C19" s="2470"/>
      <c r="D19" s="7563"/>
      <c r="E19" s="7560"/>
      <c r="F19" s="7569"/>
      <c r="G19" s="7360"/>
      <c r="H19" s="7389"/>
      <c r="I19" s="7495"/>
      <c r="J19" s="2506" t="s">
        <v>782</v>
      </c>
      <c r="K19" s="2485">
        <v>0</v>
      </c>
      <c r="L19" s="2485">
        <v>0</v>
      </c>
      <c r="M19" s="2485">
        <v>0</v>
      </c>
      <c r="N19" s="7547"/>
      <c r="O19" s="7346"/>
      <c r="P19" s="7354"/>
      <c r="Q19" s="7380"/>
      <c r="R19" s="7334"/>
      <c r="S19" s="7336"/>
    </row>
    <row r="20" spans="1:20" ht="13.5" thickBot="1">
      <c r="A20" s="2453"/>
      <c r="B20" s="2452"/>
      <c r="C20" s="2470"/>
      <c r="D20" s="7563"/>
      <c r="E20" s="7560"/>
      <c r="F20" s="7569"/>
      <c r="G20" s="7360"/>
      <c r="H20" s="7389"/>
      <c r="I20" s="7495"/>
      <c r="J20" s="2416" t="s">
        <v>69</v>
      </c>
      <c r="K20" s="2485">
        <v>0</v>
      </c>
      <c r="L20" s="2485">
        <v>0</v>
      </c>
      <c r="M20" s="2485">
        <v>0</v>
      </c>
      <c r="N20" s="7547"/>
      <c r="O20" s="7346"/>
      <c r="P20" s="7354"/>
      <c r="Q20" s="7380"/>
      <c r="R20" s="7334"/>
      <c r="S20" s="7336"/>
    </row>
    <row r="21" spans="1:20" ht="13.5" thickBot="1">
      <c r="A21" s="2453"/>
      <c r="B21" s="2452"/>
      <c r="C21" s="2470"/>
      <c r="D21" s="7573"/>
      <c r="E21" s="7561"/>
      <c r="F21" s="7570"/>
      <c r="G21" s="7361"/>
      <c r="H21" s="7390"/>
      <c r="I21" s="7495"/>
      <c r="J21" s="2406" t="s">
        <v>36</v>
      </c>
      <c r="K21" s="2297">
        <f>SUM(K17:K20)</f>
        <v>56</v>
      </c>
      <c r="L21" s="2297">
        <f>SUM(L17:L20)</f>
        <v>56</v>
      </c>
      <c r="M21" s="2297">
        <f>SUM(M17:M20)</f>
        <v>56</v>
      </c>
      <c r="N21" s="7548"/>
      <c r="O21" s="7347"/>
      <c r="P21" s="7355"/>
      <c r="Q21" s="7549"/>
      <c r="R21" s="7334"/>
      <c r="S21" s="7337"/>
    </row>
    <row r="22" spans="1:20">
      <c r="A22" s="2462" t="s">
        <v>43</v>
      </c>
      <c r="B22" s="2461" t="s">
        <v>43</v>
      </c>
      <c r="C22" s="2460" t="s">
        <v>43</v>
      </c>
      <c r="D22" s="7565" t="s">
        <v>38</v>
      </c>
      <c r="E22" s="7559"/>
      <c r="F22" s="7571" t="s">
        <v>871</v>
      </c>
      <c r="G22" s="7394" t="s">
        <v>166</v>
      </c>
      <c r="H22" s="7388" t="s">
        <v>48</v>
      </c>
      <c r="I22" s="7494" t="s">
        <v>790</v>
      </c>
      <c r="J22" s="2411" t="s">
        <v>785</v>
      </c>
      <c r="K22" s="2507">
        <v>50</v>
      </c>
      <c r="L22" s="2502">
        <v>50</v>
      </c>
      <c r="M22" s="2502">
        <v>33.6</v>
      </c>
      <c r="N22" s="7342" t="s">
        <v>870</v>
      </c>
      <c r="O22" s="7345" t="s">
        <v>858</v>
      </c>
      <c r="P22" s="7356">
        <v>200</v>
      </c>
      <c r="Q22" s="2501">
        <v>149.03</v>
      </c>
      <c r="R22" s="7325" t="s">
        <v>869</v>
      </c>
      <c r="S22" s="7370" t="s">
        <v>868</v>
      </c>
      <c r="T22" s="2247"/>
    </row>
    <row r="23" spans="1:20">
      <c r="A23" s="2453"/>
      <c r="B23" s="2452"/>
      <c r="C23" s="2470"/>
      <c r="D23" s="7563"/>
      <c r="E23" s="7560"/>
      <c r="F23" s="7572"/>
      <c r="G23" s="7360"/>
      <c r="H23" s="7389"/>
      <c r="I23" s="7495"/>
      <c r="J23" s="2506" t="s">
        <v>90</v>
      </c>
      <c r="K23" s="2486">
        <v>0</v>
      </c>
      <c r="L23" s="2486">
        <v>0</v>
      </c>
      <c r="M23" s="2486">
        <v>0</v>
      </c>
      <c r="N23" s="7343"/>
      <c r="O23" s="7346"/>
      <c r="P23" s="7354"/>
      <c r="Q23" s="2303"/>
      <c r="R23" s="7368"/>
      <c r="S23" s="7370"/>
    </row>
    <row r="24" spans="1:20">
      <c r="A24" s="2453"/>
      <c r="B24" s="2452"/>
      <c r="C24" s="2470"/>
      <c r="D24" s="7563"/>
      <c r="E24" s="7560"/>
      <c r="F24" s="7572"/>
      <c r="G24" s="7360"/>
      <c r="H24" s="7389"/>
      <c r="I24" s="7495"/>
      <c r="J24" s="2506" t="s">
        <v>782</v>
      </c>
      <c r="K24" s="2485">
        <v>0</v>
      </c>
      <c r="L24" s="2485">
        <v>0</v>
      </c>
      <c r="M24" s="2485">
        <v>0</v>
      </c>
      <c r="N24" s="7343"/>
      <c r="O24" s="7346"/>
      <c r="P24" s="7354"/>
      <c r="Q24" s="2303"/>
      <c r="R24" s="7368"/>
      <c r="S24" s="7370"/>
    </row>
    <row r="25" spans="1:20" ht="13.5" thickBot="1">
      <c r="A25" s="2453"/>
      <c r="B25" s="2452"/>
      <c r="C25" s="2470"/>
      <c r="D25" s="7563"/>
      <c r="E25" s="7560"/>
      <c r="F25" s="7572"/>
      <c r="G25" s="7360"/>
      <c r="H25" s="7389"/>
      <c r="I25" s="7495"/>
      <c r="J25" s="2416" t="s">
        <v>69</v>
      </c>
      <c r="K25" s="2485">
        <v>0</v>
      </c>
      <c r="L25" s="2485">
        <v>0</v>
      </c>
      <c r="M25" s="2485">
        <v>0</v>
      </c>
      <c r="N25" s="7343"/>
      <c r="O25" s="7346"/>
      <c r="P25" s="7354"/>
      <c r="Q25" s="2303"/>
      <c r="R25" s="7368"/>
      <c r="S25" s="7370"/>
    </row>
    <row r="26" spans="1:20" ht="13.5" thickBot="1">
      <c r="A26" s="2453"/>
      <c r="B26" s="2452"/>
      <c r="C26" s="2470"/>
      <c r="D26" s="7573"/>
      <c r="E26" s="7561"/>
      <c r="F26" s="2505"/>
      <c r="G26" s="7361"/>
      <c r="H26" s="7390"/>
      <c r="I26" s="7495"/>
      <c r="J26" s="2406" t="s">
        <v>36</v>
      </c>
      <c r="K26" s="2297">
        <f>SUM(K22:K25)</f>
        <v>50</v>
      </c>
      <c r="L26" s="2297">
        <f>SUM(L22:L25)</f>
        <v>50</v>
      </c>
      <c r="M26" s="2297">
        <f>SUM(M22:M25)</f>
        <v>33.6</v>
      </c>
      <c r="N26" s="7344"/>
      <c r="O26" s="7347"/>
      <c r="P26" s="7355"/>
      <c r="Q26" s="2503"/>
      <c r="R26" s="7369"/>
      <c r="S26" s="7370"/>
    </row>
    <row r="27" spans="1:20">
      <c r="A27" s="2462" t="s">
        <v>43</v>
      </c>
      <c r="B27" s="2461" t="s">
        <v>43</v>
      </c>
      <c r="C27" s="2460" t="s">
        <v>43</v>
      </c>
      <c r="D27" s="7565" t="s">
        <v>51</v>
      </c>
      <c r="E27" s="7559"/>
      <c r="F27" s="7391" t="s">
        <v>867</v>
      </c>
      <c r="G27" s="7394" t="s">
        <v>166</v>
      </c>
      <c r="H27" s="7388" t="s">
        <v>48</v>
      </c>
      <c r="I27" s="7494" t="s">
        <v>790</v>
      </c>
      <c r="J27" s="2411" t="s">
        <v>785</v>
      </c>
      <c r="K27" s="2502">
        <v>6</v>
      </c>
      <c r="L27" s="2502">
        <v>11</v>
      </c>
      <c r="M27" s="2502">
        <v>8.5</v>
      </c>
      <c r="N27" s="7342" t="s">
        <v>866</v>
      </c>
      <c r="O27" s="7345" t="s">
        <v>858</v>
      </c>
      <c r="P27" s="7356">
        <v>50</v>
      </c>
      <c r="Q27" s="7558">
        <v>29.86</v>
      </c>
      <c r="R27" s="7377" t="s">
        <v>865</v>
      </c>
      <c r="S27" s="7325" t="s">
        <v>864</v>
      </c>
    </row>
    <row r="28" spans="1:20">
      <c r="A28" s="2453"/>
      <c r="B28" s="2452"/>
      <c r="C28" s="2470"/>
      <c r="D28" s="7563"/>
      <c r="E28" s="7560"/>
      <c r="F28" s="7392"/>
      <c r="G28" s="7360"/>
      <c r="H28" s="7389"/>
      <c r="I28" s="7495"/>
      <c r="J28" s="2330" t="s">
        <v>90</v>
      </c>
      <c r="K28" s="2486">
        <v>0</v>
      </c>
      <c r="L28" s="2486">
        <v>0</v>
      </c>
      <c r="M28" s="2486">
        <v>0</v>
      </c>
      <c r="N28" s="7343"/>
      <c r="O28" s="7346"/>
      <c r="P28" s="7354"/>
      <c r="Q28" s="7380"/>
      <c r="R28" s="7377"/>
      <c r="S28" s="7326"/>
    </row>
    <row r="29" spans="1:20">
      <c r="A29" s="2453"/>
      <c r="B29" s="2452"/>
      <c r="C29" s="2470"/>
      <c r="D29" s="7563"/>
      <c r="E29" s="7560"/>
      <c r="F29" s="2310"/>
      <c r="G29" s="7360"/>
      <c r="H29" s="7389"/>
      <c r="I29" s="7495"/>
      <c r="J29" s="2330" t="s">
        <v>782</v>
      </c>
      <c r="K29" s="2486">
        <v>0</v>
      </c>
      <c r="L29" s="2486">
        <v>0</v>
      </c>
      <c r="M29" s="2486">
        <v>0</v>
      </c>
      <c r="N29" s="7343"/>
      <c r="O29" s="7346"/>
      <c r="P29" s="7354"/>
      <c r="Q29" s="7380"/>
      <c r="R29" s="7377"/>
      <c r="S29" s="7326"/>
    </row>
    <row r="30" spans="1:20" ht="13.5" thickBot="1">
      <c r="A30" s="2453"/>
      <c r="B30" s="2452"/>
      <c r="C30" s="2470"/>
      <c r="D30" s="7563"/>
      <c r="E30" s="7560"/>
      <c r="F30" s="2310"/>
      <c r="G30" s="7360"/>
      <c r="H30" s="7389"/>
      <c r="I30" s="7495"/>
      <c r="J30" s="2408" t="s">
        <v>69</v>
      </c>
      <c r="K30" s="2485">
        <v>0</v>
      </c>
      <c r="L30" s="2485">
        <v>0</v>
      </c>
      <c r="M30" s="2485">
        <v>0</v>
      </c>
      <c r="N30" s="7343"/>
      <c r="O30" s="7346"/>
      <c r="P30" s="7354"/>
      <c r="Q30" s="7380"/>
      <c r="R30" s="7377"/>
      <c r="S30" s="7326"/>
    </row>
    <row r="31" spans="1:20" ht="13.5" thickBot="1">
      <c r="A31" s="2453"/>
      <c r="B31" s="2452"/>
      <c r="C31" s="2470"/>
      <c r="D31" s="7563"/>
      <c r="E31" s="7560"/>
      <c r="F31" s="2500"/>
      <c r="G31" s="7360"/>
      <c r="H31" s="7389"/>
      <c r="I31" s="7495"/>
      <c r="J31" s="2499" t="s">
        <v>36</v>
      </c>
      <c r="K31" s="2498">
        <f>SUM(K27:K30)</f>
        <v>6</v>
      </c>
      <c r="L31" s="2498">
        <f>SUM(L27:L30)</f>
        <v>11</v>
      </c>
      <c r="M31" s="2498">
        <f>SUM(M27:M30)</f>
        <v>8.5</v>
      </c>
      <c r="N31" s="7343"/>
      <c r="O31" s="7347"/>
      <c r="P31" s="7354"/>
      <c r="Q31" s="7380"/>
      <c r="R31" s="7377"/>
      <c r="S31" s="7327"/>
    </row>
    <row r="32" spans="1:20">
      <c r="A32" s="2462" t="s">
        <v>43</v>
      </c>
      <c r="B32" s="2461" t="s">
        <v>43</v>
      </c>
      <c r="C32" s="2460" t="s">
        <v>43</v>
      </c>
      <c r="D32" s="7553" t="s">
        <v>44</v>
      </c>
      <c r="E32" s="7559"/>
      <c r="F32" s="7556" t="s">
        <v>863</v>
      </c>
      <c r="G32" s="7394" t="s">
        <v>166</v>
      </c>
      <c r="H32" s="7388" t="s">
        <v>48</v>
      </c>
      <c r="I32" s="7494" t="s">
        <v>790</v>
      </c>
      <c r="J32" s="2323" t="s">
        <v>785</v>
      </c>
      <c r="K32" s="2352">
        <v>4</v>
      </c>
      <c r="L32" s="2352">
        <v>4</v>
      </c>
      <c r="M32" s="2352">
        <v>4</v>
      </c>
      <c r="N32" s="7482" t="s">
        <v>862</v>
      </c>
      <c r="O32" s="7345" t="s">
        <v>840</v>
      </c>
      <c r="P32" s="7350">
        <v>200</v>
      </c>
      <c r="Q32" s="7379">
        <v>200</v>
      </c>
      <c r="R32" s="7325" t="s">
        <v>861</v>
      </c>
      <c r="S32" s="7378"/>
    </row>
    <row r="33" spans="1:20">
      <c r="A33" s="2453"/>
      <c r="B33" s="2452"/>
      <c r="C33" s="2470"/>
      <c r="D33" s="7554"/>
      <c r="E33" s="7560"/>
      <c r="F33" s="7557"/>
      <c r="G33" s="7360"/>
      <c r="H33" s="7389"/>
      <c r="I33" s="7495"/>
      <c r="J33" s="2316" t="s">
        <v>90</v>
      </c>
      <c r="K33" s="2317">
        <v>0</v>
      </c>
      <c r="L33" s="2317">
        <v>0</v>
      </c>
      <c r="M33" s="2317">
        <v>0</v>
      </c>
      <c r="N33" s="7343"/>
      <c r="O33" s="7346"/>
      <c r="P33" s="7351"/>
      <c r="Q33" s="7380"/>
      <c r="R33" s="7326"/>
      <c r="S33" s="7378"/>
    </row>
    <row r="34" spans="1:20">
      <c r="A34" s="2453"/>
      <c r="B34" s="2452"/>
      <c r="C34" s="2470"/>
      <c r="D34" s="7554"/>
      <c r="E34" s="7560"/>
      <c r="F34" s="7557"/>
      <c r="G34" s="7360"/>
      <c r="H34" s="7389"/>
      <c r="I34" s="7495"/>
      <c r="J34" s="2495" t="s">
        <v>782</v>
      </c>
      <c r="K34" s="2465">
        <v>0</v>
      </c>
      <c r="L34" s="2465">
        <v>0</v>
      </c>
      <c r="M34" s="2465">
        <v>0</v>
      </c>
      <c r="N34" s="7343"/>
      <c r="O34" s="7346"/>
      <c r="P34" s="7351"/>
      <c r="Q34" s="7380"/>
      <c r="R34" s="7326"/>
      <c r="S34" s="7378"/>
    </row>
    <row r="35" spans="1:20" ht="13.5" thickBot="1">
      <c r="A35" s="2453"/>
      <c r="B35" s="2452"/>
      <c r="C35" s="2470"/>
      <c r="D35" s="7554"/>
      <c r="E35" s="7560"/>
      <c r="F35" s="7557"/>
      <c r="G35" s="7360"/>
      <c r="H35" s="7389"/>
      <c r="I35" s="7495"/>
      <c r="J35" s="2494" t="s">
        <v>69</v>
      </c>
      <c r="K35" s="2465">
        <v>0</v>
      </c>
      <c r="L35" s="2465">
        <v>0</v>
      </c>
      <c r="M35" s="2465">
        <v>0</v>
      </c>
      <c r="N35" s="7343"/>
      <c r="O35" s="7346"/>
      <c r="P35" s="7351"/>
      <c r="Q35" s="7380"/>
      <c r="R35" s="7326"/>
      <c r="S35" s="7378"/>
    </row>
    <row r="36" spans="1:20" ht="20.25" customHeight="1" thickBot="1">
      <c r="A36" s="2484"/>
      <c r="B36" s="2483"/>
      <c r="C36" s="2482"/>
      <c r="D36" s="7555"/>
      <c r="E36" s="7561"/>
      <c r="F36" s="2497"/>
      <c r="G36" s="7361"/>
      <c r="H36" s="7390"/>
      <c r="I36" s="7496"/>
      <c r="J36" s="2493" t="s">
        <v>36</v>
      </c>
      <c r="K36" s="2405">
        <f>SUM(K32:K35)</f>
        <v>4</v>
      </c>
      <c r="L36" s="2297">
        <f>SUM(L32:L35)</f>
        <v>4</v>
      </c>
      <c r="M36" s="2496">
        <f>SUM(M32:M35)</f>
        <v>4</v>
      </c>
      <c r="N36" s="7475"/>
      <c r="O36" s="7476"/>
      <c r="P36" s="7352"/>
      <c r="Q36" s="7381"/>
      <c r="R36" s="7327"/>
      <c r="S36" s="7378"/>
    </row>
    <row r="37" spans="1:20">
      <c r="A37" s="2462" t="s">
        <v>43</v>
      </c>
      <c r="B37" s="2461" t="s">
        <v>43</v>
      </c>
      <c r="C37" s="2460" t="s">
        <v>43</v>
      </c>
      <c r="D37" s="7562" t="s">
        <v>86</v>
      </c>
      <c r="E37" s="7559"/>
      <c r="F37" s="7391" t="s">
        <v>860</v>
      </c>
      <c r="G37" s="7394" t="s">
        <v>166</v>
      </c>
      <c r="H37" s="7388" t="s">
        <v>48</v>
      </c>
      <c r="I37" s="7494" t="s">
        <v>790</v>
      </c>
      <c r="J37" s="2323" t="s">
        <v>785</v>
      </c>
      <c r="K37" s="2352">
        <v>0</v>
      </c>
      <c r="L37" s="2352">
        <v>18.8</v>
      </c>
      <c r="M37" s="2352">
        <v>18.7</v>
      </c>
      <c r="N37" s="7482" t="s">
        <v>859</v>
      </c>
      <c r="O37" s="7345" t="s">
        <v>858</v>
      </c>
      <c r="P37" s="7350">
        <v>75</v>
      </c>
      <c r="Q37" s="7379">
        <v>75</v>
      </c>
      <c r="R37" s="7334" t="s">
        <v>857</v>
      </c>
      <c r="S37" s="7335"/>
      <c r="T37" s="2247"/>
    </row>
    <row r="38" spans="1:20">
      <c r="A38" s="2453"/>
      <c r="B38" s="2452"/>
      <c r="C38" s="2470"/>
      <c r="D38" s="7563"/>
      <c r="E38" s="7560"/>
      <c r="F38" s="7392"/>
      <c r="G38" s="7360"/>
      <c r="H38" s="7389"/>
      <c r="I38" s="7495"/>
      <c r="J38" s="2316" t="s">
        <v>90</v>
      </c>
      <c r="K38" s="2317">
        <v>0</v>
      </c>
      <c r="L38" s="2317">
        <v>0</v>
      </c>
      <c r="M38" s="2317">
        <v>0</v>
      </c>
      <c r="N38" s="7343"/>
      <c r="O38" s="7346"/>
      <c r="P38" s="7351"/>
      <c r="Q38" s="7380"/>
      <c r="R38" s="7334"/>
      <c r="S38" s="7336"/>
    </row>
    <row r="39" spans="1:20">
      <c r="A39" s="2453"/>
      <c r="B39" s="2452"/>
      <c r="C39" s="2470"/>
      <c r="D39" s="7563"/>
      <c r="E39" s="7560"/>
      <c r="F39" s="7392"/>
      <c r="G39" s="7360"/>
      <c r="H39" s="7389"/>
      <c r="I39" s="7495"/>
      <c r="J39" s="2495" t="s">
        <v>782</v>
      </c>
      <c r="K39" s="2465">
        <v>0</v>
      </c>
      <c r="L39" s="2465">
        <v>0</v>
      </c>
      <c r="M39" s="2465">
        <v>0</v>
      </c>
      <c r="N39" s="7343"/>
      <c r="O39" s="7346"/>
      <c r="P39" s="7351"/>
      <c r="Q39" s="7380"/>
      <c r="R39" s="7334"/>
      <c r="S39" s="7336"/>
    </row>
    <row r="40" spans="1:20" ht="13.5" thickBot="1">
      <c r="A40" s="2453"/>
      <c r="B40" s="2452"/>
      <c r="C40" s="2470"/>
      <c r="D40" s="7563"/>
      <c r="E40" s="7560"/>
      <c r="F40" s="7392"/>
      <c r="G40" s="7360"/>
      <c r="H40" s="7389"/>
      <c r="I40" s="7495"/>
      <c r="J40" s="2494" t="s">
        <v>69</v>
      </c>
      <c r="K40" s="2464">
        <v>0</v>
      </c>
      <c r="L40" s="2464">
        <v>0</v>
      </c>
      <c r="M40" s="2464">
        <v>0</v>
      </c>
      <c r="N40" s="7343"/>
      <c r="O40" s="7346"/>
      <c r="P40" s="7351"/>
      <c r="Q40" s="7380"/>
      <c r="R40" s="7334"/>
      <c r="S40" s="7336"/>
    </row>
    <row r="41" spans="1:20" ht="13.5" thickBot="1">
      <c r="A41" s="2484"/>
      <c r="B41" s="2483"/>
      <c r="C41" s="2482"/>
      <c r="D41" s="7564"/>
      <c r="E41" s="7561"/>
      <c r="F41" s="7393"/>
      <c r="G41" s="7361"/>
      <c r="H41" s="7390"/>
      <c r="I41" s="7496"/>
      <c r="J41" s="2493" t="s">
        <v>36</v>
      </c>
      <c r="K41" s="2297">
        <f>SUM(K37:K40)</f>
        <v>0</v>
      </c>
      <c r="L41" s="2297">
        <f>SUM(L37:L40)</f>
        <v>18.8</v>
      </c>
      <c r="M41" s="2297">
        <f>SUM(M37:M40)</f>
        <v>18.7</v>
      </c>
      <c r="N41" s="7475"/>
      <c r="O41" s="7347"/>
      <c r="P41" s="7352"/>
      <c r="Q41" s="7381"/>
      <c r="R41" s="7334"/>
      <c r="S41" s="7337"/>
    </row>
    <row r="42" spans="1:20" ht="16.5" customHeight="1">
      <c r="A42" s="2462" t="s">
        <v>43</v>
      </c>
      <c r="B42" s="2461" t="s">
        <v>43</v>
      </c>
      <c r="C42" s="2460" t="s">
        <v>43</v>
      </c>
      <c r="D42" s="7562" t="s">
        <v>81</v>
      </c>
      <c r="E42" s="7559"/>
      <c r="F42" s="7391" t="s">
        <v>856</v>
      </c>
      <c r="G42" s="7394" t="s">
        <v>166</v>
      </c>
      <c r="H42" s="7388" t="s">
        <v>48</v>
      </c>
      <c r="I42" s="7494" t="s">
        <v>247</v>
      </c>
      <c r="J42" s="2411" t="s">
        <v>785</v>
      </c>
      <c r="K42" s="2492">
        <v>0</v>
      </c>
      <c r="L42" s="2492">
        <v>0</v>
      </c>
      <c r="M42" s="2492">
        <v>0</v>
      </c>
      <c r="N42" s="7482" t="s">
        <v>855</v>
      </c>
      <c r="O42" s="7345"/>
      <c r="P42" s="7350" t="s">
        <v>70</v>
      </c>
      <c r="Q42" s="7379" t="s">
        <v>70</v>
      </c>
      <c r="R42" s="7325" t="s">
        <v>854</v>
      </c>
      <c r="S42" s="7338"/>
    </row>
    <row r="43" spans="1:20" ht="15" customHeight="1">
      <c r="A43" s="2453"/>
      <c r="B43" s="2452"/>
      <c r="C43" s="2470"/>
      <c r="D43" s="7563"/>
      <c r="E43" s="7560"/>
      <c r="F43" s="7392"/>
      <c r="G43" s="7360"/>
      <c r="H43" s="7389"/>
      <c r="I43" s="7495"/>
      <c r="J43" s="2316" t="s">
        <v>90</v>
      </c>
      <c r="K43" s="2486">
        <v>0</v>
      </c>
      <c r="L43" s="2486">
        <v>0</v>
      </c>
      <c r="M43" s="2486">
        <v>0</v>
      </c>
      <c r="N43" s="7343"/>
      <c r="O43" s="7346"/>
      <c r="P43" s="7351"/>
      <c r="Q43" s="7380"/>
      <c r="R43" s="7326"/>
      <c r="S43" s="7338"/>
    </row>
    <row r="44" spans="1:20" ht="15" customHeight="1">
      <c r="A44" s="2453"/>
      <c r="B44" s="2452"/>
      <c r="C44" s="2470"/>
      <c r="D44" s="7563"/>
      <c r="E44" s="7560"/>
      <c r="F44" s="7392"/>
      <c r="G44" s="7360"/>
      <c r="H44" s="7389"/>
      <c r="I44" s="7495"/>
      <c r="J44" s="2316" t="s">
        <v>782</v>
      </c>
      <c r="K44" s="2486">
        <v>16</v>
      </c>
      <c r="L44" s="2486">
        <v>16</v>
      </c>
      <c r="M44" s="2486">
        <v>15</v>
      </c>
      <c r="N44" s="7343"/>
      <c r="O44" s="7346"/>
      <c r="P44" s="7351"/>
      <c r="Q44" s="7380"/>
      <c r="R44" s="7326"/>
      <c r="S44" s="7338"/>
    </row>
    <row r="45" spans="1:20" ht="15.75" customHeight="1" thickBot="1">
      <c r="A45" s="2453"/>
      <c r="B45" s="2452"/>
      <c r="C45" s="2470"/>
      <c r="D45" s="7563"/>
      <c r="E45" s="7560"/>
      <c r="F45" s="7392"/>
      <c r="G45" s="7360"/>
      <c r="H45" s="7389"/>
      <c r="I45" s="7495"/>
      <c r="J45" s="2408" t="s">
        <v>69</v>
      </c>
      <c r="K45" s="2485">
        <v>0</v>
      </c>
      <c r="L45" s="2485">
        <v>0</v>
      </c>
      <c r="M45" s="2485">
        <v>0</v>
      </c>
      <c r="N45" s="7343"/>
      <c r="O45" s="7346"/>
      <c r="P45" s="7351"/>
      <c r="Q45" s="7380"/>
      <c r="R45" s="7326"/>
      <c r="S45" s="7338"/>
    </row>
    <row r="46" spans="1:20" ht="15.75" customHeight="1" thickBot="1">
      <c r="A46" s="2484"/>
      <c r="B46" s="2483"/>
      <c r="C46" s="2482"/>
      <c r="D46" s="7564"/>
      <c r="E46" s="7561"/>
      <c r="F46" s="7393"/>
      <c r="G46" s="7361"/>
      <c r="H46" s="7390"/>
      <c r="I46" s="7496"/>
      <c r="J46" s="2406" t="s">
        <v>36</v>
      </c>
      <c r="K46" s="2297">
        <f>SUM(K42:K45)</f>
        <v>16</v>
      </c>
      <c r="L46" s="2297">
        <f>SUM(L42:L45)</f>
        <v>16</v>
      </c>
      <c r="M46" s="2297">
        <f>SUM(M42:M45)</f>
        <v>15</v>
      </c>
      <c r="N46" s="7475"/>
      <c r="O46" s="7476"/>
      <c r="P46" s="7352"/>
      <c r="Q46" s="7381"/>
      <c r="R46" s="7327"/>
      <c r="S46" s="7339"/>
    </row>
    <row r="47" spans="1:20">
      <c r="A47" s="2462" t="s">
        <v>43</v>
      </c>
      <c r="B47" s="2461" t="s">
        <v>43</v>
      </c>
      <c r="C47" s="2460" t="s">
        <v>43</v>
      </c>
      <c r="D47" s="7553" t="s">
        <v>79</v>
      </c>
      <c r="E47" s="7550"/>
      <c r="F47" s="7391" t="s">
        <v>853</v>
      </c>
      <c r="G47" s="7586" t="s">
        <v>166</v>
      </c>
      <c r="H47" s="7388" t="s">
        <v>48</v>
      </c>
      <c r="I47" s="7494" t="s">
        <v>790</v>
      </c>
      <c r="J47" s="2411" t="s">
        <v>785</v>
      </c>
      <c r="K47" s="2492">
        <v>0</v>
      </c>
      <c r="L47" s="2492">
        <v>0</v>
      </c>
      <c r="M47" s="2492">
        <v>0</v>
      </c>
      <c r="N47" s="2491" t="s">
        <v>852</v>
      </c>
      <c r="O47" s="2490" t="s">
        <v>507</v>
      </c>
      <c r="P47" s="2489">
        <v>200</v>
      </c>
      <c r="Q47" s="2488">
        <v>0</v>
      </c>
      <c r="R47" s="7325"/>
      <c r="S47" s="7325" t="s">
        <v>851</v>
      </c>
    </row>
    <row r="48" spans="1:20" ht="15" customHeight="1">
      <c r="A48" s="2453"/>
      <c r="B48" s="2452"/>
      <c r="C48" s="2470"/>
      <c r="D48" s="7554"/>
      <c r="E48" s="7551"/>
      <c r="F48" s="7392"/>
      <c r="G48" s="7587"/>
      <c r="H48" s="7389"/>
      <c r="I48" s="7495"/>
      <c r="J48" s="2316" t="s">
        <v>90</v>
      </c>
      <c r="K48" s="2486">
        <v>0</v>
      </c>
      <c r="L48" s="2486">
        <v>0</v>
      </c>
      <c r="M48" s="2486">
        <v>0</v>
      </c>
      <c r="N48" s="2363" t="s">
        <v>850</v>
      </c>
      <c r="O48" s="2305" t="s">
        <v>507</v>
      </c>
      <c r="P48" s="2304">
        <v>200</v>
      </c>
      <c r="Q48" s="2303">
        <v>0</v>
      </c>
      <c r="R48" s="7326"/>
      <c r="S48" s="7326"/>
    </row>
    <row r="49" spans="1:20" ht="15" customHeight="1">
      <c r="A49" s="2453"/>
      <c r="B49" s="2452"/>
      <c r="C49" s="2470"/>
      <c r="D49" s="7554"/>
      <c r="E49" s="7551"/>
      <c r="F49" s="7392"/>
      <c r="G49" s="7587"/>
      <c r="H49" s="7389"/>
      <c r="I49" s="7495"/>
      <c r="J49" s="2316" t="s">
        <v>782</v>
      </c>
      <c r="K49" s="2487">
        <v>25</v>
      </c>
      <c r="L49" s="2486">
        <v>25</v>
      </c>
      <c r="M49" s="2486">
        <v>0</v>
      </c>
      <c r="N49" s="2363"/>
      <c r="O49" s="2305"/>
      <c r="P49" s="2361"/>
      <c r="Q49" s="2360"/>
      <c r="R49" s="7326"/>
      <c r="S49" s="7326"/>
    </row>
    <row r="50" spans="1:20" ht="15.75" customHeight="1" thickBot="1">
      <c r="A50" s="2453"/>
      <c r="B50" s="2452"/>
      <c r="C50" s="2470"/>
      <c r="D50" s="7554"/>
      <c r="E50" s="7551"/>
      <c r="F50" s="7392"/>
      <c r="G50" s="7587"/>
      <c r="H50" s="7389"/>
      <c r="I50" s="7495"/>
      <c r="J50" s="2408" t="s">
        <v>69</v>
      </c>
      <c r="K50" s="2485">
        <v>0</v>
      </c>
      <c r="L50" s="2485">
        <v>0</v>
      </c>
      <c r="M50" s="2485">
        <v>0</v>
      </c>
      <c r="N50" s="2363"/>
      <c r="O50" s="2305"/>
      <c r="P50" s="2361"/>
      <c r="Q50" s="2360"/>
      <c r="R50" s="7326"/>
      <c r="S50" s="7326"/>
    </row>
    <row r="51" spans="1:20" ht="15.75" customHeight="1" thickBot="1">
      <c r="A51" s="2484"/>
      <c r="B51" s="2483"/>
      <c r="C51" s="2482"/>
      <c r="D51" s="7555"/>
      <c r="E51" s="7552"/>
      <c r="F51" s="2481"/>
      <c r="G51" s="7588"/>
      <c r="H51" s="7390"/>
      <c r="I51" s="7496"/>
      <c r="J51" s="2406" t="s">
        <v>36</v>
      </c>
      <c r="K51" s="2297">
        <f>SUM(K47:K50)</f>
        <v>25</v>
      </c>
      <c r="L51" s="2297">
        <f>SUM(L47:L50)</f>
        <v>25</v>
      </c>
      <c r="M51" s="2297">
        <f>SUM(M47:M50)</f>
        <v>0</v>
      </c>
      <c r="N51" s="2357"/>
      <c r="O51" s="2295"/>
      <c r="P51" s="2355"/>
      <c r="Q51" s="2354"/>
      <c r="R51" s="7327"/>
      <c r="S51" s="7327"/>
    </row>
    <row r="52" spans="1:20" ht="13.15" customHeight="1">
      <c r="A52" s="7395" t="s">
        <v>43</v>
      </c>
      <c r="B52" s="7398" t="s">
        <v>43</v>
      </c>
      <c r="C52" s="7577" t="s">
        <v>38</v>
      </c>
      <c r="D52" s="7450" t="s">
        <v>849</v>
      </c>
      <c r="E52" s="7451"/>
      <c r="F52" s="7452"/>
      <c r="G52" s="7394" t="s">
        <v>152</v>
      </c>
      <c r="H52" s="7388" t="s">
        <v>48</v>
      </c>
      <c r="I52" s="7494" t="s">
        <v>790</v>
      </c>
      <c r="J52" s="2480" t="s">
        <v>785</v>
      </c>
      <c r="K52" s="2479">
        <f t="shared" ref="K52:M53" si="2">K57+K62+K72+K67</f>
        <v>0</v>
      </c>
      <c r="L52" s="2479">
        <f t="shared" si="2"/>
        <v>0</v>
      </c>
      <c r="M52" s="2479">
        <f t="shared" si="2"/>
        <v>0</v>
      </c>
      <c r="N52" s="7490"/>
      <c r="O52" s="7492"/>
      <c r="P52" s="7350"/>
      <c r="Q52" s="7379"/>
      <c r="R52" s="7322"/>
      <c r="S52" s="7322"/>
    </row>
    <row r="53" spans="1:20" ht="13.15" customHeight="1">
      <c r="A53" s="7396"/>
      <c r="B53" s="7399"/>
      <c r="C53" s="7578"/>
      <c r="D53" s="7453"/>
      <c r="E53" s="7454"/>
      <c r="F53" s="7455"/>
      <c r="G53" s="7360"/>
      <c r="H53" s="7389"/>
      <c r="I53" s="7495"/>
      <c r="J53" s="2478" t="s">
        <v>90</v>
      </c>
      <c r="K53" s="2477">
        <f t="shared" si="2"/>
        <v>0</v>
      </c>
      <c r="L53" s="2477">
        <f t="shared" si="2"/>
        <v>0</v>
      </c>
      <c r="M53" s="2477">
        <f t="shared" si="2"/>
        <v>0</v>
      </c>
      <c r="N53" s="7491"/>
      <c r="O53" s="7493"/>
      <c r="P53" s="7351"/>
      <c r="Q53" s="7380"/>
      <c r="R53" s="7323"/>
      <c r="S53" s="7323"/>
    </row>
    <row r="54" spans="1:20" ht="13.15" customHeight="1">
      <c r="A54" s="7396"/>
      <c r="B54" s="7399"/>
      <c r="C54" s="7578"/>
      <c r="D54" s="7453"/>
      <c r="E54" s="7454"/>
      <c r="F54" s="7455"/>
      <c r="G54" s="7360"/>
      <c r="H54" s="7389"/>
      <c r="I54" s="7495"/>
      <c r="J54" s="2476" t="s">
        <v>782</v>
      </c>
      <c r="K54" s="2475">
        <f>SUM(K59,K64,K74,K69)</f>
        <v>15</v>
      </c>
      <c r="L54" s="2475">
        <f>SUM(L59,L64,L74,L69)</f>
        <v>15</v>
      </c>
      <c r="M54" s="2475">
        <f>SUM(M59,M64,M74,M69)</f>
        <v>9.6</v>
      </c>
      <c r="N54" s="7491"/>
      <c r="O54" s="7493"/>
      <c r="P54" s="7351"/>
      <c r="Q54" s="7380"/>
      <c r="R54" s="7323"/>
      <c r="S54" s="7323"/>
    </row>
    <row r="55" spans="1:20" ht="15.75" customHeight="1" thickBot="1">
      <c r="A55" s="7396"/>
      <c r="B55" s="7399"/>
      <c r="C55" s="7578"/>
      <c r="D55" s="7453"/>
      <c r="E55" s="7454"/>
      <c r="F55" s="7455"/>
      <c r="G55" s="7360"/>
      <c r="H55" s="7389"/>
      <c r="I55" s="7495"/>
      <c r="J55" s="2474" t="s">
        <v>69</v>
      </c>
      <c r="K55" s="2473">
        <f>K60+K65+K75+K70</f>
        <v>0</v>
      </c>
      <c r="L55" s="2473">
        <f>L60+L65+L75+L70</f>
        <v>0</v>
      </c>
      <c r="M55" s="2473">
        <f>M60+M65+M75+M70</f>
        <v>0</v>
      </c>
      <c r="N55" s="7491"/>
      <c r="O55" s="7493"/>
      <c r="P55" s="7351"/>
      <c r="Q55" s="7380"/>
      <c r="R55" s="7323"/>
      <c r="S55" s="7323"/>
    </row>
    <row r="56" spans="1:20" ht="15.75" customHeight="1" thickBot="1">
      <c r="A56" s="7397"/>
      <c r="B56" s="7400"/>
      <c r="C56" s="7579"/>
      <c r="D56" s="7456"/>
      <c r="E56" s="7457"/>
      <c r="F56" s="7458"/>
      <c r="G56" s="7361"/>
      <c r="H56" s="7390"/>
      <c r="I56" s="7496"/>
      <c r="J56" s="2472" t="s">
        <v>36</v>
      </c>
      <c r="K56" s="2471">
        <f>SUM(K52:K55)</f>
        <v>15</v>
      </c>
      <c r="L56" s="2471">
        <f>SUM(L52:L55)</f>
        <v>15</v>
      </c>
      <c r="M56" s="2471">
        <f>SUM(M52:M55)</f>
        <v>9.6</v>
      </c>
      <c r="N56" s="7491"/>
      <c r="O56" s="7493"/>
      <c r="P56" s="7351"/>
      <c r="Q56" s="7380"/>
      <c r="R56" s="7324"/>
      <c r="S56" s="7324"/>
    </row>
    <row r="57" spans="1:20">
      <c r="A57" s="2462" t="s">
        <v>43</v>
      </c>
      <c r="B57" s="2461" t="s">
        <v>43</v>
      </c>
      <c r="C57" s="2460" t="s">
        <v>38</v>
      </c>
      <c r="D57" s="2459" t="s">
        <v>43</v>
      </c>
      <c r="E57" s="7559"/>
      <c r="F57" s="7391" t="s">
        <v>848</v>
      </c>
      <c r="G57" s="7394" t="s">
        <v>152</v>
      </c>
      <c r="H57" s="7388" t="s">
        <v>48</v>
      </c>
      <c r="I57" s="7494" t="s">
        <v>790</v>
      </c>
      <c r="J57" s="2411" t="s">
        <v>785</v>
      </c>
      <c r="K57" s="2352">
        <v>0</v>
      </c>
      <c r="L57" s="2352">
        <v>0</v>
      </c>
      <c r="M57" s="2352">
        <v>0</v>
      </c>
      <c r="N57" s="2469" t="s">
        <v>847</v>
      </c>
      <c r="O57" s="7345" t="s">
        <v>840</v>
      </c>
      <c r="P57" s="2319">
        <v>0</v>
      </c>
      <c r="Q57" s="2318">
        <v>0</v>
      </c>
      <c r="R57" s="7322"/>
      <c r="S57" s="7374"/>
      <c r="T57" s="2247"/>
    </row>
    <row r="58" spans="1:20" ht="15" customHeight="1">
      <c r="A58" s="2453"/>
      <c r="B58" s="2452"/>
      <c r="C58" s="2470"/>
      <c r="D58" s="2449"/>
      <c r="E58" s="7560"/>
      <c r="F58" s="7392"/>
      <c r="G58" s="7360"/>
      <c r="H58" s="7389"/>
      <c r="I58" s="7495"/>
      <c r="J58" s="2316" t="s">
        <v>90</v>
      </c>
      <c r="K58" s="2317">
        <v>0</v>
      </c>
      <c r="L58" s="2317">
        <v>0</v>
      </c>
      <c r="M58" s="2317">
        <v>0</v>
      </c>
      <c r="N58" s="2468"/>
      <c r="O58" s="7346"/>
      <c r="P58" s="2304"/>
      <c r="Q58" s="2303"/>
      <c r="R58" s="7323"/>
      <c r="S58" s="7375"/>
    </row>
    <row r="59" spans="1:20" ht="15" customHeight="1">
      <c r="A59" s="2453"/>
      <c r="B59" s="2452"/>
      <c r="C59" s="2470"/>
      <c r="D59" s="2449"/>
      <c r="E59" s="7560"/>
      <c r="F59" s="7392"/>
      <c r="G59" s="7360"/>
      <c r="H59" s="7389"/>
      <c r="I59" s="7495"/>
      <c r="J59" s="2416" t="s">
        <v>782</v>
      </c>
      <c r="K59" s="2317">
        <v>0</v>
      </c>
      <c r="L59" s="2317">
        <v>0</v>
      </c>
      <c r="M59" s="2317">
        <v>0</v>
      </c>
      <c r="N59" s="2468"/>
      <c r="O59" s="7346"/>
      <c r="P59" s="2304"/>
      <c r="Q59" s="2303"/>
      <c r="R59" s="7323"/>
      <c r="S59" s="7375"/>
    </row>
    <row r="60" spans="1:20" ht="15.75" customHeight="1" thickBot="1">
      <c r="A60" s="2453"/>
      <c r="B60" s="2452"/>
      <c r="C60" s="2470"/>
      <c r="D60" s="2449"/>
      <c r="E60" s="7560"/>
      <c r="F60" s="7392"/>
      <c r="G60" s="7360"/>
      <c r="H60" s="7389"/>
      <c r="I60" s="7495"/>
      <c r="J60" s="2408" t="s">
        <v>69</v>
      </c>
      <c r="K60" s="2407">
        <v>0</v>
      </c>
      <c r="L60" s="2407">
        <v>0</v>
      </c>
      <c r="M60" s="2407">
        <v>0</v>
      </c>
      <c r="N60" s="2468"/>
      <c r="O60" s="7346"/>
      <c r="P60" s="2304"/>
      <c r="Q60" s="2303"/>
      <c r="R60" s="7323"/>
      <c r="S60" s="7375"/>
    </row>
    <row r="61" spans="1:20" ht="15.75" customHeight="1" thickBot="1">
      <c r="A61" s="2453"/>
      <c r="B61" s="2452"/>
      <c r="C61" s="2470"/>
      <c r="D61" s="2444"/>
      <c r="E61" s="7561"/>
      <c r="F61" s="7393"/>
      <c r="G61" s="7361"/>
      <c r="H61" s="7389"/>
      <c r="I61" s="7495"/>
      <c r="J61" s="2406" t="s">
        <v>36</v>
      </c>
      <c r="K61" s="2405">
        <f>SUM(K57:K60)</f>
        <v>0</v>
      </c>
      <c r="L61" s="2405">
        <f>SUM(L57:L60)</f>
        <v>0</v>
      </c>
      <c r="M61" s="2405">
        <f>SUM(M57:M60)</f>
        <v>0</v>
      </c>
      <c r="N61" s="2466"/>
      <c r="O61" s="7476"/>
      <c r="P61" s="2294"/>
      <c r="Q61" s="2293"/>
      <c r="R61" s="7324"/>
      <c r="S61" s="7376"/>
    </row>
    <row r="62" spans="1:20">
      <c r="A62" s="2462" t="s">
        <v>43</v>
      </c>
      <c r="B62" s="2461" t="s">
        <v>43</v>
      </c>
      <c r="C62" s="2460" t="s">
        <v>38</v>
      </c>
      <c r="D62" s="2459" t="s">
        <v>38</v>
      </c>
      <c r="E62" s="7559"/>
      <c r="F62" s="7391" t="s">
        <v>846</v>
      </c>
      <c r="G62" s="7394" t="s">
        <v>152</v>
      </c>
      <c r="H62" s="7388" t="s">
        <v>48</v>
      </c>
      <c r="I62" s="7494" t="s">
        <v>790</v>
      </c>
      <c r="J62" s="2411" t="s">
        <v>785</v>
      </c>
      <c r="K62" s="2352">
        <v>0</v>
      </c>
      <c r="L62" s="2352">
        <v>0</v>
      </c>
      <c r="M62" s="2352">
        <v>0</v>
      </c>
      <c r="N62" s="2469" t="s">
        <v>845</v>
      </c>
      <c r="O62" s="7345" t="s">
        <v>840</v>
      </c>
      <c r="P62" s="2351">
        <v>0</v>
      </c>
      <c r="Q62" s="2350">
        <v>0</v>
      </c>
      <c r="R62" s="7322"/>
      <c r="S62" s="7322"/>
    </row>
    <row r="63" spans="1:20">
      <c r="A63" s="2453"/>
      <c r="B63" s="2452"/>
      <c r="C63" s="2365"/>
      <c r="D63" s="2449"/>
      <c r="E63" s="7560"/>
      <c r="F63" s="7392"/>
      <c r="G63" s="7360"/>
      <c r="H63" s="7389"/>
      <c r="I63" s="7495"/>
      <c r="J63" s="2316" t="s">
        <v>90</v>
      </c>
      <c r="K63" s="2317">
        <v>0</v>
      </c>
      <c r="L63" s="2317">
        <v>0</v>
      </c>
      <c r="M63" s="2317">
        <v>0</v>
      </c>
      <c r="N63" s="2468"/>
      <c r="O63" s="7346"/>
      <c r="P63" s="2349"/>
      <c r="Q63" s="2348"/>
      <c r="R63" s="7323"/>
      <c r="S63" s="7323"/>
    </row>
    <row r="64" spans="1:20">
      <c r="A64" s="2453"/>
      <c r="B64" s="2452"/>
      <c r="C64" s="2365"/>
      <c r="D64" s="2449"/>
      <c r="E64" s="7560"/>
      <c r="F64" s="7392"/>
      <c r="G64" s="7360"/>
      <c r="H64" s="7389"/>
      <c r="I64" s="7495"/>
      <c r="J64" s="2416" t="s">
        <v>782</v>
      </c>
      <c r="K64" s="2317">
        <v>0</v>
      </c>
      <c r="L64" s="2317">
        <v>0</v>
      </c>
      <c r="M64" s="2317">
        <v>0</v>
      </c>
      <c r="N64" s="2468"/>
      <c r="O64" s="7346"/>
      <c r="P64" s="2349"/>
      <c r="Q64" s="2348"/>
      <c r="R64" s="7323"/>
      <c r="S64" s="7323"/>
    </row>
    <row r="65" spans="1:20" ht="13.5" thickBot="1">
      <c r="A65" s="2314"/>
      <c r="B65" s="2313"/>
      <c r="C65" s="2450"/>
      <c r="D65" s="2449"/>
      <c r="E65" s="7560"/>
      <c r="F65" s="7392"/>
      <c r="G65" s="7360"/>
      <c r="H65" s="7389"/>
      <c r="I65" s="7495"/>
      <c r="J65" s="2408" t="s">
        <v>69</v>
      </c>
      <c r="K65" s="2407">
        <v>0</v>
      </c>
      <c r="L65" s="2407">
        <v>0</v>
      </c>
      <c r="M65" s="2407">
        <v>0</v>
      </c>
      <c r="N65" s="2468"/>
      <c r="O65" s="7346"/>
      <c r="P65" s="2349"/>
      <c r="Q65" s="2348"/>
      <c r="R65" s="7323"/>
      <c r="S65" s="7323"/>
    </row>
    <row r="66" spans="1:20" ht="13.5" thickBot="1">
      <c r="A66" s="2286"/>
      <c r="B66" s="2302"/>
      <c r="C66" s="2445"/>
      <c r="D66" s="2444"/>
      <c r="E66" s="7561"/>
      <c r="F66" s="7393"/>
      <c r="G66" s="7361"/>
      <c r="H66" s="7390"/>
      <c r="I66" s="7496"/>
      <c r="J66" s="2406" t="s">
        <v>36</v>
      </c>
      <c r="K66" s="2467">
        <f>SUM(K62:K65)</f>
        <v>0</v>
      </c>
      <c r="L66" s="2467">
        <f>SUM(L62:L65)</f>
        <v>0</v>
      </c>
      <c r="M66" s="2467">
        <f>SUM(M62:M65)</f>
        <v>0</v>
      </c>
      <c r="N66" s="2466"/>
      <c r="O66" s="7476"/>
      <c r="P66" s="2347"/>
      <c r="Q66" s="2346"/>
      <c r="R66" s="7324"/>
      <c r="S66" s="7324"/>
    </row>
    <row r="67" spans="1:20">
      <c r="A67" s="2462" t="s">
        <v>43</v>
      </c>
      <c r="B67" s="2461" t="s">
        <v>43</v>
      </c>
      <c r="C67" s="2460" t="s">
        <v>38</v>
      </c>
      <c r="D67" s="2449" t="s">
        <v>51</v>
      </c>
      <c r="E67" s="7559"/>
      <c r="F67" s="7391" t="s">
        <v>844</v>
      </c>
      <c r="G67" s="7394" t="s">
        <v>152</v>
      </c>
      <c r="H67" s="7388" t="s">
        <v>48</v>
      </c>
      <c r="I67" s="7494" t="s">
        <v>790</v>
      </c>
      <c r="J67" s="2411" t="s">
        <v>785</v>
      </c>
      <c r="K67" s="2352">
        <v>0</v>
      </c>
      <c r="L67" s="2352">
        <v>0</v>
      </c>
      <c r="M67" s="2352">
        <v>0</v>
      </c>
      <c r="N67" s="2463" t="s">
        <v>843</v>
      </c>
      <c r="O67" s="7345" t="s">
        <v>840</v>
      </c>
      <c r="P67" s="2349">
        <v>0</v>
      </c>
      <c r="Q67" s="2348">
        <v>0</v>
      </c>
      <c r="R67" s="7371"/>
      <c r="S67" s="7322"/>
    </row>
    <row r="68" spans="1:20" ht="15" customHeight="1">
      <c r="A68" s="2453"/>
      <c r="B68" s="2452"/>
      <c r="C68" s="2365"/>
      <c r="D68" s="2449"/>
      <c r="E68" s="7560"/>
      <c r="F68" s="7392"/>
      <c r="G68" s="7360"/>
      <c r="H68" s="7389"/>
      <c r="I68" s="7495"/>
      <c r="J68" s="2416" t="s">
        <v>90</v>
      </c>
      <c r="K68" s="2317">
        <v>0</v>
      </c>
      <c r="L68" s="2317">
        <v>0</v>
      </c>
      <c r="M68" s="2317">
        <v>0</v>
      </c>
      <c r="N68" s="2463"/>
      <c r="O68" s="7346"/>
      <c r="P68" s="2349"/>
      <c r="Q68" s="2348"/>
      <c r="R68" s="7372"/>
      <c r="S68" s="7323"/>
    </row>
    <row r="69" spans="1:20" ht="15" customHeight="1">
      <c r="A69" s="2453"/>
      <c r="B69" s="2452"/>
      <c r="C69" s="2365"/>
      <c r="D69" s="2449"/>
      <c r="E69" s="7560"/>
      <c r="F69" s="7392"/>
      <c r="G69" s="7360"/>
      <c r="H69" s="7389"/>
      <c r="I69" s="7495"/>
      <c r="J69" s="2316" t="s">
        <v>782</v>
      </c>
      <c r="K69" s="2465">
        <v>0</v>
      </c>
      <c r="L69" s="2465">
        <v>0</v>
      </c>
      <c r="M69" s="2465">
        <v>0</v>
      </c>
      <c r="N69" s="2463"/>
      <c r="O69" s="7346"/>
      <c r="P69" s="2304"/>
      <c r="Q69" s="2303"/>
      <c r="R69" s="7372"/>
      <c r="S69" s="7323"/>
    </row>
    <row r="70" spans="1:20" ht="15.75" customHeight="1" thickBot="1">
      <c r="A70" s="2314"/>
      <c r="B70" s="2313"/>
      <c r="C70" s="2450"/>
      <c r="D70" s="2449"/>
      <c r="E70" s="7560"/>
      <c r="F70" s="7392"/>
      <c r="G70" s="7360"/>
      <c r="H70" s="7389"/>
      <c r="I70" s="7495"/>
      <c r="J70" s="2408" t="s">
        <v>69</v>
      </c>
      <c r="K70" s="2464">
        <v>0</v>
      </c>
      <c r="L70" s="2464">
        <v>0</v>
      </c>
      <c r="M70" s="2464">
        <v>0</v>
      </c>
      <c r="N70" s="2463"/>
      <c r="O70" s="7346"/>
      <c r="P70" s="2304"/>
      <c r="Q70" s="2303"/>
      <c r="R70" s="7372"/>
      <c r="S70" s="7323"/>
    </row>
    <row r="71" spans="1:20" ht="15.75" customHeight="1" thickBot="1">
      <c r="A71" s="2314"/>
      <c r="B71" s="2313"/>
      <c r="C71" s="2450"/>
      <c r="D71" s="2449"/>
      <c r="E71" s="7560"/>
      <c r="F71" s="7393"/>
      <c r="G71" s="7361"/>
      <c r="H71" s="7390"/>
      <c r="I71" s="7496"/>
      <c r="J71" s="2406" t="s">
        <v>36</v>
      </c>
      <c r="K71" s="2297">
        <f>SUM(K67:K70)</f>
        <v>0</v>
      </c>
      <c r="L71" s="2297">
        <f>SUM(L67:L70)</f>
        <v>0</v>
      </c>
      <c r="M71" s="2297">
        <f>SUM(M67:M70)</f>
        <v>0</v>
      </c>
      <c r="N71" s="2463"/>
      <c r="O71" s="7476"/>
      <c r="P71" s="2304"/>
      <c r="Q71" s="2303"/>
      <c r="R71" s="7373"/>
      <c r="S71" s="7324"/>
    </row>
    <row r="72" spans="1:20" ht="30" customHeight="1">
      <c r="A72" s="2462" t="s">
        <v>43</v>
      </c>
      <c r="B72" s="2461" t="s">
        <v>43</v>
      </c>
      <c r="C72" s="2460" t="s">
        <v>38</v>
      </c>
      <c r="D72" s="2459" t="s">
        <v>44</v>
      </c>
      <c r="E72" s="7559"/>
      <c r="F72" s="7391" t="s">
        <v>842</v>
      </c>
      <c r="G72" s="7394" t="s">
        <v>152</v>
      </c>
      <c r="H72" s="7388" t="s">
        <v>48</v>
      </c>
      <c r="I72" s="7494" t="s">
        <v>790</v>
      </c>
      <c r="J72" s="2411" t="s">
        <v>785</v>
      </c>
      <c r="K72" s="2352">
        <v>0</v>
      </c>
      <c r="L72" s="2352">
        <v>0</v>
      </c>
      <c r="M72" s="2352">
        <v>0</v>
      </c>
      <c r="N72" s="2458" t="s">
        <v>841</v>
      </c>
      <c r="O72" s="7345" t="s">
        <v>840</v>
      </c>
      <c r="P72" s="2457">
        <v>20</v>
      </c>
      <c r="Q72" s="2456">
        <v>20</v>
      </c>
      <c r="R72" s="7325" t="s">
        <v>839</v>
      </c>
      <c r="S72" s="7325" t="s">
        <v>838</v>
      </c>
    </row>
    <row r="73" spans="1:20" ht="15" customHeight="1">
      <c r="A73" s="2453"/>
      <c r="B73" s="2452"/>
      <c r="C73" s="2365"/>
      <c r="D73" s="2449"/>
      <c r="E73" s="7560"/>
      <c r="F73" s="7392"/>
      <c r="G73" s="7360"/>
      <c r="H73" s="7389"/>
      <c r="I73" s="7495"/>
      <c r="J73" s="2416" t="s">
        <v>90</v>
      </c>
      <c r="K73" s="2317">
        <v>0</v>
      </c>
      <c r="L73" s="2317">
        <v>0</v>
      </c>
      <c r="M73" s="2317">
        <v>0</v>
      </c>
      <c r="N73" s="2447" t="s">
        <v>837</v>
      </c>
      <c r="O73" s="7346"/>
      <c r="P73" s="2455">
        <v>20</v>
      </c>
      <c r="Q73" s="2454">
        <v>0</v>
      </c>
      <c r="R73" s="7326"/>
      <c r="S73" s="7326"/>
      <c r="T73" s="2247"/>
    </row>
    <row r="74" spans="1:20" ht="15" customHeight="1">
      <c r="A74" s="2453"/>
      <c r="B74" s="2452"/>
      <c r="C74" s="2365"/>
      <c r="D74" s="2449"/>
      <c r="E74" s="7560"/>
      <c r="F74" s="7392"/>
      <c r="G74" s="7360"/>
      <c r="H74" s="7389"/>
      <c r="I74" s="7495"/>
      <c r="J74" s="2316" t="s">
        <v>782</v>
      </c>
      <c r="K74" s="2317">
        <v>15</v>
      </c>
      <c r="L74" s="2317">
        <v>15</v>
      </c>
      <c r="M74" s="2317">
        <v>9.6</v>
      </c>
      <c r="N74" s="2447"/>
      <c r="O74" s="7346"/>
      <c r="P74" s="2446"/>
      <c r="Q74" s="2423"/>
      <c r="R74" s="7326"/>
      <c r="S74" s="7326"/>
      <c r="T74" s="2451"/>
    </row>
    <row r="75" spans="1:20" ht="15.75" customHeight="1" thickBot="1">
      <c r="A75" s="2314"/>
      <c r="B75" s="2313"/>
      <c r="C75" s="2450"/>
      <c r="D75" s="2449"/>
      <c r="E75" s="7560"/>
      <c r="F75" s="7392"/>
      <c r="G75" s="7360"/>
      <c r="H75" s="7389"/>
      <c r="I75" s="7495"/>
      <c r="J75" s="2408" t="s">
        <v>69</v>
      </c>
      <c r="K75" s="2448">
        <v>0</v>
      </c>
      <c r="L75" s="2448">
        <v>0</v>
      </c>
      <c r="M75" s="2448">
        <v>0</v>
      </c>
      <c r="N75" s="2447"/>
      <c r="O75" s="7346"/>
      <c r="P75" s="2446"/>
      <c r="Q75" s="2423"/>
      <c r="R75" s="7326"/>
      <c r="S75" s="7326"/>
    </row>
    <row r="76" spans="1:20" ht="15.75" customHeight="1" thickBot="1">
      <c r="A76" s="2286"/>
      <c r="B76" s="2302"/>
      <c r="C76" s="2445"/>
      <c r="D76" s="2444"/>
      <c r="E76" s="7561"/>
      <c r="F76" s="7393"/>
      <c r="G76" s="7361"/>
      <c r="H76" s="7390"/>
      <c r="I76" s="7496"/>
      <c r="J76" s="2406" t="s">
        <v>36</v>
      </c>
      <c r="K76" s="2297">
        <f>SUM(K72:K75)</f>
        <v>15</v>
      </c>
      <c r="L76" s="2297">
        <f>SUM(L72:L75)</f>
        <v>15</v>
      </c>
      <c r="M76" s="2297">
        <f>SUM(M72:M75)</f>
        <v>9.6</v>
      </c>
      <c r="N76" s="2443"/>
      <c r="O76" s="7476"/>
      <c r="P76" s="2442"/>
      <c r="Q76" s="2417"/>
      <c r="R76" s="7327"/>
      <c r="S76" s="7327"/>
    </row>
    <row r="77" spans="1:20" ht="13.15" customHeight="1">
      <c r="A77" s="7395" t="s">
        <v>43</v>
      </c>
      <c r="B77" s="7398" t="s">
        <v>43</v>
      </c>
      <c r="C77" s="7582" t="s">
        <v>51</v>
      </c>
      <c r="D77" s="7531" t="s">
        <v>836</v>
      </c>
      <c r="E77" s="7451"/>
      <c r="F77" s="7452"/>
      <c r="G77" s="7360" t="s">
        <v>143</v>
      </c>
      <c r="H77" s="7589" t="s">
        <v>48</v>
      </c>
      <c r="I77" s="7497" t="s">
        <v>790</v>
      </c>
      <c r="J77" s="2441" t="s">
        <v>785</v>
      </c>
      <c r="K77" s="2440">
        <f t="shared" ref="K77:M78" si="3">K82+K87+K102+K92+K97</f>
        <v>4</v>
      </c>
      <c r="L77" s="2439">
        <f t="shared" si="3"/>
        <v>4</v>
      </c>
      <c r="M77" s="2438">
        <f t="shared" si="3"/>
        <v>4</v>
      </c>
      <c r="N77" s="7506"/>
      <c r="O77" s="7345"/>
      <c r="P77" s="2437"/>
      <c r="Q77" s="7500"/>
      <c r="R77" s="7322"/>
      <c r="S77" s="7322"/>
    </row>
    <row r="78" spans="1:20" ht="15" customHeight="1">
      <c r="A78" s="7396"/>
      <c r="B78" s="7399"/>
      <c r="C78" s="7583"/>
      <c r="D78" s="7532"/>
      <c r="E78" s="7454"/>
      <c r="F78" s="7455"/>
      <c r="G78" s="7360"/>
      <c r="H78" s="7590"/>
      <c r="I78" s="7498"/>
      <c r="J78" s="2436" t="s">
        <v>90</v>
      </c>
      <c r="K78" s="2435">
        <f t="shared" si="3"/>
        <v>0</v>
      </c>
      <c r="L78" s="2434">
        <f t="shared" si="3"/>
        <v>0</v>
      </c>
      <c r="M78" s="2433">
        <f t="shared" si="3"/>
        <v>0</v>
      </c>
      <c r="N78" s="7507"/>
      <c r="O78" s="7346"/>
      <c r="P78" s="2424"/>
      <c r="Q78" s="7501"/>
      <c r="R78" s="7323"/>
      <c r="S78" s="7323"/>
    </row>
    <row r="79" spans="1:20" ht="15" customHeight="1">
      <c r="A79" s="7396"/>
      <c r="B79" s="7399"/>
      <c r="C79" s="7583"/>
      <c r="D79" s="7532"/>
      <c r="E79" s="7454"/>
      <c r="F79" s="7455"/>
      <c r="G79" s="7360"/>
      <c r="H79" s="7590"/>
      <c r="I79" s="7498"/>
      <c r="J79" s="2432" t="s">
        <v>782</v>
      </c>
      <c r="K79" s="2431">
        <f>SUM(K84,K89,K94,K104,K99)</f>
        <v>28.7</v>
      </c>
      <c r="L79" s="2430">
        <f>SUM(L84,L89,L94,L104,L99)</f>
        <v>28.7</v>
      </c>
      <c r="M79" s="2429">
        <f>SUM(M84,M89,M94,M104,M99)</f>
        <v>24.3</v>
      </c>
      <c r="N79" s="7507"/>
      <c r="O79" s="7346"/>
      <c r="P79" s="2424"/>
      <c r="Q79" s="7501"/>
      <c r="R79" s="7323"/>
      <c r="S79" s="7323"/>
    </row>
    <row r="80" spans="1:20" ht="15.75" customHeight="1" thickBot="1">
      <c r="A80" s="7396"/>
      <c r="B80" s="7399"/>
      <c r="C80" s="7583"/>
      <c r="D80" s="7532"/>
      <c r="E80" s="7454"/>
      <c r="F80" s="7455"/>
      <c r="G80" s="7360"/>
      <c r="H80" s="7590"/>
      <c r="I80" s="7498"/>
      <c r="J80" s="2428" t="s">
        <v>69</v>
      </c>
      <c r="K80" s="2427">
        <f>K90+K85+K95+K105+K100</f>
        <v>0</v>
      </c>
      <c r="L80" s="2426">
        <f>L90+L85+L95+L105+L100</f>
        <v>0</v>
      </c>
      <c r="M80" s="2425">
        <f>M90+M85+M95+M105+M100</f>
        <v>0</v>
      </c>
      <c r="N80" s="7507"/>
      <c r="O80" s="7346"/>
      <c r="P80" s="2424"/>
      <c r="Q80" s="7501"/>
      <c r="R80" s="7323"/>
      <c r="S80" s="7323"/>
    </row>
    <row r="81" spans="1:20" ht="18.75" customHeight="1" thickBot="1">
      <c r="A81" s="7397"/>
      <c r="B81" s="7400"/>
      <c r="C81" s="7584"/>
      <c r="D81" s="7585"/>
      <c r="E81" s="7457"/>
      <c r="F81" s="7458"/>
      <c r="G81" s="7361"/>
      <c r="H81" s="7591"/>
      <c r="I81" s="7499"/>
      <c r="J81" s="2422" t="s">
        <v>36</v>
      </c>
      <c r="K81" s="2421">
        <f>SUM(K77:K80)</f>
        <v>32.700000000000003</v>
      </c>
      <c r="L81" s="2420">
        <f>SUM(L77:L80)</f>
        <v>32.700000000000003</v>
      </c>
      <c r="M81" s="2419">
        <f>SUM(M77:M80)</f>
        <v>28.3</v>
      </c>
      <c r="N81" s="7508"/>
      <c r="O81" s="7476"/>
      <c r="P81" s="2418"/>
      <c r="Q81" s="7502"/>
      <c r="R81" s="7324"/>
      <c r="S81" s="7324"/>
    </row>
    <row r="82" spans="1:20">
      <c r="A82" s="7395" t="s">
        <v>43</v>
      </c>
      <c r="B82" s="7398" t="s">
        <v>43</v>
      </c>
      <c r="C82" s="7441" t="s">
        <v>51</v>
      </c>
      <c r="D82" s="7574" t="s">
        <v>43</v>
      </c>
      <c r="E82" s="7559"/>
      <c r="F82" s="7391" t="s">
        <v>835</v>
      </c>
      <c r="G82" s="7394" t="s">
        <v>143</v>
      </c>
      <c r="H82" s="7388" t="s">
        <v>48</v>
      </c>
      <c r="I82" s="7494" t="s">
        <v>790</v>
      </c>
      <c r="J82" s="2411" t="s">
        <v>785</v>
      </c>
      <c r="K82" s="2352">
        <v>0</v>
      </c>
      <c r="L82" s="2352">
        <v>0</v>
      </c>
      <c r="M82" s="2352">
        <v>0</v>
      </c>
      <c r="N82" s="7482" t="s">
        <v>834</v>
      </c>
      <c r="O82" s="7345" t="s">
        <v>254</v>
      </c>
      <c r="P82" s="7350">
        <v>5</v>
      </c>
      <c r="Q82" s="7379">
        <v>4</v>
      </c>
      <c r="R82" s="7325" t="s">
        <v>833</v>
      </c>
      <c r="S82" s="7325" t="s">
        <v>832</v>
      </c>
      <c r="T82" s="2247"/>
    </row>
    <row r="83" spans="1:20" ht="15" customHeight="1">
      <c r="A83" s="7396"/>
      <c r="B83" s="7399"/>
      <c r="C83" s="7442"/>
      <c r="D83" s="7575"/>
      <c r="E83" s="7560"/>
      <c r="F83" s="7392"/>
      <c r="G83" s="7360"/>
      <c r="H83" s="7389"/>
      <c r="I83" s="7495"/>
      <c r="J83" s="2316" t="s">
        <v>90</v>
      </c>
      <c r="K83" s="2317">
        <v>0</v>
      </c>
      <c r="L83" s="2317">
        <v>0</v>
      </c>
      <c r="M83" s="2317">
        <v>0</v>
      </c>
      <c r="N83" s="7343"/>
      <c r="O83" s="7346"/>
      <c r="P83" s="7351"/>
      <c r="Q83" s="7380"/>
      <c r="R83" s="7326"/>
      <c r="S83" s="7326"/>
    </row>
    <row r="84" spans="1:20" ht="15" customHeight="1">
      <c r="A84" s="7396"/>
      <c r="B84" s="7399"/>
      <c r="C84" s="7442"/>
      <c r="D84" s="7575"/>
      <c r="E84" s="7560"/>
      <c r="F84" s="7392"/>
      <c r="G84" s="7360"/>
      <c r="H84" s="7389"/>
      <c r="I84" s="7495"/>
      <c r="J84" s="2416" t="s">
        <v>782</v>
      </c>
      <c r="K84" s="2317">
        <v>15</v>
      </c>
      <c r="L84" s="2317">
        <v>15</v>
      </c>
      <c r="M84" s="2317">
        <v>13.9</v>
      </c>
      <c r="N84" s="7343"/>
      <c r="O84" s="7346"/>
      <c r="P84" s="7351"/>
      <c r="Q84" s="7380"/>
      <c r="R84" s="7326"/>
      <c r="S84" s="7326"/>
    </row>
    <row r="85" spans="1:20" ht="15.75" customHeight="1" thickBot="1">
      <c r="A85" s="7396"/>
      <c r="B85" s="7399"/>
      <c r="C85" s="7442"/>
      <c r="D85" s="7575"/>
      <c r="E85" s="7560"/>
      <c r="F85" s="7392"/>
      <c r="G85" s="7360"/>
      <c r="H85" s="7389"/>
      <c r="I85" s="7495"/>
      <c r="J85" s="2408" t="s">
        <v>69</v>
      </c>
      <c r="K85" s="2414">
        <v>0</v>
      </c>
      <c r="L85" s="2414">
        <v>0</v>
      </c>
      <c r="M85" s="2414">
        <v>0</v>
      </c>
      <c r="N85" s="7343"/>
      <c r="O85" s="7346"/>
      <c r="P85" s="7351"/>
      <c r="Q85" s="7380"/>
      <c r="R85" s="7326"/>
      <c r="S85" s="7326"/>
    </row>
    <row r="86" spans="1:20" ht="15.75" customHeight="1" thickBot="1">
      <c r="A86" s="7397"/>
      <c r="B86" s="7400"/>
      <c r="C86" s="7443"/>
      <c r="D86" s="7576"/>
      <c r="E86" s="7561"/>
      <c r="F86" s="7393"/>
      <c r="G86" s="7361"/>
      <c r="H86" s="7389"/>
      <c r="I86" s="7495"/>
      <c r="J86" s="2406" t="s">
        <v>36</v>
      </c>
      <c r="K86" s="2297">
        <f>SUM(K82:K85)</f>
        <v>15</v>
      </c>
      <c r="L86" s="2413">
        <f>SUM(L82:L85)</f>
        <v>15</v>
      </c>
      <c r="M86" s="2297">
        <f>SUM(M82:M85)</f>
        <v>13.9</v>
      </c>
      <c r="N86" s="7475"/>
      <c r="O86" s="7476"/>
      <c r="P86" s="7352"/>
      <c r="Q86" s="7381"/>
      <c r="R86" s="7327"/>
      <c r="S86" s="7327"/>
    </row>
    <row r="87" spans="1:20">
      <c r="A87" s="7395" t="s">
        <v>43</v>
      </c>
      <c r="B87" s="7398" t="s">
        <v>43</v>
      </c>
      <c r="C87" s="7441" t="s">
        <v>51</v>
      </c>
      <c r="D87" s="7574" t="s">
        <v>38</v>
      </c>
      <c r="E87" s="7559"/>
      <c r="F87" s="7391" t="s">
        <v>831</v>
      </c>
      <c r="G87" s="7394" t="s">
        <v>143</v>
      </c>
      <c r="H87" s="7389"/>
      <c r="I87" s="7494" t="s">
        <v>790</v>
      </c>
      <c r="J87" s="2411" t="s">
        <v>785</v>
      </c>
      <c r="K87" s="2352">
        <v>0</v>
      </c>
      <c r="L87" s="2352">
        <v>0</v>
      </c>
      <c r="M87" s="2352">
        <v>0</v>
      </c>
      <c r="N87" s="7482" t="s">
        <v>830</v>
      </c>
      <c r="O87" s="7503" t="s">
        <v>254</v>
      </c>
      <c r="P87" s="7350">
        <v>3</v>
      </c>
      <c r="Q87" s="7379">
        <v>3</v>
      </c>
      <c r="R87" s="7325" t="s">
        <v>829</v>
      </c>
      <c r="S87" s="7322"/>
    </row>
    <row r="88" spans="1:20" ht="15" customHeight="1">
      <c r="A88" s="7396"/>
      <c r="B88" s="7399"/>
      <c r="C88" s="7442"/>
      <c r="D88" s="7575"/>
      <c r="E88" s="7560"/>
      <c r="F88" s="7392"/>
      <c r="G88" s="7360"/>
      <c r="H88" s="7389"/>
      <c r="I88" s="7495"/>
      <c r="J88" s="2316" t="s">
        <v>90</v>
      </c>
      <c r="K88" s="2317">
        <v>0</v>
      </c>
      <c r="L88" s="2317">
        <v>0</v>
      </c>
      <c r="M88" s="2317">
        <v>0</v>
      </c>
      <c r="N88" s="7343"/>
      <c r="O88" s="7504"/>
      <c r="P88" s="7351"/>
      <c r="Q88" s="7380"/>
      <c r="R88" s="7326"/>
      <c r="S88" s="7323"/>
    </row>
    <row r="89" spans="1:20" ht="15" customHeight="1">
      <c r="A89" s="7396"/>
      <c r="B89" s="7399"/>
      <c r="C89" s="7442"/>
      <c r="D89" s="7575"/>
      <c r="E89" s="7560"/>
      <c r="F89" s="7392"/>
      <c r="G89" s="7360"/>
      <c r="H89" s="7389"/>
      <c r="I89" s="7495"/>
      <c r="J89" s="2416" t="s">
        <v>782</v>
      </c>
      <c r="K89" s="2317">
        <v>8</v>
      </c>
      <c r="L89" s="2317">
        <v>8</v>
      </c>
      <c r="M89" s="2317">
        <v>5.2</v>
      </c>
      <c r="N89" s="7343"/>
      <c r="O89" s="7504"/>
      <c r="P89" s="7351"/>
      <c r="Q89" s="7380"/>
      <c r="R89" s="7326"/>
      <c r="S89" s="7323"/>
    </row>
    <row r="90" spans="1:20" ht="13.5" customHeight="1" thickBot="1">
      <c r="A90" s="7396"/>
      <c r="B90" s="7399"/>
      <c r="C90" s="7442"/>
      <c r="D90" s="7575"/>
      <c r="E90" s="7560"/>
      <c r="F90" s="7392"/>
      <c r="G90" s="7360"/>
      <c r="H90" s="7389"/>
      <c r="I90" s="7495"/>
      <c r="J90" s="2408" t="s">
        <v>69</v>
      </c>
      <c r="K90" s="2414">
        <v>0</v>
      </c>
      <c r="L90" s="2414">
        <v>0</v>
      </c>
      <c r="M90" s="2414">
        <v>0</v>
      </c>
      <c r="N90" s="7343"/>
      <c r="O90" s="7504"/>
      <c r="P90" s="7351"/>
      <c r="Q90" s="7380"/>
      <c r="R90" s="7326"/>
      <c r="S90" s="7323"/>
    </row>
    <row r="91" spans="1:20" ht="18" customHeight="1" thickBot="1">
      <c r="A91" s="7397"/>
      <c r="B91" s="7400"/>
      <c r="C91" s="7443"/>
      <c r="D91" s="7576"/>
      <c r="E91" s="7561"/>
      <c r="F91" s="7393"/>
      <c r="G91" s="7361"/>
      <c r="H91" s="7389"/>
      <c r="I91" s="7495"/>
      <c r="J91" s="2406" t="s">
        <v>36</v>
      </c>
      <c r="K91" s="2297">
        <f>SUM(K87:K90)</f>
        <v>8</v>
      </c>
      <c r="L91" s="2413">
        <f>SUM(L87:L90)</f>
        <v>8</v>
      </c>
      <c r="M91" s="2297">
        <f>SUM(M87:M90)</f>
        <v>5.2</v>
      </c>
      <c r="N91" s="7475"/>
      <c r="O91" s="7505"/>
      <c r="P91" s="7352"/>
      <c r="Q91" s="7381"/>
      <c r="R91" s="7327"/>
      <c r="S91" s="7324"/>
    </row>
    <row r="92" spans="1:20">
      <c r="A92" s="7395" t="s">
        <v>43</v>
      </c>
      <c r="B92" s="7398" t="s">
        <v>43</v>
      </c>
      <c r="C92" s="7441" t="s">
        <v>51</v>
      </c>
      <c r="D92" s="7574" t="s">
        <v>51</v>
      </c>
      <c r="E92" s="7559"/>
      <c r="F92" s="7391" t="s">
        <v>828</v>
      </c>
      <c r="G92" s="7394" t="s">
        <v>143</v>
      </c>
      <c r="H92" s="7388" t="s">
        <v>48</v>
      </c>
      <c r="I92" s="7494" t="s">
        <v>790</v>
      </c>
      <c r="J92" s="2411" t="s">
        <v>785</v>
      </c>
      <c r="K92" s="2352">
        <v>0</v>
      </c>
      <c r="L92" s="2352">
        <v>0</v>
      </c>
      <c r="M92" s="2352">
        <v>0</v>
      </c>
      <c r="N92" s="7482" t="s">
        <v>827</v>
      </c>
      <c r="O92" s="2320" t="s">
        <v>826</v>
      </c>
      <c r="P92" s="7350">
        <v>3</v>
      </c>
      <c r="Q92" s="7379">
        <v>2</v>
      </c>
      <c r="R92" s="7325" t="s">
        <v>825</v>
      </c>
      <c r="S92" s="7325" t="s">
        <v>824</v>
      </c>
      <c r="T92" s="2247"/>
    </row>
    <row r="93" spans="1:20" ht="15" customHeight="1">
      <c r="A93" s="7396"/>
      <c r="B93" s="7399"/>
      <c r="C93" s="7442"/>
      <c r="D93" s="7575"/>
      <c r="E93" s="7560"/>
      <c r="F93" s="7392"/>
      <c r="G93" s="7360"/>
      <c r="H93" s="7389"/>
      <c r="I93" s="7495"/>
      <c r="J93" s="2316" t="s">
        <v>90</v>
      </c>
      <c r="K93" s="2317">
        <v>0</v>
      </c>
      <c r="L93" s="2317">
        <v>0</v>
      </c>
      <c r="M93" s="2317">
        <v>0</v>
      </c>
      <c r="N93" s="7343"/>
      <c r="O93" s="7346"/>
      <c r="P93" s="7351"/>
      <c r="Q93" s="7380"/>
      <c r="R93" s="7326"/>
      <c r="S93" s="7326"/>
    </row>
    <row r="94" spans="1:20" ht="15.75" customHeight="1">
      <c r="A94" s="7396"/>
      <c r="B94" s="7399"/>
      <c r="C94" s="7442"/>
      <c r="D94" s="7575"/>
      <c r="E94" s="7560"/>
      <c r="F94" s="7392"/>
      <c r="G94" s="7360"/>
      <c r="H94" s="7389"/>
      <c r="I94" s="7495"/>
      <c r="J94" s="2316" t="s">
        <v>782</v>
      </c>
      <c r="K94" s="2317">
        <v>5.7</v>
      </c>
      <c r="L94" s="2317">
        <v>5.7</v>
      </c>
      <c r="M94" s="2317">
        <v>5.2</v>
      </c>
      <c r="N94" s="7343"/>
      <c r="O94" s="7346"/>
      <c r="P94" s="7351"/>
      <c r="Q94" s="7380"/>
      <c r="R94" s="7326"/>
      <c r="S94" s="7326"/>
    </row>
    <row r="95" spans="1:20" ht="15.75" customHeight="1" thickBot="1">
      <c r="A95" s="7396"/>
      <c r="B95" s="7399"/>
      <c r="C95" s="7442"/>
      <c r="D95" s="7575"/>
      <c r="E95" s="7560"/>
      <c r="F95" s="7392"/>
      <c r="G95" s="7360"/>
      <c r="H95" s="7389"/>
      <c r="I95" s="7495"/>
      <c r="J95" s="2408" t="s">
        <v>69</v>
      </c>
      <c r="K95" s="2414">
        <v>0</v>
      </c>
      <c r="L95" s="2414">
        <v>0</v>
      </c>
      <c r="M95" s="2414">
        <v>0</v>
      </c>
      <c r="N95" s="7343"/>
      <c r="O95" s="7346"/>
      <c r="P95" s="7351"/>
      <c r="Q95" s="7380"/>
      <c r="R95" s="7326"/>
      <c r="S95" s="7326"/>
    </row>
    <row r="96" spans="1:20" ht="30" customHeight="1" thickBot="1">
      <c r="A96" s="7397"/>
      <c r="B96" s="7400"/>
      <c r="C96" s="7443"/>
      <c r="D96" s="7576"/>
      <c r="E96" s="7561"/>
      <c r="F96" s="7393"/>
      <c r="G96" s="7361"/>
      <c r="H96" s="7390"/>
      <c r="I96" s="7496"/>
      <c r="J96" s="2406" t="s">
        <v>36</v>
      </c>
      <c r="K96" s="2297">
        <f>SUM(K92:K95)</f>
        <v>5.7</v>
      </c>
      <c r="L96" s="2413">
        <f>SUM(L92:L95)</f>
        <v>5.7</v>
      </c>
      <c r="M96" s="2297">
        <f>SUM(M92:M95)</f>
        <v>5.2</v>
      </c>
      <c r="N96" s="7475"/>
      <c r="O96" s="7476"/>
      <c r="P96" s="7352"/>
      <c r="Q96" s="7381"/>
      <c r="R96" s="7327"/>
      <c r="S96" s="7327"/>
    </row>
    <row r="97" spans="1:20" ht="13.5" customHeight="1">
      <c r="A97" s="7395" t="s">
        <v>43</v>
      </c>
      <c r="B97" s="7398" t="s">
        <v>43</v>
      </c>
      <c r="C97" s="7441" t="s">
        <v>51</v>
      </c>
      <c r="D97" s="7574" t="s">
        <v>44</v>
      </c>
      <c r="E97" s="7559"/>
      <c r="F97" s="7391" t="s">
        <v>823</v>
      </c>
      <c r="G97" s="7394" t="s">
        <v>143</v>
      </c>
      <c r="H97" s="7388" t="s">
        <v>48</v>
      </c>
      <c r="I97" s="7494" t="s">
        <v>790</v>
      </c>
      <c r="J97" s="2411" t="s">
        <v>785</v>
      </c>
      <c r="K97" s="2352">
        <v>0</v>
      </c>
      <c r="L97" s="2352">
        <v>0</v>
      </c>
      <c r="M97" s="2352">
        <v>0</v>
      </c>
      <c r="N97" s="2410" t="s">
        <v>822</v>
      </c>
      <c r="O97" s="7345" t="s">
        <v>254</v>
      </c>
      <c r="P97" s="7350">
        <v>0</v>
      </c>
      <c r="Q97" s="7379">
        <v>0</v>
      </c>
      <c r="R97" s="7322"/>
      <c r="S97" s="7322"/>
    </row>
    <row r="98" spans="1:20" ht="13.5" customHeight="1">
      <c r="A98" s="7396"/>
      <c r="B98" s="7399"/>
      <c r="C98" s="7442"/>
      <c r="D98" s="7575"/>
      <c r="E98" s="7560"/>
      <c r="F98" s="7392"/>
      <c r="G98" s="7360"/>
      <c r="H98" s="7389"/>
      <c r="I98" s="7495"/>
      <c r="J98" s="2316" t="s">
        <v>90</v>
      </c>
      <c r="K98" s="2317">
        <v>0</v>
      </c>
      <c r="L98" s="2317">
        <v>0</v>
      </c>
      <c r="M98" s="2317">
        <v>0</v>
      </c>
      <c r="N98" s="7343"/>
      <c r="O98" s="7346"/>
      <c r="P98" s="7351"/>
      <c r="Q98" s="7380"/>
      <c r="R98" s="7323"/>
      <c r="S98" s="7323"/>
    </row>
    <row r="99" spans="1:20" ht="13.5" customHeight="1">
      <c r="A99" s="7396"/>
      <c r="B99" s="7399"/>
      <c r="C99" s="7442"/>
      <c r="D99" s="7575"/>
      <c r="E99" s="7560"/>
      <c r="F99" s="7392"/>
      <c r="G99" s="7360"/>
      <c r="H99" s="7389"/>
      <c r="I99" s="7495"/>
      <c r="J99" s="2316" t="s">
        <v>782</v>
      </c>
      <c r="K99" s="2317">
        <v>0</v>
      </c>
      <c r="L99" s="2317">
        <v>0</v>
      </c>
      <c r="M99" s="2317">
        <v>0</v>
      </c>
      <c r="N99" s="7343"/>
      <c r="O99" s="7346"/>
      <c r="P99" s="7351"/>
      <c r="Q99" s="7380"/>
      <c r="R99" s="7323"/>
      <c r="S99" s="7323"/>
    </row>
    <row r="100" spans="1:20" ht="13.5" customHeight="1" thickBot="1">
      <c r="A100" s="7396"/>
      <c r="B100" s="7399"/>
      <c r="C100" s="7442"/>
      <c r="D100" s="7575"/>
      <c r="E100" s="7560"/>
      <c r="F100" s="7392"/>
      <c r="G100" s="7360"/>
      <c r="H100" s="7389"/>
      <c r="I100" s="7495"/>
      <c r="J100" s="2408" t="s">
        <v>69</v>
      </c>
      <c r="K100" s="2414">
        <v>0</v>
      </c>
      <c r="L100" s="2414">
        <v>0</v>
      </c>
      <c r="M100" s="2414">
        <v>0</v>
      </c>
      <c r="N100" s="7343"/>
      <c r="O100" s="7346"/>
      <c r="P100" s="7351"/>
      <c r="Q100" s="7380"/>
      <c r="R100" s="7323"/>
      <c r="S100" s="7323"/>
    </row>
    <row r="101" spans="1:20" ht="13.5" customHeight="1" thickBot="1">
      <c r="A101" s="7397"/>
      <c r="B101" s="7400"/>
      <c r="C101" s="7443"/>
      <c r="D101" s="7576"/>
      <c r="E101" s="7561"/>
      <c r="F101" s="7393"/>
      <c r="G101" s="7361"/>
      <c r="H101" s="7390"/>
      <c r="I101" s="7496"/>
      <c r="J101" s="2406" t="s">
        <v>36</v>
      </c>
      <c r="K101" s="2297">
        <f>SUM(K97:K100)</f>
        <v>0</v>
      </c>
      <c r="L101" s="2413">
        <f>SUM(L97:L100)</f>
        <v>0</v>
      </c>
      <c r="M101" s="2297">
        <f>SUM(M97:M100)</f>
        <v>0</v>
      </c>
      <c r="N101" s="7475"/>
      <c r="O101" s="7476"/>
      <c r="P101" s="7352"/>
      <c r="Q101" s="7381"/>
      <c r="R101" s="7324"/>
      <c r="S101" s="7324"/>
    </row>
    <row r="102" spans="1:20" ht="13.5" customHeight="1">
      <c r="A102" s="7395" t="s">
        <v>43</v>
      </c>
      <c r="B102" s="7398" t="s">
        <v>43</v>
      </c>
      <c r="C102" s="7441" t="s">
        <v>51</v>
      </c>
      <c r="D102" s="7574" t="s">
        <v>86</v>
      </c>
      <c r="E102" s="7559"/>
      <c r="F102" s="7391" t="s">
        <v>821</v>
      </c>
      <c r="G102" s="7394" t="s">
        <v>143</v>
      </c>
      <c r="H102" s="7388" t="s">
        <v>48</v>
      </c>
      <c r="I102" s="7494" t="s">
        <v>790</v>
      </c>
      <c r="J102" s="2411" t="s">
        <v>785</v>
      </c>
      <c r="K102" s="2352">
        <v>4</v>
      </c>
      <c r="L102" s="2352">
        <v>4</v>
      </c>
      <c r="M102" s="2352">
        <v>4</v>
      </c>
      <c r="N102" s="2410" t="s">
        <v>820</v>
      </c>
      <c r="O102" s="7345" t="s">
        <v>254</v>
      </c>
      <c r="P102" s="7350">
        <v>1</v>
      </c>
      <c r="Q102" s="7379">
        <v>1</v>
      </c>
      <c r="R102" s="7325" t="s">
        <v>819</v>
      </c>
      <c r="S102" s="7322"/>
      <c r="T102" s="2247"/>
    </row>
    <row r="103" spans="1:20" ht="13.5" customHeight="1">
      <c r="A103" s="7396"/>
      <c r="B103" s="7399"/>
      <c r="C103" s="7442"/>
      <c r="D103" s="7575"/>
      <c r="E103" s="7560"/>
      <c r="F103" s="7392"/>
      <c r="G103" s="7360"/>
      <c r="H103" s="7389"/>
      <c r="I103" s="7495"/>
      <c r="J103" s="2316" t="s">
        <v>90</v>
      </c>
      <c r="K103" s="2317">
        <v>0</v>
      </c>
      <c r="L103" s="2317">
        <v>0</v>
      </c>
      <c r="M103" s="2317">
        <v>0</v>
      </c>
      <c r="N103" s="7343"/>
      <c r="O103" s="7346"/>
      <c r="P103" s="7351"/>
      <c r="Q103" s="7380"/>
      <c r="R103" s="7326"/>
      <c r="S103" s="7323"/>
    </row>
    <row r="104" spans="1:20" ht="13.5" customHeight="1">
      <c r="A104" s="7396"/>
      <c r="B104" s="7399"/>
      <c r="C104" s="7442"/>
      <c r="D104" s="7575"/>
      <c r="E104" s="7560"/>
      <c r="F104" s="7392"/>
      <c r="G104" s="7360"/>
      <c r="H104" s="7389"/>
      <c r="I104" s="7495"/>
      <c r="J104" s="2316" t="s">
        <v>782</v>
      </c>
      <c r="K104" s="2317">
        <v>0</v>
      </c>
      <c r="L104" s="2317">
        <v>0</v>
      </c>
      <c r="M104" s="2317">
        <v>0</v>
      </c>
      <c r="N104" s="7343"/>
      <c r="O104" s="7346"/>
      <c r="P104" s="7351"/>
      <c r="Q104" s="7380"/>
      <c r="R104" s="7326"/>
      <c r="S104" s="7323"/>
    </row>
    <row r="105" spans="1:20" ht="15.75" customHeight="1" thickBot="1">
      <c r="A105" s="7396"/>
      <c r="B105" s="7399"/>
      <c r="C105" s="7442"/>
      <c r="D105" s="7575"/>
      <c r="E105" s="7560"/>
      <c r="F105" s="7392"/>
      <c r="G105" s="7360"/>
      <c r="H105" s="7389"/>
      <c r="I105" s="7495"/>
      <c r="J105" s="2408" t="s">
        <v>69</v>
      </c>
      <c r="K105" s="2407">
        <v>0</v>
      </c>
      <c r="L105" s="2407">
        <v>0</v>
      </c>
      <c r="M105" s="2407">
        <v>0</v>
      </c>
      <c r="N105" s="7343"/>
      <c r="O105" s="7346"/>
      <c r="P105" s="7351"/>
      <c r="Q105" s="7380"/>
      <c r="R105" s="7326"/>
      <c r="S105" s="7323"/>
    </row>
    <row r="106" spans="1:20" ht="13.5" customHeight="1" thickBot="1">
      <c r="A106" s="7397"/>
      <c r="B106" s="7400"/>
      <c r="C106" s="7443"/>
      <c r="D106" s="7576"/>
      <c r="E106" s="7561"/>
      <c r="F106" s="7393"/>
      <c r="G106" s="7361"/>
      <c r="H106" s="7390"/>
      <c r="I106" s="7496"/>
      <c r="J106" s="2406" t="s">
        <v>36</v>
      </c>
      <c r="K106" s="2405">
        <f>SUM(K102:K105)</f>
        <v>4</v>
      </c>
      <c r="L106" s="2405">
        <f>SUM(L102:L105)</f>
        <v>4</v>
      </c>
      <c r="M106" s="2297">
        <f>SUM(M102:M105)</f>
        <v>4</v>
      </c>
      <c r="N106" s="7475"/>
      <c r="O106" s="7476"/>
      <c r="P106" s="7352"/>
      <c r="Q106" s="7381"/>
      <c r="R106" s="7327"/>
      <c r="S106" s="7324"/>
    </row>
    <row r="107" spans="1:20" ht="15.75" thickBot="1">
      <c r="A107" s="2286" t="s">
        <v>43</v>
      </c>
      <c r="B107" s="2292" t="s">
        <v>43</v>
      </c>
      <c r="C107" s="7566" t="s">
        <v>40</v>
      </c>
      <c r="D107" s="7567"/>
      <c r="E107" s="7567"/>
      <c r="F107" s="7567"/>
      <c r="G107" s="7567"/>
      <c r="H107" s="7567"/>
      <c r="I107" s="7567"/>
      <c r="J107" s="2404" t="s">
        <v>36</v>
      </c>
      <c r="K107" s="2403">
        <f>K16+K56+K81</f>
        <v>204.7</v>
      </c>
      <c r="L107" s="2403">
        <f>L16+L56+L81</f>
        <v>228.5</v>
      </c>
      <c r="M107" s="2403">
        <f>M16+M56+M81</f>
        <v>173.70000000000002</v>
      </c>
      <c r="N107" s="2402"/>
      <c r="O107" s="2401"/>
      <c r="P107" s="2401"/>
      <c r="Q107" s="2401"/>
      <c r="R107" s="2400"/>
      <c r="S107" s="2399"/>
    </row>
    <row r="108" spans="1:20" ht="23.25" customHeight="1" thickBot="1">
      <c r="A108" s="2398" t="s">
        <v>43</v>
      </c>
      <c r="B108" s="2397" t="s">
        <v>38</v>
      </c>
      <c r="C108" s="7357" t="s">
        <v>171</v>
      </c>
      <c r="D108" s="7358"/>
      <c r="E108" s="7358"/>
      <c r="F108" s="7358"/>
      <c r="G108" s="7358"/>
      <c r="H108" s="7358"/>
      <c r="I108" s="7358"/>
      <c r="J108" s="7358"/>
      <c r="K108" s="7358"/>
      <c r="L108" s="7358"/>
      <c r="M108" s="7358"/>
      <c r="N108" s="7358"/>
      <c r="O108" s="7358"/>
      <c r="P108" s="7358"/>
      <c r="Q108" s="7358"/>
      <c r="R108" s="2396"/>
      <c r="S108" s="2395"/>
    </row>
    <row r="109" spans="1:20" ht="124.5" customHeight="1" thickBot="1">
      <c r="A109" s="7395"/>
      <c r="B109" s="7580"/>
      <c r="C109" s="2394"/>
      <c r="D109" s="2393"/>
      <c r="E109" s="2393"/>
      <c r="F109" s="2393"/>
      <c r="G109" s="2393"/>
      <c r="H109" s="2393"/>
      <c r="I109" s="2393"/>
      <c r="J109" s="2393"/>
      <c r="K109" s="2393"/>
      <c r="L109" s="2393"/>
      <c r="M109" s="2393"/>
      <c r="N109" s="2392" t="s">
        <v>170</v>
      </c>
      <c r="O109" s="2391" t="s">
        <v>254</v>
      </c>
      <c r="P109" s="2390">
        <v>1</v>
      </c>
      <c r="Q109" s="2389">
        <v>1</v>
      </c>
      <c r="R109" s="2388" t="s">
        <v>818</v>
      </c>
      <c r="S109" s="2387"/>
      <c r="T109" s="2247"/>
    </row>
    <row r="110" spans="1:20" ht="28.5" customHeight="1" thickBot="1">
      <c r="A110" s="7397"/>
      <c r="B110" s="7581"/>
      <c r="C110" s="2386"/>
      <c r="D110" s="2385"/>
      <c r="E110" s="2385"/>
      <c r="F110" s="2385"/>
      <c r="G110" s="2385"/>
      <c r="H110" s="2385"/>
      <c r="I110" s="2385"/>
      <c r="J110" s="2385"/>
      <c r="K110" s="2385"/>
      <c r="L110" s="2385"/>
      <c r="M110" s="2385"/>
      <c r="N110" s="2384" t="s">
        <v>168</v>
      </c>
      <c r="O110" s="2383" t="s">
        <v>254</v>
      </c>
      <c r="P110" s="2326">
        <v>1</v>
      </c>
      <c r="Q110" s="2293">
        <v>1</v>
      </c>
      <c r="R110" s="2382" t="s">
        <v>817</v>
      </c>
      <c r="S110" s="2381"/>
    </row>
    <row r="111" spans="1:20" ht="12.75" customHeight="1">
      <c r="A111" s="7395" t="s">
        <v>43</v>
      </c>
      <c r="B111" s="7398" t="s">
        <v>38</v>
      </c>
      <c r="C111" s="2380" t="s">
        <v>43</v>
      </c>
      <c r="D111" s="7450" t="s">
        <v>816</v>
      </c>
      <c r="E111" s="7451"/>
      <c r="F111" s="7452"/>
      <c r="G111" s="7394" t="s">
        <v>814</v>
      </c>
      <c r="H111" s="7388" t="s">
        <v>48</v>
      </c>
      <c r="I111" s="7494" t="s">
        <v>790</v>
      </c>
      <c r="J111" s="2339" t="s">
        <v>785</v>
      </c>
      <c r="K111" s="2338">
        <f>K116+K121+K141+K126+K131+K136</f>
        <v>102</v>
      </c>
      <c r="L111" s="2338">
        <f>L116+L121+L141+L126+L131+L136</f>
        <v>78.2</v>
      </c>
      <c r="M111" s="2338">
        <f>M116+M121+M141+M126+M131+M136</f>
        <v>73.100000000000009</v>
      </c>
      <c r="N111" s="7506"/>
      <c r="O111" s="7345"/>
      <c r="P111" s="7350"/>
      <c r="Q111" s="7379"/>
      <c r="R111" s="7322"/>
      <c r="S111" s="7322"/>
    </row>
    <row r="112" spans="1:20" ht="12.75" customHeight="1">
      <c r="A112" s="7396"/>
      <c r="B112" s="7399"/>
      <c r="C112" s="2377"/>
      <c r="D112" s="7453"/>
      <c r="E112" s="7454"/>
      <c r="F112" s="7455"/>
      <c r="G112" s="7360"/>
      <c r="H112" s="7389"/>
      <c r="I112" s="7495"/>
      <c r="J112" s="2379" t="s">
        <v>90</v>
      </c>
      <c r="K112" s="2378">
        <f>K117+K122+K142+K127</f>
        <v>0</v>
      </c>
      <c r="L112" s="2378">
        <f>L117+L122+L142+L127</f>
        <v>0</v>
      </c>
      <c r="M112" s="2378">
        <f>M117+M122+M142+M127</f>
        <v>0</v>
      </c>
      <c r="N112" s="7507"/>
      <c r="O112" s="7346"/>
      <c r="P112" s="7351"/>
      <c r="Q112" s="7380"/>
      <c r="R112" s="7323"/>
      <c r="S112" s="7323"/>
    </row>
    <row r="113" spans="1:20" ht="12.75" customHeight="1">
      <c r="A113" s="7396"/>
      <c r="B113" s="7399"/>
      <c r="C113" s="2377"/>
      <c r="D113" s="7453"/>
      <c r="E113" s="7454"/>
      <c r="F113" s="7455"/>
      <c r="G113" s="7360"/>
      <c r="H113" s="7389"/>
      <c r="I113" s="7495"/>
      <c r="J113" s="2337" t="s">
        <v>782</v>
      </c>
      <c r="K113" s="2336">
        <f>SUM(K118,K123,K128,K143,K133,K138)</f>
        <v>55.6</v>
      </c>
      <c r="L113" s="2336">
        <f>SUM(L118,L123,L128,L143,L133,L138)</f>
        <v>55.6</v>
      </c>
      <c r="M113" s="2336">
        <f>SUM(M118,M123,M128,M143,M133,M138)</f>
        <v>55.6</v>
      </c>
      <c r="N113" s="7507"/>
      <c r="O113" s="7346"/>
      <c r="P113" s="7351"/>
      <c r="Q113" s="7380"/>
      <c r="R113" s="7323"/>
      <c r="S113" s="7323"/>
    </row>
    <row r="114" spans="1:20" ht="15.75" customHeight="1" thickBot="1">
      <c r="A114" s="7396"/>
      <c r="B114" s="7399"/>
      <c r="C114" s="2377"/>
      <c r="D114" s="7453"/>
      <c r="E114" s="7454"/>
      <c r="F114" s="7455"/>
      <c r="G114" s="7360"/>
      <c r="H114" s="7389"/>
      <c r="I114" s="7495"/>
      <c r="J114" s="2334" t="s">
        <v>69</v>
      </c>
      <c r="K114" s="2333">
        <f>K119+K124+K144+K129</f>
        <v>0</v>
      </c>
      <c r="L114" s="2333">
        <f>L119+L124+L144+L129</f>
        <v>0</v>
      </c>
      <c r="M114" s="2333">
        <f>M119+M124+M144+M129</f>
        <v>0</v>
      </c>
      <c r="N114" s="7507"/>
      <c r="O114" s="7346"/>
      <c r="P114" s="7351"/>
      <c r="Q114" s="7380"/>
      <c r="R114" s="7323"/>
      <c r="S114" s="7323"/>
    </row>
    <row r="115" spans="1:20" ht="15.75" customHeight="1" thickBot="1">
      <c r="A115" s="7397"/>
      <c r="B115" s="7400"/>
      <c r="C115" s="2376"/>
      <c r="D115" s="7456"/>
      <c r="E115" s="7457"/>
      <c r="F115" s="7458"/>
      <c r="G115" s="7361"/>
      <c r="H115" s="7389"/>
      <c r="I115" s="7496"/>
      <c r="J115" s="2375" t="s">
        <v>36</v>
      </c>
      <c r="K115" s="2374">
        <f>SUM(K111:K114)</f>
        <v>157.6</v>
      </c>
      <c r="L115" s="2374">
        <f>SUM(L111:L114)</f>
        <v>133.80000000000001</v>
      </c>
      <c r="M115" s="2374">
        <f>SUM(M111:M114)</f>
        <v>128.70000000000002</v>
      </c>
      <c r="N115" s="7508"/>
      <c r="O115" s="7476"/>
      <c r="P115" s="7352"/>
      <c r="Q115" s="7381"/>
      <c r="R115" s="7324"/>
      <c r="S115" s="7324"/>
    </row>
    <row r="116" spans="1:20">
      <c r="A116" s="7395" t="s">
        <v>43</v>
      </c>
      <c r="B116" s="7398" t="s">
        <v>38</v>
      </c>
      <c r="C116" s="2373" t="s">
        <v>43</v>
      </c>
      <c r="D116" s="2372" t="s">
        <v>43</v>
      </c>
      <c r="E116" s="2353"/>
      <c r="F116" s="7391" t="s">
        <v>815</v>
      </c>
      <c r="G116" s="7394" t="s">
        <v>814</v>
      </c>
      <c r="H116" s="7388" t="s">
        <v>48</v>
      </c>
      <c r="I116" s="7494" t="s">
        <v>790</v>
      </c>
      <c r="J116" s="2323" t="s">
        <v>785</v>
      </c>
      <c r="K116" s="2321">
        <v>35.6</v>
      </c>
      <c r="L116" s="2321">
        <v>35.6</v>
      </c>
      <c r="M116" s="2321">
        <v>35.6</v>
      </c>
      <c r="N116" s="7482" t="s">
        <v>813</v>
      </c>
      <c r="O116" s="7345" t="s">
        <v>254</v>
      </c>
      <c r="P116" s="7350">
        <v>5</v>
      </c>
      <c r="Q116" s="7379">
        <v>5</v>
      </c>
      <c r="R116" s="7325" t="s">
        <v>812</v>
      </c>
      <c r="S116" s="7340"/>
    </row>
    <row r="117" spans="1:20">
      <c r="A117" s="7396"/>
      <c r="B117" s="7399"/>
      <c r="C117" s="2365"/>
      <c r="D117" s="2364"/>
      <c r="E117" s="2311"/>
      <c r="F117" s="7392"/>
      <c r="G117" s="7360"/>
      <c r="H117" s="7389"/>
      <c r="I117" s="7495"/>
      <c r="J117" s="2316" t="s">
        <v>90</v>
      </c>
      <c r="K117" s="2315">
        <v>0</v>
      </c>
      <c r="L117" s="2315">
        <v>0</v>
      </c>
      <c r="M117" s="2315">
        <v>0</v>
      </c>
      <c r="N117" s="7343"/>
      <c r="O117" s="7346"/>
      <c r="P117" s="7351"/>
      <c r="Q117" s="7380"/>
      <c r="R117" s="7326"/>
      <c r="S117" s="7341"/>
    </row>
    <row r="118" spans="1:20">
      <c r="A118" s="7396"/>
      <c r="B118" s="7399"/>
      <c r="C118" s="2365"/>
      <c r="D118" s="2364"/>
      <c r="E118" s="2311"/>
      <c r="F118" s="7392"/>
      <c r="G118" s="7360"/>
      <c r="H118" s="7389"/>
      <c r="I118" s="7495"/>
      <c r="J118" s="2316" t="s">
        <v>782</v>
      </c>
      <c r="K118" s="2307">
        <v>0</v>
      </c>
      <c r="L118" s="2307">
        <v>0</v>
      </c>
      <c r="M118" s="2307">
        <v>0</v>
      </c>
      <c r="N118" s="7343"/>
      <c r="O118" s="7346"/>
      <c r="P118" s="7351"/>
      <c r="Q118" s="7380"/>
      <c r="R118" s="7326"/>
      <c r="S118" s="7341"/>
    </row>
    <row r="119" spans="1:20" ht="13.5" thickBot="1">
      <c r="A119" s="7396"/>
      <c r="B119" s="7399"/>
      <c r="C119" s="2359"/>
      <c r="D119" s="2371"/>
      <c r="E119" s="2311"/>
      <c r="F119" s="7392"/>
      <c r="G119" s="7360"/>
      <c r="H119" s="7389"/>
      <c r="I119" s="7495"/>
      <c r="J119" s="2308" t="s">
        <v>69</v>
      </c>
      <c r="K119" s="2327">
        <v>0</v>
      </c>
      <c r="L119" s="2327">
        <v>0</v>
      </c>
      <c r="M119" s="2327">
        <v>0</v>
      </c>
      <c r="N119" s="7343"/>
      <c r="O119" s="7346"/>
      <c r="P119" s="7351"/>
      <c r="Q119" s="7380"/>
      <c r="R119" s="7326"/>
      <c r="S119" s="7341"/>
    </row>
    <row r="120" spans="1:20" ht="13.5" thickBot="1">
      <c r="A120" s="7397"/>
      <c r="B120" s="7400"/>
      <c r="C120" s="2370"/>
      <c r="D120" s="2369"/>
      <c r="E120" s="2300"/>
      <c r="F120" s="2368"/>
      <c r="G120" s="7360"/>
      <c r="H120" s="7389"/>
      <c r="I120" s="7496"/>
      <c r="J120" s="2298" t="s">
        <v>36</v>
      </c>
      <c r="K120" s="2297">
        <f>SUM(K116:K119)</f>
        <v>35.6</v>
      </c>
      <c r="L120" s="2297">
        <f>SUM(L116:L119)</f>
        <v>35.6</v>
      </c>
      <c r="M120" s="2297">
        <f>SUM(M116:M119)</f>
        <v>35.6</v>
      </c>
      <c r="N120" s="7475"/>
      <c r="O120" s="7476"/>
      <c r="P120" s="7352"/>
      <c r="Q120" s="7381"/>
      <c r="R120" s="7327"/>
      <c r="S120" s="7341"/>
    </row>
    <row r="121" spans="1:20">
      <c r="A121" s="7396" t="s">
        <v>43</v>
      </c>
      <c r="B121" s="7399" t="s">
        <v>38</v>
      </c>
      <c r="C121" s="2365" t="s">
        <v>43</v>
      </c>
      <c r="D121" s="2367" t="s">
        <v>38</v>
      </c>
      <c r="E121" s="2311"/>
      <c r="F121" s="7392" t="s">
        <v>811</v>
      </c>
      <c r="G121" s="7360"/>
      <c r="H121" s="7388" t="s">
        <v>48</v>
      </c>
      <c r="I121" s="7494" t="s">
        <v>790</v>
      </c>
      <c r="J121" s="2366" t="s">
        <v>785</v>
      </c>
      <c r="K121" s="2315">
        <v>30.4</v>
      </c>
      <c r="L121" s="2315">
        <v>16.600000000000001</v>
      </c>
      <c r="M121" s="2315">
        <v>12.3</v>
      </c>
      <c r="N121" s="2363" t="s">
        <v>810</v>
      </c>
      <c r="O121" s="2305" t="s">
        <v>476</v>
      </c>
      <c r="P121" s="2304">
        <v>6.5</v>
      </c>
      <c r="Q121" s="2303">
        <v>6.5</v>
      </c>
      <c r="R121" s="7325" t="s">
        <v>809</v>
      </c>
      <c r="S121" s="7322"/>
    </row>
    <row r="122" spans="1:20" ht="15" customHeight="1">
      <c r="A122" s="7396"/>
      <c r="B122" s="7399"/>
      <c r="C122" s="2365"/>
      <c r="D122" s="2364"/>
      <c r="E122" s="2311"/>
      <c r="F122" s="7392"/>
      <c r="G122" s="7360"/>
      <c r="H122" s="7389"/>
      <c r="I122" s="7495"/>
      <c r="J122" s="2316" t="s">
        <v>90</v>
      </c>
      <c r="K122" s="2329">
        <v>0</v>
      </c>
      <c r="L122" s="2329">
        <v>0</v>
      </c>
      <c r="M122" s="2329">
        <v>0</v>
      </c>
      <c r="N122" s="2363"/>
      <c r="O122" s="2305"/>
      <c r="P122" s="2304"/>
      <c r="Q122" s="2303"/>
      <c r="R122" s="7326"/>
      <c r="S122" s="7323"/>
    </row>
    <row r="123" spans="1:20" ht="25.5">
      <c r="A123" s="7396"/>
      <c r="B123" s="7399"/>
      <c r="C123" s="2365"/>
      <c r="D123" s="2364"/>
      <c r="E123" s="2311"/>
      <c r="F123" s="7392"/>
      <c r="G123" s="7360"/>
      <c r="H123" s="7389"/>
      <c r="I123" s="7495"/>
      <c r="J123" s="2316" t="s">
        <v>782</v>
      </c>
      <c r="K123" s="2327">
        <v>55.6</v>
      </c>
      <c r="L123" s="2327">
        <v>55.6</v>
      </c>
      <c r="M123" s="2327">
        <v>55.6</v>
      </c>
      <c r="N123" s="2363" t="s">
        <v>808</v>
      </c>
      <c r="O123" s="2305" t="s">
        <v>807</v>
      </c>
      <c r="P123" s="2304">
        <v>100</v>
      </c>
      <c r="Q123" s="2303">
        <v>100</v>
      </c>
      <c r="R123" s="7326"/>
      <c r="S123" s="7323"/>
    </row>
    <row r="124" spans="1:20" ht="13.5" customHeight="1" thickBot="1">
      <c r="A124" s="7396"/>
      <c r="B124" s="7399"/>
      <c r="C124" s="2359"/>
      <c r="D124" s="2358"/>
      <c r="E124" s="2311"/>
      <c r="F124" s="7392"/>
      <c r="G124" s="7360"/>
      <c r="H124" s="7389"/>
      <c r="I124" s="7495"/>
      <c r="J124" s="2308" t="s">
        <v>69</v>
      </c>
      <c r="K124" s="2327">
        <v>0</v>
      </c>
      <c r="L124" s="2327">
        <v>0</v>
      </c>
      <c r="M124" s="2327">
        <v>0</v>
      </c>
      <c r="N124" s="2363"/>
      <c r="O124" s="2362"/>
      <c r="P124" s="2361"/>
      <c r="Q124" s="2360"/>
      <c r="R124" s="7326"/>
      <c r="S124" s="7323"/>
    </row>
    <row r="125" spans="1:20" ht="15.75" customHeight="1" thickBot="1">
      <c r="A125" s="7397"/>
      <c r="B125" s="7400"/>
      <c r="C125" s="2359"/>
      <c r="D125" s="2358"/>
      <c r="E125" s="2311"/>
      <c r="F125" s="7393"/>
      <c r="G125" s="7360"/>
      <c r="H125" s="7389"/>
      <c r="I125" s="7496"/>
      <c r="J125" s="2298" t="s">
        <v>36</v>
      </c>
      <c r="K125" s="2297">
        <f>SUM(K121:K124)</f>
        <v>86</v>
      </c>
      <c r="L125" s="2297">
        <f>SUM(L121:L124)</f>
        <v>72.2</v>
      </c>
      <c r="M125" s="2297">
        <f>SUM(M121:M124)</f>
        <v>67.900000000000006</v>
      </c>
      <c r="N125" s="2357"/>
      <c r="O125" s="2356"/>
      <c r="P125" s="2355"/>
      <c r="Q125" s="2354"/>
      <c r="R125" s="7327"/>
      <c r="S125" s="7324"/>
    </row>
    <row r="126" spans="1:20" ht="25.5" customHeight="1">
      <c r="A126" s="7395" t="s">
        <v>43</v>
      </c>
      <c r="B126" s="7398" t="s">
        <v>38</v>
      </c>
      <c r="C126" s="7441" t="s">
        <v>43</v>
      </c>
      <c r="D126" s="2325" t="s">
        <v>51</v>
      </c>
      <c r="E126" s="2353"/>
      <c r="F126" s="7391" t="s">
        <v>806</v>
      </c>
      <c r="G126" s="7360"/>
      <c r="H126" s="7388" t="s">
        <v>48</v>
      </c>
      <c r="I126" s="7494" t="s">
        <v>790</v>
      </c>
      <c r="J126" s="2323" t="s">
        <v>785</v>
      </c>
      <c r="K126" s="2315">
        <v>35</v>
      </c>
      <c r="L126" s="2315">
        <v>25</v>
      </c>
      <c r="M126" s="2352">
        <v>24.3</v>
      </c>
      <c r="N126" s="7343" t="s">
        <v>805</v>
      </c>
      <c r="O126" s="7346" t="s">
        <v>804</v>
      </c>
      <c r="P126" s="7351">
        <v>62.3</v>
      </c>
      <c r="Q126" s="7380">
        <v>62.3</v>
      </c>
      <c r="R126" s="7325" t="s">
        <v>803</v>
      </c>
      <c r="S126" s="7322"/>
      <c r="T126" s="2247"/>
    </row>
    <row r="127" spans="1:20" ht="15" customHeight="1">
      <c r="A127" s="7396"/>
      <c r="B127" s="7399"/>
      <c r="C127" s="7442"/>
      <c r="D127" s="2312"/>
      <c r="E127" s="2311"/>
      <c r="F127" s="7392"/>
      <c r="G127" s="7360"/>
      <c r="H127" s="7389"/>
      <c r="I127" s="7495"/>
      <c r="J127" s="2316" t="s">
        <v>90</v>
      </c>
      <c r="K127" s="2329">
        <v>0</v>
      </c>
      <c r="L127" s="2329">
        <v>0</v>
      </c>
      <c r="M127" s="2329">
        <v>0</v>
      </c>
      <c r="N127" s="7343"/>
      <c r="O127" s="7346"/>
      <c r="P127" s="7351"/>
      <c r="Q127" s="7380"/>
      <c r="R127" s="7326"/>
      <c r="S127" s="7323"/>
    </row>
    <row r="128" spans="1:20" ht="15" customHeight="1">
      <c r="A128" s="7396"/>
      <c r="B128" s="7399"/>
      <c r="C128" s="7442"/>
      <c r="D128" s="2312"/>
      <c r="E128" s="2311"/>
      <c r="F128" s="7392"/>
      <c r="G128" s="7360"/>
      <c r="H128" s="7389"/>
      <c r="I128" s="7495"/>
      <c r="J128" s="2316" t="s">
        <v>782</v>
      </c>
      <c r="K128" s="2329">
        <v>0</v>
      </c>
      <c r="L128" s="2329">
        <v>0</v>
      </c>
      <c r="M128" s="2329">
        <v>0</v>
      </c>
      <c r="N128" s="7343"/>
      <c r="O128" s="7346"/>
      <c r="P128" s="7351"/>
      <c r="Q128" s="7380"/>
      <c r="R128" s="7326"/>
      <c r="S128" s="7323"/>
    </row>
    <row r="129" spans="1:19" ht="15.75" customHeight="1" thickBot="1">
      <c r="A129" s="7396"/>
      <c r="B129" s="7399"/>
      <c r="C129" s="7442"/>
      <c r="D129" s="2312"/>
      <c r="E129" s="2311"/>
      <c r="F129" s="7392"/>
      <c r="G129" s="7360"/>
      <c r="H129" s="7389"/>
      <c r="I129" s="7495"/>
      <c r="J129" s="2308" t="s">
        <v>69</v>
      </c>
      <c r="K129" s="2307">
        <v>0</v>
      </c>
      <c r="L129" s="2307">
        <v>0</v>
      </c>
      <c r="M129" s="2307">
        <v>0</v>
      </c>
      <c r="N129" s="7343"/>
      <c r="O129" s="7346"/>
      <c r="P129" s="7351"/>
      <c r="Q129" s="7380"/>
      <c r="R129" s="7326"/>
      <c r="S129" s="7323"/>
    </row>
    <row r="130" spans="1:19" ht="15.75" customHeight="1" thickBot="1">
      <c r="A130" s="7397"/>
      <c r="B130" s="7400"/>
      <c r="C130" s="7443"/>
      <c r="D130" s="2301"/>
      <c r="E130" s="2300"/>
      <c r="F130" s="7393"/>
      <c r="G130" s="7360"/>
      <c r="H130" s="7389"/>
      <c r="I130" s="7496"/>
      <c r="J130" s="2298" t="s">
        <v>36</v>
      </c>
      <c r="K130" s="2297">
        <f>SUM(K126:K129)</f>
        <v>35</v>
      </c>
      <c r="L130" s="2297">
        <f>SUM(L126:L129)</f>
        <v>25</v>
      </c>
      <c r="M130" s="2297">
        <f>SUM(M126:M129)</f>
        <v>24.3</v>
      </c>
      <c r="N130" s="7475"/>
      <c r="O130" s="7476"/>
      <c r="P130" s="7352"/>
      <c r="Q130" s="7381"/>
      <c r="R130" s="7327"/>
      <c r="S130" s="7324"/>
    </row>
    <row r="131" spans="1:19">
      <c r="A131" s="7395" t="s">
        <v>43</v>
      </c>
      <c r="B131" s="7398" t="s">
        <v>38</v>
      </c>
      <c r="C131" s="7441" t="s">
        <v>43</v>
      </c>
      <c r="D131" s="2325" t="s">
        <v>44</v>
      </c>
      <c r="E131" s="2353"/>
      <c r="F131" s="7391" t="s">
        <v>802</v>
      </c>
      <c r="G131" s="7360"/>
      <c r="H131" s="7388" t="s">
        <v>48</v>
      </c>
      <c r="I131" s="7494" t="s">
        <v>790</v>
      </c>
      <c r="J131" s="2323" t="s">
        <v>785</v>
      </c>
      <c r="K131" s="2315">
        <v>0</v>
      </c>
      <c r="L131" s="2315">
        <v>0</v>
      </c>
      <c r="M131" s="2315">
        <v>0</v>
      </c>
      <c r="N131" s="7486" t="s">
        <v>801</v>
      </c>
      <c r="O131" s="7485" t="s">
        <v>254</v>
      </c>
      <c r="P131" s="7401">
        <v>0</v>
      </c>
      <c r="Q131" s="7477">
        <v>0</v>
      </c>
      <c r="R131" s="7322"/>
      <c r="S131" s="7322"/>
    </row>
    <row r="132" spans="1:19" ht="15" customHeight="1">
      <c r="A132" s="7396"/>
      <c r="B132" s="7399"/>
      <c r="C132" s="7442"/>
      <c r="D132" s="2312"/>
      <c r="E132" s="2311"/>
      <c r="F132" s="7392"/>
      <c r="G132" s="7360"/>
      <c r="H132" s="7389"/>
      <c r="I132" s="7495"/>
      <c r="J132" s="2316" t="s">
        <v>90</v>
      </c>
      <c r="K132" s="2329">
        <v>0</v>
      </c>
      <c r="L132" s="2329">
        <v>0</v>
      </c>
      <c r="M132" s="2329">
        <v>0</v>
      </c>
      <c r="N132" s="7483"/>
      <c r="O132" s="7480"/>
      <c r="P132" s="7402"/>
      <c r="Q132" s="7478"/>
      <c r="R132" s="7323"/>
      <c r="S132" s="7323"/>
    </row>
    <row r="133" spans="1:19" ht="15" customHeight="1">
      <c r="A133" s="7396"/>
      <c r="B133" s="7399"/>
      <c r="C133" s="7442"/>
      <c r="D133" s="2312"/>
      <c r="E133" s="2311"/>
      <c r="F133" s="7392"/>
      <c r="G133" s="7360"/>
      <c r="H133" s="7389"/>
      <c r="I133" s="7495"/>
      <c r="J133" s="2316" t="s">
        <v>782</v>
      </c>
      <c r="K133" s="2329">
        <v>0</v>
      </c>
      <c r="L133" s="2329">
        <v>0</v>
      </c>
      <c r="M133" s="2329">
        <v>0</v>
      </c>
      <c r="N133" s="7483"/>
      <c r="O133" s="7480"/>
      <c r="P133" s="7402"/>
      <c r="Q133" s="7478"/>
      <c r="R133" s="7323"/>
      <c r="S133" s="7323"/>
    </row>
    <row r="134" spans="1:19" ht="15.75" customHeight="1" thickBot="1">
      <c r="A134" s="7396"/>
      <c r="B134" s="7399"/>
      <c r="C134" s="7442"/>
      <c r="D134" s="2312"/>
      <c r="E134" s="2311"/>
      <c r="F134" s="7392"/>
      <c r="G134" s="7360"/>
      <c r="H134" s="7389"/>
      <c r="I134" s="7495"/>
      <c r="J134" s="2308" t="s">
        <v>69</v>
      </c>
      <c r="K134" s="2307">
        <v>0</v>
      </c>
      <c r="L134" s="2307">
        <v>0</v>
      </c>
      <c r="M134" s="2307">
        <v>0</v>
      </c>
      <c r="N134" s="7483"/>
      <c r="O134" s="7480"/>
      <c r="P134" s="7402"/>
      <c r="Q134" s="7478"/>
      <c r="R134" s="7323"/>
      <c r="S134" s="7323"/>
    </row>
    <row r="135" spans="1:19" ht="15.75" customHeight="1" thickBot="1">
      <c r="A135" s="7397"/>
      <c r="B135" s="7400"/>
      <c r="C135" s="7443"/>
      <c r="D135" s="2301"/>
      <c r="E135" s="2300"/>
      <c r="F135" s="7393"/>
      <c r="G135" s="7360"/>
      <c r="H135" s="7389"/>
      <c r="I135" s="7496"/>
      <c r="J135" s="2298" t="s">
        <v>36</v>
      </c>
      <c r="K135" s="2297">
        <f>SUM(K131:K134)</f>
        <v>0</v>
      </c>
      <c r="L135" s="2297">
        <f>SUM(L131:L134)</f>
        <v>0</v>
      </c>
      <c r="M135" s="2297">
        <f>SUM(M131:M134)</f>
        <v>0</v>
      </c>
      <c r="N135" s="7484"/>
      <c r="O135" s="7481"/>
      <c r="P135" s="7403"/>
      <c r="Q135" s="7479"/>
      <c r="R135" s="7324"/>
      <c r="S135" s="7324"/>
    </row>
    <row r="136" spans="1:19">
      <c r="A136" s="7395" t="s">
        <v>43</v>
      </c>
      <c r="B136" s="7398" t="s">
        <v>38</v>
      </c>
      <c r="C136" s="7441" t="s">
        <v>43</v>
      </c>
      <c r="D136" s="2325" t="s">
        <v>86</v>
      </c>
      <c r="E136" s="2353"/>
      <c r="F136" s="7391" t="s">
        <v>800</v>
      </c>
      <c r="G136" s="7360"/>
      <c r="H136" s="7388" t="s">
        <v>48</v>
      </c>
      <c r="I136" s="7494" t="s">
        <v>790</v>
      </c>
      <c r="J136" s="2323" t="s">
        <v>785</v>
      </c>
      <c r="K136" s="2315">
        <v>1</v>
      </c>
      <c r="L136" s="2315">
        <v>1</v>
      </c>
      <c r="M136" s="2352">
        <v>0.9</v>
      </c>
      <c r="N136" s="7483" t="s">
        <v>799</v>
      </c>
      <c r="O136" s="7485" t="s">
        <v>254</v>
      </c>
      <c r="P136" s="7401">
        <v>1</v>
      </c>
      <c r="Q136" s="7477">
        <v>1</v>
      </c>
      <c r="R136" s="7325" t="s">
        <v>798</v>
      </c>
      <c r="S136" s="7322"/>
    </row>
    <row r="137" spans="1:19" ht="15" customHeight="1">
      <c r="A137" s="7396"/>
      <c r="B137" s="7399"/>
      <c r="C137" s="7442"/>
      <c r="D137" s="2312"/>
      <c r="E137" s="2311"/>
      <c r="F137" s="7392"/>
      <c r="G137" s="7360"/>
      <c r="H137" s="7389"/>
      <c r="I137" s="7495"/>
      <c r="J137" s="2316" t="s">
        <v>90</v>
      </c>
      <c r="K137" s="2345">
        <v>0</v>
      </c>
      <c r="L137" s="2329">
        <v>0</v>
      </c>
      <c r="M137" s="2329">
        <v>0</v>
      </c>
      <c r="N137" s="7483"/>
      <c r="O137" s="7480"/>
      <c r="P137" s="7402"/>
      <c r="Q137" s="7478"/>
      <c r="R137" s="7326"/>
      <c r="S137" s="7323"/>
    </row>
    <row r="138" spans="1:19" ht="15" customHeight="1">
      <c r="A138" s="7396"/>
      <c r="B138" s="7399"/>
      <c r="C138" s="7442"/>
      <c r="D138" s="2312"/>
      <c r="E138" s="2311"/>
      <c r="F138" s="7392"/>
      <c r="G138" s="7360"/>
      <c r="H138" s="7389"/>
      <c r="I138" s="7495"/>
      <c r="J138" s="2316" t="s">
        <v>782</v>
      </c>
      <c r="K138" s="2345">
        <v>0</v>
      </c>
      <c r="L138" s="2329">
        <v>0</v>
      </c>
      <c r="M138" s="2329">
        <v>0</v>
      </c>
      <c r="N138" s="7483"/>
      <c r="O138" s="7480"/>
      <c r="P138" s="7402"/>
      <c r="Q138" s="7478"/>
      <c r="R138" s="7326"/>
      <c r="S138" s="7323"/>
    </row>
    <row r="139" spans="1:19" ht="15.75" customHeight="1" thickBot="1">
      <c r="A139" s="7396"/>
      <c r="B139" s="7399"/>
      <c r="C139" s="7442"/>
      <c r="D139" s="2312"/>
      <c r="E139" s="2311"/>
      <c r="F139" s="7392"/>
      <c r="G139" s="7360"/>
      <c r="H139" s="7389"/>
      <c r="I139" s="7495"/>
      <c r="J139" s="2308" t="s">
        <v>69</v>
      </c>
      <c r="K139" s="2344">
        <v>0</v>
      </c>
      <c r="L139" s="2307">
        <v>0</v>
      </c>
      <c r="M139" s="2307">
        <v>0</v>
      </c>
      <c r="N139" s="7483"/>
      <c r="O139" s="7480"/>
      <c r="P139" s="7402"/>
      <c r="Q139" s="7478"/>
      <c r="R139" s="7326"/>
      <c r="S139" s="7323"/>
    </row>
    <row r="140" spans="1:19" ht="15.75" customHeight="1" thickBot="1">
      <c r="A140" s="7397"/>
      <c r="B140" s="7400"/>
      <c r="C140" s="7443"/>
      <c r="D140" s="2301"/>
      <c r="E140" s="2300"/>
      <c r="F140" s="7393"/>
      <c r="G140" s="7360"/>
      <c r="H140" s="7389"/>
      <c r="I140" s="7496"/>
      <c r="J140" s="2298" t="s">
        <v>36</v>
      </c>
      <c r="K140" s="2343">
        <f>SUM(K136:K139)</f>
        <v>1</v>
      </c>
      <c r="L140" s="2297">
        <f>SUM(L136:L139)</f>
        <v>1</v>
      </c>
      <c r="M140" s="2297">
        <f>SUM(M136:M139)</f>
        <v>0.9</v>
      </c>
      <c r="N140" s="7484"/>
      <c r="O140" s="7481"/>
      <c r="P140" s="7403"/>
      <c r="Q140" s="7479"/>
      <c r="R140" s="7327"/>
      <c r="S140" s="7324"/>
    </row>
    <row r="141" spans="1:19">
      <c r="A141" s="7395" t="s">
        <v>43</v>
      </c>
      <c r="B141" s="7398" t="s">
        <v>38</v>
      </c>
      <c r="C141" s="7441" t="s">
        <v>43</v>
      </c>
      <c r="D141" s="2325" t="s">
        <v>81</v>
      </c>
      <c r="E141" s="2311"/>
      <c r="F141" s="7391" t="s">
        <v>797</v>
      </c>
      <c r="G141" s="7360"/>
      <c r="H141" s="7388" t="s">
        <v>48</v>
      </c>
      <c r="I141" s="7494" t="s">
        <v>790</v>
      </c>
      <c r="J141" s="2323" t="s">
        <v>785</v>
      </c>
      <c r="K141" s="2315">
        <v>0</v>
      </c>
      <c r="L141" s="2315">
        <v>0</v>
      </c>
      <c r="M141" s="2315">
        <v>0</v>
      </c>
      <c r="N141" s="7483" t="s">
        <v>796</v>
      </c>
      <c r="O141" s="7480" t="s">
        <v>254</v>
      </c>
      <c r="P141" s="7351">
        <v>0</v>
      </c>
      <c r="Q141" s="7380">
        <v>0</v>
      </c>
      <c r="R141" s="7328"/>
      <c r="S141" s="7331"/>
    </row>
    <row r="142" spans="1:19">
      <c r="A142" s="7396"/>
      <c r="B142" s="7399"/>
      <c r="C142" s="7442"/>
      <c r="D142" s="2312"/>
      <c r="E142" s="2311"/>
      <c r="F142" s="7392"/>
      <c r="G142" s="7360"/>
      <c r="H142" s="7389"/>
      <c r="I142" s="7495"/>
      <c r="J142" s="2316" t="s">
        <v>90</v>
      </c>
      <c r="K142" s="2345">
        <v>0</v>
      </c>
      <c r="L142" s="2329">
        <v>0</v>
      </c>
      <c r="M142" s="2329">
        <v>0</v>
      </c>
      <c r="N142" s="7483"/>
      <c r="O142" s="7480"/>
      <c r="P142" s="7351"/>
      <c r="Q142" s="7380"/>
      <c r="R142" s="7329"/>
      <c r="S142" s="7332"/>
    </row>
    <row r="143" spans="1:19" ht="19.5" customHeight="1">
      <c r="A143" s="7396"/>
      <c r="B143" s="7399"/>
      <c r="C143" s="7442"/>
      <c r="D143" s="2312"/>
      <c r="E143" s="2311"/>
      <c r="F143" s="7392"/>
      <c r="G143" s="7360"/>
      <c r="H143" s="7389"/>
      <c r="I143" s="7495"/>
      <c r="J143" s="2316" t="s">
        <v>782</v>
      </c>
      <c r="K143" s="2345">
        <v>0</v>
      </c>
      <c r="L143" s="2329">
        <v>0</v>
      </c>
      <c r="M143" s="2329">
        <v>0</v>
      </c>
      <c r="N143" s="7483"/>
      <c r="O143" s="7480"/>
      <c r="P143" s="7351"/>
      <c r="Q143" s="7380"/>
      <c r="R143" s="7329"/>
      <c r="S143" s="7332"/>
    </row>
    <row r="144" spans="1:19" ht="13.5" thickBot="1">
      <c r="A144" s="7396"/>
      <c r="B144" s="7399"/>
      <c r="C144" s="7442"/>
      <c r="D144" s="2312"/>
      <c r="E144" s="2311"/>
      <c r="F144" s="7392"/>
      <c r="G144" s="7360"/>
      <c r="H144" s="7389"/>
      <c r="I144" s="7495"/>
      <c r="J144" s="2308" t="s">
        <v>69</v>
      </c>
      <c r="K144" s="2344">
        <v>0</v>
      </c>
      <c r="L144" s="2307">
        <v>0</v>
      </c>
      <c r="M144" s="2307">
        <v>0</v>
      </c>
      <c r="N144" s="7483"/>
      <c r="O144" s="7480"/>
      <c r="P144" s="7351"/>
      <c r="Q144" s="7380"/>
      <c r="R144" s="7329"/>
      <c r="S144" s="7332"/>
    </row>
    <row r="145" spans="1:19" ht="14.25" customHeight="1" thickBot="1">
      <c r="A145" s="7397"/>
      <c r="B145" s="7400"/>
      <c r="C145" s="7443"/>
      <c r="D145" s="2301"/>
      <c r="E145" s="2300"/>
      <c r="F145" s="7393"/>
      <c r="G145" s="7361"/>
      <c r="H145" s="7389"/>
      <c r="I145" s="7496"/>
      <c r="J145" s="2298" t="s">
        <v>36</v>
      </c>
      <c r="K145" s="2343">
        <f>SUM(K141:K144)</f>
        <v>0</v>
      </c>
      <c r="L145" s="2297">
        <f>SUM(L141:L144)</f>
        <v>0</v>
      </c>
      <c r="M145" s="2297">
        <f>SUM(M141:M144)</f>
        <v>0</v>
      </c>
      <c r="N145" s="7484"/>
      <c r="O145" s="7481"/>
      <c r="P145" s="7352"/>
      <c r="Q145" s="7381"/>
      <c r="R145" s="7330"/>
      <c r="S145" s="7333"/>
    </row>
    <row r="146" spans="1:19" ht="20.25" customHeight="1" thickBot="1">
      <c r="A146" s="7447" t="s">
        <v>43</v>
      </c>
      <c r="B146" s="7592" t="s">
        <v>38</v>
      </c>
      <c r="C146" s="7444" t="s">
        <v>38</v>
      </c>
      <c r="D146" s="7450" t="s">
        <v>795</v>
      </c>
      <c r="E146" s="7451"/>
      <c r="F146" s="7452"/>
      <c r="G146" s="7394" t="s">
        <v>793</v>
      </c>
      <c r="H146" s="7388" t="s">
        <v>48</v>
      </c>
      <c r="I146" s="7494" t="s">
        <v>790</v>
      </c>
      <c r="J146" s="2342" t="s">
        <v>785</v>
      </c>
      <c r="K146" s="2340">
        <f t="shared" ref="K146:M147" si="4">K151+K161+K156</f>
        <v>90</v>
      </c>
      <c r="L146" s="2341">
        <f t="shared" si="4"/>
        <v>90</v>
      </c>
      <c r="M146" s="2340">
        <f t="shared" si="4"/>
        <v>29.6</v>
      </c>
      <c r="N146" s="7487"/>
      <c r="O146" s="7598"/>
      <c r="P146" s="7604"/>
      <c r="Q146" s="7601"/>
      <c r="R146" s="7404"/>
      <c r="S146" s="7407"/>
    </row>
    <row r="147" spans="1:19" ht="15" customHeight="1">
      <c r="A147" s="7448"/>
      <c r="B147" s="7399"/>
      <c r="C147" s="7445"/>
      <c r="D147" s="7453"/>
      <c r="E147" s="7454"/>
      <c r="F147" s="7455"/>
      <c r="G147" s="7360"/>
      <c r="H147" s="7389"/>
      <c r="I147" s="7495"/>
      <c r="J147" s="2339" t="s">
        <v>90</v>
      </c>
      <c r="K147" s="2338">
        <f t="shared" si="4"/>
        <v>0</v>
      </c>
      <c r="L147" s="2338">
        <f t="shared" si="4"/>
        <v>0</v>
      </c>
      <c r="M147" s="2338">
        <f t="shared" si="4"/>
        <v>0</v>
      </c>
      <c r="N147" s="7488"/>
      <c r="O147" s="7599"/>
      <c r="P147" s="7605"/>
      <c r="Q147" s="7602"/>
      <c r="R147" s="7405"/>
      <c r="S147" s="7408"/>
    </row>
    <row r="148" spans="1:19" ht="15" customHeight="1">
      <c r="A148" s="7448"/>
      <c r="B148" s="7399"/>
      <c r="C148" s="7445"/>
      <c r="D148" s="7453"/>
      <c r="E148" s="7454"/>
      <c r="F148" s="7455"/>
      <c r="G148" s="7360"/>
      <c r="H148" s="7389"/>
      <c r="I148" s="7495"/>
      <c r="J148" s="2337" t="s">
        <v>782</v>
      </c>
      <c r="K148" s="2336">
        <f>SUM(K153,K163,K158)</f>
        <v>0</v>
      </c>
      <c r="L148" s="2336">
        <f>SUM(L153,L163,L158)</f>
        <v>0</v>
      </c>
      <c r="M148" s="2336">
        <f>SUM(M153,M163,M158)</f>
        <v>0</v>
      </c>
      <c r="N148" s="7488"/>
      <c r="O148" s="7599"/>
      <c r="P148" s="7605"/>
      <c r="Q148" s="7602"/>
      <c r="R148" s="7405"/>
      <c r="S148" s="7408"/>
    </row>
    <row r="149" spans="1:19" ht="20.25" customHeight="1" thickBot="1">
      <c r="A149" s="7448"/>
      <c r="B149" s="7399"/>
      <c r="C149" s="7445"/>
      <c r="D149" s="7453"/>
      <c r="E149" s="7454"/>
      <c r="F149" s="7455"/>
      <c r="G149" s="7360"/>
      <c r="H149" s="7389"/>
      <c r="I149" s="7495"/>
      <c r="J149" s="2334" t="s">
        <v>69</v>
      </c>
      <c r="K149" s="2333">
        <f>K154+K164+K159</f>
        <v>0</v>
      </c>
      <c r="L149" s="2333">
        <f>L154+L164+L159</f>
        <v>0</v>
      </c>
      <c r="M149" s="2333">
        <f>M154+M164+M159</f>
        <v>0</v>
      </c>
      <c r="N149" s="7488"/>
      <c r="O149" s="7599"/>
      <c r="P149" s="7605"/>
      <c r="Q149" s="7602"/>
      <c r="R149" s="7405"/>
      <c r="S149" s="7408"/>
    </row>
    <row r="150" spans="1:19" ht="24.75" customHeight="1" thickBot="1">
      <c r="A150" s="7449"/>
      <c r="B150" s="7593"/>
      <c r="C150" s="7446"/>
      <c r="D150" s="7456"/>
      <c r="E150" s="7457"/>
      <c r="F150" s="7458"/>
      <c r="G150" s="7361"/>
      <c r="H150" s="7390"/>
      <c r="I150" s="7496"/>
      <c r="J150" s="2332" t="s">
        <v>36</v>
      </c>
      <c r="K150" s="2331">
        <f>SUM(K146:K149)</f>
        <v>90</v>
      </c>
      <c r="L150" s="2331">
        <f>SUM(L146:L149)</f>
        <v>90</v>
      </c>
      <c r="M150" s="2331">
        <f>SUM(M146:M149)</f>
        <v>29.6</v>
      </c>
      <c r="N150" s="7489"/>
      <c r="O150" s="7600"/>
      <c r="P150" s="7606"/>
      <c r="Q150" s="7603"/>
      <c r="R150" s="7406"/>
      <c r="S150" s="7409"/>
    </row>
    <row r="151" spans="1:19" ht="25.5" customHeight="1">
      <c r="A151" s="7395" t="s">
        <v>43</v>
      </c>
      <c r="B151" s="7398" t="s">
        <v>38</v>
      </c>
      <c r="C151" s="7441" t="s">
        <v>38</v>
      </c>
      <c r="D151" s="2325" t="s">
        <v>43</v>
      </c>
      <c r="E151" s="2311"/>
      <c r="F151" s="7391" t="s">
        <v>794</v>
      </c>
      <c r="G151" s="7394" t="s">
        <v>793</v>
      </c>
      <c r="H151" s="7388" t="s">
        <v>48</v>
      </c>
      <c r="I151" s="7494" t="s">
        <v>790</v>
      </c>
      <c r="J151" s="2323" t="s">
        <v>785</v>
      </c>
      <c r="K151" s="2321">
        <v>0</v>
      </c>
      <c r="L151" s="2321">
        <v>0</v>
      </c>
      <c r="M151" s="2321">
        <v>0</v>
      </c>
      <c r="N151" s="7482" t="s">
        <v>792</v>
      </c>
      <c r="O151" s="7345" t="s">
        <v>254</v>
      </c>
      <c r="P151" s="7350">
        <v>0</v>
      </c>
      <c r="Q151" s="7379">
        <v>0</v>
      </c>
      <c r="R151" s="7322"/>
      <c r="S151" s="7322"/>
    </row>
    <row r="152" spans="1:19" ht="15.75" customHeight="1">
      <c r="A152" s="7396"/>
      <c r="B152" s="7399"/>
      <c r="C152" s="7442"/>
      <c r="D152" s="2312"/>
      <c r="E152" s="2311"/>
      <c r="F152" s="7392"/>
      <c r="G152" s="7360"/>
      <c r="H152" s="7389"/>
      <c r="I152" s="7495"/>
      <c r="J152" s="2330" t="s">
        <v>90</v>
      </c>
      <c r="K152" s="2329">
        <v>0</v>
      </c>
      <c r="L152" s="2329">
        <v>0</v>
      </c>
      <c r="M152" s="2329">
        <v>0</v>
      </c>
      <c r="N152" s="7343"/>
      <c r="O152" s="7346"/>
      <c r="P152" s="7351"/>
      <c r="Q152" s="7380"/>
      <c r="R152" s="7323"/>
      <c r="S152" s="7323"/>
    </row>
    <row r="153" spans="1:19" ht="15" customHeight="1">
      <c r="A153" s="7396"/>
      <c r="B153" s="7399"/>
      <c r="C153" s="7442"/>
      <c r="D153" s="2312"/>
      <c r="E153" s="2311"/>
      <c r="F153" s="7392"/>
      <c r="G153" s="7360"/>
      <c r="H153" s="7389"/>
      <c r="I153" s="7495"/>
      <c r="J153" s="2330" t="s">
        <v>782</v>
      </c>
      <c r="K153" s="2329">
        <v>0</v>
      </c>
      <c r="L153" s="2329">
        <v>0</v>
      </c>
      <c r="M153" s="2329">
        <v>0</v>
      </c>
      <c r="N153" s="7343"/>
      <c r="O153" s="7346"/>
      <c r="P153" s="7351"/>
      <c r="Q153" s="7380"/>
      <c r="R153" s="7323"/>
      <c r="S153" s="7323"/>
    </row>
    <row r="154" spans="1:19" ht="15.75" customHeight="1" thickBot="1">
      <c r="A154" s="7396"/>
      <c r="B154" s="7399"/>
      <c r="C154" s="7442"/>
      <c r="D154" s="2312"/>
      <c r="E154" s="2311"/>
      <c r="F154" s="7392"/>
      <c r="G154" s="7360"/>
      <c r="H154" s="7389"/>
      <c r="I154" s="7495"/>
      <c r="J154" s="2308" t="s">
        <v>69</v>
      </c>
      <c r="K154" s="2307">
        <v>0</v>
      </c>
      <c r="L154" s="2307">
        <v>0</v>
      </c>
      <c r="M154" s="2307">
        <v>0</v>
      </c>
      <c r="N154" s="7343"/>
      <c r="O154" s="7346"/>
      <c r="P154" s="7351"/>
      <c r="Q154" s="7380"/>
      <c r="R154" s="7323"/>
      <c r="S154" s="7323"/>
    </row>
    <row r="155" spans="1:19" ht="15.75" customHeight="1" thickBot="1">
      <c r="A155" s="7397"/>
      <c r="B155" s="7400"/>
      <c r="C155" s="7443"/>
      <c r="D155" s="2301"/>
      <c r="E155" s="2311"/>
      <c r="F155" s="7393"/>
      <c r="G155" s="7360"/>
      <c r="H155" s="7390"/>
      <c r="I155" s="7496"/>
      <c r="J155" s="2298" t="s">
        <v>36</v>
      </c>
      <c r="K155" s="2297">
        <f>SUM(K151:K154)</f>
        <v>0</v>
      </c>
      <c r="L155" s="2297">
        <f>SUM(L151:L154)</f>
        <v>0</v>
      </c>
      <c r="M155" s="2297">
        <f>SUM(M151:M154)</f>
        <v>0</v>
      </c>
      <c r="N155" s="7475"/>
      <c r="O155" s="7476"/>
      <c r="P155" s="7352"/>
      <c r="Q155" s="7381"/>
      <c r="R155" s="7324"/>
      <c r="S155" s="7324"/>
    </row>
    <row r="156" spans="1:19">
      <c r="A156" s="7395" t="s">
        <v>43</v>
      </c>
      <c r="B156" s="7398" t="s">
        <v>38</v>
      </c>
      <c r="C156" s="7441" t="s">
        <v>38</v>
      </c>
      <c r="D156" s="2325" t="s">
        <v>38</v>
      </c>
      <c r="E156" s="2311"/>
      <c r="F156" s="7391" t="s">
        <v>791</v>
      </c>
      <c r="G156" s="7360"/>
      <c r="H156" s="7388" t="s">
        <v>48</v>
      </c>
      <c r="I156" s="7494" t="s">
        <v>790</v>
      </c>
      <c r="J156" s="2323" t="s">
        <v>785</v>
      </c>
      <c r="K156" s="2322">
        <v>20</v>
      </c>
      <c r="L156" s="2321">
        <v>20</v>
      </c>
      <c r="M156" s="2321">
        <v>20</v>
      </c>
      <c r="N156" s="7482" t="s">
        <v>789</v>
      </c>
      <c r="O156" s="7345" t="s">
        <v>254</v>
      </c>
      <c r="P156" s="7353">
        <v>150</v>
      </c>
      <c r="Q156" s="7379">
        <v>7045</v>
      </c>
      <c r="R156" s="7325" t="s">
        <v>788</v>
      </c>
      <c r="S156" s="7325" t="s">
        <v>787</v>
      </c>
    </row>
    <row r="157" spans="1:19" ht="15" customHeight="1">
      <c r="A157" s="7396"/>
      <c r="B157" s="7399"/>
      <c r="C157" s="7442"/>
      <c r="D157" s="2312"/>
      <c r="E157" s="2311"/>
      <c r="F157" s="7392"/>
      <c r="G157" s="7360"/>
      <c r="H157" s="7389"/>
      <c r="I157" s="7495"/>
      <c r="J157" s="2316" t="s">
        <v>90</v>
      </c>
      <c r="K157" s="2317">
        <v>0</v>
      </c>
      <c r="L157" s="2317">
        <v>0</v>
      </c>
      <c r="M157" s="2317">
        <v>0</v>
      </c>
      <c r="N157" s="7343"/>
      <c r="O157" s="7346"/>
      <c r="P157" s="7354"/>
      <c r="Q157" s="7380"/>
      <c r="R157" s="7326"/>
      <c r="S157" s="7326"/>
    </row>
    <row r="158" spans="1:19" ht="15" customHeight="1">
      <c r="A158" s="7396"/>
      <c r="B158" s="7399"/>
      <c r="C158" s="7442"/>
      <c r="D158" s="2312"/>
      <c r="E158" s="2311"/>
      <c r="F158" s="7392"/>
      <c r="G158" s="7360"/>
      <c r="H158" s="7389"/>
      <c r="I158" s="7495"/>
      <c r="J158" s="2316" t="s">
        <v>782</v>
      </c>
      <c r="K158" s="2307">
        <v>0</v>
      </c>
      <c r="L158" s="2307">
        <v>0</v>
      </c>
      <c r="M158" s="2307">
        <v>0</v>
      </c>
      <c r="N158" s="7343"/>
      <c r="O158" s="7346"/>
      <c r="P158" s="7354"/>
      <c r="Q158" s="7380"/>
      <c r="R158" s="7326"/>
      <c r="S158" s="7326"/>
    </row>
    <row r="159" spans="1:19" ht="15.75" customHeight="1" thickBot="1">
      <c r="A159" s="7396"/>
      <c r="B159" s="7399"/>
      <c r="C159" s="7442"/>
      <c r="D159" s="2312"/>
      <c r="E159" s="2311"/>
      <c r="F159" s="7392"/>
      <c r="G159" s="7360"/>
      <c r="H159" s="7389"/>
      <c r="I159" s="7495"/>
      <c r="J159" s="2308" t="s">
        <v>69</v>
      </c>
      <c r="K159" s="2327">
        <v>0</v>
      </c>
      <c r="L159" s="2327">
        <v>0</v>
      </c>
      <c r="M159" s="2327">
        <v>0</v>
      </c>
      <c r="N159" s="7343"/>
      <c r="O159" s="7346"/>
      <c r="P159" s="7354"/>
      <c r="Q159" s="7380"/>
      <c r="R159" s="7326"/>
      <c r="S159" s="7326"/>
    </row>
    <row r="160" spans="1:19" ht="15.75" customHeight="1" thickBot="1">
      <c r="A160" s="7397"/>
      <c r="B160" s="7400"/>
      <c r="C160" s="7443"/>
      <c r="D160" s="2301"/>
      <c r="E160" s="2300"/>
      <c r="F160" s="7393"/>
      <c r="G160" s="7360"/>
      <c r="H160" s="7390"/>
      <c r="I160" s="7496"/>
      <c r="J160" s="2298" t="s">
        <v>36</v>
      </c>
      <c r="K160" s="2297">
        <f>+SUM(K156:K159)</f>
        <v>20</v>
      </c>
      <c r="L160" s="2297">
        <f>+SUM(L156:L159)</f>
        <v>20</v>
      </c>
      <c r="M160" s="2297">
        <f>+SUM(M156:M159)</f>
        <v>20</v>
      </c>
      <c r="N160" s="7475"/>
      <c r="O160" s="7476"/>
      <c r="P160" s="7597"/>
      <c r="Q160" s="7381"/>
      <c r="R160" s="7327"/>
      <c r="S160" s="7327"/>
    </row>
    <row r="161" spans="1:20" ht="12.75" customHeight="1">
      <c r="A161" s="7395" t="s">
        <v>43</v>
      </c>
      <c r="B161" s="7398" t="s">
        <v>38</v>
      </c>
      <c r="C161" s="7441" t="s">
        <v>38</v>
      </c>
      <c r="D161" s="2325" t="s">
        <v>51</v>
      </c>
      <c r="E161" s="2311"/>
      <c r="F161" s="7391" t="s">
        <v>786</v>
      </c>
      <c r="G161" s="7360"/>
      <c r="H161" s="7388" t="s">
        <v>48</v>
      </c>
      <c r="I161" s="2324"/>
      <c r="J161" s="2323" t="s">
        <v>785</v>
      </c>
      <c r="K161" s="2322">
        <v>70</v>
      </c>
      <c r="L161" s="2321">
        <v>70</v>
      </c>
      <c r="M161" s="2321">
        <v>9.6</v>
      </c>
      <c r="N161" s="7482" t="s">
        <v>784</v>
      </c>
      <c r="O161" s="7345" t="s">
        <v>254</v>
      </c>
      <c r="P161" s="7350">
        <v>2</v>
      </c>
      <c r="Q161" s="7379">
        <v>2</v>
      </c>
      <c r="R161" s="7594" t="s">
        <v>783</v>
      </c>
      <c r="S161" s="7595"/>
    </row>
    <row r="162" spans="1:20" ht="12.75" customHeight="1">
      <c r="A162" s="7396"/>
      <c r="B162" s="7399"/>
      <c r="C162" s="7442"/>
      <c r="D162" s="2312"/>
      <c r="E162" s="2311"/>
      <c r="F162" s="7392"/>
      <c r="G162" s="7360"/>
      <c r="H162" s="7389"/>
      <c r="I162" s="2309" t="s">
        <v>258</v>
      </c>
      <c r="J162" s="2316" t="s">
        <v>90</v>
      </c>
      <c r="K162" s="2317">
        <v>0</v>
      </c>
      <c r="L162" s="2317">
        <v>0</v>
      </c>
      <c r="M162" s="2317">
        <v>0</v>
      </c>
      <c r="N162" s="7343"/>
      <c r="O162" s="7346"/>
      <c r="P162" s="7351"/>
      <c r="Q162" s="7380"/>
      <c r="R162" s="7377"/>
      <c r="S162" s="7596"/>
    </row>
    <row r="163" spans="1:20" ht="12.75" customHeight="1">
      <c r="A163" s="7396"/>
      <c r="B163" s="7399"/>
      <c r="C163" s="7442"/>
      <c r="D163" s="2312"/>
      <c r="E163" s="2311"/>
      <c r="F163" s="7392"/>
      <c r="G163" s="7360"/>
      <c r="H163" s="7389"/>
      <c r="I163" s="2309"/>
      <c r="J163" s="2316" t="s">
        <v>782</v>
      </c>
      <c r="K163" s="2315">
        <v>0</v>
      </c>
      <c r="L163" s="2315">
        <v>0</v>
      </c>
      <c r="M163" s="2315">
        <v>0</v>
      </c>
      <c r="N163" s="7343"/>
      <c r="O163" s="7346"/>
      <c r="P163" s="7351"/>
      <c r="Q163" s="7380"/>
      <c r="R163" s="7377"/>
      <c r="S163" s="7596"/>
    </row>
    <row r="164" spans="1:20" ht="13.5" customHeight="1" thickBot="1">
      <c r="A164" s="7396"/>
      <c r="B164" s="7399"/>
      <c r="C164" s="7442"/>
      <c r="D164" s="2312"/>
      <c r="E164" s="2311"/>
      <c r="F164" s="7392"/>
      <c r="G164" s="7360"/>
      <c r="H164" s="7389"/>
      <c r="I164" s="2309"/>
      <c r="J164" s="2308" t="s">
        <v>69</v>
      </c>
      <c r="K164" s="2307">
        <v>0</v>
      </c>
      <c r="L164" s="2307">
        <v>0</v>
      </c>
      <c r="M164" s="2307">
        <v>0</v>
      </c>
      <c r="N164" s="7343"/>
      <c r="O164" s="7346"/>
      <c r="P164" s="7351"/>
      <c r="Q164" s="7380"/>
      <c r="R164" s="7377"/>
      <c r="S164" s="7596"/>
      <c r="T164" s="2247"/>
    </row>
    <row r="165" spans="1:20" ht="13.5" thickBot="1">
      <c r="A165" s="7397"/>
      <c r="B165" s="7400"/>
      <c r="C165" s="7443"/>
      <c r="D165" s="2301"/>
      <c r="E165" s="2300"/>
      <c r="F165" s="7393"/>
      <c r="G165" s="7361"/>
      <c r="H165" s="7390"/>
      <c r="I165" s="2299"/>
      <c r="J165" s="2298" t="s">
        <v>36</v>
      </c>
      <c r="K165" s="2297">
        <f>+SUM(K161:K164)</f>
        <v>70</v>
      </c>
      <c r="L165" s="2297">
        <f>+SUM(L161:L164)</f>
        <v>70</v>
      </c>
      <c r="M165" s="2297">
        <f>+SUM(M161:M164)</f>
        <v>9.6</v>
      </c>
      <c r="N165" s="7475"/>
      <c r="O165" s="7476"/>
      <c r="P165" s="7352"/>
      <c r="Q165" s="7381"/>
      <c r="R165" s="7377"/>
      <c r="S165" s="7596"/>
    </row>
    <row r="166" spans="1:20" ht="13.15" customHeight="1" thickBot="1">
      <c r="A166" s="2286" t="s">
        <v>43</v>
      </c>
      <c r="B166" s="2292" t="s">
        <v>38</v>
      </c>
      <c r="C166" s="7471" t="s">
        <v>781</v>
      </c>
      <c r="D166" s="7472"/>
      <c r="E166" s="7472"/>
      <c r="F166" s="7472"/>
      <c r="G166" s="7472"/>
      <c r="H166" s="7472"/>
      <c r="I166" s="7472"/>
      <c r="J166" s="7473"/>
      <c r="K166" s="2291">
        <f>K115+K150</f>
        <v>247.6</v>
      </c>
      <c r="L166" s="2291">
        <f>L115+L150</f>
        <v>223.8</v>
      </c>
      <c r="M166" s="2291">
        <f>M115+M150</f>
        <v>158.30000000000001</v>
      </c>
      <c r="N166" s="2290"/>
      <c r="O166" s="2289"/>
      <c r="P166" s="2289"/>
      <c r="Q166" s="2289"/>
      <c r="R166" s="2288"/>
      <c r="S166" s="2287"/>
    </row>
    <row r="167" spans="1:20" ht="13.5" customHeight="1" thickBot="1">
      <c r="A167" s="2286" t="s">
        <v>43</v>
      </c>
      <c r="B167" s="7465" t="s">
        <v>780</v>
      </c>
      <c r="C167" s="7466"/>
      <c r="D167" s="7466"/>
      <c r="E167" s="7466"/>
      <c r="F167" s="7466"/>
      <c r="G167" s="7466"/>
      <c r="H167" s="7466"/>
      <c r="I167" s="7466"/>
      <c r="J167" s="7467"/>
      <c r="K167" s="2285">
        <f>SUM(K107,K166)</f>
        <v>452.29999999999995</v>
      </c>
      <c r="L167" s="2285">
        <f>SUM(L107,L166)</f>
        <v>452.3</v>
      </c>
      <c r="M167" s="2285">
        <f>SUM(M107,M166)</f>
        <v>332</v>
      </c>
      <c r="N167" s="2284"/>
      <c r="O167" s="2283"/>
      <c r="P167" s="2283"/>
      <c r="Q167" s="2283"/>
      <c r="R167" s="2282"/>
      <c r="S167" s="2281"/>
    </row>
    <row r="168" spans="1:20" ht="13.5" hidden="1" customHeight="1" thickBot="1">
      <c r="A168" s="7468" t="s">
        <v>779</v>
      </c>
      <c r="B168" s="7469"/>
      <c r="C168" s="7469"/>
      <c r="D168" s="7469"/>
      <c r="E168" s="7469"/>
      <c r="F168" s="7469"/>
      <c r="G168" s="7469"/>
      <c r="H168" s="7469"/>
      <c r="I168" s="7469"/>
      <c r="J168" s="7470"/>
      <c r="K168" s="2280">
        <f>SUM(K15+K55+K80+K114+K149+K148+K113+K79+K54+K14)</f>
        <v>140.30000000000001</v>
      </c>
      <c r="L168" s="2280">
        <f>SUM(L15+L55+L80+L114+L149+L148+L113+L79+L54+L14)</f>
        <v>140.30000000000001</v>
      </c>
      <c r="M168" s="2280">
        <f>SUM(M15+M55+M80+M114+M149+M148+M113+M79+M54+M14)</f>
        <v>104.5</v>
      </c>
      <c r="N168" s="2279"/>
      <c r="O168" s="2278"/>
      <c r="P168" s="2278"/>
      <c r="Q168" s="2272"/>
      <c r="R168" s="2277"/>
      <c r="S168" s="2276"/>
    </row>
    <row r="169" spans="1:20" ht="18.75" hidden="1" customHeight="1" thickBot="1">
      <c r="A169" s="7459" t="s">
        <v>778</v>
      </c>
      <c r="B169" s="7460"/>
      <c r="C169" s="7460"/>
      <c r="D169" s="7460"/>
      <c r="E169" s="7460"/>
      <c r="F169" s="7460"/>
      <c r="G169" s="7460"/>
      <c r="H169" s="7460"/>
      <c r="I169" s="7460"/>
      <c r="J169" s="7461"/>
      <c r="K169" s="2275">
        <f>SUM(K12+K52+K77+K111+K146+K147+K112+K78+K53+K13)</f>
        <v>312</v>
      </c>
      <c r="L169" s="2275">
        <f>SUM(L12+L52+L77+L111+L146+L147+L112+L78+L53+L13)</f>
        <v>312</v>
      </c>
      <c r="M169" s="2275">
        <f>SUM(M12+M52+M77+M111+M146+M147+M112+M78+M53+M13)</f>
        <v>227.5</v>
      </c>
      <c r="N169" s="2274"/>
      <c r="O169" s="2273"/>
      <c r="P169" s="2273"/>
      <c r="Q169" s="2272"/>
      <c r="R169" s="2271"/>
      <c r="S169" s="2270"/>
    </row>
    <row r="170" spans="1:20" ht="13.15" customHeight="1" thickBot="1">
      <c r="A170" s="7462" t="s">
        <v>35</v>
      </c>
      <c r="B170" s="7463"/>
      <c r="C170" s="7463"/>
      <c r="D170" s="7463"/>
      <c r="E170" s="7463"/>
      <c r="F170" s="7463"/>
      <c r="G170" s="7463"/>
      <c r="H170" s="7463"/>
      <c r="I170" s="7463"/>
      <c r="J170" s="7464"/>
      <c r="K170" s="2269">
        <f>K167*1</f>
        <v>452.29999999999995</v>
      </c>
      <c r="L170" s="2269">
        <f>L167*1</f>
        <v>452.3</v>
      </c>
      <c r="M170" s="2269">
        <f>M167*1</f>
        <v>332</v>
      </c>
      <c r="N170" s="2268"/>
      <c r="O170" s="2267"/>
      <c r="P170" s="2267"/>
      <c r="Q170" s="2267"/>
      <c r="R170" s="2266"/>
      <c r="S170" s="2265"/>
    </row>
    <row r="171" spans="1:20">
      <c r="A171" s="2263" t="s">
        <v>34</v>
      </c>
      <c r="B171" s="2263"/>
      <c r="C171" s="2263"/>
      <c r="D171" s="2263"/>
      <c r="E171" s="2263"/>
      <c r="F171" s="2263"/>
      <c r="G171" s="2263"/>
      <c r="H171" s="2264"/>
      <c r="I171" s="2263"/>
      <c r="J171" s="2263"/>
      <c r="K171" s="2263"/>
      <c r="L171" s="2263"/>
      <c r="M171" s="2263"/>
      <c r="N171" s="2263"/>
      <c r="O171" s="2262"/>
      <c r="P171" s="2262"/>
      <c r="Q171" s="2261"/>
    </row>
    <row r="172" spans="1:20" ht="45" customHeight="1">
      <c r="L172" s="2248"/>
      <c r="M172" s="2248"/>
    </row>
    <row r="173" spans="1:20" ht="12.75" customHeight="1">
      <c r="A173" s="7474" t="s">
        <v>33</v>
      </c>
      <c r="B173" s="7474"/>
      <c r="C173" s="7474"/>
      <c r="D173" s="7474"/>
      <c r="E173" s="7474"/>
      <c r="F173" s="7474"/>
      <c r="G173" s="7474"/>
      <c r="H173" s="7474"/>
      <c r="I173" s="7474"/>
      <c r="J173" s="7474"/>
      <c r="K173" s="7474"/>
      <c r="L173" s="7474"/>
      <c r="M173" s="2260"/>
    </row>
    <row r="174" spans="1:20" ht="18" customHeight="1" thickBot="1">
      <c r="A174" s="55"/>
      <c r="B174" s="52"/>
      <c r="C174" s="52"/>
      <c r="D174" s="52"/>
      <c r="E174" s="52"/>
      <c r="F174" s="52"/>
      <c r="G174" s="53"/>
      <c r="H174" s="52"/>
      <c r="I174" s="52"/>
      <c r="J174" s="51"/>
      <c r="K174" s="51"/>
      <c r="L174" s="50" t="s">
        <v>32</v>
      </c>
      <c r="M174" s="49"/>
    </row>
    <row r="175" spans="1:20" ht="84" customHeight="1" thickBot="1">
      <c r="A175" s="48"/>
      <c r="B175" s="47"/>
      <c r="C175" s="6651" t="s">
        <v>244</v>
      </c>
      <c r="D175" s="6651"/>
      <c r="E175" s="6651"/>
      <c r="F175" s="6651"/>
      <c r="G175" s="6651"/>
      <c r="H175" s="6651"/>
      <c r="I175" s="6651"/>
      <c r="J175" s="6651"/>
      <c r="K175" s="623" t="s">
        <v>30</v>
      </c>
      <c r="L175" s="622" t="s">
        <v>29</v>
      </c>
      <c r="M175" s="621" t="s">
        <v>28</v>
      </c>
    </row>
    <row r="176" spans="1:20" ht="18" customHeight="1">
      <c r="A176" s="7201" t="s">
        <v>777</v>
      </c>
      <c r="B176" s="7202"/>
      <c r="C176" s="7202"/>
      <c r="D176" s="7202"/>
      <c r="E176" s="7202"/>
      <c r="F176" s="7202"/>
      <c r="G176" s="7202"/>
      <c r="H176" s="7202"/>
      <c r="I176" s="7202"/>
      <c r="J176" s="7203"/>
      <c r="K176" s="2259">
        <f>K177+K192</f>
        <v>452.3</v>
      </c>
      <c r="L176" s="2259">
        <f>L177+L192</f>
        <v>452.3</v>
      </c>
      <c r="M176" s="2259">
        <f>M177+M192</f>
        <v>332</v>
      </c>
    </row>
    <row r="177" spans="1:13" ht="18" customHeight="1">
      <c r="A177" s="7158" t="s">
        <v>776</v>
      </c>
      <c r="B177" s="7159"/>
      <c r="C177" s="7159"/>
      <c r="D177" s="7159"/>
      <c r="E177" s="7159"/>
      <c r="F177" s="7159"/>
      <c r="G177" s="7159"/>
      <c r="H177" s="7159"/>
      <c r="I177" s="7159"/>
      <c r="J177" s="7160"/>
      <c r="K177" s="2253">
        <f>K179+K180</f>
        <v>312</v>
      </c>
      <c r="L177" s="2253">
        <f>L179+L180</f>
        <v>312</v>
      </c>
      <c r="M177" s="2253">
        <f>M179+M180</f>
        <v>227.5</v>
      </c>
    </row>
    <row r="178" spans="1:13" ht="18" customHeight="1">
      <c r="A178" s="7385" t="s">
        <v>775</v>
      </c>
      <c r="B178" s="7386"/>
      <c r="C178" s="7386"/>
      <c r="D178" s="7386"/>
      <c r="E178" s="7386"/>
      <c r="F178" s="7386"/>
      <c r="G178" s="7386"/>
      <c r="H178" s="7386"/>
      <c r="I178" s="7386"/>
      <c r="J178" s="7387"/>
      <c r="K178" s="2253"/>
      <c r="L178" s="2253"/>
      <c r="M178" s="2253"/>
    </row>
    <row r="179" spans="1:13" ht="18" customHeight="1">
      <c r="A179" s="7158" t="s">
        <v>24</v>
      </c>
      <c r="B179" s="7159"/>
      <c r="C179" s="7159"/>
      <c r="D179" s="7159"/>
      <c r="E179" s="7164"/>
      <c r="F179" s="7164"/>
      <c r="G179" s="7164"/>
      <c r="H179" s="7164"/>
      <c r="I179" s="7164"/>
      <c r="J179" s="7165"/>
      <c r="K179" s="2253">
        <f>K12+K52+K77+K111+K146</f>
        <v>312</v>
      </c>
      <c r="L179" s="2253">
        <f>L12+L52+L77+L111+L146</f>
        <v>312</v>
      </c>
      <c r="M179" s="2253">
        <f>M12+M52+M77+M111+M146</f>
        <v>227.5</v>
      </c>
    </row>
    <row r="180" spans="1:13" ht="27.75" customHeight="1">
      <c r="A180" s="7158" t="s">
        <v>23</v>
      </c>
      <c r="B180" s="7159"/>
      <c r="C180" s="7159"/>
      <c r="D180" s="7159"/>
      <c r="E180" s="7159"/>
      <c r="F180" s="7159"/>
      <c r="G180" s="7159"/>
      <c r="H180" s="7159"/>
      <c r="I180" s="7159"/>
      <c r="J180" s="7160"/>
      <c r="K180" s="36"/>
      <c r="L180" s="36"/>
      <c r="M180" s="36"/>
    </row>
    <row r="181" spans="1:13" ht="18" customHeight="1">
      <c r="A181" s="7385" t="s">
        <v>22</v>
      </c>
      <c r="B181" s="7386"/>
      <c r="C181" s="7386"/>
      <c r="D181" s="7386"/>
      <c r="E181" s="7386"/>
      <c r="F181" s="7386"/>
      <c r="G181" s="7386"/>
      <c r="H181" s="7386"/>
      <c r="I181" s="7386"/>
      <c r="J181" s="7387"/>
      <c r="K181" s="2253"/>
      <c r="L181" s="2253"/>
      <c r="M181" s="2253"/>
    </row>
    <row r="182" spans="1:13" ht="18" customHeight="1">
      <c r="A182" s="7158" t="s">
        <v>21</v>
      </c>
      <c r="B182" s="7159"/>
      <c r="C182" s="7159"/>
      <c r="D182" s="7159"/>
      <c r="E182" s="7164"/>
      <c r="F182" s="7164"/>
      <c r="G182" s="7164"/>
      <c r="H182" s="7164"/>
      <c r="I182" s="7164"/>
      <c r="J182" s="7165"/>
      <c r="K182" s="2253"/>
      <c r="L182" s="2253"/>
      <c r="M182" s="2253"/>
    </row>
    <row r="183" spans="1:13" ht="18" customHeight="1">
      <c r="A183" s="7158" t="s">
        <v>20</v>
      </c>
      <c r="B183" s="7159"/>
      <c r="C183" s="7159"/>
      <c r="D183" s="7159"/>
      <c r="E183" s="7164"/>
      <c r="F183" s="7164"/>
      <c r="G183" s="7164"/>
      <c r="H183" s="7164"/>
      <c r="I183" s="7164"/>
      <c r="J183" s="7165"/>
      <c r="K183" s="2253"/>
      <c r="L183" s="2253"/>
      <c r="M183" s="2253"/>
    </row>
    <row r="184" spans="1:13" ht="18" customHeight="1">
      <c r="A184" s="7158" t="s">
        <v>19</v>
      </c>
      <c r="B184" s="7159"/>
      <c r="C184" s="7159"/>
      <c r="D184" s="7159"/>
      <c r="E184" s="7164"/>
      <c r="F184" s="7164"/>
      <c r="G184" s="7164"/>
      <c r="H184" s="7164"/>
      <c r="I184" s="7164"/>
      <c r="J184" s="7165"/>
      <c r="K184" s="2253"/>
      <c r="L184" s="2253"/>
      <c r="M184" s="2253"/>
    </row>
    <row r="185" spans="1:13" ht="18" customHeight="1">
      <c r="A185" s="7158" t="s">
        <v>18</v>
      </c>
      <c r="B185" s="7164"/>
      <c r="C185" s="7164"/>
      <c r="D185" s="7164"/>
      <c r="E185" s="7164"/>
      <c r="F185" s="7164"/>
      <c r="G185" s="7164"/>
      <c r="H185" s="7164"/>
      <c r="I185" s="7164"/>
      <c r="J185" s="7165"/>
      <c r="K185" s="2253"/>
      <c r="L185" s="2253"/>
      <c r="M185" s="2253"/>
    </row>
    <row r="186" spans="1:13" ht="18" customHeight="1">
      <c r="A186" s="7158" t="s">
        <v>17</v>
      </c>
      <c r="B186" s="7159"/>
      <c r="C186" s="7159"/>
      <c r="D186" s="7159"/>
      <c r="E186" s="7164"/>
      <c r="F186" s="7164"/>
      <c r="G186" s="7164"/>
      <c r="H186" s="7164"/>
      <c r="I186" s="7164"/>
      <c r="J186" s="7165"/>
      <c r="K186" s="2253"/>
      <c r="L186" s="2253"/>
      <c r="M186" s="2253"/>
    </row>
    <row r="187" spans="1:13" ht="18" customHeight="1">
      <c r="A187" s="7291" t="s">
        <v>16</v>
      </c>
      <c r="B187" s="7292"/>
      <c r="C187" s="7292"/>
      <c r="D187" s="7292"/>
      <c r="E187" s="7164"/>
      <c r="F187" s="7164"/>
      <c r="G187" s="7164"/>
      <c r="H187" s="7164"/>
      <c r="I187" s="7164"/>
      <c r="J187" s="7165"/>
      <c r="K187" s="2253"/>
      <c r="L187" s="2253"/>
      <c r="M187" s="2253"/>
    </row>
    <row r="188" spans="1:13" ht="18" customHeight="1">
      <c r="A188" s="7158" t="s">
        <v>15</v>
      </c>
      <c r="B188" s="7164"/>
      <c r="C188" s="7164"/>
      <c r="D188" s="7164"/>
      <c r="E188" s="7164"/>
      <c r="F188" s="7164"/>
      <c r="G188" s="7164"/>
      <c r="H188" s="7164"/>
      <c r="I188" s="7164"/>
      <c r="J188" s="7165"/>
      <c r="K188" s="2253"/>
      <c r="L188" s="2253"/>
      <c r="M188" s="2253"/>
    </row>
    <row r="189" spans="1:13" ht="18" customHeight="1">
      <c r="A189" s="7158" t="s">
        <v>14</v>
      </c>
      <c r="B189" s="7159"/>
      <c r="C189" s="7159"/>
      <c r="D189" s="7159"/>
      <c r="E189" s="7159"/>
      <c r="F189" s="7159"/>
      <c r="G189" s="7159"/>
      <c r="H189" s="7159"/>
      <c r="I189" s="7159"/>
      <c r="J189" s="7160"/>
      <c r="K189" s="2253"/>
      <c r="L189" s="2253"/>
      <c r="M189" s="2253"/>
    </row>
    <row r="190" spans="1:13" ht="18" customHeight="1">
      <c r="A190" s="7425" t="s">
        <v>13</v>
      </c>
      <c r="B190" s="7426"/>
      <c r="C190" s="7426"/>
      <c r="D190" s="7426"/>
      <c r="E190" s="7426"/>
      <c r="F190" s="7426"/>
      <c r="G190" s="7426"/>
      <c r="H190" s="7426"/>
      <c r="I190" s="7426"/>
      <c r="J190" s="7427"/>
      <c r="K190" s="2253"/>
      <c r="L190" s="2253"/>
      <c r="M190" s="2253"/>
    </row>
    <row r="191" spans="1:13" ht="18" customHeight="1">
      <c r="A191" s="7385" t="s">
        <v>12</v>
      </c>
      <c r="B191" s="7386"/>
      <c r="C191" s="7386"/>
      <c r="D191" s="7386"/>
      <c r="E191" s="7386"/>
      <c r="F191" s="7386"/>
      <c r="G191" s="7386"/>
      <c r="H191" s="7386"/>
      <c r="I191" s="7386"/>
      <c r="J191" s="7387"/>
      <c r="K191" s="2253"/>
      <c r="L191" s="2253"/>
      <c r="M191" s="2253"/>
    </row>
    <row r="192" spans="1:13" ht="18" customHeight="1">
      <c r="A192" s="7158" t="s">
        <v>11</v>
      </c>
      <c r="B192" s="7159"/>
      <c r="C192" s="7159"/>
      <c r="D192" s="7159"/>
      <c r="E192" s="7164"/>
      <c r="F192" s="7164"/>
      <c r="G192" s="7164"/>
      <c r="H192" s="7164"/>
      <c r="I192" s="7164"/>
      <c r="J192" s="7165"/>
      <c r="K192" s="2253">
        <f>K194</f>
        <v>140.30000000000001</v>
      </c>
      <c r="L192" s="2253">
        <f>L194</f>
        <v>140.30000000000001</v>
      </c>
      <c r="M192" s="2253">
        <f>M194</f>
        <v>104.5</v>
      </c>
    </row>
    <row r="193" spans="1:13" ht="18" customHeight="1">
      <c r="A193" s="7158" t="s">
        <v>774</v>
      </c>
      <c r="B193" s="7159"/>
      <c r="C193" s="7159"/>
      <c r="D193" s="7159"/>
      <c r="E193" s="7164"/>
      <c r="F193" s="7164"/>
      <c r="G193" s="7164"/>
      <c r="H193" s="7164"/>
      <c r="I193" s="7164"/>
      <c r="J193" s="7165"/>
      <c r="K193" s="2253"/>
      <c r="L193" s="2253"/>
      <c r="M193" s="2253"/>
    </row>
    <row r="194" spans="1:13" ht="18" customHeight="1" thickBot="1">
      <c r="A194" s="7158" t="s">
        <v>773</v>
      </c>
      <c r="B194" s="7159"/>
      <c r="C194" s="7159"/>
      <c r="D194" s="7159"/>
      <c r="E194" s="7159"/>
      <c r="F194" s="7159"/>
      <c r="G194" s="7159"/>
      <c r="H194" s="7159"/>
      <c r="I194" s="7159"/>
      <c r="J194" s="7160"/>
      <c r="K194" s="2253">
        <f>K14+K54+K79+K113+K148</f>
        <v>140.30000000000001</v>
      </c>
      <c r="L194" s="2253">
        <f>L14+L54+L79+L113+L148</f>
        <v>140.30000000000001</v>
      </c>
      <c r="M194" s="2253">
        <f>M14+M54+M79+M113+M148</f>
        <v>104.5</v>
      </c>
    </row>
    <row r="195" spans="1:13" ht="29.25" customHeight="1" thickBot="1">
      <c r="A195" s="7410" t="s">
        <v>8</v>
      </c>
      <c r="B195" s="7411"/>
      <c r="C195" s="7411"/>
      <c r="D195" s="7411"/>
      <c r="E195" s="7411"/>
      <c r="F195" s="7411"/>
      <c r="G195" s="7411"/>
      <c r="H195" s="7411"/>
      <c r="I195" s="7411"/>
      <c r="J195" s="7412"/>
      <c r="K195" s="34">
        <f>K196</f>
        <v>0</v>
      </c>
      <c r="L195" s="34">
        <f>L196</f>
        <v>0</v>
      </c>
      <c r="M195" s="34">
        <f>M196</f>
        <v>0</v>
      </c>
    </row>
    <row r="196" spans="1:13" ht="18" customHeight="1">
      <c r="A196" s="7428" t="s">
        <v>772</v>
      </c>
      <c r="B196" s="7429"/>
      <c r="C196" s="7429"/>
      <c r="D196" s="7429"/>
      <c r="E196" s="7430"/>
      <c r="F196" s="7430"/>
      <c r="G196" s="7430"/>
      <c r="H196" s="7430"/>
      <c r="I196" s="7430"/>
      <c r="J196" s="7431"/>
      <c r="K196" s="31">
        <v>0</v>
      </c>
      <c r="L196" s="31">
        <v>0</v>
      </c>
      <c r="M196" s="31">
        <v>0</v>
      </c>
    </row>
    <row r="197" spans="1:13" ht="18" customHeight="1">
      <c r="A197" s="7432" t="s">
        <v>6</v>
      </c>
      <c r="B197" s="7433"/>
      <c r="C197" s="7433"/>
      <c r="D197" s="7433"/>
      <c r="E197" s="7433"/>
      <c r="F197" s="7433"/>
      <c r="G197" s="7433"/>
      <c r="H197" s="7433"/>
      <c r="I197" s="7433"/>
      <c r="J197" s="7434"/>
      <c r="K197" s="2256"/>
      <c r="L197" s="2253"/>
      <c r="M197" s="2253"/>
    </row>
    <row r="198" spans="1:13" ht="18" customHeight="1">
      <c r="A198" s="7413" t="s">
        <v>5</v>
      </c>
      <c r="B198" s="7414"/>
      <c r="C198" s="7414"/>
      <c r="D198" s="7414"/>
      <c r="E198" s="7414"/>
      <c r="F198" s="7414"/>
      <c r="G198" s="7414"/>
      <c r="H198" s="7414"/>
      <c r="I198" s="7414"/>
      <c r="J198" s="7415"/>
      <c r="K198" s="2255"/>
      <c r="L198" s="2253"/>
      <c r="M198" s="2253"/>
    </row>
    <row r="199" spans="1:13" ht="18" customHeight="1">
      <c r="A199" s="7416" t="s">
        <v>4</v>
      </c>
      <c r="B199" s="7417"/>
      <c r="C199" s="7417"/>
      <c r="D199" s="7417"/>
      <c r="E199" s="7417"/>
      <c r="F199" s="7417"/>
      <c r="G199" s="7417"/>
      <c r="H199" s="7417"/>
      <c r="I199" s="7417"/>
      <c r="J199" s="7418"/>
      <c r="K199" s="2254"/>
      <c r="L199" s="2253"/>
      <c r="M199" s="2253"/>
    </row>
    <row r="200" spans="1:13" ht="18" customHeight="1" thickBot="1">
      <c r="A200" s="7438" t="s">
        <v>3</v>
      </c>
      <c r="B200" s="7439"/>
      <c r="C200" s="7439"/>
      <c r="D200" s="7439"/>
      <c r="E200" s="7439"/>
      <c r="F200" s="7439"/>
      <c r="G200" s="7439"/>
      <c r="H200" s="7439"/>
      <c r="I200" s="7439"/>
      <c r="J200" s="7440"/>
      <c r="K200" s="2252"/>
      <c r="L200" s="2251"/>
      <c r="M200" s="2251"/>
    </row>
    <row r="201" spans="1:13" ht="18" customHeight="1" thickBot="1">
      <c r="A201" s="7435" t="s">
        <v>2</v>
      </c>
      <c r="B201" s="7436"/>
      <c r="C201" s="7436"/>
      <c r="D201" s="7436"/>
      <c r="E201" s="7436"/>
      <c r="F201" s="7436"/>
      <c r="G201" s="7436"/>
      <c r="H201" s="7436"/>
      <c r="I201" s="7436"/>
      <c r="J201" s="7437"/>
      <c r="K201" s="2250">
        <f>K176+K195</f>
        <v>452.3</v>
      </c>
      <c r="L201" s="2250">
        <f>L176+L195</f>
        <v>452.3</v>
      </c>
      <c r="M201" s="2250">
        <f>M176+M195</f>
        <v>332</v>
      </c>
    </row>
    <row r="202" spans="1:13" ht="18" customHeight="1">
      <c r="A202" s="7419" t="s">
        <v>1</v>
      </c>
      <c r="B202" s="7420"/>
      <c r="C202" s="7420"/>
      <c r="D202" s="7420"/>
      <c r="E202" s="7420"/>
      <c r="F202" s="7420"/>
      <c r="G202" s="7420"/>
      <c r="H202" s="7420"/>
      <c r="I202" s="7420"/>
      <c r="J202" s="7421"/>
      <c r="K202" s="2249"/>
      <c r="L202" s="31">
        <v>0</v>
      </c>
      <c r="M202" s="31">
        <v>0</v>
      </c>
    </row>
    <row r="203" spans="1:13" ht="18" customHeight="1" thickBot="1">
      <c r="A203" s="7422" t="s">
        <v>0</v>
      </c>
      <c r="B203" s="7423"/>
      <c r="C203" s="7423"/>
      <c r="D203" s="7423"/>
      <c r="E203" s="7423"/>
      <c r="F203" s="7423"/>
      <c r="G203" s="7423"/>
      <c r="H203" s="7423"/>
      <c r="I203" s="7423"/>
      <c r="J203" s="7424"/>
      <c r="K203" s="15">
        <v>112.4</v>
      </c>
      <c r="L203" s="15"/>
      <c r="M203" s="15"/>
    </row>
    <row r="204" spans="1:13" ht="18" customHeight="1">
      <c r="L204" s="2248"/>
      <c r="M204" s="2248"/>
    </row>
    <row r="205" spans="1:13" ht="18" customHeight="1">
      <c r="L205" s="2248"/>
      <c r="M205" s="2248"/>
    </row>
    <row r="206" spans="1:13" ht="18" customHeight="1"/>
    <row r="207" spans="1:13" ht="18" customHeight="1"/>
    <row r="208" spans="1:13" ht="18" customHeight="1"/>
    <row r="210" ht="48" customHeight="1"/>
    <row r="219" ht="13.15" customHeight="1"/>
    <row r="224" ht="13.15" customHeight="1"/>
    <row r="225" spans="5:5">
      <c r="E225" s="2247"/>
    </row>
  </sheetData>
  <mergeCells count="411">
    <mergeCell ref="Q156:Q160"/>
    <mergeCell ref="A97:A101"/>
    <mergeCell ref="B97:B101"/>
    <mergeCell ref="C97:C101"/>
    <mergeCell ref="D97:D101"/>
    <mergeCell ref="E97:E101"/>
    <mergeCell ref="F97:F101"/>
    <mergeCell ref="G97:G101"/>
    <mergeCell ref="H97:H101"/>
    <mergeCell ref="I97:I101"/>
    <mergeCell ref="Q146:Q150"/>
    <mergeCell ref="P146:P150"/>
    <mergeCell ref="F141:F145"/>
    <mergeCell ref="F131:F135"/>
    <mergeCell ref="A126:A130"/>
    <mergeCell ref="A116:A120"/>
    <mergeCell ref="A111:A115"/>
    <mergeCell ref="A121:A125"/>
    <mergeCell ref="Q102:Q106"/>
    <mergeCell ref="N116:N120"/>
    <mergeCell ref="O102:O106"/>
    <mergeCell ref="I121:I125"/>
    <mergeCell ref="I116:I120"/>
    <mergeCell ref="R161:R165"/>
    <mergeCell ref="S161:S165"/>
    <mergeCell ref="Q97:Q101"/>
    <mergeCell ref="N98:N101"/>
    <mergeCell ref="A156:A160"/>
    <mergeCell ref="B156:B160"/>
    <mergeCell ref="C156:C160"/>
    <mergeCell ref="F156:F160"/>
    <mergeCell ref="H156:H160"/>
    <mergeCell ref="I156:I160"/>
    <mergeCell ref="P151:P155"/>
    <mergeCell ref="I146:I150"/>
    <mergeCell ref="I151:I155"/>
    <mergeCell ref="P156:P160"/>
    <mergeCell ref="P161:P165"/>
    <mergeCell ref="H141:H145"/>
    <mergeCell ref="I141:I145"/>
    <mergeCell ref="H146:H150"/>
    <mergeCell ref="N156:N160"/>
    <mergeCell ref="O156:O160"/>
    <mergeCell ref="H131:H135"/>
    <mergeCell ref="B131:B135"/>
    <mergeCell ref="C131:C135"/>
    <mergeCell ref="O146:O150"/>
    <mergeCell ref="I87:I91"/>
    <mergeCell ref="Q161:Q165"/>
    <mergeCell ref="C161:C165"/>
    <mergeCell ref="B161:B165"/>
    <mergeCell ref="C151:C155"/>
    <mergeCell ref="B151:B155"/>
    <mergeCell ref="O161:O165"/>
    <mergeCell ref="N161:N165"/>
    <mergeCell ref="B146:B150"/>
    <mergeCell ref="I131:I135"/>
    <mergeCell ref="H102:H106"/>
    <mergeCell ref="G92:G96"/>
    <mergeCell ref="H92:H96"/>
    <mergeCell ref="B126:B130"/>
    <mergeCell ref="C126:C130"/>
    <mergeCell ref="O97:O101"/>
    <mergeCell ref="B111:B115"/>
    <mergeCell ref="B121:B125"/>
    <mergeCell ref="N111:N115"/>
    <mergeCell ref="O111:O115"/>
    <mergeCell ref="Q111:Q115"/>
    <mergeCell ref="O116:O120"/>
    <mergeCell ref="Q116:Q120"/>
    <mergeCell ref="N103:N106"/>
    <mergeCell ref="F42:F46"/>
    <mergeCell ref="E42:E46"/>
    <mergeCell ref="G42:G46"/>
    <mergeCell ref="E27:E31"/>
    <mergeCell ref="E62:E66"/>
    <mergeCell ref="G52:G56"/>
    <mergeCell ref="E57:E61"/>
    <mergeCell ref="H62:H66"/>
    <mergeCell ref="F67:F71"/>
    <mergeCell ref="G67:G71"/>
    <mergeCell ref="H67:H71"/>
    <mergeCell ref="G62:G66"/>
    <mergeCell ref="G57:G61"/>
    <mergeCell ref="G47:G51"/>
    <mergeCell ref="H77:H81"/>
    <mergeCell ref="F92:F96"/>
    <mergeCell ref="E87:E91"/>
    <mergeCell ref="H136:H140"/>
    <mergeCell ref="G116:G145"/>
    <mergeCell ref="F121:F125"/>
    <mergeCell ref="H121:H125"/>
    <mergeCell ref="H126:H130"/>
    <mergeCell ref="F126:F130"/>
    <mergeCell ref="H116:H120"/>
    <mergeCell ref="F136:F140"/>
    <mergeCell ref="G111:G115"/>
    <mergeCell ref="F116:F119"/>
    <mergeCell ref="F57:F61"/>
    <mergeCell ref="H111:H115"/>
    <mergeCell ref="A82:A86"/>
    <mergeCell ref="A87:A91"/>
    <mergeCell ref="B87:B91"/>
    <mergeCell ref="B102:B106"/>
    <mergeCell ref="G87:G91"/>
    <mergeCell ref="E102:E106"/>
    <mergeCell ref="A102:A106"/>
    <mergeCell ref="F102:F106"/>
    <mergeCell ref="C92:C96"/>
    <mergeCell ref="A92:A96"/>
    <mergeCell ref="B92:B96"/>
    <mergeCell ref="D92:D96"/>
    <mergeCell ref="D87:D91"/>
    <mergeCell ref="E92:E96"/>
    <mergeCell ref="F87:F91"/>
    <mergeCell ref="B52:B56"/>
    <mergeCell ref="C52:C56"/>
    <mergeCell ref="H52:H56"/>
    <mergeCell ref="B82:B86"/>
    <mergeCell ref="B77:B81"/>
    <mergeCell ref="A77:A81"/>
    <mergeCell ref="E67:E71"/>
    <mergeCell ref="A131:A135"/>
    <mergeCell ref="I136:I140"/>
    <mergeCell ref="A136:A140"/>
    <mergeCell ref="B136:B140"/>
    <mergeCell ref="C136:C140"/>
    <mergeCell ref="A109:A110"/>
    <mergeCell ref="B109:B110"/>
    <mergeCell ref="D111:F115"/>
    <mergeCell ref="I111:I115"/>
    <mergeCell ref="B116:B120"/>
    <mergeCell ref="F62:F66"/>
    <mergeCell ref="H57:H61"/>
    <mergeCell ref="G82:G86"/>
    <mergeCell ref="F82:F86"/>
    <mergeCell ref="E82:E86"/>
    <mergeCell ref="D82:D86"/>
    <mergeCell ref="H82:H91"/>
    <mergeCell ref="H42:H46"/>
    <mergeCell ref="I52:I56"/>
    <mergeCell ref="C107:I107"/>
    <mergeCell ref="H22:H26"/>
    <mergeCell ref="F17:F21"/>
    <mergeCell ref="F22:F25"/>
    <mergeCell ref="E17:E21"/>
    <mergeCell ref="E22:E26"/>
    <mergeCell ref="D22:D26"/>
    <mergeCell ref="D17:D21"/>
    <mergeCell ref="D42:D46"/>
    <mergeCell ref="D52:F56"/>
    <mergeCell ref="C102:C106"/>
    <mergeCell ref="D102:D106"/>
    <mergeCell ref="I102:I106"/>
    <mergeCell ref="G102:G106"/>
    <mergeCell ref="C77:C81"/>
    <mergeCell ref="G72:G76"/>
    <mergeCell ref="H72:H76"/>
    <mergeCell ref="E72:E76"/>
    <mergeCell ref="F72:F76"/>
    <mergeCell ref="D77:F81"/>
    <mergeCell ref="G77:G81"/>
    <mergeCell ref="I17:I21"/>
    <mergeCell ref="D47:D51"/>
    <mergeCell ref="F32:F35"/>
    <mergeCell ref="I42:I46"/>
    <mergeCell ref="I47:I51"/>
    <mergeCell ref="H47:H51"/>
    <mergeCell ref="N27:N31"/>
    <mergeCell ref="O27:O31"/>
    <mergeCell ref="Q27:Q31"/>
    <mergeCell ref="I37:I41"/>
    <mergeCell ref="O42:O46"/>
    <mergeCell ref="E32:E36"/>
    <mergeCell ref="E37:E41"/>
    <mergeCell ref="F47:F50"/>
    <mergeCell ref="N37:N41"/>
    <mergeCell ref="O37:O41"/>
    <mergeCell ref="D32:D36"/>
    <mergeCell ref="D37:D41"/>
    <mergeCell ref="G37:G41"/>
    <mergeCell ref="N42:N46"/>
    <mergeCell ref="N32:N36"/>
    <mergeCell ref="O32:O36"/>
    <mergeCell ref="D27:D31"/>
    <mergeCell ref="H32:H36"/>
    <mergeCell ref="H37:H41"/>
    <mergeCell ref="A5:A7"/>
    <mergeCell ref="B5:B7"/>
    <mergeCell ref="C5:C7"/>
    <mergeCell ref="E5:E7"/>
    <mergeCell ref="F5:F7"/>
    <mergeCell ref="I92:I96"/>
    <mergeCell ref="A2:S2"/>
    <mergeCell ref="A3:S3"/>
    <mergeCell ref="G17:G21"/>
    <mergeCell ref="G22:G26"/>
    <mergeCell ref="H17:H21"/>
    <mergeCell ref="I27:I31"/>
    <mergeCell ref="N17:N21"/>
    <mergeCell ref="O17:O21"/>
    <mergeCell ref="Q17:Q21"/>
    <mergeCell ref="G27:G31"/>
    <mergeCell ref="H27:H31"/>
    <mergeCell ref="F37:F41"/>
    <mergeCell ref="I22:I26"/>
    <mergeCell ref="G32:G36"/>
    <mergeCell ref="F27:F28"/>
    <mergeCell ref="I32:I36"/>
    <mergeCell ref="Q42:Q46"/>
    <mergeCell ref="E47:E51"/>
    <mergeCell ref="O87:O91"/>
    <mergeCell ref="Q87:Q91"/>
    <mergeCell ref="N77:N81"/>
    <mergeCell ref="O77:O81"/>
    <mergeCell ref="A52:A56"/>
    <mergeCell ref="C87:C91"/>
    <mergeCell ref="C82:C86"/>
    <mergeCell ref="G5:G7"/>
    <mergeCell ref="B8:Q8"/>
    <mergeCell ref="N12:N16"/>
    <mergeCell ref="O12:O16"/>
    <mergeCell ref="Q12:Q16"/>
    <mergeCell ref="D5:D7"/>
    <mergeCell ref="H12:H16"/>
    <mergeCell ref="I5:I7"/>
    <mergeCell ref="J5:J7"/>
    <mergeCell ref="N5:Q5"/>
    <mergeCell ref="K5:M5"/>
    <mergeCell ref="K6:K7"/>
    <mergeCell ref="L6:L7"/>
    <mergeCell ref="M6:M7"/>
    <mergeCell ref="N6:N7"/>
    <mergeCell ref="O6:O7"/>
    <mergeCell ref="H5:H7"/>
    <mergeCell ref="Q151:Q155"/>
    <mergeCell ref="O131:O135"/>
    <mergeCell ref="C108:Q108"/>
    <mergeCell ref="O82:O86"/>
    <mergeCell ref="Q82:Q86"/>
    <mergeCell ref="Q52:Q56"/>
    <mergeCell ref="N52:N56"/>
    <mergeCell ref="O52:O56"/>
    <mergeCell ref="I67:I71"/>
    <mergeCell ref="O67:O71"/>
    <mergeCell ref="I72:I76"/>
    <mergeCell ref="I82:I86"/>
    <mergeCell ref="I77:I81"/>
    <mergeCell ref="I62:I66"/>
    <mergeCell ref="P87:P91"/>
    <mergeCell ref="P52:P56"/>
    <mergeCell ref="P82:P86"/>
    <mergeCell ref="I57:I61"/>
    <mergeCell ref="Q77:Q81"/>
    <mergeCell ref="N82:N86"/>
    <mergeCell ref="O57:O61"/>
    <mergeCell ref="O62:O66"/>
    <mergeCell ref="O72:O76"/>
    <mergeCell ref="N87:N91"/>
    <mergeCell ref="Q126:Q130"/>
    <mergeCell ref="Q131:Q135"/>
    <mergeCell ref="O141:O145"/>
    <mergeCell ref="Q141:Q145"/>
    <mergeCell ref="N92:N96"/>
    <mergeCell ref="O93:O96"/>
    <mergeCell ref="Q92:Q96"/>
    <mergeCell ref="N141:N145"/>
    <mergeCell ref="O136:O140"/>
    <mergeCell ref="Q136:Q140"/>
    <mergeCell ref="N131:N135"/>
    <mergeCell ref="N136:N140"/>
    <mergeCell ref="A198:J198"/>
    <mergeCell ref="A199:J199"/>
    <mergeCell ref="A202:J202"/>
    <mergeCell ref="A203:J203"/>
    <mergeCell ref="A181:J181"/>
    <mergeCell ref="A183:J183"/>
    <mergeCell ref="A184:J184"/>
    <mergeCell ref="A190:J190"/>
    <mergeCell ref="A191:J191"/>
    <mergeCell ref="A192:J192"/>
    <mergeCell ref="A196:J196"/>
    <mergeCell ref="A182:J182"/>
    <mergeCell ref="A197:J197"/>
    <mergeCell ref="A201:J201"/>
    <mergeCell ref="A187:J187"/>
    <mergeCell ref="A188:J188"/>
    <mergeCell ref="A193:J193"/>
    <mergeCell ref="A194:J194"/>
    <mergeCell ref="A200:J200"/>
    <mergeCell ref="A185:J185"/>
    <mergeCell ref="R156:R160"/>
    <mergeCell ref="S156:S160"/>
    <mergeCell ref="R151:R155"/>
    <mergeCell ref="S151:S155"/>
    <mergeCell ref="R146:R150"/>
    <mergeCell ref="S146:S150"/>
    <mergeCell ref="A186:J186"/>
    <mergeCell ref="A195:J195"/>
    <mergeCell ref="A189:J189"/>
    <mergeCell ref="H151:H155"/>
    <mergeCell ref="C146:C150"/>
    <mergeCell ref="F151:F155"/>
    <mergeCell ref="A146:A150"/>
    <mergeCell ref="G146:G150"/>
    <mergeCell ref="D146:F150"/>
    <mergeCell ref="A180:J180"/>
    <mergeCell ref="A169:J169"/>
    <mergeCell ref="A170:J170"/>
    <mergeCell ref="B167:J167"/>
    <mergeCell ref="A168:J168"/>
    <mergeCell ref="C166:J166"/>
    <mergeCell ref="A173:L173"/>
    <mergeCell ref="C175:J175"/>
    <mergeCell ref="A176:J176"/>
    <mergeCell ref="A178:J178"/>
    <mergeCell ref="A179:J179"/>
    <mergeCell ref="H161:H165"/>
    <mergeCell ref="F161:F165"/>
    <mergeCell ref="G151:G165"/>
    <mergeCell ref="A151:A155"/>
    <mergeCell ref="A161:A165"/>
    <mergeCell ref="B141:B145"/>
    <mergeCell ref="P111:P115"/>
    <mergeCell ref="P116:P120"/>
    <mergeCell ref="P126:P130"/>
    <mergeCell ref="P131:P135"/>
    <mergeCell ref="P136:P140"/>
    <mergeCell ref="P141:P145"/>
    <mergeCell ref="A141:A145"/>
    <mergeCell ref="C141:C145"/>
    <mergeCell ref="A177:J177"/>
    <mergeCell ref="N126:N130"/>
    <mergeCell ref="O126:O130"/>
    <mergeCell ref="N146:N150"/>
    <mergeCell ref="N151:N155"/>
    <mergeCell ref="O151:O155"/>
    <mergeCell ref="I126:I130"/>
    <mergeCell ref="R27:R31"/>
    <mergeCell ref="S27:S31"/>
    <mergeCell ref="R32:R36"/>
    <mergeCell ref="S32:S36"/>
    <mergeCell ref="Q37:Q41"/>
    <mergeCell ref="R12:R16"/>
    <mergeCell ref="S12:S16"/>
    <mergeCell ref="S17:S21"/>
    <mergeCell ref="Q32:Q36"/>
    <mergeCell ref="R5:R7"/>
    <mergeCell ref="S5:S7"/>
    <mergeCell ref="P92:P96"/>
    <mergeCell ref="P97:P101"/>
    <mergeCell ref="P102:P106"/>
    <mergeCell ref="R52:R56"/>
    <mergeCell ref="R57:R61"/>
    <mergeCell ref="R17:R21"/>
    <mergeCell ref="R22:R26"/>
    <mergeCell ref="S22:S26"/>
    <mergeCell ref="P42:P46"/>
    <mergeCell ref="P22:P26"/>
    <mergeCell ref="R67:R71"/>
    <mergeCell ref="S67:S71"/>
    <mergeCell ref="R72:R76"/>
    <mergeCell ref="R77:R81"/>
    <mergeCell ref="S77:S81"/>
    <mergeCell ref="S72:S76"/>
    <mergeCell ref="S57:S61"/>
    <mergeCell ref="S52:S56"/>
    <mergeCell ref="R97:R101"/>
    <mergeCell ref="S97:S101"/>
    <mergeCell ref="R87:R91"/>
    <mergeCell ref="S87:S91"/>
    <mergeCell ref="N22:N26"/>
    <mergeCell ref="O22:O26"/>
    <mergeCell ref="P6:P7"/>
    <mergeCell ref="P12:P16"/>
    <mergeCell ref="P17:P21"/>
    <mergeCell ref="P27:P31"/>
    <mergeCell ref="P32:P36"/>
    <mergeCell ref="P37:P41"/>
    <mergeCell ref="C10:Q10"/>
    <mergeCell ref="G12:G16"/>
    <mergeCell ref="Q6:Q7"/>
    <mergeCell ref="D12:F16"/>
    <mergeCell ref="R37:R41"/>
    <mergeCell ref="S37:S41"/>
    <mergeCell ref="R42:R46"/>
    <mergeCell ref="S42:S46"/>
    <mergeCell ref="R47:R51"/>
    <mergeCell ref="S47:S51"/>
    <mergeCell ref="R102:R106"/>
    <mergeCell ref="S102:S106"/>
    <mergeCell ref="R111:R115"/>
    <mergeCell ref="S111:S115"/>
    <mergeCell ref="R82:R86"/>
    <mergeCell ref="S82:S86"/>
    <mergeCell ref="R92:R96"/>
    <mergeCell ref="S92:S96"/>
    <mergeCell ref="R131:R135"/>
    <mergeCell ref="S131:S135"/>
    <mergeCell ref="R136:R140"/>
    <mergeCell ref="S136:S140"/>
    <mergeCell ref="R141:R145"/>
    <mergeCell ref="S141:S145"/>
    <mergeCell ref="R62:R66"/>
    <mergeCell ref="S62:S66"/>
    <mergeCell ref="R121:R125"/>
    <mergeCell ref="S121:S125"/>
    <mergeCell ref="R126:R130"/>
    <mergeCell ref="S126:S130"/>
    <mergeCell ref="R116:R120"/>
    <mergeCell ref="S116:S120"/>
  </mergeCells>
  <pageMargins left="0.70866141732283472" right="0.70866141732283472" top="0.74803149606299213" bottom="0.74803149606299213" header="0.31496062992125984" footer="0.31496062992125984"/>
  <pageSetup paperSize="9" scale="45" firstPageNumber="23"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D4A9B-8C75-49E6-A43D-EE0D36D780AA}">
  <dimension ref="A1:Y174"/>
  <sheetViews>
    <sheetView view="pageBreakPreview" zoomScale="90" zoomScaleNormal="100" zoomScaleSheetLayoutView="90" workbookViewId="0">
      <selection activeCell="R1" sqref="R1"/>
    </sheetView>
  </sheetViews>
  <sheetFormatPr defaultRowHeight="14.25"/>
  <cols>
    <col min="1" max="1" width="3.5703125" style="2539" customWidth="1"/>
    <col min="2" max="2" width="3.42578125" style="2539" customWidth="1"/>
    <col min="3" max="4" width="3.7109375" style="2539" customWidth="1"/>
    <col min="5" max="5" width="2.5703125" style="2539" customWidth="1"/>
    <col min="6" max="6" width="43" style="2539" customWidth="1"/>
    <col min="7" max="7" width="6.42578125" style="2539" customWidth="1"/>
    <col min="8" max="8" width="6.42578125" style="2543" customWidth="1"/>
    <col min="9" max="9" width="4.42578125" style="2539" customWidth="1"/>
    <col min="10" max="10" width="7.28515625" style="2539" customWidth="1"/>
    <col min="11" max="11" width="9.5703125" style="2539" customWidth="1"/>
    <col min="12" max="12" width="10.28515625" style="2542" customWidth="1"/>
    <col min="13" max="13" width="10.28515625" style="2539" customWidth="1"/>
    <col min="14" max="14" width="49" style="2542" customWidth="1"/>
    <col min="15" max="16" width="11.28515625" style="2542" customWidth="1"/>
    <col min="17" max="17" width="11.28515625" style="2541" customWidth="1"/>
    <col min="18" max="18" width="62.85546875" style="2540" customWidth="1"/>
    <col min="19" max="19" width="26.28515625" style="2540" customWidth="1"/>
    <col min="20" max="16384" width="9.140625" style="2539"/>
  </cols>
  <sheetData>
    <row r="1" spans="1:25" ht="71.25" customHeight="1">
      <c r="A1" s="2546"/>
      <c r="B1" s="2546"/>
      <c r="C1" s="2546"/>
      <c r="D1" s="2546"/>
      <c r="E1" s="2546"/>
      <c r="F1" s="2546"/>
      <c r="G1" s="2546"/>
      <c r="H1" s="2947"/>
      <c r="I1" s="2546"/>
      <c r="J1" s="2546"/>
      <c r="K1" s="2546"/>
      <c r="L1" s="2546"/>
      <c r="M1" s="2546"/>
      <c r="N1" s="587"/>
      <c r="O1" s="587"/>
      <c r="P1" s="587"/>
      <c r="Q1" s="587"/>
      <c r="R1" s="2946" t="s">
        <v>997</v>
      </c>
      <c r="S1" s="588"/>
      <c r="T1" s="587"/>
      <c r="U1" s="587"/>
      <c r="V1" s="587"/>
    </row>
    <row r="2" spans="1:25" ht="21.75" customHeight="1">
      <c r="A2" s="7705" t="s">
        <v>368</v>
      </c>
      <c r="B2" s="7705"/>
      <c r="C2" s="7705"/>
      <c r="D2" s="7705"/>
      <c r="E2" s="7705"/>
      <c r="F2" s="7705"/>
      <c r="G2" s="7705"/>
      <c r="H2" s="7705"/>
      <c r="I2" s="7705"/>
      <c r="J2" s="7705"/>
      <c r="K2" s="7705"/>
      <c r="L2" s="7705"/>
      <c r="M2" s="7705"/>
      <c r="N2" s="7705"/>
      <c r="O2" s="7705"/>
      <c r="P2" s="7705"/>
      <c r="Q2" s="7705"/>
      <c r="R2" s="7705"/>
      <c r="S2" s="7705"/>
      <c r="T2" s="587"/>
      <c r="U2" s="587"/>
      <c r="V2" s="587"/>
    </row>
    <row r="3" spans="1:25" ht="18.75" customHeight="1">
      <c r="A3" s="7767" t="s">
        <v>996</v>
      </c>
      <c r="B3" s="7767"/>
      <c r="C3" s="7767"/>
      <c r="D3" s="7767"/>
      <c r="E3" s="7767"/>
      <c r="F3" s="7767"/>
      <c r="G3" s="7767"/>
      <c r="H3" s="7767"/>
      <c r="I3" s="7767"/>
      <c r="J3" s="7767"/>
      <c r="K3" s="7767"/>
      <c r="L3" s="7767"/>
      <c r="M3" s="7767"/>
      <c r="N3" s="7767"/>
      <c r="O3" s="7767"/>
      <c r="P3" s="7767"/>
      <c r="Q3" s="7767"/>
      <c r="R3" s="7767"/>
      <c r="S3" s="7767"/>
      <c r="T3" s="587"/>
      <c r="U3" s="587"/>
      <c r="V3" s="587"/>
    </row>
    <row r="4" spans="1:25" ht="15.75" thickBot="1">
      <c r="A4" s="2944"/>
      <c r="B4" s="2944"/>
      <c r="C4" s="2944"/>
      <c r="D4" s="2944"/>
      <c r="E4" s="2944"/>
      <c r="F4" s="2944"/>
      <c r="G4" s="2944"/>
      <c r="H4" s="2945"/>
      <c r="I4" s="2944"/>
      <c r="J4" s="2944"/>
      <c r="K4" s="2944"/>
      <c r="L4" s="2944"/>
      <c r="M4" s="2944"/>
      <c r="N4" s="2943"/>
      <c r="S4" s="2942" t="s">
        <v>995</v>
      </c>
      <c r="T4" s="2545"/>
      <c r="U4" s="2545"/>
    </row>
    <row r="5" spans="1:25" ht="27.75" customHeight="1" thickBot="1">
      <c r="A5" s="7607" t="s">
        <v>195</v>
      </c>
      <c r="B5" s="7636" t="s">
        <v>194</v>
      </c>
      <c r="C5" s="7661" t="s">
        <v>190</v>
      </c>
      <c r="D5" s="7729" t="s">
        <v>193</v>
      </c>
      <c r="E5" s="7639" t="s">
        <v>192</v>
      </c>
      <c r="F5" s="7642" t="s">
        <v>191</v>
      </c>
      <c r="G5" s="7732" t="s">
        <v>190</v>
      </c>
      <c r="H5" s="7655" t="s">
        <v>189</v>
      </c>
      <c r="I5" s="7658" t="s">
        <v>188</v>
      </c>
      <c r="J5" s="7655" t="s">
        <v>187</v>
      </c>
      <c r="K5" s="7708" t="s">
        <v>186</v>
      </c>
      <c r="L5" s="7709"/>
      <c r="M5" s="7710"/>
      <c r="N5" s="6547" t="s">
        <v>185</v>
      </c>
      <c r="O5" s="6548"/>
      <c r="P5" s="6548"/>
      <c r="Q5" s="6549"/>
      <c r="R5" s="7774" t="s">
        <v>184</v>
      </c>
      <c r="S5" s="7785" t="s">
        <v>183</v>
      </c>
    </row>
    <row r="6" spans="1:25" ht="12.75">
      <c r="A6" s="7608"/>
      <c r="B6" s="7637"/>
      <c r="C6" s="7662"/>
      <c r="D6" s="7730"/>
      <c r="E6" s="7640"/>
      <c r="F6" s="7643"/>
      <c r="G6" s="7733"/>
      <c r="H6" s="7656"/>
      <c r="I6" s="7659"/>
      <c r="J6" s="7656"/>
      <c r="K6" s="7711" t="s">
        <v>182</v>
      </c>
      <c r="L6" s="7711" t="s">
        <v>181</v>
      </c>
      <c r="M6" s="6679" t="s">
        <v>28</v>
      </c>
      <c r="N6" s="7735" t="s">
        <v>180</v>
      </c>
      <c r="O6" s="7774" t="s">
        <v>179</v>
      </c>
      <c r="P6" s="7706" t="s">
        <v>178</v>
      </c>
      <c r="Q6" s="7706" t="s">
        <v>177</v>
      </c>
      <c r="R6" s="7776"/>
      <c r="S6" s="7786"/>
    </row>
    <row r="7" spans="1:25" ht="154.9" customHeight="1" thickBot="1">
      <c r="A7" s="7609"/>
      <c r="B7" s="7638"/>
      <c r="C7" s="7663"/>
      <c r="D7" s="7731"/>
      <c r="E7" s="7641"/>
      <c r="F7" s="7644"/>
      <c r="G7" s="7734"/>
      <c r="H7" s="7657"/>
      <c r="I7" s="7660"/>
      <c r="J7" s="7657"/>
      <c r="K7" s="7712"/>
      <c r="L7" s="7712"/>
      <c r="M7" s="6680"/>
      <c r="N7" s="7736"/>
      <c r="O7" s="7775"/>
      <c r="P7" s="7707"/>
      <c r="Q7" s="7707"/>
      <c r="R7" s="7775"/>
      <c r="S7" s="7787"/>
    </row>
    <row r="8" spans="1:25" ht="15" thickBot="1">
      <c r="A8" s="2868" t="s">
        <v>43</v>
      </c>
      <c r="B8" s="2867"/>
      <c r="C8" s="2866" t="s">
        <v>994</v>
      </c>
      <c r="D8" s="2866"/>
      <c r="E8" s="2863"/>
      <c r="F8" s="2865"/>
      <c r="G8" s="2865"/>
      <c r="H8" s="2864"/>
      <c r="I8" s="2863"/>
      <c r="J8" s="2863"/>
      <c r="K8" s="2863"/>
      <c r="L8" s="2863"/>
      <c r="M8" s="2863"/>
      <c r="N8" s="2862"/>
      <c r="O8" s="2862"/>
      <c r="P8" s="2862"/>
      <c r="Q8" s="2940"/>
      <c r="R8" s="2939"/>
      <c r="S8" s="2938"/>
      <c r="T8" s="2542"/>
      <c r="U8" s="2542"/>
      <c r="V8" s="2542"/>
      <c r="W8" s="2542"/>
      <c r="X8" s="2542"/>
      <c r="Y8" s="2542"/>
    </row>
    <row r="9" spans="1:25" ht="35.25" customHeight="1" thickBot="1">
      <c r="A9" s="2937"/>
      <c r="B9" s="2936"/>
      <c r="C9" s="2933"/>
      <c r="D9" s="2933"/>
      <c r="E9" s="2933"/>
      <c r="F9" s="2935"/>
      <c r="G9" s="2935"/>
      <c r="H9" s="2934"/>
      <c r="I9" s="2933"/>
      <c r="J9" s="2933"/>
      <c r="K9" s="2933"/>
      <c r="L9" s="2933"/>
      <c r="M9" s="2933"/>
      <c r="N9" s="2932" t="s">
        <v>993</v>
      </c>
      <c r="O9" s="2631" t="s">
        <v>992</v>
      </c>
      <c r="P9" s="2859">
        <v>39.799999999999997</v>
      </c>
      <c r="Q9" s="2858">
        <v>41.5</v>
      </c>
      <c r="R9" s="2931" t="s">
        <v>991</v>
      </c>
      <c r="S9" s="2930"/>
      <c r="T9" s="2542"/>
      <c r="U9" s="2542"/>
      <c r="V9" s="2542"/>
      <c r="W9" s="2542"/>
      <c r="X9" s="2542"/>
      <c r="Y9" s="2542"/>
    </row>
    <row r="10" spans="1:25" ht="22.5" customHeight="1" thickBot="1">
      <c r="A10" s="2883" t="s">
        <v>43</v>
      </c>
      <c r="B10" s="2639" t="s">
        <v>43</v>
      </c>
      <c r="C10" s="2638" t="s">
        <v>990</v>
      </c>
      <c r="D10" s="2636"/>
      <c r="E10" s="2636"/>
      <c r="F10" s="2636"/>
      <c r="G10" s="2636"/>
      <c r="H10" s="2637"/>
      <c r="I10" s="2636"/>
      <c r="J10" s="2636"/>
      <c r="K10" s="2636"/>
      <c r="L10" s="2636"/>
      <c r="M10" s="2636"/>
      <c r="N10" s="2636"/>
      <c r="O10" s="2636"/>
      <c r="P10" s="2636"/>
      <c r="Q10" s="2635"/>
      <c r="R10" s="2586"/>
      <c r="S10" s="2585"/>
      <c r="T10" s="2542"/>
      <c r="U10" s="2542"/>
      <c r="V10" s="2542"/>
      <c r="W10" s="2542"/>
      <c r="X10" s="2542"/>
      <c r="Y10" s="2542"/>
    </row>
    <row r="11" spans="1:25" ht="46.5" customHeight="1" thickBot="1">
      <c r="A11" s="2907"/>
      <c r="B11" s="2591"/>
      <c r="C11" s="2916"/>
      <c r="D11" s="2881"/>
      <c r="E11" s="2881"/>
      <c r="F11" s="2881"/>
      <c r="G11" s="2881"/>
      <c r="H11" s="2881"/>
      <c r="I11" s="2881"/>
      <c r="J11" s="2881"/>
      <c r="K11" s="2881"/>
      <c r="L11" s="2881"/>
      <c r="M11" s="2915"/>
      <c r="N11" s="2853" t="s">
        <v>989</v>
      </c>
      <c r="O11" s="2929" t="s">
        <v>988</v>
      </c>
      <c r="P11" s="2928">
        <v>72</v>
      </c>
      <c r="Q11" s="2684">
        <v>72</v>
      </c>
      <c r="R11" s="2696"/>
      <c r="S11" s="2593"/>
      <c r="T11" s="2542"/>
      <c r="U11" s="2542"/>
      <c r="V11" s="2542"/>
      <c r="W11" s="2542"/>
      <c r="X11" s="2542"/>
      <c r="Y11" s="2542"/>
    </row>
    <row r="12" spans="1:25" ht="48.75" customHeight="1">
      <c r="A12" s="7716" t="s">
        <v>43</v>
      </c>
      <c r="B12" s="7719" t="s">
        <v>43</v>
      </c>
      <c r="C12" s="7649" t="s">
        <v>43</v>
      </c>
      <c r="D12" s="2611"/>
      <c r="E12" s="2628"/>
      <c r="F12" s="7614" t="s">
        <v>985</v>
      </c>
      <c r="G12" s="7633" t="s">
        <v>166</v>
      </c>
      <c r="H12" s="7664" t="s">
        <v>48</v>
      </c>
      <c r="I12" s="7768" t="s">
        <v>457</v>
      </c>
      <c r="J12" s="2627" t="s">
        <v>41</v>
      </c>
      <c r="K12" s="2626">
        <f>K14</f>
        <v>1</v>
      </c>
      <c r="L12" s="2626">
        <f>L14</f>
        <v>1</v>
      </c>
      <c r="M12" s="2626">
        <f>M14</f>
        <v>0</v>
      </c>
      <c r="N12" s="7653" t="s">
        <v>987</v>
      </c>
      <c r="O12" s="2927" t="s">
        <v>45</v>
      </c>
      <c r="P12" s="2682">
        <v>1</v>
      </c>
      <c r="Q12" s="2926">
        <v>1</v>
      </c>
      <c r="R12" s="2615" t="s">
        <v>986</v>
      </c>
      <c r="S12" s="2593"/>
      <c r="T12" s="2542"/>
      <c r="U12" s="2542"/>
      <c r="V12" s="2542"/>
      <c r="W12" s="2542"/>
      <c r="X12" s="2542"/>
      <c r="Y12" s="2542"/>
    </row>
    <row r="13" spans="1:25" ht="17.25" customHeight="1" thickBot="1">
      <c r="A13" s="7718"/>
      <c r="B13" s="7720"/>
      <c r="C13" s="7651"/>
      <c r="D13" s="2891"/>
      <c r="E13" s="2622"/>
      <c r="F13" s="7616"/>
      <c r="G13" s="7634"/>
      <c r="H13" s="7665"/>
      <c r="I13" s="7769"/>
      <c r="J13" s="2621" t="s">
        <v>36</v>
      </c>
      <c r="K13" s="2620">
        <f>SUM(K12:K12)</f>
        <v>1</v>
      </c>
      <c r="L13" s="2620">
        <f>SUM(L12:L12)</f>
        <v>1</v>
      </c>
      <c r="M13" s="2620">
        <f>SUM(M12:M12)</f>
        <v>0</v>
      </c>
      <c r="N13" s="7654"/>
      <c r="O13" s="2924"/>
      <c r="P13" s="2923"/>
      <c r="Q13" s="2844"/>
      <c r="R13" s="2739"/>
      <c r="S13" s="2593"/>
      <c r="T13" s="2542"/>
      <c r="U13" s="2542"/>
      <c r="V13" s="2542"/>
      <c r="W13" s="2542"/>
      <c r="X13" s="2542"/>
      <c r="Y13" s="2542"/>
    </row>
    <row r="14" spans="1:25" ht="15.75" thickBot="1">
      <c r="A14" s="7620" t="s">
        <v>43</v>
      </c>
      <c r="B14" s="7617" t="s">
        <v>43</v>
      </c>
      <c r="C14" s="2830" t="s">
        <v>43</v>
      </c>
      <c r="D14" s="2875" t="s">
        <v>43</v>
      </c>
      <c r="E14" s="7652"/>
      <c r="F14" s="7648" t="s">
        <v>985</v>
      </c>
      <c r="G14" s="7634"/>
      <c r="H14" s="7665"/>
      <c r="I14" s="7769"/>
      <c r="J14" s="2682" t="s">
        <v>41</v>
      </c>
      <c r="K14" s="2727">
        <v>1</v>
      </c>
      <c r="L14" s="2727">
        <v>1</v>
      </c>
      <c r="M14" s="2726"/>
      <c r="N14" s="2925"/>
      <c r="O14" s="2924"/>
      <c r="P14" s="2923"/>
      <c r="Q14" s="2844"/>
      <c r="R14" s="2739"/>
      <c r="S14" s="2593"/>
      <c r="T14" s="2542"/>
      <c r="U14" s="2542"/>
      <c r="V14" s="2542"/>
      <c r="W14" s="2542"/>
      <c r="X14" s="2542"/>
      <c r="Y14" s="2542"/>
    </row>
    <row r="15" spans="1:25" ht="29.25" customHeight="1" thickBot="1">
      <c r="A15" s="7622"/>
      <c r="B15" s="7619"/>
      <c r="C15" s="2892"/>
      <c r="D15" s="2891"/>
      <c r="E15" s="7630"/>
      <c r="F15" s="7632"/>
      <c r="G15" s="7635"/>
      <c r="H15" s="7666"/>
      <c r="I15" s="7770"/>
      <c r="J15" s="2723" t="s">
        <v>36</v>
      </c>
      <c r="K15" s="2647">
        <f>SUM(K14)</f>
        <v>1</v>
      </c>
      <c r="L15" s="2647">
        <f>SUM(L14)</f>
        <v>1</v>
      </c>
      <c r="M15" s="2647">
        <f>SUM(M14)</f>
        <v>0</v>
      </c>
      <c r="N15" s="2922"/>
      <c r="O15" s="2921"/>
      <c r="P15" s="2920"/>
      <c r="Q15" s="2842"/>
      <c r="R15" s="2739"/>
      <c r="S15" s="2593"/>
      <c r="T15" s="2542"/>
      <c r="U15" s="2542"/>
      <c r="V15" s="2542"/>
      <c r="W15" s="2542"/>
      <c r="X15" s="2542"/>
      <c r="Y15" s="2542"/>
    </row>
    <row r="16" spans="1:25" ht="14.45" customHeight="1" thickBot="1">
      <c r="A16" s="2584" t="s">
        <v>43</v>
      </c>
      <c r="B16" s="2644" t="s">
        <v>43</v>
      </c>
      <c r="C16" s="7625" t="s">
        <v>40</v>
      </c>
      <c r="D16" s="7626"/>
      <c r="E16" s="7626"/>
      <c r="F16" s="7626"/>
      <c r="G16" s="7626"/>
      <c r="H16" s="7626"/>
      <c r="I16" s="7626"/>
      <c r="J16" s="2643" t="s">
        <v>36</v>
      </c>
      <c r="K16" s="2642">
        <f>K13*1</f>
        <v>1</v>
      </c>
      <c r="L16" s="2642">
        <f>L13*1</f>
        <v>1</v>
      </c>
      <c r="M16" s="2642">
        <f>M13*1</f>
        <v>0</v>
      </c>
      <c r="N16" s="2641"/>
      <c r="O16" s="2641"/>
      <c r="P16" s="2641"/>
      <c r="Q16" s="2919"/>
      <c r="R16" s="2917"/>
      <c r="S16" s="2585"/>
      <c r="T16" s="2542"/>
      <c r="U16" s="2542"/>
      <c r="V16" s="2542"/>
      <c r="W16" s="2542"/>
      <c r="X16" s="2542"/>
      <c r="Y16" s="2542"/>
    </row>
    <row r="17" spans="1:25" ht="28.5" customHeight="1" thickBot="1">
      <c r="A17" s="2883" t="s">
        <v>43</v>
      </c>
      <c r="B17" s="2639" t="s">
        <v>38</v>
      </c>
      <c r="C17" s="2638" t="s">
        <v>984</v>
      </c>
      <c r="D17" s="2636"/>
      <c r="E17" s="2636"/>
      <c r="F17" s="2636"/>
      <c r="G17" s="2636"/>
      <c r="H17" s="2636"/>
      <c r="I17" s="2636"/>
      <c r="J17" s="2636"/>
      <c r="K17" s="2636"/>
      <c r="L17" s="2636"/>
      <c r="M17" s="2636"/>
      <c r="N17" s="2636"/>
      <c r="O17" s="2636"/>
      <c r="P17" s="2636"/>
      <c r="Q17" s="2918"/>
      <c r="R17" s="2917"/>
      <c r="S17" s="2585"/>
      <c r="T17" s="2542"/>
      <c r="U17" s="2542"/>
      <c r="V17" s="2542"/>
      <c r="W17" s="2542"/>
      <c r="X17" s="2542"/>
      <c r="Y17" s="2542"/>
    </row>
    <row r="18" spans="1:25" ht="39" thickBot="1">
      <c r="A18" s="2883"/>
      <c r="B18" s="2591"/>
      <c r="C18" s="2916"/>
      <c r="D18" s="2881"/>
      <c r="E18" s="2881"/>
      <c r="F18" s="2881"/>
      <c r="G18" s="2881"/>
      <c r="H18" s="2881"/>
      <c r="I18" s="2881"/>
      <c r="J18" s="2881"/>
      <c r="K18" s="2881"/>
      <c r="L18" s="2881"/>
      <c r="M18" s="2915"/>
      <c r="N18" s="2768" t="s">
        <v>983</v>
      </c>
      <c r="O18" s="2631" t="s">
        <v>83</v>
      </c>
      <c r="P18" s="2859">
        <v>14</v>
      </c>
      <c r="Q18" s="2858">
        <v>15</v>
      </c>
      <c r="R18" s="2758"/>
      <c r="S18" s="2593"/>
      <c r="T18" s="2542"/>
      <c r="U18" s="2542"/>
      <c r="V18" s="2542"/>
      <c r="W18" s="2542"/>
      <c r="X18" s="2542"/>
      <c r="Y18" s="2542"/>
    </row>
    <row r="19" spans="1:25" ht="42.75" customHeight="1" thickBot="1">
      <c r="A19" s="7716" t="s">
        <v>43</v>
      </c>
      <c r="B19" s="7719" t="s">
        <v>38</v>
      </c>
      <c r="C19" s="7649" t="s">
        <v>43</v>
      </c>
      <c r="D19" s="2611"/>
      <c r="E19" s="2847"/>
      <c r="F19" s="7614" t="s">
        <v>977</v>
      </c>
      <c r="G19" s="7721" t="s">
        <v>814</v>
      </c>
      <c r="H19" s="7664" t="s">
        <v>48</v>
      </c>
      <c r="I19" s="7645" t="s">
        <v>457</v>
      </c>
      <c r="J19" s="2914" t="s">
        <v>41</v>
      </c>
      <c r="K19" s="2913">
        <f>K23</f>
        <v>0</v>
      </c>
      <c r="L19" s="2913">
        <f>L23</f>
        <v>0</v>
      </c>
      <c r="M19" s="2913">
        <f>M23</f>
        <v>0</v>
      </c>
      <c r="N19" s="2912" t="s">
        <v>982</v>
      </c>
      <c r="O19" s="2911" t="s">
        <v>981</v>
      </c>
      <c r="P19" s="2910">
        <v>80</v>
      </c>
      <c r="Q19" s="2909">
        <v>140</v>
      </c>
      <c r="R19" s="2758"/>
      <c r="S19" s="2593"/>
      <c r="T19" s="2542"/>
      <c r="U19" s="2542"/>
      <c r="V19" s="2542"/>
      <c r="W19" s="2542"/>
      <c r="X19" s="2542"/>
      <c r="Y19" s="2542"/>
    </row>
    <row r="20" spans="1:25" ht="30.75" customHeight="1">
      <c r="A20" s="7717"/>
      <c r="B20" s="7618"/>
      <c r="C20" s="7650"/>
      <c r="D20" s="2660"/>
      <c r="E20" s="2906"/>
      <c r="F20" s="7615"/>
      <c r="G20" s="7722"/>
      <c r="H20" s="7665"/>
      <c r="I20" s="7646"/>
      <c r="J20" s="2627"/>
      <c r="K20" s="2626"/>
      <c r="L20" s="2626"/>
      <c r="M20" s="2626"/>
      <c r="N20" s="2879" t="s">
        <v>980</v>
      </c>
      <c r="O20" s="2908" t="s">
        <v>45</v>
      </c>
      <c r="P20" s="2605">
        <v>2</v>
      </c>
      <c r="Q20" s="2604">
        <v>1</v>
      </c>
      <c r="R20" s="2615" t="s">
        <v>979</v>
      </c>
      <c r="S20" s="2593"/>
      <c r="T20" s="2542"/>
      <c r="U20" s="2542"/>
      <c r="V20" s="2542"/>
      <c r="W20" s="2542"/>
      <c r="X20" s="2542"/>
      <c r="Y20" s="2542"/>
    </row>
    <row r="21" spans="1:25" ht="25.5">
      <c r="A21" s="7717"/>
      <c r="B21" s="7618"/>
      <c r="C21" s="7650"/>
      <c r="D21" s="2660"/>
      <c r="E21" s="2906"/>
      <c r="F21" s="7615"/>
      <c r="G21" s="7722"/>
      <c r="H21" s="7665"/>
      <c r="I21" s="7646"/>
      <c r="J21" s="2657"/>
      <c r="K21" s="2693"/>
      <c r="L21" s="2693"/>
      <c r="M21" s="2693"/>
      <c r="N21" s="2905" t="s">
        <v>978</v>
      </c>
      <c r="O21" s="2904" t="s">
        <v>45</v>
      </c>
      <c r="P21" s="2903">
        <v>0</v>
      </c>
      <c r="Q21" s="2902">
        <v>0</v>
      </c>
      <c r="R21" s="2594"/>
      <c r="S21" s="2593"/>
      <c r="T21" s="2542"/>
      <c r="U21" s="2542"/>
      <c r="V21" s="2542"/>
      <c r="W21" s="2542"/>
      <c r="X21" s="2542"/>
      <c r="Y21" s="2542"/>
    </row>
    <row r="22" spans="1:25" ht="14.45" customHeight="1" thickBot="1">
      <c r="A22" s="7718"/>
      <c r="B22" s="7720"/>
      <c r="C22" s="7651"/>
      <c r="D22" s="2891"/>
      <c r="E22" s="2845"/>
      <c r="F22" s="7616"/>
      <c r="G22" s="7722"/>
      <c r="H22" s="7665"/>
      <c r="I22" s="7646"/>
      <c r="J22" s="2621" t="s">
        <v>36</v>
      </c>
      <c r="K22" s="2620">
        <f>SUM(K19:K20)</f>
        <v>0</v>
      </c>
      <c r="L22" s="2620">
        <f>SUM(L19:L20)</f>
        <v>0</v>
      </c>
      <c r="M22" s="2620">
        <f>SUM(M19:M20)</f>
        <v>0</v>
      </c>
      <c r="N22" s="2901"/>
      <c r="O22" s="2900"/>
      <c r="P22" s="2899"/>
      <c r="Q22" s="2898"/>
      <c r="R22" s="2594"/>
      <c r="S22" s="2593"/>
      <c r="T22" s="2542"/>
      <c r="U22" s="2542"/>
      <c r="V22" s="2542"/>
      <c r="W22" s="2542"/>
      <c r="X22" s="2542"/>
      <c r="Y22" s="2542"/>
    </row>
    <row r="23" spans="1:25" ht="26.25" customHeight="1" thickBot="1">
      <c r="A23" s="7620" t="s">
        <v>43</v>
      </c>
      <c r="B23" s="7617" t="s">
        <v>38</v>
      </c>
      <c r="C23" s="2830" t="s">
        <v>43</v>
      </c>
      <c r="D23" s="2875" t="s">
        <v>43</v>
      </c>
      <c r="E23" s="7652"/>
      <c r="F23" s="7648" t="s">
        <v>977</v>
      </c>
      <c r="G23" s="7722"/>
      <c r="H23" s="7665"/>
      <c r="I23" s="7646"/>
      <c r="J23" s="2682" t="s">
        <v>41</v>
      </c>
      <c r="K23" s="2897">
        <v>0</v>
      </c>
      <c r="L23" s="2897">
        <v>0</v>
      </c>
      <c r="M23" s="2897">
        <v>0</v>
      </c>
      <c r="N23" s="2896"/>
      <c r="O23" s="2895"/>
      <c r="P23" s="2894"/>
      <c r="Q23" s="2893"/>
      <c r="R23" s="2594"/>
      <c r="S23" s="2593"/>
      <c r="T23" s="2542"/>
      <c r="U23" s="2542"/>
      <c r="V23" s="2542"/>
      <c r="W23" s="2542"/>
      <c r="X23" s="2542"/>
      <c r="Y23" s="2542"/>
    </row>
    <row r="24" spans="1:25" ht="20.25" customHeight="1" thickBot="1">
      <c r="A24" s="7622"/>
      <c r="B24" s="7619"/>
      <c r="C24" s="2892"/>
      <c r="D24" s="2891"/>
      <c r="E24" s="7630"/>
      <c r="F24" s="7632"/>
      <c r="G24" s="7723"/>
      <c r="H24" s="7666"/>
      <c r="I24" s="7647"/>
      <c r="J24" s="2723" t="s">
        <v>36</v>
      </c>
      <c r="K24" s="2647">
        <f>SUM(K23)</f>
        <v>0</v>
      </c>
      <c r="L24" s="2647">
        <f>SUM(L23)</f>
        <v>0</v>
      </c>
      <c r="M24" s="2647">
        <f>SUM(M23)</f>
        <v>0</v>
      </c>
      <c r="N24" s="2890"/>
      <c r="O24" s="2889"/>
      <c r="P24" s="2888"/>
      <c r="Q24" s="2887"/>
      <c r="R24" s="2594"/>
      <c r="S24" s="2593"/>
      <c r="T24" s="2542"/>
      <c r="U24" s="2542"/>
      <c r="V24" s="2542"/>
      <c r="W24" s="2542"/>
      <c r="X24" s="2542"/>
      <c r="Y24" s="2542"/>
    </row>
    <row r="25" spans="1:25" ht="15" customHeight="1" thickBot="1">
      <c r="A25" s="2584" t="s">
        <v>43</v>
      </c>
      <c r="B25" s="2644" t="s">
        <v>38</v>
      </c>
      <c r="C25" s="7625" t="s">
        <v>40</v>
      </c>
      <c r="D25" s="7626"/>
      <c r="E25" s="7626"/>
      <c r="F25" s="7626"/>
      <c r="G25" s="7626"/>
      <c r="H25" s="7626"/>
      <c r="I25" s="7626"/>
      <c r="J25" s="2643" t="s">
        <v>36</v>
      </c>
      <c r="K25" s="2642">
        <f>K22</f>
        <v>0</v>
      </c>
      <c r="L25" s="2642">
        <f>L22</f>
        <v>0</v>
      </c>
      <c r="M25" s="2642">
        <f>M22</f>
        <v>0</v>
      </c>
      <c r="N25" s="2641"/>
      <c r="O25" s="2641"/>
      <c r="P25" s="2641"/>
      <c r="Q25" s="2640"/>
      <c r="R25" s="2586"/>
      <c r="S25" s="2585"/>
      <c r="T25" s="2542"/>
      <c r="U25" s="2542"/>
      <c r="V25" s="2542"/>
      <c r="W25" s="2542"/>
      <c r="X25" s="2542"/>
      <c r="Y25" s="2542"/>
    </row>
    <row r="26" spans="1:25" ht="15" thickBot="1">
      <c r="A26" s="2886" t="s">
        <v>43</v>
      </c>
      <c r="B26" s="2765" t="s">
        <v>51</v>
      </c>
      <c r="C26" s="2885"/>
      <c r="D26" s="2884"/>
      <c r="E26" s="2636" t="s">
        <v>976</v>
      </c>
      <c r="F26" s="2636"/>
      <c r="G26" s="2636"/>
      <c r="H26" s="2637"/>
      <c r="I26" s="2636"/>
      <c r="J26" s="2636"/>
      <c r="K26" s="2636"/>
      <c r="L26" s="2636"/>
      <c r="M26" s="2636"/>
      <c r="N26" s="2636"/>
      <c r="O26" s="2636"/>
      <c r="P26" s="2636"/>
      <c r="Q26" s="2635"/>
      <c r="R26" s="2586"/>
      <c r="S26" s="2585"/>
      <c r="T26" s="2542"/>
      <c r="U26" s="2542"/>
      <c r="V26" s="2542"/>
      <c r="W26" s="2542"/>
      <c r="X26" s="2542"/>
      <c r="Y26" s="2542"/>
    </row>
    <row r="27" spans="1:25" ht="35.450000000000003" customHeight="1" thickBot="1">
      <c r="A27" s="2883"/>
      <c r="B27" s="2591"/>
      <c r="C27" s="2633"/>
      <c r="D27" s="2633"/>
      <c r="E27" s="2633"/>
      <c r="F27" s="2881"/>
      <c r="G27" s="2881"/>
      <c r="H27" s="2882"/>
      <c r="I27" s="2881"/>
      <c r="J27" s="2881"/>
      <c r="K27" s="2881"/>
      <c r="L27" s="2881"/>
      <c r="M27" s="2880"/>
      <c r="N27" s="2686" t="s">
        <v>975</v>
      </c>
      <c r="O27" s="2631" t="s">
        <v>174</v>
      </c>
      <c r="P27" s="2859">
        <v>64</v>
      </c>
      <c r="Q27" s="2858">
        <v>70.900000000000006</v>
      </c>
      <c r="R27" s="2615" t="s">
        <v>974</v>
      </c>
      <c r="S27" s="2593"/>
      <c r="T27" s="2542"/>
      <c r="U27" s="2542"/>
      <c r="V27" s="2542"/>
      <c r="W27" s="2542"/>
      <c r="X27" s="2542"/>
      <c r="Y27" s="2542"/>
    </row>
    <row r="28" spans="1:25" ht="108" customHeight="1">
      <c r="A28" s="7620" t="s">
        <v>43</v>
      </c>
      <c r="B28" s="7617" t="s">
        <v>51</v>
      </c>
      <c r="C28" s="7667" t="s">
        <v>43</v>
      </c>
      <c r="D28" s="2611"/>
      <c r="E28" s="7699"/>
      <c r="F28" s="7614" t="s">
        <v>973</v>
      </c>
      <c r="G28" s="7633" t="s">
        <v>972</v>
      </c>
      <c r="H28" s="7702" t="s">
        <v>48</v>
      </c>
      <c r="I28" s="7645" t="s">
        <v>457</v>
      </c>
      <c r="J28" s="2627"/>
      <c r="K28" s="2627"/>
      <c r="L28" s="2626"/>
      <c r="M28" s="2711"/>
      <c r="N28" s="2879" t="s">
        <v>971</v>
      </c>
      <c r="O28" s="2624" t="s">
        <v>83</v>
      </c>
      <c r="P28" s="2605">
        <v>2</v>
      </c>
      <c r="Q28" s="2604">
        <v>4</v>
      </c>
      <c r="R28" s="2615" t="s">
        <v>970</v>
      </c>
      <c r="S28" s="2593"/>
      <c r="T28" s="2542"/>
      <c r="U28" s="2542"/>
      <c r="V28" s="2542"/>
      <c r="W28" s="2542"/>
      <c r="X28" s="2542"/>
      <c r="Y28" s="2542"/>
    </row>
    <row r="29" spans="1:25" ht="33" customHeight="1">
      <c r="A29" s="7621"/>
      <c r="B29" s="7618"/>
      <c r="C29" s="7695"/>
      <c r="D29" s="2660"/>
      <c r="E29" s="7700"/>
      <c r="F29" s="7615"/>
      <c r="G29" s="7634"/>
      <c r="H29" s="7703"/>
      <c r="I29" s="7646"/>
      <c r="J29" s="2657" t="s">
        <v>41</v>
      </c>
      <c r="K29" s="2656">
        <f>K32</f>
        <v>15</v>
      </c>
      <c r="L29" s="2656">
        <f>L32</f>
        <v>15</v>
      </c>
      <c r="M29" s="2656">
        <f>M32</f>
        <v>10.5</v>
      </c>
      <c r="N29" s="2700" t="s">
        <v>969</v>
      </c>
      <c r="O29" s="2876" t="s">
        <v>83</v>
      </c>
      <c r="P29" s="2653">
        <v>1</v>
      </c>
      <c r="Q29" s="2652">
        <v>0</v>
      </c>
      <c r="R29" s="2739"/>
      <c r="S29" s="2593"/>
      <c r="T29" s="2542"/>
      <c r="U29" s="2542"/>
      <c r="V29" s="2542"/>
      <c r="W29" s="2542"/>
      <c r="X29" s="2542"/>
      <c r="Y29" s="2542"/>
    </row>
    <row r="30" spans="1:25" ht="149.25" customHeight="1" thickBot="1">
      <c r="A30" s="7621"/>
      <c r="B30" s="7618"/>
      <c r="C30" s="7695"/>
      <c r="D30" s="2660"/>
      <c r="E30" s="7700"/>
      <c r="F30" s="7615"/>
      <c r="G30" s="7634"/>
      <c r="H30" s="7703"/>
      <c r="I30" s="7646"/>
      <c r="J30" s="2621"/>
      <c r="K30" s="2620"/>
      <c r="L30" s="2620"/>
      <c r="M30" s="2620"/>
      <c r="N30" s="2700" t="s">
        <v>968</v>
      </c>
      <c r="O30" s="2878" t="s">
        <v>174</v>
      </c>
      <c r="P30" s="2725">
        <v>30</v>
      </c>
      <c r="Q30" s="2652" t="s">
        <v>967</v>
      </c>
      <c r="R30" s="2615" t="s">
        <v>966</v>
      </c>
      <c r="S30" s="2593"/>
      <c r="T30" s="2542"/>
      <c r="U30" s="2542"/>
      <c r="V30" s="2542"/>
      <c r="W30" s="2542"/>
      <c r="X30" s="2542"/>
      <c r="Y30" s="2542"/>
    </row>
    <row r="31" spans="1:25" ht="58.9" customHeight="1" thickBot="1">
      <c r="A31" s="7622"/>
      <c r="B31" s="7619"/>
      <c r="C31" s="7668"/>
      <c r="D31" s="2601"/>
      <c r="E31" s="7701"/>
      <c r="F31" s="7616"/>
      <c r="G31" s="7634"/>
      <c r="H31" s="7703"/>
      <c r="I31" s="7646"/>
      <c r="J31" s="2621" t="s">
        <v>36</v>
      </c>
      <c r="K31" s="2620">
        <f>SUM(K29:K30)</f>
        <v>15</v>
      </c>
      <c r="L31" s="2620">
        <f>SUM(L29:L30)</f>
        <v>15</v>
      </c>
      <c r="M31" s="2620">
        <f>SUM(M29:M30)</f>
        <v>10.5</v>
      </c>
      <c r="N31" s="2877" t="s">
        <v>965</v>
      </c>
      <c r="O31" s="2876" t="s">
        <v>280</v>
      </c>
      <c r="P31" s="2730">
        <v>15</v>
      </c>
      <c r="Q31" s="2694">
        <v>0</v>
      </c>
      <c r="R31" s="2615" t="s">
        <v>964</v>
      </c>
      <c r="S31" s="2593"/>
      <c r="T31" s="2542"/>
      <c r="U31" s="2542"/>
      <c r="V31" s="2542"/>
      <c r="W31" s="2542"/>
      <c r="X31" s="2542"/>
      <c r="Y31" s="2542"/>
    </row>
    <row r="32" spans="1:25" ht="18.75" customHeight="1" thickBot="1">
      <c r="A32" s="7620" t="s">
        <v>43</v>
      </c>
      <c r="B32" s="7617" t="s">
        <v>51</v>
      </c>
      <c r="C32" s="2830" t="s">
        <v>43</v>
      </c>
      <c r="D32" s="2875" t="s">
        <v>43</v>
      </c>
      <c r="E32" s="7727"/>
      <c r="F32" s="7648" t="s">
        <v>963</v>
      </c>
      <c r="G32" s="7634"/>
      <c r="H32" s="7703"/>
      <c r="I32" s="7646"/>
      <c r="J32" s="2682" t="s">
        <v>41</v>
      </c>
      <c r="K32" s="2672">
        <v>15</v>
      </c>
      <c r="L32" s="2672">
        <v>15</v>
      </c>
      <c r="M32" s="2874">
        <v>10.5</v>
      </c>
      <c r="N32" s="2561"/>
      <c r="O32" s="2699"/>
      <c r="P32" s="2873"/>
      <c r="Q32" s="2872"/>
      <c r="R32" s="2594"/>
      <c r="S32" s="2593"/>
      <c r="T32" s="2542"/>
      <c r="U32" s="2542"/>
      <c r="V32" s="2542"/>
      <c r="W32" s="2542"/>
      <c r="X32" s="2542"/>
      <c r="Y32" s="2542"/>
    </row>
    <row r="33" spans="1:25" ht="18.75" customHeight="1" thickBot="1">
      <c r="A33" s="7622"/>
      <c r="B33" s="7619"/>
      <c r="C33" s="2602"/>
      <c r="D33" s="2601"/>
      <c r="E33" s="7728"/>
      <c r="F33" s="7632"/>
      <c r="G33" s="7635"/>
      <c r="H33" s="7704"/>
      <c r="I33" s="7647"/>
      <c r="J33" s="2723" t="s">
        <v>36</v>
      </c>
      <c r="K33" s="2647">
        <f>SUM(K32)</f>
        <v>15</v>
      </c>
      <c r="L33" s="2647">
        <f>SUM(L32)</f>
        <v>15</v>
      </c>
      <c r="M33" s="2647">
        <f>SUM(M32)</f>
        <v>10.5</v>
      </c>
      <c r="N33" s="2559"/>
      <c r="O33" s="2871"/>
      <c r="P33" s="2870"/>
      <c r="Q33" s="2734"/>
      <c r="R33" s="2594"/>
      <c r="S33" s="2593"/>
      <c r="T33" s="2542"/>
      <c r="U33" s="2542"/>
      <c r="V33" s="2542"/>
      <c r="W33" s="2542"/>
      <c r="X33" s="2542"/>
      <c r="Y33" s="2542"/>
    </row>
    <row r="34" spans="1:25" ht="15" customHeight="1" thickBot="1">
      <c r="A34" s="2584" t="s">
        <v>43</v>
      </c>
      <c r="B34" s="2644" t="s">
        <v>51</v>
      </c>
      <c r="C34" s="7625" t="s">
        <v>40</v>
      </c>
      <c r="D34" s="7626"/>
      <c r="E34" s="7626"/>
      <c r="F34" s="7626"/>
      <c r="G34" s="7626"/>
      <c r="H34" s="7626"/>
      <c r="I34" s="7626"/>
      <c r="J34" s="2643" t="s">
        <v>36</v>
      </c>
      <c r="K34" s="2642">
        <f>K31</f>
        <v>15</v>
      </c>
      <c r="L34" s="2642">
        <f>L31</f>
        <v>15</v>
      </c>
      <c r="M34" s="2642">
        <f>M31</f>
        <v>10.5</v>
      </c>
      <c r="N34" s="2869"/>
      <c r="O34" s="2588"/>
      <c r="P34" s="2588"/>
      <c r="Q34" s="2721"/>
      <c r="R34" s="2586"/>
      <c r="S34" s="2585"/>
      <c r="T34" s="2542"/>
      <c r="U34" s="2542"/>
      <c r="V34" s="2542"/>
      <c r="W34" s="2542"/>
      <c r="X34" s="2542"/>
      <c r="Y34" s="2542"/>
    </row>
    <row r="35" spans="1:25" ht="15.75" customHeight="1" thickBot="1">
      <c r="A35" s="2584" t="s">
        <v>43</v>
      </c>
      <c r="B35" s="7623" t="s">
        <v>39</v>
      </c>
      <c r="C35" s="7624"/>
      <c r="D35" s="7624"/>
      <c r="E35" s="7624"/>
      <c r="F35" s="7624"/>
      <c r="G35" s="7624"/>
      <c r="H35" s="7624"/>
      <c r="I35" s="7624"/>
      <c r="J35" s="2582" t="s">
        <v>36</v>
      </c>
      <c r="K35" s="2581">
        <f>K16+K25+K34</f>
        <v>16</v>
      </c>
      <c r="L35" s="2581">
        <f>L16+L25+L34</f>
        <v>16</v>
      </c>
      <c r="M35" s="2581">
        <f>M16+M25+M34</f>
        <v>10.5</v>
      </c>
      <c r="N35" s="2580"/>
      <c r="O35" s="2580"/>
      <c r="P35" s="2580"/>
      <c r="Q35" s="2579"/>
      <c r="R35" s="2578"/>
      <c r="S35" s="2577"/>
      <c r="T35" s="2542"/>
      <c r="U35" s="2542"/>
      <c r="V35" s="2542"/>
      <c r="W35" s="2542"/>
      <c r="X35" s="2542"/>
      <c r="Y35" s="2542"/>
    </row>
    <row r="36" spans="1:25" ht="15" thickBot="1">
      <c r="A36" s="2868" t="s">
        <v>38</v>
      </c>
      <c r="B36" s="2867"/>
      <c r="C36" s="2866" t="s">
        <v>962</v>
      </c>
      <c r="D36" s="2866"/>
      <c r="E36" s="2863"/>
      <c r="F36" s="2865"/>
      <c r="G36" s="2865"/>
      <c r="H36" s="2864"/>
      <c r="I36" s="2863"/>
      <c r="J36" s="2863"/>
      <c r="K36" s="2863"/>
      <c r="L36" s="2863"/>
      <c r="M36" s="2863"/>
      <c r="N36" s="2862"/>
      <c r="O36" s="2862"/>
      <c r="P36" s="2862"/>
      <c r="Q36" s="2861"/>
      <c r="R36" s="2578"/>
      <c r="S36" s="2577"/>
      <c r="T36" s="2542"/>
      <c r="U36" s="2542"/>
      <c r="V36" s="2542"/>
      <c r="W36" s="2542"/>
      <c r="X36" s="2542"/>
      <c r="Y36" s="2542"/>
    </row>
    <row r="37" spans="1:25" ht="15" customHeight="1" thickBot="1">
      <c r="A37" s="7669"/>
      <c r="B37" s="7610"/>
      <c r="C37" s="7611"/>
      <c r="D37" s="7611"/>
      <c r="E37" s="7611"/>
      <c r="F37" s="7611"/>
      <c r="G37" s="7611"/>
      <c r="H37" s="7611"/>
      <c r="I37" s="7611"/>
      <c r="J37" s="7611"/>
      <c r="K37" s="7611"/>
      <c r="L37" s="7611"/>
      <c r="M37" s="2860"/>
      <c r="N37" s="2768" t="s">
        <v>961</v>
      </c>
      <c r="O37" s="2631" t="s">
        <v>960</v>
      </c>
      <c r="P37" s="2859">
        <v>2800</v>
      </c>
      <c r="Q37" s="2858">
        <v>2200</v>
      </c>
      <c r="R37" s="2739" t="s">
        <v>940</v>
      </c>
      <c r="S37" s="2593"/>
      <c r="T37" s="2542"/>
      <c r="U37" s="2542"/>
      <c r="V37" s="2542"/>
      <c r="W37" s="2542"/>
      <c r="X37" s="2542"/>
      <c r="Y37" s="2542"/>
    </row>
    <row r="38" spans="1:25" ht="30.75" customHeight="1" thickBot="1">
      <c r="A38" s="7670"/>
      <c r="B38" s="7612"/>
      <c r="C38" s="7613"/>
      <c r="D38" s="7613"/>
      <c r="E38" s="7613"/>
      <c r="F38" s="7613"/>
      <c r="G38" s="7613"/>
      <c r="H38" s="7613"/>
      <c r="I38" s="7613"/>
      <c r="J38" s="7613"/>
      <c r="K38" s="7613"/>
      <c r="L38" s="7613"/>
      <c r="M38" s="2856"/>
      <c r="N38" s="2768" t="s">
        <v>959</v>
      </c>
      <c r="O38" s="2631" t="s">
        <v>174</v>
      </c>
      <c r="P38" s="2715">
        <v>36</v>
      </c>
      <c r="Q38" s="2714">
        <v>43.4</v>
      </c>
      <c r="R38" s="2739" t="s">
        <v>940</v>
      </c>
      <c r="S38" s="2593"/>
      <c r="T38" s="2542"/>
      <c r="U38" s="2542"/>
      <c r="V38" s="2542"/>
      <c r="W38" s="2542"/>
      <c r="X38" s="2542"/>
      <c r="Y38" s="2542"/>
    </row>
    <row r="39" spans="1:25" ht="15.75" thickBot="1">
      <c r="A39" s="2592" t="s">
        <v>38</v>
      </c>
      <c r="B39" s="2639" t="s">
        <v>43</v>
      </c>
      <c r="C39" s="2638" t="s">
        <v>958</v>
      </c>
      <c r="D39" s="2636"/>
      <c r="E39" s="2636"/>
      <c r="F39" s="2636"/>
      <c r="G39" s="2636"/>
      <c r="H39" s="2637"/>
      <c r="I39" s="2636"/>
      <c r="J39" s="2636"/>
      <c r="K39" s="2636"/>
      <c r="L39" s="2636"/>
      <c r="M39" s="2636"/>
      <c r="N39" s="2636"/>
      <c r="O39" s="2636"/>
      <c r="P39" s="2855"/>
      <c r="Q39" s="2720"/>
      <c r="R39" s="2739"/>
      <c r="S39" s="2593"/>
      <c r="T39" s="2542"/>
      <c r="U39" s="2542"/>
      <c r="V39" s="2542"/>
      <c r="W39" s="2542"/>
      <c r="X39" s="2542"/>
      <c r="Y39" s="2542"/>
    </row>
    <row r="40" spans="1:25" ht="24.75" customHeight="1" thickBot="1">
      <c r="A40" s="2614"/>
      <c r="B40" s="7675"/>
      <c r="C40" s="7671"/>
      <c r="D40" s="7672"/>
      <c r="E40" s="7672"/>
      <c r="F40" s="7672"/>
      <c r="G40" s="7672"/>
      <c r="H40" s="7672"/>
      <c r="I40" s="7672"/>
      <c r="J40" s="7672"/>
      <c r="K40" s="7672"/>
      <c r="L40" s="7672"/>
      <c r="M40" s="2769"/>
      <c r="N40" s="2854" t="s">
        <v>957</v>
      </c>
      <c r="O40" s="2759" t="s">
        <v>83</v>
      </c>
      <c r="P40" s="2846">
        <v>30.5</v>
      </c>
      <c r="Q40" s="2604" t="s">
        <v>956</v>
      </c>
      <c r="R40" s="2758" t="s">
        <v>955</v>
      </c>
      <c r="S40" s="2593"/>
      <c r="T40" s="2542"/>
      <c r="U40" s="2542"/>
      <c r="V40" s="2542"/>
      <c r="W40" s="2542"/>
      <c r="X40" s="2542"/>
      <c r="Y40" s="2542"/>
    </row>
    <row r="41" spans="1:25" ht="24" customHeight="1" thickBot="1">
      <c r="A41" s="2584"/>
      <c r="B41" s="7676"/>
      <c r="C41" s="7673"/>
      <c r="D41" s="7674"/>
      <c r="E41" s="7674"/>
      <c r="F41" s="7674"/>
      <c r="G41" s="7674"/>
      <c r="H41" s="7674"/>
      <c r="I41" s="7674"/>
      <c r="J41" s="7674"/>
      <c r="K41" s="7674"/>
      <c r="L41" s="7674"/>
      <c r="M41" s="2764"/>
      <c r="N41" s="2853" t="s">
        <v>954</v>
      </c>
      <c r="O41" s="2835" t="s">
        <v>83</v>
      </c>
      <c r="P41" s="2684">
        <v>38</v>
      </c>
      <c r="Q41" s="2604">
        <v>24</v>
      </c>
      <c r="R41" s="2739" t="s">
        <v>940</v>
      </c>
      <c r="S41" s="2593"/>
      <c r="T41" s="2542"/>
      <c r="U41" s="2542"/>
      <c r="V41" s="2542"/>
      <c r="W41" s="2542"/>
      <c r="X41" s="2542"/>
      <c r="Y41" s="2542"/>
    </row>
    <row r="42" spans="1:25" ht="15" customHeight="1">
      <c r="A42" s="7620" t="s">
        <v>38</v>
      </c>
      <c r="B42" s="7617" t="s">
        <v>43</v>
      </c>
      <c r="C42" s="7667" t="s">
        <v>43</v>
      </c>
      <c r="D42" s="2611"/>
      <c r="E42" s="2847"/>
      <c r="F42" s="7614" t="s">
        <v>953</v>
      </c>
      <c r="G42" s="7633" t="s">
        <v>113</v>
      </c>
      <c r="H42" s="7664" t="s">
        <v>48</v>
      </c>
      <c r="I42" s="7645" t="s">
        <v>457</v>
      </c>
      <c r="J42" s="2627" t="s">
        <v>41</v>
      </c>
      <c r="K42" s="2626">
        <f>K44</f>
        <v>10</v>
      </c>
      <c r="L42" s="2626">
        <f>L44</f>
        <v>10</v>
      </c>
      <c r="M42" s="2626">
        <f>M44</f>
        <v>5.4</v>
      </c>
      <c r="N42" s="2817" t="s">
        <v>952</v>
      </c>
      <c r="O42" s="2759" t="s">
        <v>951</v>
      </c>
      <c r="P42" s="2846">
        <v>250</v>
      </c>
      <c r="Q42" s="2604">
        <v>110</v>
      </c>
      <c r="R42" s="2594"/>
      <c r="S42" s="2593"/>
      <c r="T42" s="2542"/>
      <c r="U42" s="2542"/>
      <c r="V42" s="2542"/>
      <c r="W42" s="2542"/>
      <c r="X42" s="2542"/>
      <c r="Y42" s="2542"/>
    </row>
    <row r="43" spans="1:25" ht="28.5" customHeight="1" thickBot="1">
      <c r="A43" s="7622"/>
      <c r="B43" s="7619"/>
      <c r="C43" s="7668"/>
      <c r="D43" s="2601"/>
      <c r="E43" s="2845"/>
      <c r="F43" s="7616"/>
      <c r="G43" s="7634"/>
      <c r="H43" s="7665"/>
      <c r="I43" s="7646"/>
      <c r="J43" s="2621" t="s">
        <v>36</v>
      </c>
      <c r="K43" s="2620">
        <f>SUM(K42:K42)</f>
        <v>10</v>
      </c>
      <c r="L43" s="2620">
        <f>SUM(L42:L42)</f>
        <v>10</v>
      </c>
      <c r="M43" s="2620">
        <f>SUM(M42:M42)</f>
        <v>5.4</v>
      </c>
      <c r="N43" s="2686" t="s">
        <v>950</v>
      </c>
      <c r="O43" s="2852" t="s">
        <v>949</v>
      </c>
      <c r="P43" s="2684">
        <v>230</v>
      </c>
      <c r="Q43" s="2595">
        <v>78</v>
      </c>
      <c r="R43" s="2758" t="s">
        <v>948</v>
      </c>
      <c r="S43" s="2593"/>
      <c r="T43" s="2542"/>
      <c r="U43" s="2542"/>
      <c r="V43" s="2542"/>
      <c r="W43" s="2542"/>
      <c r="X43" s="2542"/>
      <c r="Y43" s="2542"/>
    </row>
    <row r="44" spans="1:25" ht="28.5" customHeight="1">
      <c r="A44" s="2663" t="s">
        <v>38</v>
      </c>
      <c r="B44" s="2662" t="s">
        <v>43</v>
      </c>
      <c r="C44" s="2661" t="s">
        <v>43</v>
      </c>
      <c r="D44" s="2728" t="s">
        <v>43</v>
      </c>
      <c r="E44" s="2676"/>
      <c r="F44" s="2675" t="s">
        <v>947</v>
      </c>
      <c r="G44" s="2610"/>
      <c r="H44" s="7665"/>
      <c r="I44" s="7646"/>
      <c r="J44" s="2682" t="s">
        <v>41</v>
      </c>
      <c r="K44" s="2681">
        <v>10</v>
      </c>
      <c r="L44" s="2681">
        <v>10</v>
      </c>
      <c r="M44" s="2680">
        <v>5.4</v>
      </c>
      <c r="N44" s="2745"/>
      <c r="O44" s="2851"/>
      <c r="P44" s="2850"/>
      <c r="Q44" s="2740"/>
      <c r="R44" s="2594"/>
      <c r="S44" s="2593"/>
      <c r="T44" s="2542"/>
      <c r="U44" s="2542"/>
      <c r="V44" s="2542"/>
      <c r="W44" s="2542"/>
      <c r="X44" s="2542"/>
      <c r="Y44" s="2542"/>
    </row>
    <row r="45" spans="1:25" ht="17.25" customHeight="1" thickBot="1">
      <c r="A45" s="2663"/>
      <c r="B45" s="2662"/>
      <c r="C45" s="2661"/>
      <c r="D45" s="2660"/>
      <c r="E45" s="2676"/>
      <c r="F45" s="2675"/>
      <c r="G45" s="2610"/>
      <c r="H45" s="7666"/>
      <c r="I45" s="7647"/>
      <c r="J45" s="2723" t="s">
        <v>36</v>
      </c>
      <c r="K45" s="2819">
        <f>SUM(K44)</f>
        <v>10</v>
      </c>
      <c r="L45" s="2819">
        <f>SUM(L44)</f>
        <v>10</v>
      </c>
      <c r="M45" s="2819">
        <f>SUM(M44)</f>
        <v>5.4</v>
      </c>
      <c r="N45" s="2818"/>
      <c r="O45" s="2849"/>
      <c r="P45" s="2848"/>
      <c r="Q45" s="2544"/>
      <c r="R45" s="2594"/>
      <c r="S45" s="2593"/>
      <c r="T45" s="2542"/>
      <c r="U45" s="2542"/>
      <c r="V45" s="2542"/>
      <c r="W45" s="2542"/>
      <c r="X45" s="2542"/>
      <c r="Y45" s="2542"/>
    </row>
    <row r="46" spans="1:25" ht="27" customHeight="1">
      <c r="A46" s="7620" t="s">
        <v>38</v>
      </c>
      <c r="B46" s="7617" t="s">
        <v>43</v>
      </c>
      <c r="C46" s="7667" t="s">
        <v>38</v>
      </c>
      <c r="D46" s="2611"/>
      <c r="E46" s="2847"/>
      <c r="F46" s="7614" t="s">
        <v>945</v>
      </c>
      <c r="G46" s="7721" t="s">
        <v>104</v>
      </c>
      <c r="H46" s="7664" t="s">
        <v>48</v>
      </c>
      <c r="I46" s="7645" t="s">
        <v>457</v>
      </c>
      <c r="J46" s="2627" t="s">
        <v>41</v>
      </c>
      <c r="K46" s="2626">
        <f>K48</f>
        <v>0</v>
      </c>
      <c r="L46" s="2626">
        <f>L48</f>
        <v>0</v>
      </c>
      <c r="M46" s="2626">
        <f>M48</f>
        <v>0</v>
      </c>
      <c r="N46" s="2664" t="s">
        <v>946</v>
      </c>
      <c r="O46" s="2759" t="s">
        <v>83</v>
      </c>
      <c r="P46" s="2846">
        <v>10</v>
      </c>
      <c r="Q46" s="2604">
        <v>0</v>
      </c>
      <c r="R46" s="2594"/>
      <c r="S46" s="2593"/>
      <c r="T46" s="2542"/>
      <c r="U46" s="2542"/>
      <c r="V46" s="2542"/>
      <c r="W46" s="2542"/>
      <c r="X46" s="2542"/>
      <c r="Y46" s="2542"/>
    </row>
    <row r="47" spans="1:25" ht="21.6" customHeight="1" thickBot="1">
      <c r="A47" s="7622"/>
      <c r="B47" s="7619"/>
      <c r="C47" s="7668"/>
      <c r="D47" s="2601"/>
      <c r="E47" s="2845"/>
      <c r="F47" s="7616"/>
      <c r="G47" s="7722"/>
      <c r="H47" s="7665"/>
      <c r="I47" s="7646"/>
      <c r="J47" s="2621" t="s">
        <v>36</v>
      </c>
      <c r="K47" s="2620">
        <f>SUM(K46)</f>
        <v>0</v>
      </c>
      <c r="L47" s="2620">
        <f>SUM(L46)</f>
        <v>0</v>
      </c>
      <c r="M47" s="2620">
        <f>SUM(M46)</f>
        <v>0</v>
      </c>
      <c r="N47" s="2561"/>
      <c r="O47" s="2731"/>
      <c r="P47" s="2730"/>
      <c r="Q47" s="2844"/>
      <c r="R47" s="2594"/>
      <c r="S47" s="2593"/>
      <c r="T47" s="2542"/>
      <c r="U47" s="2542"/>
      <c r="V47" s="2542"/>
      <c r="W47" s="2542"/>
      <c r="X47" s="2542"/>
      <c r="Y47" s="2542"/>
    </row>
    <row r="48" spans="1:25" ht="21.6" customHeight="1" thickBot="1">
      <c r="A48" s="7621" t="s">
        <v>38</v>
      </c>
      <c r="B48" s="7618" t="s">
        <v>43</v>
      </c>
      <c r="C48" s="7627" t="s">
        <v>38</v>
      </c>
      <c r="D48" s="2777" t="s">
        <v>43</v>
      </c>
      <c r="E48" s="7629"/>
      <c r="F48" s="7631" t="s">
        <v>945</v>
      </c>
      <c r="G48" s="7722"/>
      <c r="H48" s="7665"/>
      <c r="I48" s="7646"/>
      <c r="J48" s="2843" t="s">
        <v>41</v>
      </c>
      <c r="K48" s="2649">
        <v>0</v>
      </c>
      <c r="L48" s="2649">
        <v>0</v>
      </c>
      <c r="M48" s="2649">
        <v>0</v>
      </c>
      <c r="N48" s="2559"/>
      <c r="O48" s="2597"/>
      <c r="P48" s="2596"/>
      <c r="Q48" s="2842"/>
      <c r="R48" s="2594"/>
      <c r="S48" s="2593"/>
      <c r="T48" s="2542"/>
      <c r="U48" s="2542"/>
      <c r="V48" s="2542"/>
      <c r="W48" s="2542"/>
      <c r="X48" s="2542"/>
      <c r="Y48" s="2542"/>
    </row>
    <row r="49" spans="1:25" ht="21.6" customHeight="1" thickBot="1">
      <c r="A49" s="7622"/>
      <c r="B49" s="7619"/>
      <c r="C49" s="7628"/>
      <c r="D49" s="2601"/>
      <c r="E49" s="7630"/>
      <c r="F49" s="7632"/>
      <c r="G49" s="7723"/>
      <c r="H49" s="7666"/>
      <c r="I49" s="7647"/>
      <c r="J49" s="2648" t="s">
        <v>36</v>
      </c>
      <c r="K49" s="2647">
        <f>SUM(K48)</f>
        <v>0</v>
      </c>
      <c r="L49" s="2647">
        <f>SUM(L48)</f>
        <v>0</v>
      </c>
      <c r="M49" s="2647">
        <f>SUM(M48)</f>
        <v>0</v>
      </c>
      <c r="N49" s="2841"/>
      <c r="O49" s="2840"/>
      <c r="P49" s="2839"/>
      <c r="Q49" s="2838"/>
      <c r="R49" s="2594"/>
      <c r="S49" s="2593"/>
      <c r="T49" s="2542"/>
      <c r="U49" s="2542"/>
      <c r="V49" s="2542"/>
      <c r="W49" s="2542"/>
      <c r="X49" s="2542"/>
      <c r="Y49" s="2542"/>
    </row>
    <row r="50" spans="1:25" ht="15" customHeight="1" thickBot="1">
      <c r="A50" s="2592" t="s">
        <v>38</v>
      </c>
      <c r="B50" s="2591" t="s">
        <v>43</v>
      </c>
      <c r="C50" s="7625" t="s">
        <v>40</v>
      </c>
      <c r="D50" s="7626"/>
      <c r="E50" s="7626"/>
      <c r="F50" s="7626"/>
      <c r="G50" s="7626"/>
      <c r="H50" s="7626"/>
      <c r="I50" s="7626"/>
      <c r="J50" s="2590" t="s">
        <v>36</v>
      </c>
      <c r="K50" s="2589">
        <f>K47+K43</f>
        <v>10</v>
      </c>
      <c r="L50" s="2589">
        <f>L47+L43</f>
        <v>10</v>
      </c>
      <c r="M50" s="2589">
        <f>M47+M43</f>
        <v>5.4</v>
      </c>
      <c r="N50" s="2588"/>
      <c r="O50" s="2588"/>
      <c r="P50" s="2588"/>
      <c r="Q50" s="2587"/>
      <c r="R50" s="2586"/>
      <c r="S50" s="2585"/>
      <c r="T50" s="2542"/>
      <c r="U50" s="2542"/>
      <c r="V50" s="2542"/>
      <c r="W50" s="2542"/>
      <c r="X50" s="2542"/>
      <c r="Y50" s="2542"/>
    </row>
    <row r="51" spans="1:25" ht="18" customHeight="1" thickBot="1">
      <c r="A51" s="2592" t="s">
        <v>38</v>
      </c>
      <c r="B51" s="2639" t="s">
        <v>38</v>
      </c>
      <c r="C51" s="2638" t="s">
        <v>944</v>
      </c>
      <c r="D51" s="2636"/>
      <c r="E51" s="2636"/>
      <c r="F51" s="2636"/>
      <c r="G51" s="2636"/>
      <c r="H51" s="2637"/>
      <c r="I51" s="2636"/>
      <c r="J51" s="2636"/>
      <c r="K51" s="2636"/>
      <c r="L51" s="2636"/>
      <c r="M51" s="2636"/>
      <c r="N51" s="2636"/>
      <c r="O51" s="2636"/>
      <c r="P51" s="2636"/>
      <c r="Q51" s="2635"/>
      <c r="R51" s="2719"/>
      <c r="S51" s="2585"/>
      <c r="T51" s="2542"/>
      <c r="U51" s="2542"/>
      <c r="V51" s="2542"/>
      <c r="W51" s="2542"/>
      <c r="X51" s="2542"/>
      <c r="Y51" s="2542"/>
    </row>
    <row r="52" spans="1:25" ht="28.5" customHeight="1" thickBot="1">
      <c r="A52" s="2614"/>
      <c r="B52" s="7675"/>
      <c r="C52" s="7671"/>
      <c r="D52" s="7672"/>
      <c r="E52" s="7672"/>
      <c r="F52" s="7672"/>
      <c r="G52" s="7672"/>
      <c r="H52" s="7672"/>
      <c r="I52" s="7672"/>
      <c r="J52" s="7672"/>
      <c r="K52" s="7672"/>
      <c r="L52" s="7672"/>
      <c r="M52" s="7788"/>
      <c r="N52" s="2716" t="s">
        <v>943</v>
      </c>
      <c r="O52" s="2631" t="s">
        <v>174</v>
      </c>
      <c r="P52" s="2767">
        <v>50</v>
      </c>
      <c r="Q52" s="2766">
        <v>38</v>
      </c>
      <c r="R52" s="2756" t="s">
        <v>940</v>
      </c>
      <c r="S52" s="2593"/>
      <c r="T52" s="2542"/>
      <c r="U52" s="2542"/>
      <c r="V52" s="2542"/>
      <c r="W52" s="2542"/>
      <c r="X52" s="2542"/>
      <c r="Y52" s="2542"/>
    </row>
    <row r="53" spans="1:25" ht="28.5" customHeight="1" thickBot="1">
      <c r="A53" s="2663"/>
      <c r="B53" s="7677"/>
      <c r="C53" s="7673"/>
      <c r="D53" s="7674"/>
      <c r="E53" s="7674"/>
      <c r="F53" s="7674"/>
      <c r="G53" s="7674"/>
      <c r="H53" s="7674"/>
      <c r="I53" s="7674"/>
      <c r="J53" s="7674"/>
      <c r="K53" s="7674"/>
      <c r="L53" s="7674"/>
      <c r="M53" s="7789"/>
      <c r="N53" s="2836" t="s">
        <v>942</v>
      </c>
      <c r="O53" s="2835" t="s">
        <v>941</v>
      </c>
      <c r="P53" s="2834">
        <v>5600</v>
      </c>
      <c r="Q53" s="2833">
        <v>5205</v>
      </c>
      <c r="R53" s="2756" t="s">
        <v>940</v>
      </c>
      <c r="S53" s="2593"/>
      <c r="T53" s="2542"/>
      <c r="U53" s="2542"/>
      <c r="V53" s="2542"/>
      <c r="W53" s="2542"/>
      <c r="X53" s="2542"/>
      <c r="Y53" s="2542"/>
    </row>
    <row r="54" spans="1:25" ht="30" customHeight="1">
      <c r="A54" s="2791" t="s">
        <v>38</v>
      </c>
      <c r="B54" s="2790" t="s">
        <v>38</v>
      </c>
      <c r="C54" s="2830" t="s">
        <v>43</v>
      </c>
      <c r="D54" s="2611"/>
      <c r="E54" s="2628"/>
      <c r="F54" s="7614" t="s">
        <v>939</v>
      </c>
      <c r="G54" s="7633" t="s">
        <v>938</v>
      </c>
      <c r="H54" s="7664" t="s">
        <v>48</v>
      </c>
      <c r="I54" s="2712" t="s">
        <v>457</v>
      </c>
      <c r="J54" s="2627" t="s">
        <v>41</v>
      </c>
      <c r="K54" s="2626">
        <f>K57</f>
        <v>0</v>
      </c>
      <c r="L54" s="2626">
        <f>L57</f>
        <v>0</v>
      </c>
      <c r="M54" s="2626">
        <f>M57</f>
        <v>0</v>
      </c>
      <c r="N54" s="2664" t="s">
        <v>161</v>
      </c>
      <c r="O54" s="2624" t="s">
        <v>45</v>
      </c>
      <c r="P54" s="2605">
        <v>3</v>
      </c>
      <c r="Q54" s="2677">
        <v>0</v>
      </c>
      <c r="R54" s="2739"/>
      <c r="S54" s="2593"/>
      <c r="T54" s="2542"/>
      <c r="U54" s="2542"/>
      <c r="V54" s="2542"/>
      <c r="W54" s="2542"/>
      <c r="X54" s="2542"/>
      <c r="Y54" s="2542"/>
    </row>
    <row r="55" spans="1:25" ht="84.6" customHeight="1">
      <c r="A55" s="2780"/>
      <c r="B55" s="2779"/>
      <c r="C55" s="2826"/>
      <c r="D55" s="2660"/>
      <c r="E55" s="2659"/>
      <c r="F55" s="7615"/>
      <c r="G55" s="7634"/>
      <c r="H55" s="7665"/>
      <c r="I55" s="2674"/>
      <c r="J55" s="2657"/>
      <c r="K55" s="2656"/>
      <c r="L55" s="2656"/>
      <c r="M55" s="2656"/>
      <c r="N55" s="2655" t="s">
        <v>937</v>
      </c>
      <c r="O55" s="2699" t="s">
        <v>45</v>
      </c>
      <c r="P55" s="2725">
        <v>1</v>
      </c>
      <c r="Q55" s="2669">
        <v>2</v>
      </c>
      <c r="R55" s="2615" t="s">
        <v>936</v>
      </c>
      <c r="S55" s="2593"/>
      <c r="T55" s="2542"/>
      <c r="U55" s="2542"/>
      <c r="V55" s="2542"/>
      <c r="W55" s="2542"/>
      <c r="X55" s="2542"/>
      <c r="Y55" s="2542"/>
    </row>
    <row r="56" spans="1:25" ht="15" thickBot="1">
      <c r="A56" s="2808"/>
      <c r="B56" s="2832"/>
      <c r="C56" s="2831"/>
      <c r="D56" s="2601"/>
      <c r="E56" s="2622"/>
      <c r="F56" s="7616"/>
      <c r="G56" s="7634"/>
      <c r="H56" s="7665"/>
      <c r="I56" s="2674"/>
      <c r="J56" s="2621" t="s">
        <v>36</v>
      </c>
      <c r="K56" s="2620">
        <f>SUM(K54:K54)</f>
        <v>0</v>
      </c>
      <c r="L56" s="2620">
        <f>SUM(L54:L54)</f>
        <v>0</v>
      </c>
      <c r="M56" s="2620">
        <f>SUM(M54:M54)</f>
        <v>0</v>
      </c>
      <c r="N56" s="2559"/>
      <c r="O56" s="2597"/>
      <c r="P56" s="2667"/>
      <c r="Q56" s="2666"/>
      <c r="R56" s="2594"/>
      <c r="S56" s="2593"/>
      <c r="T56" s="2542"/>
      <c r="U56" s="2542"/>
      <c r="V56" s="2542"/>
      <c r="W56" s="2542"/>
      <c r="X56" s="2542"/>
      <c r="Y56" s="2542"/>
    </row>
    <row r="57" spans="1:25" ht="22.5" customHeight="1">
      <c r="A57" s="2791" t="s">
        <v>38</v>
      </c>
      <c r="B57" s="2790" t="s">
        <v>38</v>
      </c>
      <c r="C57" s="2830" t="s">
        <v>43</v>
      </c>
      <c r="D57" s="2728" t="s">
        <v>43</v>
      </c>
      <c r="E57" s="2676"/>
      <c r="F57" s="7648" t="s">
        <v>935</v>
      </c>
      <c r="G57" s="7634"/>
      <c r="H57" s="7665"/>
      <c r="I57" s="2674"/>
      <c r="J57" s="2829" t="s">
        <v>41</v>
      </c>
      <c r="K57" s="2828">
        <v>0</v>
      </c>
      <c r="L57" s="2828">
        <v>0</v>
      </c>
      <c r="M57" s="2828">
        <v>0</v>
      </c>
      <c r="N57" s="2732"/>
      <c r="O57" s="2731"/>
      <c r="P57" s="2827"/>
      <c r="Q57" s="2757"/>
      <c r="R57" s="2594"/>
      <c r="S57" s="2593"/>
      <c r="T57" s="2542"/>
      <c r="U57" s="2542"/>
      <c r="V57" s="2542"/>
      <c r="W57" s="2542"/>
      <c r="X57" s="2542"/>
      <c r="Y57" s="2542"/>
    </row>
    <row r="58" spans="1:25" ht="15" thickBot="1">
      <c r="A58" s="2663"/>
      <c r="B58" s="2662"/>
      <c r="C58" s="2826"/>
      <c r="D58" s="2601"/>
      <c r="E58" s="2676"/>
      <c r="F58" s="7632"/>
      <c r="G58" s="7635"/>
      <c r="H58" s="7666"/>
      <c r="I58" s="2668"/>
      <c r="J58" s="2723" t="s">
        <v>36</v>
      </c>
      <c r="K58" s="2819">
        <f>SUM(K57)</f>
        <v>0</v>
      </c>
      <c r="L58" s="2819">
        <f>SUM(L57)</f>
        <v>0</v>
      </c>
      <c r="M58" s="2819">
        <f>SUM(M57)</f>
        <v>0</v>
      </c>
      <c r="N58" s="2818"/>
      <c r="O58" s="2748"/>
      <c r="P58" s="2803"/>
      <c r="Q58" s="2802"/>
      <c r="R58" s="2594"/>
      <c r="S58" s="2593"/>
      <c r="T58" s="2542"/>
      <c r="U58" s="2542"/>
      <c r="V58" s="2542"/>
      <c r="W58" s="2542"/>
      <c r="X58" s="2542"/>
      <c r="Y58" s="2542"/>
    </row>
    <row r="59" spans="1:25" ht="44.25" customHeight="1">
      <c r="A59" s="7620" t="s">
        <v>38</v>
      </c>
      <c r="B59" s="7617" t="s">
        <v>38</v>
      </c>
      <c r="C59" s="7667" t="s">
        <v>38</v>
      </c>
      <c r="D59" s="2611"/>
      <c r="E59" s="2628"/>
      <c r="F59" s="7614" t="s">
        <v>934</v>
      </c>
      <c r="G59" s="7633" t="s">
        <v>933</v>
      </c>
      <c r="H59" s="7664" t="s">
        <v>48</v>
      </c>
      <c r="I59" s="2712" t="s">
        <v>457</v>
      </c>
      <c r="J59" s="2627" t="s">
        <v>41</v>
      </c>
      <c r="K59" s="2626">
        <f>K62</f>
        <v>230</v>
      </c>
      <c r="L59" s="2626">
        <f>L62</f>
        <v>230</v>
      </c>
      <c r="M59" s="2626">
        <f>M62</f>
        <v>230</v>
      </c>
      <c r="N59" s="2801" t="s">
        <v>932</v>
      </c>
      <c r="O59" s="2825" t="s">
        <v>45</v>
      </c>
      <c r="P59" s="2824">
        <v>1</v>
      </c>
      <c r="Q59" s="2823">
        <v>1</v>
      </c>
      <c r="R59" s="2615" t="s">
        <v>931</v>
      </c>
      <c r="S59" s="2593"/>
      <c r="T59" s="2542"/>
      <c r="U59" s="2542"/>
      <c r="V59" s="2542"/>
      <c r="W59" s="2542"/>
      <c r="X59" s="2542"/>
      <c r="Y59" s="2542"/>
    </row>
    <row r="60" spans="1:25" ht="409.6" customHeight="1">
      <c r="A60" s="7621"/>
      <c r="B60" s="7618"/>
      <c r="C60" s="7695"/>
      <c r="D60" s="2660"/>
      <c r="E60" s="2659"/>
      <c r="F60" s="7615"/>
      <c r="G60" s="7634"/>
      <c r="H60" s="7665"/>
      <c r="I60" s="2674"/>
      <c r="J60" s="2657"/>
      <c r="K60" s="2656"/>
      <c r="L60" s="2656"/>
      <c r="M60" s="2656"/>
      <c r="N60" s="2655" t="s">
        <v>930</v>
      </c>
      <c r="O60" s="2654" t="s">
        <v>45</v>
      </c>
      <c r="P60" s="2653">
        <v>1</v>
      </c>
      <c r="Q60" s="2669">
        <v>1</v>
      </c>
      <c r="R60" s="2758" t="s">
        <v>929</v>
      </c>
      <c r="S60" s="2593"/>
      <c r="T60" s="2542"/>
      <c r="U60" s="2542"/>
      <c r="V60" s="2542"/>
      <c r="W60" s="2542"/>
      <c r="X60" s="2542"/>
      <c r="Y60" s="2542"/>
    </row>
    <row r="61" spans="1:25" ht="15" thickBot="1">
      <c r="A61" s="7622"/>
      <c r="B61" s="7619"/>
      <c r="C61" s="7668"/>
      <c r="D61" s="2601"/>
      <c r="E61" s="2622"/>
      <c r="F61" s="7616"/>
      <c r="G61" s="7634"/>
      <c r="H61" s="7665"/>
      <c r="I61" s="2674"/>
      <c r="J61" s="2621" t="s">
        <v>36</v>
      </c>
      <c r="K61" s="2620">
        <f>SUM(K59:K59)</f>
        <v>230</v>
      </c>
      <c r="L61" s="2620">
        <f>SUM(L59:L59)</f>
        <v>230</v>
      </c>
      <c r="M61" s="2620">
        <f>SUM(M59:M59)</f>
        <v>230</v>
      </c>
      <c r="N61" s="2822"/>
      <c r="O61" s="2806"/>
      <c r="P61" s="2667"/>
      <c r="Q61" s="2666"/>
      <c r="R61" s="2594"/>
      <c r="S61" s="2593"/>
      <c r="T61" s="2542"/>
      <c r="U61" s="2542"/>
      <c r="V61" s="2542"/>
      <c r="W61" s="2542"/>
      <c r="X61" s="2542"/>
      <c r="Y61" s="2542"/>
    </row>
    <row r="62" spans="1:25" ht="39" customHeight="1">
      <c r="A62" s="2791" t="s">
        <v>38</v>
      </c>
      <c r="B62" s="2790" t="s">
        <v>38</v>
      </c>
      <c r="C62" s="2789" t="s">
        <v>38</v>
      </c>
      <c r="D62" s="2728" t="s">
        <v>43</v>
      </c>
      <c r="E62" s="2676"/>
      <c r="F62" s="7648" t="s">
        <v>928</v>
      </c>
      <c r="G62" s="7634"/>
      <c r="H62" s="7665"/>
      <c r="I62" s="2674"/>
      <c r="J62" s="2682" t="s">
        <v>41</v>
      </c>
      <c r="K62" s="2821">
        <v>230</v>
      </c>
      <c r="L62" s="2821">
        <v>230</v>
      </c>
      <c r="M62" s="2821">
        <v>230</v>
      </c>
      <c r="N62" s="2745"/>
      <c r="O62" s="2606"/>
      <c r="P62" s="2741"/>
      <c r="Q62" s="2820"/>
      <c r="R62" s="2594"/>
      <c r="S62" s="2593"/>
      <c r="T62" s="2542"/>
      <c r="U62" s="2542"/>
      <c r="V62" s="2542"/>
      <c r="W62" s="2542"/>
      <c r="X62" s="2542"/>
      <c r="Y62" s="2542"/>
    </row>
    <row r="63" spans="1:25" ht="15" thickBot="1">
      <c r="A63" s="2663"/>
      <c r="B63" s="2662"/>
      <c r="C63" s="2602"/>
      <c r="D63" s="2601"/>
      <c r="E63" s="2676"/>
      <c r="F63" s="7632"/>
      <c r="G63" s="7635"/>
      <c r="H63" s="7666"/>
      <c r="I63" s="2668"/>
      <c r="J63" s="2723" t="s">
        <v>36</v>
      </c>
      <c r="K63" s="2819">
        <f>SUM(K62)</f>
        <v>230</v>
      </c>
      <c r="L63" s="2819">
        <f>SUM(L62)</f>
        <v>230</v>
      </c>
      <c r="M63" s="2819">
        <f>SUM(M62)</f>
        <v>230</v>
      </c>
      <c r="N63" s="2818"/>
      <c r="O63" s="2748"/>
      <c r="P63" s="2803"/>
      <c r="Q63" s="2802"/>
      <c r="R63" s="2594"/>
      <c r="S63" s="2593"/>
      <c r="T63" s="2542"/>
      <c r="U63" s="2542"/>
      <c r="V63" s="2542"/>
      <c r="W63" s="2542"/>
      <c r="X63" s="2542"/>
      <c r="Y63" s="2542"/>
    </row>
    <row r="64" spans="1:25" ht="84" customHeight="1">
      <c r="A64" s="2791" t="s">
        <v>38</v>
      </c>
      <c r="B64" s="7617" t="s">
        <v>38</v>
      </c>
      <c r="C64" s="7667" t="s">
        <v>51</v>
      </c>
      <c r="D64" s="2611"/>
      <c r="E64" s="2628"/>
      <c r="F64" s="7614" t="s">
        <v>924</v>
      </c>
      <c r="G64" s="7633" t="s">
        <v>927</v>
      </c>
      <c r="H64" s="7664" t="s">
        <v>48</v>
      </c>
      <c r="I64" s="7645" t="s">
        <v>457</v>
      </c>
      <c r="J64" s="2627" t="s">
        <v>41</v>
      </c>
      <c r="K64" s="2626">
        <f>K68</f>
        <v>0</v>
      </c>
      <c r="L64" s="2626">
        <f>L68</f>
        <v>0</v>
      </c>
      <c r="M64" s="2626">
        <f>M68</f>
        <v>0</v>
      </c>
      <c r="N64" s="2817" t="s">
        <v>926</v>
      </c>
      <c r="O64" s="2759" t="s">
        <v>45</v>
      </c>
      <c r="P64" s="2678">
        <v>3</v>
      </c>
      <c r="Q64" s="2677">
        <v>3</v>
      </c>
      <c r="R64" s="7771" t="s">
        <v>925</v>
      </c>
      <c r="S64" s="2593"/>
      <c r="T64" s="2542"/>
      <c r="U64" s="2542"/>
      <c r="V64" s="2542"/>
      <c r="W64" s="2542"/>
      <c r="X64" s="2542"/>
      <c r="Y64" s="2542"/>
    </row>
    <row r="65" spans="1:25" ht="18.75" customHeight="1">
      <c r="A65" s="2780"/>
      <c r="B65" s="7618"/>
      <c r="C65" s="7695"/>
      <c r="D65" s="2660"/>
      <c r="E65" s="2659"/>
      <c r="F65" s="7615"/>
      <c r="G65" s="7634"/>
      <c r="H65" s="7665"/>
      <c r="I65" s="7646"/>
      <c r="J65" s="2657"/>
      <c r="K65" s="2656"/>
      <c r="L65" s="2656"/>
      <c r="M65" s="2656"/>
      <c r="N65" s="2816"/>
      <c r="O65" s="2815"/>
      <c r="P65" s="2814"/>
      <c r="Q65" s="2813"/>
      <c r="R65" s="7772"/>
      <c r="S65" s="2593"/>
      <c r="T65" s="2542"/>
      <c r="U65" s="2542"/>
      <c r="V65" s="2542"/>
      <c r="W65" s="2542"/>
      <c r="X65" s="2542"/>
      <c r="Y65" s="2542"/>
    </row>
    <row r="66" spans="1:25" ht="16.899999999999999" customHeight="1">
      <c r="A66" s="2780"/>
      <c r="B66" s="7618"/>
      <c r="C66" s="7695"/>
      <c r="D66" s="2660"/>
      <c r="E66" s="2659"/>
      <c r="F66" s="7615"/>
      <c r="G66" s="7634"/>
      <c r="H66" s="7665"/>
      <c r="I66" s="7646"/>
      <c r="J66" s="2657"/>
      <c r="K66" s="2656"/>
      <c r="L66" s="2656"/>
      <c r="M66" s="2656"/>
      <c r="N66" s="2812"/>
      <c r="O66" s="2811"/>
      <c r="P66" s="2810"/>
      <c r="Q66" s="2809"/>
      <c r="R66" s="7772"/>
      <c r="S66" s="2593"/>
      <c r="T66" s="2542"/>
      <c r="U66" s="2542"/>
      <c r="V66" s="2542"/>
      <c r="W66" s="2542"/>
      <c r="X66" s="2542"/>
      <c r="Y66" s="2542"/>
    </row>
    <row r="67" spans="1:25" ht="16.899999999999999" customHeight="1" thickBot="1">
      <c r="A67" s="2808"/>
      <c r="B67" s="7619"/>
      <c r="C67" s="7668"/>
      <c r="D67" s="2601"/>
      <c r="E67" s="2622"/>
      <c r="F67" s="7616"/>
      <c r="G67" s="7634"/>
      <c r="H67" s="7665"/>
      <c r="I67" s="7646"/>
      <c r="J67" s="2621" t="s">
        <v>36</v>
      </c>
      <c r="K67" s="2620">
        <f>SUM(K64:K64)</f>
        <v>0</v>
      </c>
      <c r="L67" s="2620">
        <f>SUM(L64:L64)</f>
        <v>0</v>
      </c>
      <c r="M67" s="2620">
        <f>SUM(M64:M64)</f>
        <v>0</v>
      </c>
      <c r="N67" s="2807"/>
      <c r="O67" s="2806"/>
      <c r="P67" s="2667"/>
      <c r="Q67" s="2666"/>
      <c r="R67" s="7773"/>
      <c r="S67" s="2593"/>
      <c r="T67" s="2542"/>
      <c r="U67" s="2542"/>
      <c r="V67" s="2542"/>
      <c r="W67" s="2542"/>
      <c r="X67" s="2542"/>
      <c r="Y67" s="2542"/>
    </row>
    <row r="68" spans="1:25" ht="27" customHeight="1" thickBot="1">
      <c r="A68" s="2791" t="s">
        <v>38</v>
      </c>
      <c r="B68" s="2790" t="s">
        <v>38</v>
      </c>
      <c r="C68" s="2789" t="s">
        <v>51</v>
      </c>
      <c r="D68" s="2728" t="s">
        <v>43</v>
      </c>
      <c r="E68" s="2676"/>
      <c r="F68" s="7648" t="s">
        <v>924</v>
      </c>
      <c r="G68" s="7634"/>
      <c r="H68" s="7665"/>
      <c r="I68" s="7646"/>
      <c r="J68" s="2650" t="s">
        <v>41</v>
      </c>
      <c r="K68" s="2727">
        <v>0</v>
      </c>
      <c r="L68" s="2727">
        <v>0</v>
      </c>
      <c r="M68" s="2727">
        <v>0</v>
      </c>
      <c r="N68" s="2805"/>
      <c r="O68" s="2677"/>
      <c r="P68" s="2678"/>
      <c r="Q68" s="2677"/>
      <c r="R68" s="2594"/>
      <c r="S68" s="2593"/>
      <c r="T68" s="2542"/>
      <c r="U68" s="2542"/>
      <c r="V68" s="2542"/>
      <c r="W68" s="2542"/>
      <c r="X68" s="2542"/>
      <c r="Y68" s="2542"/>
    </row>
    <row r="69" spans="1:25" ht="18" customHeight="1" thickBot="1">
      <c r="A69" s="2780"/>
      <c r="B69" s="2662"/>
      <c r="C69" s="2661"/>
      <c r="D69" s="2601"/>
      <c r="E69" s="2676"/>
      <c r="F69" s="7632"/>
      <c r="G69" s="7635"/>
      <c r="H69" s="7666"/>
      <c r="I69" s="7647"/>
      <c r="J69" s="2648" t="s">
        <v>36</v>
      </c>
      <c r="K69" s="2647">
        <f>SUM(K68)</f>
        <v>0</v>
      </c>
      <c r="L69" s="2647">
        <f>SUM(L68)</f>
        <v>0</v>
      </c>
      <c r="M69" s="2647">
        <f>SUM(M68)</f>
        <v>0</v>
      </c>
      <c r="N69" s="2804"/>
      <c r="O69" s="2802"/>
      <c r="P69" s="2803"/>
      <c r="Q69" s="2802"/>
      <c r="R69" s="2594"/>
      <c r="S69" s="2593"/>
      <c r="T69" s="2542"/>
      <c r="U69" s="2542"/>
      <c r="V69" s="2542"/>
      <c r="W69" s="2542"/>
      <c r="X69" s="2542"/>
      <c r="Y69" s="2542"/>
    </row>
    <row r="70" spans="1:25" ht="43.5" customHeight="1" thickBot="1">
      <c r="A70" s="7620" t="s">
        <v>38</v>
      </c>
      <c r="B70" s="7617" t="s">
        <v>38</v>
      </c>
      <c r="C70" s="7667" t="s">
        <v>44</v>
      </c>
      <c r="D70" s="2611"/>
      <c r="E70" s="7683"/>
      <c r="F70" s="7724" t="s">
        <v>923</v>
      </c>
      <c r="G70" s="7633" t="s">
        <v>49</v>
      </c>
      <c r="H70" s="7664" t="s">
        <v>48</v>
      </c>
      <c r="I70" s="7645" t="s">
        <v>457</v>
      </c>
      <c r="J70" s="2800" t="s">
        <v>41</v>
      </c>
      <c r="K70" s="2687">
        <f t="shared" ref="K70:M72" si="0">K74</f>
        <v>1000</v>
      </c>
      <c r="L70" s="2687">
        <f t="shared" si="0"/>
        <v>1151.3</v>
      </c>
      <c r="M70" s="2687">
        <f t="shared" si="0"/>
        <v>1151.3</v>
      </c>
      <c r="N70" s="2801" t="s">
        <v>922</v>
      </c>
      <c r="O70" s="2677" t="s">
        <v>921</v>
      </c>
      <c r="P70" s="2678">
        <v>3300</v>
      </c>
      <c r="Q70" s="2604">
        <v>3451.3</v>
      </c>
      <c r="R70" s="2594"/>
      <c r="S70" s="2593"/>
      <c r="T70" s="2542"/>
      <c r="U70" s="2542"/>
      <c r="V70" s="2542"/>
      <c r="W70" s="2542"/>
      <c r="X70" s="2542"/>
      <c r="Y70" s="2542"/>
    </row>
    <row r="71" spans="1:25" ht="19.149999999999999" customHeight="1" thickBot="1">
      <c r="A71" s="7621"/>
      <c r="B71" s="7618"/>
      <c r="C71" s="7695"/>
      <c r="D71" s="2660"/>
      <c r="E71" s="7684"/>
      <c r="F71" s="7725"/>
      <c r="G71" s="7634"/>
      <c r="H71" s="7665"/>
      <c r="I71" s="7646"/>
      <c r="J71" s="2800" t="s">
        <v>41</v>
      </c>
      <c r="K71" s="2797">
        <f t="shared" si="0"/>
        <v>0</v>
      </c>
      <c r="L71" s="2797">
        <f t="shared" si="0"/>
        <v>0</v>
      </c>
      <c r="M71" s="2797">
        <f t="shared" si="0"/>
        <v>0</v>
      </c>
      <c r="N71" s="2799"/>
      <c r="O71" s="2670"/>
      <c r="P71" s="2725"/>
      <c r="Q71" s="2652"/>
      <c r="R71" s="2594"/>
      <c r="S71" s="2794"/>
      <c r="T71" s="2542"/>
      <c r="U71" s="2542"/>
      <c r="V71" s="2542"/>
      <c r="W71" s="2542"/>
      <c r="X71" s="2542"/>
      <c r="Y71" s="2542"/>
    </row>
    <row r="72" spans="1:25" ht="19.149999999999999" customHeight="1" thickBot="1">
      <c r="A72" s="7621"/>
      <c r="B72" s="7618"/>
      <c r="C72" s="7695"/>
      <c r="D72" s="2660"/>
      <c r="E72" s="7684"/>
      <c r="F72" s="7725"/>
      <c r="G72" s="7634"/>
      <c r="H72" s="7665"/>
      <c r="I72" s="7646"/>
      <c r="J72" s="2798" t="s">
        <v>69</v>
      </c>
      <c r="K72" s="2797">
        <f t="shared" si="0"/>
        <v>2300</v>
      </c>
      <c r="L72" s="2797">
        <f t="shared" si="0"/>
        <v>2300</v>
      </c>
      <c r="M72" s="2797">
        <f t="shared" si="0"/>
        <v>2300</v>
      </c>
      <c r="N72" s="2796"/>
      <c r="O72" s="2748"/>
      <c r="P72" s="2795"/>
      <c r="Q72" s="2544"/>
      <c r="R72" s="2594"/>
      <c r="S72" s="2794"/>
      <c r="T72" s="2542"/>
      <c r="U72" s="2542"/>
      <c r="V72" s="2542"/>
      <c r="W72" s="2542"/>
      <c r="X72" s="2542"/>
      <c r="Y72" s="2542"/>
    </row>
    <row r="73" spans="1:25" ht="14.45" customHeight="1" thickBot="1">
      <c r="A73" s="7622"/>
      <c r="B73" s="7619"/>
      <c r="C73" s="7668"/>
      <c r="D73" s="2601"/>
      <c r="E73" s="7685"/>
      <c r="F73" s="7726"/>
      <c r="G73" s="7634"/>
      <c r="H73" s="7665"/>
      <c r="I73" s="7646"/>
      <c r="J73" s="2793" t="s">
        <v>36</v>
      </c>
      <c r="K73" s="2792">
        <f>SUM(K70:K72)</f>
        <v>3300</v>
      </c>
      <c r="L73" s="2792">
        <f>SUM(L70:L72)</f>
        <v>3451.3</v>
      </c>
      <c r="M73" s="2792">
        <f>SUM(M70:M72)</f>
        <v>3451.3</v>
      </c>
      <c r="N73" s="2772"/>
      <c r="O73" s="2771"/>
      <c r="P73" s="2770"/>
      <c r="Q73" s="2595"/>
      <c r="R73" s="2594"/>
      <c r="S73" s="2593"/>
      <c r="T73" s="2542"/>
      <c r="U73" s="2542"/>
      <c r="V73" s="2542"/>
      <c r="W73" s="2542"/>
      <c r="X73" s="2542"/>
      <c r="Y73" s="2542"/>
    </row>
    <row r="74" spans="1:25" ht="24.75" customHeight="1">
      <c r="A74" s="2791" t="s">
        <v>38</v>
      </c>
      <c r="B74" s="2790" t="s">
        <v>38</v>
      </c>
      <c r="C74" s="2789" t="s">
        <v>44</v>
      </c>
      <c r="D74" s="2728" t="s">
        <v>43</v>
      </c>
      <c r="E74" s="7652"/>
      <c r="F74" s="7713" t="s">
        <v>920</v>
      </c>
      <c r="G74" s="7634"/>
      <c r="H74" s="7665"/>
      <c r="I74" s="7646"/>
      <c r="J74" s="2682" t="s">
        <v>41</v>
      </c>
      <c r="K74" s="2681">
        <v>1000</v>
      </c>
      <c r="L74" s="2681">
        <v>1151.3</v>
      </c>
      <c r="M74" s="2681">
        <v>1151.3</v>
      </c>
      <c r="N74" s="2788"/>
      <c r="O74" s="2787"/>
      <c r="P74" s="2786"/>
      <c r="Q74" s="2604"/>
      <c r="R74" s="2594"/>
      <c r="S74" s="2593"/>
      <c r="T74" s="2542"/>
      <c r="U74" s="2542"/>
      <c r="V74" s="2542"/>
      <c r="W74" s="2542"/>
      <c r="X74" s="2542"/>
      <c r="Y74" s="2542"/>
    </row>
    <row r="75" spans="1:25" ht="22.5" customHeight="1">
      <c r="A75" s="2780"/>
      <c r="B75" s="2779"/>
      <c r="C75" s="2778"/>
      <c r="D75" s="2777"/>
      <c r="E75" s="7629"/>
      <c r="F75" s="7714"/>
      <c r="G75" s="7634"/>
      <c r="H75" s="7665"/>
      <c r="I75" s="7646"/>
      <c r="J75" s="2785" t="s">
        <v>41</v>
      </c>
      <c r="K75" s="2784">
        <v>0</v>
      </c>
      <c r="L75" s="2784">
        <v>0</v>
      </c>
      <c r="M75" s="2784">
        <v>0</v>
      </c>
      <c r="N75" s="2783"/>
      <c r="O75" s="2782"/>
      <c r="P75" s="2781"/>
      <c r="Q75" s="2694"/>
      <c r="R75" s="2594"/>
      <c r="S75" s="2593"/>
      <c r="T75" s="2542"/>
      <c r="U75" s="2542"/>
      <c r="V75" s="2542"/>
      <c r="W75" s="2542"/>
      <c r="X75" s="2542"/>
      <c r="Y75" s="2542"/>
    </row>
    <row r="76" spans="1:25" ht="22.5" customHeight="1" thickBot="1">
      <c r="A76" s="2780"/>
      <c r="B76" s="2779"/>
      <c r="C76" s="2778"/>
      <c r="D76" s="2777"/>
      <c r="E76" s="7629"/>
      <c r="F76" s="7714"/>
      <c r="G76" s="7634"/>
      <c r="H76" s="7665"/>
      <c r="I76" s="7646"/>
      <c r="J76" s="2673" t="s">
        <v>69</v>
      </c>
      <c r="K76" s="2672">
        <v>2300</v>
      </c>
      <c r="L76" s="2672">
        <v>2300</v>
      </c>
      <c r="M76" s="2672">
        <v>2300</v>
      </c>
      <c r="N76" s="2776"/>
      <c r="O76" s="2775"/>
      <c r="P76" s="2774"/>
      <c r="Q76" s="2544"/>
      <c r="R76" s="2594"/>
      <c r="S76" s="2593"/>
      <c r="T76" s="2542"/>
      <c r="U76" s="2542"/>
      <c r="V76" s="2542"/>
      <c r="W76" s="2542"/>
      <c r="X76" s="2542"/>
      <c r="Y76" s="2542"/>
    </row>
    <row r="77" spans="1:25" ht="14.45" customHeight="1" thickBot="1">
      <c r="A77" s="2584"/>
      <c r="B77" s="2603"/>
      <c r="C77" s="2773"/>
      <c r="D77" s="2601"/>
      <c r="E77" s="7630"/>
      <c r="F77" s="7715"/>
      <c r="G77" s="7635"/>
      <c r="H77" s="7666"/>
      <c r="I77" s="7647"/>
      <c r="J77" s="2648" t="s">
        <v>36</v>
      </c>
      <c r="K77" s="2647">
        <f>SUM(K74:K76)</f>
        <v>3300</v>
      </c>
      <c r="L77" s="2647">
        <f>SUM(L74:L76)</f>
        <v>3451.3</v>
      </c>
      <c r="M77" s="2647">
        <f>SUM(M74:M76)</f>
        <v>3451.3</v>
      </c>
      <c r="N77" s="2772"/>
      <c r="O77" s="2771"/>
      <c r="P77" s="2770"/>
      <c r="Q77" s="2595"/>
      <c r="R77" s="2594"/>
      <c r="S77" s="2593"/>
      <c r="T77" s="2542"/>
      <c r="U77" s="2542"/>
      <c r="V77" s="2542"/>
      <c r="W77" s="2542"/>
      <c r="X77" s="2542"/>
      <c r="Y77" s="2542"/>
    </row>
    <row r="78" spans="1:25" ht="16.899999999999999" customHeight="1" thickBot="1">
      <c r="A78" s="2584" t="s">
        <v>38</v>
      </c>
      <c r="B78" s="2644" t="s">
        <v>38</v>
      </c>
      <c r="C78" s="7625" t="s">
        <v>40</v>
      </c>
      <c r="D78" s="7626"/>
      <c r="E78" s="7626"/>
      <c r="F78" s="7626"/>
      <c r="G78" s="7626"/>
      <c r="H78" s="7626"/>
      <c r="I78" s="7626"/>
      <c r="J78" s="2643" t="s">
        <v>36</v>
      </c>
      <c r="K78" s="2642">
        <f>K67+K61+K56+K73</f>
        <v>3530</v>
      </c>
      <c r="L78" s="2642">
        <f>L67+L61+L56+L73</f>
        <v>3681.3</v>
      </c>
      <c r="M78" s="2642">
        <f>M67+M61+M56+M73</f>
        <v>3681.3</v>
      </c>
      <c r="N78" s="2641"/>
      <c r="O78" s="2641"/>
      <c r="P78" s="2641"/>
      <c r="Q78" s="2640"/>
      <c r="R78" s="2586"/>
      <c r="S78" s="2585"/>
      <c r="T78" s="2542"/>
      <c r="U78" s="2542"/>
      <c r="V78" s="2542"/>
      <c r="W78" s="2542"/>
      <c r="X78" s="2542"/>
      <c r="Y78" s="2542"/>
    </row>
    <row r="79" spans="1:25" ht="26.25" customHeight="1" thickBot="1">
      <c r="A79" s="2592" t="s">
        <v>38</v>
      </c>
      <c r="B79" s="2639" t="s">
        <v>51</v>
      </c>
      <c r="C79" s="2638" t="s">
        <v>919</v>
      </c>
      <c r="D79" s="2636"/>
      <c r="E79" s="2636"/>
      <c r="F79" s="2636"/>
      <c r="G79" s="2636"/>
      <c r="H79" s="2637"/>
      <c r="I79" s="2636"/>
      <c r="J79" s="2636"/>
      <c r="K79" s="2636"/>
      <c r="L79" s="2636"/>
      <c r="M79" s="2636"/>
      <c r="N79" s="2636"/>
      <c r="O79" s="2636"/>
      <c r="P79" s="2636"/>
      <c r="Q79" s="2635"/>
      <c r="R79" s="2586"/>
      <c r="S79" s="2585"/>
      <c r="T79" s="2542"/>
      <c r="U79" s="2542"/>
      <c r="V79" s="2542"/>
      <c r="W79" s="2542"/>
      <c r="X79" s="2542"/>
      <c r="Y79" s="2542"/>
    </row>
    <row r="80" spans="1:25" ht="31.9" customHeight="1" thickBot="1">
      <c r="A80" s="2614"/>
      <c r="B80" s="2765"/>
      <c r="C80" s="7671"/>
      <c r="D80" s="7672"/>
      <c r="E80" s="7672"/>
      <c r="F80" s="7672"/>
      <c r="G80" s="7672"/>
      <c r="H80" s="7672"/>
      <c r="I80" s="7672"/>
      <c r="J80" s="7672"/>
      <c r="K80" s="7672"/>
      <c r="L80" s="7672"/>
      <c r="M80" s="7788"/>
      <c r="N80" s="2768" t="s">
        <v>918</v>
      </c>
      <c r="O80" s="2631" t="s">
        <v>174</v>
      </c>
      <c r="P80" s="2767">
        <v>30</v>
      </c>
      <c r="Q80" s="2766" t="s">
        <v>917</v>
      </c>
      <c r="R80" s="2615" t="s">
        <v>916</v>
      </c>
      <c r="S80" s="2593"/>
      <c r="T80" s="2542"/>
      <c r="U80" s="2542"/>
      <c r="V80" s="2542"/>
      <c r="W80" s="2542"/>
      <c r="X80" s="2542"/>
      <c r="Y80" s="2542"/>
    </row>
    <row r="81" spans="1:25" ht="31.9" hidden="1" customHeight="1" thickBot="1">
      <c r="A81" s="2614"/>
      <c r="B81" s="2765"/>
      <c r="C81" s="7673"/>
      <c r="D81" s="7674"/>
      <c r="E81" s="7674"/>
      <c r="F81" s="7674"/>
      <c r="G81" s="7674"/>
      <c r="H81" s="7674"/>
      <c r="I81" s="7674"/>
      <c r="J81" s="7674"/>
      <c r="K81" s="7674"/>
      <c r="L81" s="7674"/>
      <c r="M81" s="7789"/>
      <c r="N81" s="2763"/>
      <c r="O81" s="2762"/>
      <c r="P81" s="2761"/>
      <c r="Q81" s="2760"/>
      <c r="R81" s="2594"/>
      <c r="S81" s="2593"/>
      <c r="T81" s="2542"/>
      <c r="U81" s="2542"/>
      <c r="V81" s="2542"/>
      <c r="W81" s="2542"/>
      <c r="X81" s="2542"/>
      <c r="Y81" s="2542"/>
    </row>
    <row r="82" spans="1:25" ht="35.450000000000003" customHeight="1">
      <c r="A82" s="7620" t="s">
        <v>38</v>
      </c>
      <c r="B82" s="7617" t="s">
        <v>51</v>
      </c>
      <c r="C82" s="7667" t="s">
        <v>43</v>
      </c>
      <c r="D82" s="2611"/>
      <c r="E82" s="2628"/>
      <c r="F82" s="7614" t="s">
        <v>910</v>
      </c>
      <c r="G82" s="7633" t="s">
        <v>915</v>
      </c>
      <c r="H82" s="7664" t="s">
        <v>48</v>
      </c>
      <c r="I82" s="7645" t="s">
        <v>457</v>
      </c>
      <c r="J82" s="2627" t="s">
        <v>41</v>
      </c>
      <c r="K82" s="2626">
        <f>K87</f>
        <v>2</v>
      </c>
      <c r="L82" s="2626">
        <f>L87</f>
        <v>2</v>
      </c>
      <c r="M82" s="2626">
        <f>M87</f>
        <v>0</v>
      </c>
      <c r="N82" s="2664" t="s">
        <v>914</v>
      </c>
      <c r="O82" s="2759" t="s">
        <v>83</v>
      </c>
      <c r="P82" s="2605">
        <v>100</v>
      </c>
      <c r="Q82" s="2677">
        <v>85</v>
      </c>
      <c r="R82" s="2758" t="s">
        <v>913</v>
      </c>
      <c r="S82" s="2593"/>
      <c r="T82" s="2542"/>
      <c r="U82" s="2542"/>
      <c r="V82" s="2542"/>
      <c r="W82" s="2542"/>
      <c r="X82" s="2542"/>
      <c r="Y82" s="2542"/>
    </row>
    <row r="83" spans="1:25" ht="34.5" customHeight="1">
      <c r="A83" s="7621"/>
      <c r="B83" s="7618"/>
      <c r="C83" s="7695"/>
      <c r="D83" s="2660"/>
      <c r="E83" s="2659"/>
      <c r="F83" s="7615"/>
      <c r="G83" s="7634"/>
      <c r="H83" s="7665"/>
      <c r="I83" s="7646"/>
      <c r="J83" s="2695"/>
      <c r="K83" s="2701"/>
      <c r="L83" s="2701"/>
      <c r="M83" s="2701"/>
      <c r="N83" s="2755" t="s">
        <v>912</v>
      </c>
      <c r="O83" s="2654" t="s">
        <v>83</v>
      </c>
      <c r="P83" s="2730">
        <v>1</v>
      </c>
      <c r="Q83" s="2757">
        <v>1</v>
      </c>
      <c r="R83" s="2756" t="s">
        <v>911</v>
      </c>
      <c r="S83" s="2593"/>
      <c r="T83" s="2542"/>
      <c r="U83" s="2542"/>
      <c r="V83" s="2542"/>
      <c r="W83" s="2542"/>
      <c r="X83" s="2542"/>
      <c r="Y83" s="2542"/>
    </row>
    <row r="84" spans="1:25" ht="24" customHeight="1">
      <c r="A84" s="7621"/>
      <c r="B84" s="7618"/>
      <c r="C84" s="7695"/>
      <c r="D84" s="2660"/>
      <c r="E84" s="2659"/>
      <c r="F84" s="2658"/>
      <c r="G84" s="7634"/>
      <c r="H84" s="7665"/>
      <c r="I84" s="7646"/>
      <c r="J84" s="2695"/>
      <c r="K84" s="2701"/>
      <c r="L84" s="2701"/>
      <c r="M84" s="2701"/>
      <c r="N84" s="2755"/>
      <c r="O84" s="2654"/>
      <c r="P84" s="2730"/>
      <c r="Q84" s="2754"/>
      <c r="R84" s="2594"/>
      <c r="S84" s="2593"/>
      <c r="T84" s="2542"/>
      <c r="U84" s="2542"/>
      <c r="V84" s="2542"/>
      <c r="W84" s="2542"/>
      <c r="X84" s="2542"/>
      <c r="Y84" s="2542"/>
    </row>
    <row r="85" spans="1:25" ht="45" customHeight="1">
      <c r="A85" s="7621"/>
      <c r="B85" s="7618"/>
      <c r="C85" s="7695"/>
      <c r="D85" s="2660"/>
      <c r="E85" s="2659"/>
      <c r="F85" s="2658"/>
      <c r="G85" s="7634"/>
      <c r="H85" s="7665"/>
      <c r="I85" s="7646"/>
      <c r="J85" s="2657"/>
      <c r="K85" s="2656"/>
      <c r="L85" s="2656"/>
      <c r="M85" s="2656"/>
      <c r="N85" s="2753"/>
      <c r="O85" s="2752"/>
      <c r="P85" s="2653"/>
      <c r="Q85" s="2669"/>
      <c r="R85" s="2594"/>
      <c r="S85" s="2593"/>
      <c r="T85" s="2542"/>
      <c r="U85" s="2542"/>
      <c r="V85" s="2542"/>
      <c r="W85" s="2542"/>
      <c r="X85" s="2542"/>
      <c r="Y85" s="2542"/>
    </row>
    <row r="86" spans="1:25" ht="15.75" customHeight="1" thickBot="1">
      <c r="A86" s="7622"/>
      <c r="B86" s="7619"/>
      <c r="C86" s="7668"/>
      <c r="D86" s="2601"/>
      <c r="E86" s="2622"/>
      <c r="F86" s="2651"/>
      <c r="G86" s="7634"/>
      <c r="H86" s="7665"/>
      <c r="I86" s="7646"/>
      <c r="J86" s="2751" t="s">
        <v>36</v>
      </c>
      <c r="K86" s="2750">
        <f>SUM(K82:K82)</f>
        <v>2</v>
      </c>
      <c r="L86" s="2750">
        <f>SUM(L82:L82)</f>
        <v>2</v>
      </c>
      <c r="M86" s="2750">
        <f>SUM(M82:M82)</f>
        <v>0</v>
      </c>
      <c r="N86" s="2749"/>
      <c r="O86" s="2748"/>
      <c r="P86" s="2747"/>
      <c r="Q86" s="2746"/>
      <c r="R86" s="2594"/>
      <c r="S86" s="2593"/>
      <c r="T86" s="2542"/>
      <c r="U86" s="2542"/>
      <c r="V86" s="2542"/>
      <c r="W86" s="2542"/>
      <c r="X86" s="2542"/>
      <c r="Y86" s="2542"/>
    </row>
    <row r="87" spans="1:25" ht="20.25" customHeight="1">
      <c r="A87" s="2614" t="s">
        <v>38</v>
      </c>
      <c r="B87" s="2613" t="s">
        <v>51</v>
      </c>
      <c r="C87" s="2612" t="s">
        <v>43</v>
      </c>
      <c r="D87" s="2728" t="s">
        <v>43</v>
      </c>
      <c r="E87" s="2683"/>
      <c r="F87" s="7648" t="s">
        <v>910</v>
      </c>
      <c r="G87" s="7634"/>
      <c r="H87" s="7665"/>
      <c r="I87" s="7646"/>
      <c r="J87" s="2682" t="s">
        <v>41</v>
      </c>
      <c r="K87" s="2681">
        <v>2</v>
      </c>
      <c r="L87" s="2681">
        <v>2</v>
      </c>
      <c r="M87" s="2680">
        <v>0</v>
      </c>
      <c r="N87" s="2745"/>
      <c r="O87" s="2606"/>
      <c r="P87" s="2678"/>
      <c r="Q87" s="2677"/>
      <c r="R87" s="2594"/>
      <c r="S87" s="2593"/>
      <c r="T87" s="2542"/>
      <c r="U87" s="2542"/>
      <c r="V87" s="2542"/>
      <c r="W87" s="2542"/>
      <c r="X87" s="2542"/>
      <c r="Y87" s="2542"/>
    </row>
    <row r="88" spans="1:25" ht="17.25" customHeight="1" thickBot="1">
      <c r="A88" s="2584"/>
      <c r="B88" s="2603"/>
      <c r="C88" s="2602"/>
      <c r="D88" s="2601"/>
      <c r="E88" s="2622"/>
      <c r="F88" s="7632"/>
      <c r="G88" s="7635"/>
      <c r="H88" s="7666"/>
      <c r="I88" s="7647"/>
      <c r="J88" s="2723" t="s">
        <v>36</v>
      </c>
      <c r="K88" s="2646">
        <f>SUM(K87)</f>
        <v>2</v>
      </c>
      <c r="L88" s="2646">
        <f>SUM(L87)</f>
        <v>2</v>
      </c>
      <c r="M88" s="2646">
        <f>SUM(M87)</f>
        <v>0</v>
      </c>
      <c r="N88" s="2559"/>
      <c r="O88" s="2597"/>
      <c r="P88" s="2667"/>
      <c r="Q88" s="2666"/>
      <c r="R88" s="2594"/>
      <c r="S88" s="2593"/>
      <c r="T88" s="2542"/>
      <c r="U88" s="2542"/>
      <c r="V88" s="2542"/>
      <c r="W88" s="2542"/>
      <c r="X88" s="2542"/>
      <c r="Y88" s="2542"/>
    </row>
    <row r="89" spans="1:25" ht="29.45" customHeight="1">
      <c r="A89" s="7620" t="s">
        <v>38</v>
      </c>
      <c r="B89" s="7617" t="s">
        <v>51</v>
      </c>
      <c r="C89" s="7667" t="s">
        <v>38</v>
      </c>
      <c r="D89" s="2611"/>
      <c r="E89" s="2628"/>
      <c r="F89" s="2744" t="s">
        <v>905</v>
      </c>
      <c r="G89" s="7633" t="s">
        <v>909</v>
      </c>
      <c r="H89" s="7686" t="s">
        <v>48</v>
      </c>
      <c r="I89" s="7645" t="s">
        <v>457</v>
      </c>
      <c r="J89" s="2627"/>
      <c r="K89" s="2626"/>
      <c r="L89" s="2626"/>
      <c r="M89" s="2626"/>
      <c r="N89" s="2743"/>
      <c r="O89" s="2742"/>
      <c r="P89" s="2741"/>
      <c r="Q89" s="2740"/>
      <c r="R89" s="2594"/>
      <c r="S89" s="2593"/>
      <c r="T89" s="2542"/>
      <c r="U89" s="2542"/>
      <c r="V89" s="2542"/>
      <c r="W89" s="2542"/>
      <c r="X89" s="2542"/>
      <c r="Y89" s="2542"/>
    </row>
    <row r="90" spans="1:25" ht="25.5" customHeight="1">
      <c r="A90" s="7621"/>
      <c r="B90" s="7618"/>
      <c r="C90" s="7695"/>
      <c r="D90" s="2660"/>
      <c r="E90" s="2659"/>
      <c r="F90" s="2738"/>
      <c r="G90" s="7634"/>
      <c r="H90" s="7687"/>
      <c r="I90" s="7646"/>
      <c r="J90" s="2657" t="s">
        <v>41</v>
      </c>
      <c r="K90" s="2656">
        <f>K94</f>
        <v>2</v>
      </c>
      <c r="L90" s="2656">
        <f>L94</f>
        <v>2</v>
      </c>
      <c r="M90" s="2656">
        <f>M94</f>
        <v>1.75</v>
      </c>
      <c r="N90" s="2655" t="s">
        <v>908</v>
      </c>
      <c r="O90" s="2654" t="s">
        <v>83</v>
      </c>
      <c r="P90" s="2725">
        <v>1</v>
      </c>
      <c r="Q90" s="2652">
        <v>1</v>
      </c>
      <c r="R90" s="2739" t="s">
        <v>907</v>
      </c>
      <c r="S90" s="2593"/>
      <c r="T90" s="2542"/>
      <c r="U90" s="2542"/>
      <c r="V90" s="2542"/>
      <c r="W90" s="2542"/>
      <c r="X90" s="2542"/>
      <c r="Y90" s="2542"/>
    </row>
    <row r="91" spans="1:25" ht="38.25">
      <c r="A91" s="7621"/>
      <c r="B91" s="7618"/>
      <c r="C91" s="7695"/>
      <c r="D91" s="2660"/>
      <c r="E91" s="2659"/>
      <c r="F91" s="2738"/>
      <c r="G91" s="7634"/>
      <c r="H91" s="7687"/>
      <c r="I91" s="7646"/>
      <c r="J91" s="2657"/>
      <c r="K91" s="2656"/>
      <c r="L91" s="2656"/>
      <c r="M91" s="2656"/>
      <c r="N91" s="2655" t="s">
        <v>906</v>
      </c>
      <c r="O91" s="2654" t="s">
        <v>83</v>
      </c>
      <c r="P91" s="2725">
        <v>5</v>
      </c>
      <c r="Q91" s="2652">
        <v>0</v>
      </c>
      <c r="R91" s="2594"/>
      <c r="S91" s="2593"/>
      <c r="T91" s="2542"/>
      <c r="U91" s="2542"/>
      <c r="V91" s="2542"/>
      <c r="W91" s="2542"/>
      <c r="X91" s="2542"/>
      <c r="Y91" s="2542"/>
    </row>
    <row r="92" spans="1:25" ht="12" customHeight="1">
      <c r="A92" s="7621"/>
      <c r="B92" s="7618"/>
      <c r="C92" s="7695"/>
      <c r="D92" s="2660"/>
      <c r="E92" s="2659"/>
      <c r="F92" s="2738"/>
      <c r="G92" s="7634"/>
      <c r="H92" s="7687"/>
      <c r="I92" s="7646"/>
      <c r="J92" s="2657"/>
      <c r="K92" s="2656"/>
      <c r="L92" s="2656"/>
      <c r="M92" s="2656"/>
      <c r="N92" s="2737"/>
      <c r="O92" s="2736"/>
      <c r="P92" s="2735"/>
      <c r="Q92" s="2734"/>
      <c r="R92" s="2594"/>
      <c r="S92" s="2593"/>
      <c r="T92" s="2542"/>
      <c r="U92" s="2542"/>
      <c r="V92" s="2542"/>
      <c r="W92" s="2542"/>
      <c r="X92" s="2542"/>
      <c r="Y92" s="2542"/>
    </row>
    <row r="93" spans="1:25" ht="16.149999999999999" customHeight="1" thickBot="1">
      <c r="A93" s="7622"/>
      <c r="B93" s="7619"/>
      <c r="C93" s="7668"/>
      <c r="D93" s="2601"/>
      <c r="E93" s="2622"/>
      <c r="F93" s="2733"/>
      <c r="G93" s="7634"/>
      <c r="H93" s="7687"/>
      <c r="I93" s="7646"/>
      <c r="J93" s="2621" t="s">
        <v>36</v>
      </c>
      <c r="K93" s="2620">
        <f>SUM(K89:K90)</f>
        <v>2</v>
      </c>
      <c r="L93" s="2620">
        <f>SUM(L89:L90)</f>
        <v>2</v>
      </c>
      <c r="M93" s="2620">
        <f>SUM(M89:M90)</f>
        <v>1.75</v>
      </c>
      <c r="N93" s="2732"/>
      <c r="O93" s="2731"/>
      <c r="P93" s="2730"/>
      <c r="Q93" s="2729"/>
      <c r="R93" s="2594"/>
      <c r="S93" s="2593"/>
      <c r="T93" s="2542"/>
      <c r="U93" s="2542"/>
      <c r="V93" s="2542"/>
      <c r="W93" s="2542"/>
      <c r="X93" s="2542"/>
      <c r="Y93" s="2542"/>
    </row>
    <row r="94" spans="1:25" ht="24.75" customHeight="1" thickBot="1">
      <c r="A94" s="7620" t="s">
        <v>38</v>
      </c>
      <c r="B94" s="7617" t="s">
        <v>51</v>
      </c>
      <c r="C94" s="7678" t="s">
        <v>38</v>
      </c>
      <c r="D94" s="2728" t="s">
        <v>43</v>
      </c>
      <c r="E94" s="7652"/>
      <c r="F94" s="7648" t="s">
        <v>905</v>
      </c>
      <c r="G94" s="7634"/>
      <c r="H94" s="7687"/>
      <c r="I94" s="7646"/>
      <c r="J94" s="2682" t="s">
        <v>41</v>
      </c>
      <c r="K94" s="2727">
        <v>2</v>
      </c>
      <c r="L94" s="2727">
        <v>2</v>
      </c>
      <c r="M94" s="2726">
        <v>1.75</v>
      </c>
      <c r="N94" s="2561"/>
      <c r="O94" s="2670"/>
      <c r="P94" s="2725"/>
      <c r="Q94" s="2724"/>
      <c r="R94" s="2594"/>
      <c r="S94" s="2593"/>
      <c r="T94" s="2542"/>
      <c r="U94" s="2542"/>
      <c r="V94" s="2542"/>
      <c r="W94" s="2542"/>
      <c r="X94" s="2542"/>
      <c r="Y94" s="2542"/>
    </row>
    <row r="95" spans="1:25" ht="23.25" customHeight="1" thickBot="1">
      <c r="A95" s="7622"/>
      <c r="B95" s="7619"/>
      <c r="C95" s="7628"/>
      <c r="D95" s="2601"/>
      <c r="E95" s="7630"/>
      <c r="F95" s="7632"/>
      <c r="G95" s="7635"/>
      <c r="H95" s="7688"/>
      <c r="I95" s="7647"/>
      <c r="J95" s="2723" t="s">
        <v>36</v>
      </c>
      <c r="K95" s="2647">
        <f>SUM(K94)</f>
        <v>2</v>
      </c>
      <c r="L95" s="2647">
        <f>SUM(L94)</f>
        <v>2</v>
      </c>
      <c r="M95" s="2647">
        <f>SUM(M94)</f>
        <v>1.75</v>
      </c>
      <c r="N95" s="2559"/>
      <c r="O95" s="2597"/>
      <c r="P95" s="2596"/>
      <c r="Q95" s="2722"/>
      <c r="R95" s="2594"/>
      <c r="S95" s="2593"/>
      <c r="T95" s="2542"/>
      <c r="U95" s="2542"/>
      <c r="V95" s="2542"/>
      <c r="W95" s="2542"/>
      <c r="X95" s="2542"/>
      <c r="Y95" s="2542"/>
    </row>
    <row r="96" spans="1:25" ht="16.149999999999999" customHeight="1" thickBot="1">
      <c r="A96" s="2592" t="s">
        <v>38</v>
      </c>
      <c r="B96" s="2591" t="s">
        <v>51</v>
      </c>
      <c r="C96" s="7625" t="s">
        <v>40</v>
      </c>
      <c r="D96" s="7626"/>
      <c r="E96" s="7626"/>
      <c r="F96" s="7626"/>
      <c r="G96" s="7626"/>
      <c r="H96" s="7626"/>
      <c r="I96" s="7626"/>
      <c r="J96" s="2590" t="s">
        <v>36</v>
      </c>
      <c r="K96" s="2589">
        <f>K86+K93</f>
        <v>4</v>
      </c>
      <c r="L96" s="2589">
        <f>L86+L93</f>
        <v>4</v>
      </c>
      <c r="M96" s="2589">
        <f>M86+M93</f>
        <v>1.75</v>
      </c>
      <c r="N96" s="2588"/>
      <c r="O96" s="2588"/>
      <c r="P96" s="2588"/>
      <c r="Q96" s="2721"/>
      <c r="R96" s="2586"/>
      <c r="S96" s="2585"/>
      <c r="T96" s="2542"/>
      <c r="U96" s="2542"/>
      <c r="V96" s="2542"/>
      <c r="W96" s="2542"/>
      <c r="X96" s="2542"/>
      <c r="Y96" s="2542"/>
    </row>
    <row r="97" spans="1:25" ht="21" customHeight="1" thickBot="1">
      <c r="A97" s="2592" t="s">
        <v>38</v>
      </c>
      <c r="B97" s="2639" t="s">
        <v>44</v>
      </c>
      <c r="C97" s="2638" t="s">
        <v>904</v>
      </c>
      <c r="D97" s="2636"/>
      <c r="E97" s="2636"/>
      <c r="F97" s="2636"/>
      <c r="G97" s="2636"/>
      <c r="H97" s="2637"/>
      <c r="I97" s="2636"/>
      <c r="J97" s="2636"/>
      <c r="K97" s="2636"/>
      <c r="L97" s="2636"/>
      <c r="M97" s="2636"/>
      <c r="N97" s="2636"/>
      <c r="O97" s="2636"/>
      <c r="P97" s="2636"/>
      <c r="Q97" s="2720"/>
      <c r="R97" s="2719"/>
      <c r="S97" s="2585"/>
      <c r="T97" s="2542"/>
      <c r="U97" s="2542"/>
      <c r="V97" s="2542"/>
      <c r="W97" s="2542"/>
      <c r="X97" s="2542"/>
      <c r="Y97" s="2542"/>
    </row>
    <row r="98" spans="1:25" ht="38.25" customHeight="1" thickBot="1">
      <c r="A98" s="2592"/>
      <c r="B98" s="2591"/>
      <c r="C98" s="2718"/>
      <c r="D98" s="2633"/>
      <c r="E98" s="2633"/>
      <c r="F98" s="2633"/>
      <c r="G98" s="2633"/>
      <c r="H98" s="2634"/>
      <c r="I98" s="2633"/>
      <c r="J98" s="2633"/>
      <c r="K98" s="2633"/>
      <c r="L98" s="2633"/>
      <c r="M98" s="2717"/>
      <c r="N98" s="2716" t="s">
        <v>903</v>
      </c>
      <c r="O98" s="2631" t="s">
        <v>45</v>
      </c>
      <c r="P98" s="2715">
        <v>4</v>
      </c>
      <c r="Q98" s="2714">
        <v>5</v>
      </c>
      <c r="R98" s="2713"/>
      <c r="S98" s="2593"/>
      <c r="T98" s="2542"/>
      <c r="U98" s="2542"/>
      <c r="V98" s="2542"/>
      <c r="W98" s="2542"/>
      <c r="X98" s="2542"/>
      <c r="Y98" s="2542"/>
    </row>
    <row r="99" spans="1:25" ht="34.5" customHeight="1">
      <c r="A99" s="7620" t="s">
        <v>38</v>
      </c>
      <c r="B99" s="7617" t="s">
        <v>44</v>
      </c>
      <c r="C99" s="7667" t="s">
        <v>43</v>
      </c>
      <c r="D99" s="2611"/>
      <c r="E99" s="2628"/>
      <c r="F99" s="7614" t="s">
        <v>895</v>
      </c>
      <c r="G99" s="7633" t="s">
        <v>902</v>
      </c>
      <c r="H99" s="7664" t="s">
        <v>48</v>
      </c>
      <c r="I99" s="2712" t="s">
        <v>457</v>
      </c>
      <c r="J99" s="2627"/>
      <c r="K99" s="2627"/>
      <c r="L99" s="2626"/>
      <c r="M99" s="2711"/>
      <c r="N99" s="2710" t="s">
        <v>901</v>
      </c>
      <c r="O99" s="2709" t="s">
        <v>899</v>
      </c>
      <c r="P99" s="2708">
        <v>2</v>
      </c>
      <c r="Q99" s="2707">
        <v>2</v>
      </c>
      <c r="R99" s="2696"/>
      <c r="S99" s="2593"/>
      <c r="T99" s="2542"/>
      <c r="U99" s="2542"/>
      <c r="V99" s="2542"/>
      <c r="W99" s="2542"/>
      <c r="X99" s="2542"/>
      <c r="Y99" s="2542"/>
    </row>
    <row r="100" spans="1:25" ht="21.75" customHeight="1">
      <c r="A100" s="7621"/>
      <c r="B100" s="7618"/>
      <c r="C100" s="7695"/>
      <c r="D100" s="2660"/>
      <c r="E100" s="2659"/>
      <c r="F100" s="7615"/>
      <c r="G100" s="7634"/>
      <c r="H100" s="7665"/>
      <c r="I100" s="2674"/>
      <c r="J100" s="2695" t="s">
        <v>41</v>
      </c>
      <c r="K100" s="2706">
        <f t="shared" ref="K100:M101" si="1">K105</f>
        <v>12</v>
      </c>
      <c r="L100" s="2706">
        <f t="shared" si="1"/>
        <v>12</v>
      </c>
      <c r="M100" s="2706">
        <f t="shared" si="1"/>
        <v>4.0999999999999996</v>
      </c>
      <c r="N100" s="2705" t="s">
        <v>900</v>
      </c>
      <c r="O100" s="2704" t="s">
        <v>899</v>
      </c>
      <c r="P100" s="2703">
        <v>1</v>
      </c>
      <c r="Q100" s="2697">
        <v>1</v>
      </c>
      <c r="R100" s="2594"/>
      <c r="S100" s="2593"/>
      <c r="T100" s="2542"/>
      <c r="U100" s="2542"/>
      <c r="V100" s="2542"/>
      <c r="W100" s="2542"/>
      <c r="X100" s="2542"/>
      <c r="Y100" s="2542"/>
    </row>
    <row r="101" spans="1:25" ht="27.75" customHeight="1">
      <c r="A101" s="7621"/>
      <c r="B101" s="7618"/>
      <c r="C101" s="7695"/>
      <c r="D101" s="2660"/>
      <c r="E101" s="2659"/>
      <c r="F101" s="7615"/>
      <c r="G101" s="7634"/>
      <c r="H101" s="7665"/>
      <c r="I101" s="2674"/>
      <c r="J101" s="2702" t="s">
        <v>41</v>
      </c>
      <c r="K101" s="2701">
        <f t="shared" si="1"/>
        <v>0</v>
      </c>
      <c r="L101" s="2701">
        <f t="shared" si="1"/>
        <v>0</v>
      </c>
      <c r="M101" s="2701">
        <f t="shared" si="1"/>
        <v>0</v>
      </c>
      <c r="N101" s="2700" t="s">
        <v>898</v>
      </c>
      <c r="O101" s="2699" t="s">
        <v>45</v>
      </c>
      <c r="P101" s="2698">
        <v>3</v>
      </c>
      <c r="Q101" s="2697">
        <v>2</v>
      </c>
      <c r="R101" s="2696"/>
      <c r="S101" s="2593"/>
      <c r="T101" s="2542"/>
      <c r="U101" s="2542"/>
      <c r="V101" s="2542"/>
      <c r="W101" s="2542"/>
      <c r="X101" s="2542"/>
      <c r="Y101" s="2542"/>
    </row>
    <row r="102" spans="1:25" ht="48.75" customHeight="1">
      <c r="A102" s="7621"/>
      <c r="B102" s="7618"/>
      <c r="C102" s="7695"/>
      <c r="D102" s="2660"/>
      <c r="E102" s="2659"/>
      <c r="F102" s="2658"/>
      <c r="G102" s="7634"/>
      <c r="H102" s="7665"/>
      <c r="I102" s="2674"/>
      <c r="J102" s="2695"/>
      <c r="K102" s="2693"/>
      <c r="L102" s="2693"/>
      <c r="M102" s="2693"/>
      <c r="N102" s="2692" t="s">
        <v>897</v>
      </c>
      <c r="O102" s="2691" t="s">
        <v>45</v>
      </c>
      <c r="P102" s="2690">
        <v>1</v>
      </c>
      <c r="Q102" s="2694">
        <v>1</v>
      </c>
      <c r="R102" s="2615" t="s">
        <v>896</v>
      </c>
      <c r="S102" s="2593"/>
      <c r="T102" s="2542"/>
      <c r="U102" s="2542"/>
      <c r="V102" s="2542"/>
      <c r="W102" s="2542"/>
      <c r="X102" s="2542"/>
      <c r="Y102" s="2542"/>
    </row>
    <row r="103" spans="1:25" ht="24.6" customHeight="1" thickBot="1">
      <c r="A103" s="7621"/>
      <c r="B103" s="7618"/>
      <c r="C103" s="7695"/>
      <c r="D103" s="2660"/>
      <c r="E103" s="2659"/>
      <c r="F103" s="2658"/>
      <c r="G103" s="7634"/>
      <c r="H103" s="7665"/>
      <c r="I103" s="2674"/>
      <c r="J103" s="2657"/>
      <c r="K103" s="2693"/>
      <c r="L103" s="2693"/>
      <c r="M103" s="2693"/>
      <c r="N103" s="2692"/>
      <c r="O103" s="2691"/>
      <c r="P103" s="2690"/>
      <c r="Q103" s="2689"/>
      <c r="R103" s="2594"/>
      <c r="S103" s="2593"/>
      <c r="T103" s="2542"/>
      <c r="U103" s="2542"/>
      <c r="V103" s="2542"/>
      <c r="W103" s="2542"/>
      <c r="X103" s="2542"/>
      <c r="Y103" s="2542"/>
    </row>
    <row r="104" spans="1:25" ht="27.6" customHeight="1" thickBot="1">
      <c r="A104" s="7622"/>
      <c r="B104" s="7619"/>
      <c r="C104" s="7668"/>
      <c r="D104" s="2601"/>
      <c r="E104" s="2622"/>
      <c r="F104" s="2651"/>
      <c r="G104" s="7634"/>
      <c r="H104" s="7665"/>
      <c r="I104" s="2674"/>
      <c r="J104" s="2688" t="s">
        <v>36</v>
      </c>
      <c r="K104" s="2687">
        <f>SUM(K99:K101)</f>
        <v>12</v>
      </c>
      <c r="L104" s="2687">
        <f>SUM(L99:L101)</f>
        <v>12</v>
      </c>
      <c r="M104" s="2687">
        <f>SUM(M99:M101)</f>
        <v>4.0999999999999996</v>
      </c>
      <c r="N104" s="2686"/>
      <c r="O104" s="2685"/>
      <c r="P104" s="2684"/>
      <c r="Q104" s="2595"/>
      <c r="R104" s="2594"/>
      <c r="S104" s="2593"/>
      <c r="T104" s="2542"/>
      <c r="U104" s="2542"/>
      <c r="V104" s="2542"/>
      <c r="W104" s="2542"/>
      <c r="X104" s="2542"/>
      <c r="Y104" s="2542"/>
    </row>
    <row r="105" spans="1:25" ht="27.6" customHeight="1">
      <c r="A105" s="2614" t="s">
        <v>38</v>
      </c>
      <c r="B105" s="2613" t="s">
        <v>44</v>
      </c>
      <c r="C105" s="2612" t="s">
        <v>43</v>
      </c>
      <c r="D105" s="2611" t="s">
        <v>43</v>
      </c>
      <c r="E105" s="2683"/>
      <c r="F105" s="7648" t="s">
        <v>895</v>
      </c>
      <c r="G105" s="7634"/>
      <c r="H105" s="7665"/>
      <c r="I105" s="2674"/>
      <c r="J105" s="2682" t="s">
        <v>41</v>
      </c>
      <c r="K105" s="2681">
        <v>12</v>
      </c>
      <c r="L105" s="2681">
        <v>12</v>
      </c>
      <c r="M105" s="2680">
        <v>4.0999999999999996</v>
      </c>
      <c r="N105" s="2679"/>
      <c r="O105" s="2606"/>
      <c r="P105" s="2678"/>
      <c r="Q105" s="2677"/>
      <c r="R105" s="2594"/>
      <c r="S105" s="2593"/>
      <c r="T105" s="2542"/>
      <c r="U105" s="2542"/>
      <c r="V105" s="2542"/>
      <c r="W105" s="2542"/>
      <c r="X105" s="2542"/>
      <c r="Y105" s="2542"/>
    </row>
    <row r="106" spans="1:25" ht="27" customHeight="1" thickBot="1">
      <c r="A106" s="2663"/>
      <c r="B106" s="2662"/>
      <c r="C106" s="2661"/>
      <c r="D106" s="2660"/>
      <c r="E106" s="2676"/>
      <c r="F106" s="7631"/>
      <c r="G106" s="7634"/>
      <c r="H106" s="7665"/>
      <c r="I106" s="2674"/>
      <c r="J106" s="2673" t="s">
        <v>41</v>
      </c>
      <c r="K106" s="2672">
        <v>0</v>
      </c>
      <c r="L106" s="2672">
        <v>0</v>
      </c>
      <c r="M106" s="2672">
        <v>0</v>
      </c>
      <c r="N106" s="2671"/>
      <c r="O106" s="2670"/>
      <c r="P106" s="2653"/>
      <c r="Q106" s="2669"/>
      <c r="R106" s="2594"/>
      <c r="S106" s="2593"/>
      <c r="T106" s="2542"/>
      <c r="U106" s="2542"/>
      <c r="V106" s="2542"/>
      <c r="W106" s="2542"/>
      <c r="X106" s="2542"/>
      <c r="Y106" s="2542"/>
    </row>
    <row r="107" spans="1:25" ht="15.75" customHeight="1" thickBot="1">
      <c r="A107" s="2584"/>
      <c r="B107" s="2603"/>
      <c r="C107" s="2602"/>
      <c r="D107" s="2601"/>
      <c r="E107" s="2622"/>
      <c r="F107" s="7632"/>
      <c r="G107" s="7635"/>
      <c r="H107" s="7666"/>
      <c r="I107" s="2668"/>
      <c r="J107" s="2648" t="s">
        <v>36</v>
      </c>
      <c r="K107" s="2647">
        <f>SUM(K105:K106)</f>
        <v>12</v>
      </c>
      <c r="L107" s="2647">
        <f>SUM(L105:L106)</f>
        <v>12</v>
      </c>
      <c r="M107" s="2647">
        <f>SUM(M105:M106)</f>
        <v>4.0999999999999996</v>
      </c>
      <c r="N107" s="2558"/>
      <c r="O107" s="2597"/>
      <c r="P107" s="2667"/>
      <c r="Q107" s="2666"/>
      <c r="R107" s="2594"/>
      <c r="S107" s="2593"/>
      <c r="T107" s="2542"/>
      <c r="U107" s="2542"/>
      <c r="V107" s="2542"/>
      <c r="W107" s="2542"/>
      <c r="X107" s="2542"/>
      <c r="Y107" s="2542"/>
    </row>
    <row r="108" spans="1:25" ht="34.5" customHeight="1">
      <c r="A108" s="7620" t="s">
        <v>38</v>
      </c>
      <c r="B108" s="7617" t="s">
        <v>44</v>
      </c>
      <c r="C108" s="7667" t="s">
        <v>38</v>
      </c>
      <c r="D108" s="2611"/>
      <c r="E108" s="2628"/>
      <c r="F108" s="2665" t="s">
        <v>892</v>
      </c>
      <c r="G108" s="7633" t="s">
        <v>894</v>
      </c>
      <c r="H108" s="7692" t="s">
        <v>48</v>
      </c>
      <c r="I108" s="7645" t="s">
        <v>457</v>
      </c>
      <c r="J108" s="2627" t="s">
        <v>41</v>
      </c>
      <c r="K108" s="2626">
        <f>K111</f>
        <v>5</v>
      </c>
      <c r="L108" s="2626">
        <f>L111</f>
        <v>5</v>
      </c>
      <c r="M108" s="2626">
        <f>M111</f>
        <v>0</v>
      </c>
      <c r="N108" s="2664" t="s">
        <v>893</v>
      </c>
      <c r="O108" s="2624" t="s">
        <v>45</v>
      </c>
      <c r="P108" s="2605">
        <v>10</v>
      </c>
      <c r="Q108" s="2604"/>
      <c r="R108" s="2594"/>
      <c r="S108" s="2593"/>
      <c r="T108" s="2542"/>
      <c r="U108" s="2542"/>
      <c r="V108" s="2542"/>
      <c r="W108" s="2542"/>
      <c r="X108" s="2542"/>
      <c r="Y108" s="2542"/>
    </row>
    <row r="109" spans="1:25" ht="27" customHeight="1">
      <c r="A109" s="7621"/>
      <c r="B109" s="7618"/>
      <c r="C109" s="7695"/>
      <c r="D109" s="2660"/>
      <c r="E109" s="2659"/>
      <c r="F109" s="2658"/>
      <c r="G109" s="7634"/>
      <c r="H109" s="7693"/>
      <c r="I109" s="7646"/>
      <c r="J109" s="2657"/>
      <c r="K109" s="2656"/>
      <c r="L109" s="2656"/>
      <c r="M109" s="2656"/>
      <c r="N109" s="2655"/>
      <c r="O109" s="2654"/>
      <c r="P109" s="2653"/>
      <c r="Q109" s="2652"/>
      <c r="R109" s="2594"/>
      <c r="S109" s="2593"/>
      <c r="T109" s="2542"/>
      <c r="U109" s="2542"/>
      <c r="V109" s="2542"/>
      <c r="W109" s="2542"/>
      <c r="X109" s="2542"/>
      <c r="Y109" s="2542"/>
    </row>
    <row r="110" spans="1:25" ht="14.45" customHeight="1" thickBot="1">
      <c r="A110" s="7622"/>
      <c r="B110" s="7619"/>
      <c r="C110" s="7668"/>
      <c r="D110" s="2601"/>
      <c r="E110" s="2622"/>
      <c r="F110" s="2651"/>
      <c r="G110" s="7634"/>
      <c r="H110" s="7693"/>
      <c r="I110" s="7646"/>
      <c r="J110" s="2621" t="s">
        <v>36</v>
      </c>
      <c r="K110" s="2620">
        <f>SUM(K108:K108)</f>
        <v>5</v>
      </c>
      <c r="L110" s="2620">
        <f>SUM(L108:L108)</f>
        <v>5</v>
      </c>
      <c r="M110" s="2620">
        <f>SUM(M108:M108)</f>
        <v>0</v>
      </c>
      <c r="N110" s="2559"/>
      <c r="O110" s="2618"/>
      <c r="P110" s="2645"/>
      <c r="Q110" s="2595"/>
      <c r="R110" s="2594"/>
      <c r="S110" s="2593"/>
      <c r="T110" s="2542"/>
      <c r="U110" s="2542"/>
      <c r="V110" s="2542"/>
      <c r="W110" s="2542"/>
      <c r="X110" s="2542"/>
      <c r="Y110" s="2542"/>
    </row>
    <row r="111" spans="1:25" ht="23.25" customHeight="1" thickBot="1">
      <c r="A111" s="7620" t="s">
        <v>38</v>
      </c>
      <c r="B111" s="7617" t="s">
        <v>44</v>
      </c>
      <c r="C111" s="7678" t="s">
        <v>38</v>
      </c>
      <c r="D111" s="7679" t="s">
        <v>43</v>
      </c>
      <c r="E111" s="7652"/>
      <c r="F111" s="7648" t="s">
        <v>892</v>
      </c>
      <c r="G111" s="7634"/>
      <c r="H111" s="7693"/>
      <c r="I111" s="7646"/>
      <c r="J111" s="2650" t="s">
        <v>41</v>
      </c>
      <c r="K111" s="2649">
        <v>5</v>
      </c>
      <c r="L111" s="2649">
        <v>5</v>
      </c>
      <c r="M111" s="2649">
        <v>0</v>
      </c>
      <c r="N111" s="2559"/>
      <c r="O111" s="2597"/>
      <c r="P111" s="2645"/>
      <c r="Q111" s="2595"/>
      <c r="R111" s="2594"/>
      <c r="S111" s="2593"/>
      <c r="T111" s="2542"/>
      <c r="U111" s="2542"/>
      <c r="V111" s="2542"/>
      <c r="W111" s="2542"/>
      <c r="X111" s="2542"/>
      <c r="Y111" s="2542"/>
    </row>
    <row r="112" spans="1:25" ht="24.75" customHeight="1" thickBot="1">
      <c r="A112" s="7622"/>
      <c r="B112" s="7619"/>
      <c r="C112" s="7628"/>
      <c r="D112" s="7680"/>
      <c r="E112" s="7630"/>
      <c r="F112" s="7632"/>
      <c r="G112" s="7635"/>
      <c r="H112" s="7694"/>
      <c r="I112" s="7647"/>
      <c r="J112" s="2648" t="s">
        <v>36</v>
      </c>
      <c r="K112" s="2647">
        <f>SUM(K111)</f>
        <v>5</v>
      </c>
      <c r="L112" s="2646">
        <f>SUM(L111)</f>
        <v>5</v>
      </c>
      <c r="M112" s="2646">
        <f>SUM(M111)</f>
        <v>0</v>
      </c>
      <c r="N112" s="2559"/>
      <c r="O112" s="2597"/>
      <c r="P112" s="2645"/>
      <c r="Q112" s="2595"/>
      <c r="R112" s="2594"/>
      <c r="S112" s="2593"/>
      <c r="T112" s="2542"/>
      <c r="U112" s="2542"/>
      <c r="V112" s="2542"/>
      <c r="W112" s="2542"/>
      <c r="X112" s="2542"/>
      <c r="Y112" s="2542"/>
    </row>
    <row r="113" spans="1:25" ht="15" customHeight="1" thickBot="1">
      <c r="A113" s="2584" t="s">
        <v>38</v>
      </c>
      <c r="B113" s="2644" t="s">
        <v>44</v>
      </c>
      <c r="C113" s="7625" t="s">
        <v>40</v>
      </c>
      <c r="D113" s="7626"/>
      <c r="E113" s="7626"/>
      <c r="F113" s="7626"/>
      <c r="G113" s="7626"/>
      <c r="H113" s="7626"/>
      <c r="I113" s="7626"/>
      <c r="J113" s="2643" t="s">
        <v>36</v>
      </c>
      <c r="K113" s="2642">
        <f>K104+K110</f>
        <v>17</v>
      </c>
      <c r="L113" s="2642">
        <f>L104+L110</f>
        <v>17</v>
      </c>
      <c r="M113" s="2642">
        <f>M104+M110</f>
        <v>4.0999999999999996</v>
      </c>
      <c r="N113" s="2641"/>
      <c r="O113" s="2641"/>
      <c r="P113" s="2641"/>
      <c r="Q113" s="2640"/>
      <c r="R113" s="2586"/>
      <c r="S113" s="2585"/>
      <c r="T113" s="2542"/>
      <c r="U113" s="2542"/>
      <c r="V113" s="2542"/>
      <c r="W113" s="2542"/>
      <c r="X113" s="2542"/>
      <c r="Y113" s="2542"/>
    </row>
    <row r="114" spans="1:25" ht="19.5" customHeight="1" thickBot="1">
      <c r="A114" s="2592" t="s">
        <v>38</v>
      </c>
      <c r="B114" s="2639" t="s">
        <v>86</v>
      </c>
      <c r="C114" s="2638" t="s">
        <v>891</v>
      </c>
      <c r="D114" s="2636"/>
      <c r="E114" s="2636"/>
      <c r="F114" s="2636"/>
      <c r="G114" s="2636"/>
      <c r="H114" s="2637"/>
      <c r="I114" s="2636"/>
      <c r="J114" s="2636"/>
      <c r="K114" s="2636"/>
      <c r="L114" s="2636"/>
      <c r="M114" s="2636"/>
      <c r="N114" s="2636"/>
      <c r="O114" s="2636"/>
      <c r="P114" s="2636"/>
      <c r="Q114" s="2635"/>
      <c r="R114" s="2586"/>
      <c r="S114" s="2585"/>
      <c r="T114" s="2542"/>
      <c r="U114" s="2542"/>
      <c r="V114" s="2542"/>
      <c r="W114" s="2542"/>
      <c r="X114" s="2542"/>
      <c r="Y114" s="2542"/>
    </row>
    <row r="115" spans="1:25" ht="47.45" customHeight="1" thickBot="1">
      <c r="A115" s="2614"/>
      <c r="B115" s="2591"/>
      <c r="C115" s="2633"/>
      <c r="D115" s="2633"/>
      <c r="E115" s="2633"/>
      <c r="F115" s="2633"/>
      <c r="G115" s="2633"/>
      <c r="H115" s="2634"/>
      <c r="I115" s="2633"/>
      <c r="J115" s="2633"/>
      <c r="K115" s="2633"/>
      <c r="L115" s="2633"/>
      <c r="M115" s="2633"/>
      <c r="N115" s="2632" t="s">
        <v>890</v>
      </c>
      <c r="O115" s="2631" t="s">
        <v>45</v>
      </c>
      <c r="P115" s="2630">
        <v>5</v>
      </c>
      <c r="Q115" s="2629">
        <v>5</v>
      </c>
      <c r="R115" s="2615"/>
      <c r="S115" s="2593"/>
      <c r="T115" s="2542"/>
      <c r="U115" s="2542"/>
      <c r="V115" s="2542"/>
      <c r="W115" s="2542"/>
      <c r="X115" s="2542"/>
      <c r="Y115" s="2542"/>
    </row>
    <row r="116" spans="1:25" ht="63" customHeight="1">
      <c r="A116" s="7620" t="s">
        <v>38</v>
      </c>
      <c r="B116" s="7617" t="s">
        <v>86</v>
      </c>
      <c r="C116" s="7667" t="s">
        <v>43</v>
      </c>
      <c r="D116" s="2611"/>
      <c r="E116" s="2628"/>
      <c r="F116" s="7614" t="s">
        <v>884</v>
      </c>
      <c r="G116" s="7633" t="s">
        <v>889</v>
      </c>
      <c r="H116" s="7664" t="s">
        <v>48</v>
      </c>
      <c r="I116" s="7696" t="s">
        <v>457</v>
      </c>
      <c r="J116" s="2627" t="s">
        <v>41</v>
      </c>
      <c r="K116" s="2626">
        <f>K118</f>
        <v>0</v>
      </c>
      <c r="L116" s="2626">
        <f>L118</f>
        <v>0</v>
      </c>
      <c r="M116" s="2626">
        <f>M118</f>
        <v>0</v>
      </c>
      <c r="N116" s="2625" t="s">
        <v>888</v>
      </c>
      <c r="O116" s="2624" t="s">
        <v>45</v>
      </c>
      <c r="P116" s="2623">
        <v>1</v>
      </c>
      <c r="Q116" s="2604">
        <v>2</v>
      </c>
      <c r="R116" s="2615" t="s">
        <v>887</v>
      </c>
      <c r="S116" s="2593"/>
      <c r="T116" s="2542"/>
      <c r="U116" s="2542"/>
      <c r="V116" s="2542"/>
      <c r="W116" s="2542"/>
      <c r="X116" s="2542"/>
      <c r="Y116" s="2542"/>
    </row>
    <row r="117" spans="1:25" ht="49.9" customHeight="1" thickBot="1">
      <c r="A117" s="7622"/>
      <c r="B117" s="7619"/>
      <c r="C117" s="7668"/>
      <c r="D117" s="2601"/>
      <c r="E117" s="2622"/>
      <c r="F117" s="7616"/>
      <c r="G117" s="7634"/>
      <c r="H117" s="7665"/>
      <c r="I117" s="7697"/>
      <c r="J117" s="2621" t="s">
        <v>36</v>
      </c>
      <c r="K117" s="2620">
        <f>SUM(K116:K116)</f>
        <v>0</v>
      </c>
      <c r="L117" s="2620">
        <f>SUM(L116:L116)</f>
        <v>0</v>
      </c>
      <c r="M117" s="2620">
        <f>SUM(M116:M116)</f>
        <v>0</v>
      </c>
      <c r="N117" s="2619" t="s">
        <v>886</v>
      </c>
      <c r="O117" s="2618" t="s">
        <v>45</v>
      </c>
      <c r="P117" s="2617">
        <v>1</v>
      </c>
      <c r="Q117" s="2616">
        <v>1</v>
      </c>
      <c r="R117" s="2615" t="s">
        <v>885</v>
      </c>
      <c r="S117" s="2593"/>
      <c r="T117" s="2542"/>
      <c r="U117" s="2542"/>
      <c r="V117" s="2542"/>
      <c r="W117" s="2542"/>
      <c r="X117" s="2542"/>
      <c r="Y117" s="2542"/>
    </row>
    <row r="118" spans="1:25" ht="22.5" customHeight="1" thickBot="1">
      <c r="A118" s="7620" t="s">
        <v>38</v>
      </c>
      <c r="B118" s="7617" t="s">
        <v>86</v>
      </c>
      <c r="C118" s="7667" t="s">
        <v>43</v>
      </c>
      <c r="D118" s="7679" t="s">
        <v>43</v>
      </c>
      <c r="E118" s="7681"/>
      <c r="F118" s="7648" t="s">
        <v>884</v>
      </c>
      <c r="G118" s="7634"/>
      <c r="H118" s="7665"/>
      <c r="I118" s="7697"/>
      <c r="J118" s="2609" t="s">
        <v>41</v>
      </c>
      <c r="K118" s="2608">
        <v>0</v>
      </c>
      <c r="L118" s="2608">
        <v>0</v>
      </c>
      <c r="M118" s="2608">
        <v>0</v>
      </c>
      <c r="N118" s="2607"/>
      <c r="O118" s="2606"/>
      <c r="P118" s="2605"/>
      <c r="Q118" s="2604"/>
      <c r="R118" s="2594"/>
      <c r="S118" s="2593"/>
      <c r="T118" s="2542"/>
      <c r="U118" s="2542"/>
      <c r="V118" s="2542"/>
      <c r="W118" s="2542"/>
      <c r="X118" s="2542"/>
      <c r="Y118" s="2542"/>
    </row>
    <row r="119" spans="1:25" ht="15" customHeight="1" thickBot="1">
      <c r="A119" s="7622"/>
      <c r="B119" s="7619"/>
      <c r="C119" s="7668"/>
      <c r="D119" s="7680"/>
      <c r="E119" s="7682"/>
      <c r="F119" s="7632"/>
      <c r="G119" s="7635"/>
      <c r="H119" s="7666"/>
      <c r="I119" s="7698"/>
      <c r="J119" s="2600" t="s">
        <v>36</v>
      </c>
      <c r="K119" s="2599">
        <f>SUM(K118)</f>
        <v>0</v>
      </c>
      <c r="L119" s="2599">
        <f>SUM(L118)</f>
        <v>0</v>
      </c>
      <c r="M119" s="2599">
        <f>SUM(M118)</f>
        <v>0</v>
      </c>
      <c r="N119" s="2598"/>
      <c r="O119" s="2597"/>
      <c r="P119" s="2596"/>
      <c r="Q119" s="2595"/>
      <c r="R119" s="2594"/>
      <c r="S119" s="2593"/>
      <c r="T119" s="2542"/>
      <c r="U119" s="2542"/>
      <c r="V119" s="2542"/>
      <c r="W119" s="2542"/>
      <c r="X119" s="2542"/>
      <c r="Y119" s="2542"/>
    </row>
    <row r="120" spans="1:25" ht="15" customHeight="1" thickBot="1">
      <c r="A120" s="2592" t="s">
        <v>38</v>
      </c>
      <c r="B120" s="2591" t="s">
        <v>86</v>
      </c>
      <c r="C120" s="7625" t="s">
        <v>40</v>
      </c>
      <c r="D120" s="7626"/>
      <c r="E120" s="7626"/>
      <c r="F120" s="7626"/>
      <c r="G120" s="7626"/>
      <c r="H120" s="7626"/>
      <c r="I120" s="7626"/>
      <c r="J120" s="2590" t="s">
        <v>36</v>
      </c>
      <c r="K120" s="2589">
        <f>K117</f>
        <v>0</v>
      </c>
      <c r="L120" s="2589">
        <f>L117</f>
        <v>0</v>
      </c>
      <c r="M120" s="2589">
        <f>M117</f>
        <v>0</v>
      </c>
      <c r="N120" s="2588"/>
      <c r="O120" s="2588"/>
      <c r="P120" s="2588"/>
      <c r="Q120" s="2587"/>
      <c r="R120" s="2586"/>
      <c r="S120" s="2585"/>
      <c r="T120" s="2542"/>
      <c r="U120" s="2542"/>
      <c r="V120" s="2542"/>
      <c r="W120" s="2542"/>
      <c r="X120" s="2542"/>
      <c r="Y120" s="2542"/>
    </row>
    <row r="121" spans="1:25" ht="17.25" customHeight="1" thickBot="1">
      <c r="A121" s="2584" t="s">
        <v>38</v>
      </c>
      <c r="B121" s="2583"/>
      <c r="C121" s="7623" t="s">
        <v>39</v>
      </c>
      <c r="D121" s="7624"/>
      <c r="E121" s="7624"/>
      <c r="F121" s="7624"/>
      <c r="G121" s="7624"/>
      <c r="H121" s="7624"/>
      <c r="I121" s="7624"/>
      <c r="J121" s="2582" t="s">
        <v>36</v>
      </c>
      <c r="K121" s="2581">
        <f>K50+K78+K96+K113+K120</f>
        <v>3561</v>
      </c>
      <c r="L121" s="2581">
        <f>L50+L78+L96+L113+L120</f>
        <v>3712.3</v>
      </c>
      <c r="M121" s="2581">
        <f>M50+M78+M96+M113+M120</f>
        <v>3692.55</v>
      </c>
      <c r="N121" s="2580"/>
      <c r="O121" s="2580"/>
      <c r="P121" s="2580"/>
      <c r="Q121" s="2579"/>
      <c r="R121" s="2578"/>
      <c r="S121" s="2577"/>
      <c r="T121" s="2542"/>
      <c r="U121" s="2542"/>
      <c r="V121" s="2542"/>
      <c r="W121" s="2542"/>
      <c r="X121" s="2542"/>
      <c r="Y121" s="2542"/>
    </row>
    <row r="122" spans="1:25" ht="15" customHeight="1" thickBot="1">
      <c r="A122" s="7689" t="s">
        <v>35</v>
      </c>
      <c r="B122" s="7690"/>
      <c r="C122" s="7690"/>
      <c r="D122" s="7690"/>
      <c r="E122" s="7690"/>
      <c r="F122" s="7690"/>
      <c r="G122" s="7690"/>
      <c r="H122" s="7690"/>
      <c r="I122" s="7690"/>
      <c r="J122" s="7691"/>
      <c r="K122" s="2576">
        <f>K121+K35</f>
        <v>3577</v>
      </c>
      <c r="L122" s="2576">
        <f>L121+L35</f>
        <v>3728.3</v>
      </c>
      <c r="M122" s="2576">
        <f>M121+M35</f>
        <v>3703.05</v>
      </c>
      <c r="N122" s="7765"/>
      <c r="O122" s="7766"/>
      <c r="P122" s="7766"/>
      <c r="Q122" s="7766"/>
      <c r="R122" s="2575"/>
      <c r="S122" s="2574"/>
      <c r="T122" s="2542"/>
      <c r="U122" s="2542"/>
      <c r="V122" s="2542"/>
      <c r="W122" s="2542"/>
      <c r="X122" s="2542"/>
      <c r="Y122" s="2542"/>
    </row>
    <row r="123" spans="1:25">
      <c r="A123" s="2572" t="s">
        <v>34</v>
      </c>
      <c r="B123" s="2572"/>
      <c r="C123" s="2572"/>
      <c r="D123" s="2572"/>
      <c r="E123" s="2572"/>
      <c r="F123" s="2572"/>
      <c r="G123" s="2572"/>
      <c r="H123" s="2573"/>
      <c r="I123" s="2572"/>
      <c r="J123" s="2572"/>
      <c r="K123" s="2572"/>
      <c r="L123" s="2572"/>
      <c r="M123" s="2572"/>
      <c r="N123" s="2572"/>
      <c r="O123" s="2554"/>
      <c r="P123" s="2554"/>
      <c r="Q123" s="2571"/>
      <c r="T123" s="2542"/>
      <c r="U123" s="2542"/>
      <c r="V123" s="2542"/>
      <c r="W123" s="2542"/>
      <c r="X123" s="2542"/>
      <c r="Y123" s="2542"/>
    </row>
    <row r="124" spans="1:25" ht="158.25" customHeight="1">
      <c r="A124" s="2554"/>
      <c r="B124" s="2554"/>
      <c r="C124" s="2554"/>
      <c r="D124" s="2554"/>
      <c r="E124" s="2554"/>
      <c r="F124" s="2554"/>
      <c r="G124" s="2554"/>
      <c r="H124" s="2570"/>
      <c r="I124" s="2554"/>
      <c r="J124" s="2554"/>
      <c r="K124" s="2554"/>
      <c r="L124" s="2554"/>
      <c r="M124" s="2554"/>
      <c r="N124" s="2554"/>
      <c r="O124" s="2554"/>
      <c r="P124" s="2554"/>
      <c r="Q124" s="2548"/>
      <c r="T124" s="2542"/>
      <c r="U124" s="2542"/>
      <c r="V124" s="2542"/>
      <c r="W124" s="2542"/>
      <c r="X124" s="2542"/>
      <c r="Y124" s="2542"/>
    </row>
    <row r="125" spans="1:25">
      <c r="A125" s="6626" t="s">
        <v>33</v>
      </c>
      <c r="B125" s="6626"/>
      <c r="C125" s="6626"/>
      <c r="D125" s="6626"/>
      <c r="E125" s="6626"/>
      <c r="F125" s="6626"/>
      <c r="G125" s="6626"/>
      <c r="H125" s="6626"/>
      <c r="I125" s="6626"/>
      <c r="J125" s="6626"/>
      <c r="K125" s="6626"/>
      <c r="L125" s="6626"/>
      <c r="M125" s="56"/>
      <c r="N125" s="2554"/>
      <c r="O125" s="2554"/>
      <c r="P125" s="2554"/>
      <c r="Q125" s="2548"/>
      <c r="T125" s="2542"/>
      <c r="U125" s="2542"/>
      <c r="V125" s="2542"/>
      <c r="W125" s="2542"/>
      <c r="X125" s="2542"/>
      <c r="Y125" s="2542"/>
    </row>
    <row r="126" spans="1:25" ht="15" thickBot="1">
      <c r="A126" s="55"/>
      <c r="B126" s="52"/>
      <c r="C126" s="52"/>
      <c r="D126" s="52"/>
      <c r="E126" s="52"/>
      <c r="F126" s="52"/>
      <c r="G126" s="52"/>
      <c r="H126" s="52"/>
      <c r="I126" s="52"/>
      <c r="J126" s="51"/>
      <c r="K126" s="51"/>
      <c r="L126" s="50" t="s">
        <v>32</v>
      </c>
      <c r="M126" s="49"/>
      <c r="N126" s="2554"/>
      <c r="O126" s="2554"/>
      <c r="P126" s="2554"/>
      <c r="Q126" s="2548"/>
      <c r="T126" s="2542"/>
      <c r="U126" s="2542"/>
      <c r="V126" s="2542"/>
      <c r="W126" s="2542"/>
      <c r="X126" s="2542"/>
      <c r="Y126" s="2542"/>
    </row>
    <row r="127" spans="1:25" ht="79.5" customHeight="1" thickBot="1">
      <c r="A127" s="48"/>
      <c r="B127" s="47"/>
      <c r="C127" s="6651" t="s">
        <v>31</v>
      </c>
      <c r="D127" s="6651"/>
      <c r="E127" s="6651"/>
      <c r="F127" s="6651"/>
      <c r="G127" s="6651"/>
      <c r="H127" s="6651"/>
      <c r="I127" s="6651"/>
      <c r="J127" s="6651"/>
      <c r="K127" s="2569" t="s">
        <v>30</v>
      </c>
      <c r="L127" s="2568" t="s">
        <v>29</v>
      </c>
      <c r="M127" s="2567" t="s">
        <v>28</v>
      </c>
      <c r="N127" s="2554"/>
      <c r="O127" s="2554"/>
      <c r="P127" s="2554"/>
      <c r="Q127" s="2548"/>
      <c r="T127" s="2542"/>
      <c r="U127" s="2542"/>
      <c r="V127" s="2542"/>
      <c r="W127" s="2542"/>
      <c r="X127" s="2542"/>
      <c r="Y127" s="2542"/>
    </row>
    <row r="128" spans="1:25" ht="12.75">
      <c r="A128" s="7201" t="s">
        <v>27</v>
      </c>
      <c r="B128" s="7202"/>
      <c r="C128" s="7202"/>
      <c r="D128" s="7202"/>
      <c r="E128" s="7202"/>
      <c r="F128" s="7202"/>
      <c r="G128" s="7202"/>
      <c r="H128" s="7202"/>
      <c r="I128" s="7202"/>
      <c r="J128" s="7203"/>
      <c r="K128" s="2259">
        <f>K129+K133+K142+K143+K144</f>
        <v>3577</v>
      </c>
      <c r="L128" s="2259">
        <f>L129+L133+L142+L143+L144</f>
        <v>3728.3</v>
      </c>
      <c r="M128" s="2259">
        <f>M129+M133+M142+M143+M144</f>
        <v>3703.05</v>
      </c>
      <c r="N128" s="2554"/>
      <c r="O128" s="2554"/>
      <c r="P128" s="2554"/>
      <c r="Q128" s="7790"/>
      <c r="R128" s="7790"/>
      <c r="S128" s="7790"/>
      <c r="T128" s="7790"/>
      <c r="U128" s="7790"/>
      <c r="V128" s="7790"/>
      <c r="W128" s="7790"/>
      <c r="X128" s="7790"/>
      <c r="Y128" s="7790"/>
    </row>
    <row r="129" spans="1:25" ht="15" customHeight="1">
      <c r="A129" s="7158" t="s">
        <v>26</v>
      </c>
      <c r="B129" s="7159"/>
      <c r="C129" s="7159"/>
      <c r="D129" s="7159"/>
      <c r="E129" s="7159"/>
      <c r="F129" s="7159"/>
      <c r="G129" s="7159"/>
      <c r="H129" s="7159"/>
      <c r="I129" s="7159"/>
      <c r="J129" s="7160"/>
      <c r="K129" s="36">
        <f>K130</f>
        <v>1277</v>
      </c>
      <c r="L129" s="36">
        <f>L130</f>
        <v>1428.3</v>
      </c>
      <c r="M129" s="36">
        <f>M130</f>
        <v>1403.05</v>
      </c>
      <c r="N129" s="2554"/>
      <c r="O129" s="2554"/>
      <c r="P129" s="2554"/>
      <c r="Q129" s="7750"/>
      <c r="R129" s="7750"/>
      <c r="S129" s="7750"/>
      <c r="T129" s="7750"/>
      <c r="U129" s="7750"/>
      <c r="V129" s="7750"/>
      <c r="W129" s="7750"/>
      <c r="X129" s="7750"/>
      <c r="Y129" s="7750"/>
    </row>
    <row r="130" spans="1:25" ht="15" customHeight="1">
      <c r="A130" s="7762" t="s">
        <v>25</v>
      </c>
      <c r="B130" s="7763"/>
      <c r="C130" s="7763"/>
      <c r="D130" s="7763"/>
      <c r="E130" s="7763"/>
      <c r="F130" s="7763"/>
      <c r="G130" s="7763"/>
      <c r="H130" s="7763"/>
      <c r="I130" s="7763"/>
      <c r="J130" s="7764"/>
      <c r="K130" s="36">
        <f>K12+K19+K29+K42+K46+K54+K59+K64+K70+K82+K90+K100+K108+K116</f>
        <v>1277</v>
      </c>
      <c r="L130" s="36">
        <f>L12+L19+L29+L42+L46+L54+L59+L64+L70+L82+L90+L100+L108+L116</f>
        <v>1428.3</v>
      </c>
      <c r="M130" s="36">
        <f>M12+M19+M29+M42+M46+M54+M59+M64+M70+M82+M90+M100+M108+M116</f>
        <v>1403.05</v>
      </c>
      <c r="N130" s="2554"/>
      <c r="O130" s="2554"/>
      <c r="P130" s="2554"/>
      <c r="Q130" s="7763"/>
      <c r="R130" s="7763"/>
      <c r="S130" s="7763"/>
      <c r="T130" s="7763"/>
      <c r="U130" s="7763"/>
      <c r="V130" s="7763"/>
      <c r="W130" s="7763"/>
      <c r="X130" s="7763"/>
      <c r="Y130" s="7763"/>
    </row>
    <row r="131" spans="1:25" ht="15" customHeight="1">
      <c r="A131" s="7158" t="s">
        <v>24</v>
      </c>
      <c r="B131" s="7159"/>
      <c r="C131" s="7159"/>
      <c r="D131" s="7159"/>
      <c r="E131" s="7164"/>
      <c r="F131" s="7164"/>
      <c r="G131" s="7164"/>
      <c r="H131" s="7164"/>
      <c r="I131" s="7164"/>
      <c r="J131" s="7165"/>
      <c r="K131" s="36"/>
      <c r="L131" s="36"/>
      <c r="M131" s="36"/>
      <c r="N131" s="2554"/>
      <c r="O131" s="2554"/>
      <c r="P131" s="2554"/>
      <c r="Q131" s="7750"/>
      <c r="R131" s="7750"/>
      <c r="S131" s="7751"/>
      <c r="T131" s="7751"/>
      <c r="U131" s="7751"/>
      <c r="V131" s="7751"/>
      <c r="W131" s="7751"/>
      <c r="X131" s="7751"/>
      <c r="Y131" s="7751"/>
    </row>
    <row r="132" spans="1:25" ht="27.75" customHeight="1">
      <c r="A132" s="7158" t="s">
        <v>883</v>
      </c>
      <c r="B132" s="7159"/>
      <c r="C132" s="7159"/>
      <c r="D132" s="7159"/>
      <c r="E132" s="7159"/>
      <c r="F132" s="7159"/>
      <c r="G132" s="7159"/>
      <c r="H132" s="7159"/>
      <c r="I132" s="7159"/>
      <c r="J132" s="7160"/>
      <c r="K132" s="36"/>
      <c r="L132" s="36"/>
      <c r="M132" s="36"/>
      <c r="N132" s="2554"/>
      <c r="O132" s="2554"/>
      <c r="P132" s="2554"/>
      <c r="Q132" s="2564"/>
      <c r="R132" s="603"/>
      <c r="S132" s="2566"/>
      <c r="T132" s="2563"/>
      <c r="U132" s="2563"/>
      <c r="V132" s="2563"/>
      <c r="W132" s="2563"/>
      <c r="X132" s="2563"/>
      <c r="Y132" s="2563"/>
    </row>
    <row r="133" spans="1:25" ht="15" customHeight="1">
      <c r="A133" s="7762" t="s">
        <v>22</v>
      </c>
      <c r="B133" s="7763"/>
      <c r="C133" s="7763"/>
      <c r="D133" s="7763"/>
      <c r="E133" s="7763"/>
      <c r="F133" s="7763"/>
      <c r="G133" s="7763"/>
      <c r="H133" s="7763"/>
      <c r="I133" s="7763"/>
      <c r="J133" s="7764"/>
      <c r="K133" s="36"/>
      <c r="L133" s="36"/>
      <c r="M133" s="36"/>
      <c r="N133" s="2554"/>
      <c r="O133" s="2554"/>
      <c r="P133" s="2554"/>
      <c r="Q133" s="7750"/>
      <c r="R133" s="7750"/>
      <c r="S133" s="7750"/>
      <c r="T133" s="7750"/>
      <c r="U133" s="7750"/>
      <c r="V133" s="7750"/>
      <c r="W133" s="7750"/>
      <c r="X133" s="7750"/>
      <c r="Y133" s="7750"/>
    </row>
    <row r="134" spans="1:25" ht="15" customHeight="1">
      <c r="A134" s="7158" t="s">
        <v>21</v>
      </c>
      <c r="B134" s="7159"/>
      <c r="C134" s="7159"/>
      <c r="D134" s="7159"/>
      <c r="E134" s="7164"/>
      <c r="F134" s="7164"/>
      <c r="G134" s="7164"/>
      <c r="H134" s="7164"/>
      <c r="I134" s="7164"/>
      <c r="J134" s="7165"/>
      <c r="K134" s="36"/>
      <c r="L134" s="36"/>
      <c r="M134" s="36"/>
      <c r="N134" s="2554"/>
      <c r="O134" s="2554"/>
      <c r="P134" s="2554"/>
      <c r="Q134" s="7763"/>
      <c r="R134" s="7763"/>
      <c r="S134" s="7763"/>
      <c r="T134" s="7763"/>
      <c r="U134" s="7763"/>
      <c r="V134" s="7763"/>
      <c r="W134" s="7763"/>
      <c r="X134" s="7763"/>
      <c r="Y134" s="7763"/>
    </row>
    <row r="135" spans="1:25" ht="15" customHeight="1">
      <c r="A135" s="7158" t="s">
        <v>20</v>
      </c>
      <c r="B135" s="7159"/>
      <c r="C135" s="7159"/>
      <c r="D135" s="7159"/>
      <c r="E135" s="7164"/>
      <c r="F135" s="7164"/>
      <c r="G135" s="7164"/>
      <c r="H135" s="7164"/>
      <c r="I135" s="7164"/>
      <c r="J135" s="7165"/>
      <c r="K135" s="36"/>
      <c r="L135" s="36"/>
      <c r="M135" s="36"/>
      <c r="N135" s="2554"/>
      <c r="O135" s="2554"/>
      <c r="P135" s="2554"/>
      <c r="Q135" s="7748"/>
      <c r="R135" s="7748"/>
      <c r="S135" s="7749"/>
      <c r="T135" s="7749"/>
      <c r="U135" s="7749"/>
      <c r="V135" s="7749"/>
      <c r="W135" s="7749"/>
      <c r="X135" s="7749"/>
      <c r="Y135" s="7749"/>
    </row>
    <row r="136" spans="1:25" ht="15" customHeight="1">
      <c r="A136" s="7158" t="s">
        <v>19</v>
      </c>
      <c r="B136" s="7159"/>
      <c r="C136" s="7159"/>
      <c r="D136" s="7159"/>
      <c r="E136" s="7164"/>
      <c r="F136" s="7164"/>
      <c r="G136" s="7164"/>
      <c r="H136" s="7164"/>
      <c r="I136" s="7164"/>
      <c r="J136" s="7165"/>
      <c r="K136" s="36"/>
      <c r="L136" s="36"/>
      <c r="M136" s="36"/>
      <c r="N136" s="2554"/>
      <c r="O136" s="2554"/>
      <c r="P136" s="2554"/>
      <c r="Q136" s="7748"/>
      <c r="R136" s="7748"/>
      <c r="S136" s="7749"/>
      <c r="T136" s="7749"/>
      <c r="U136" s="7749"/>
      <c r="V136" s="7749"/>
      <c r="W136" s="7749"/>
      <c r="X136" s="7749"/>
      <c r="Y136" s="7749"/>
    </row>
    <row r="137" spans="1:25" ht="14.25" customHeight="1">
      <c r="A137" s="7158" t="s">
        <v>18</v>
      </c>
      <c r="B137" s="7164"/>
      <c r="C137" s="7164"/>
      <c r="D137" s="7164"/>
      <c r="E137" s="7164"/>
      <c r="F137" s="7164"/>
      <c r="G137" s="7164"/>
      <c r="H137" s="7164"/>
      <c r="I137" s="7164"/>
      <c r="J137" s="7165"/>
      <c r="K137" s="36"/>
      <c r="L137" s="36"/>
      <c r="M137" s="36"/>
      <c r="N137" s="2554"/>
      <c r="O137" s="2554"/>
      <c r="P137" s="2554"/>
      <c r="Q137" s="7748"/>
      <c r="R137" s="7748"/>
      <c r="S137" s="7749"/>
      <c r="T137" s="7749"/>
      <c r="U137" s="7749"/>
      <c r="V137" s="7749"/>
      <c r="W137" s="7749"/>
      <c r="X137" s="7749"/>
      <c r="Y137" s="7749"/>
    </row>
    <row r="138" spans="1:25" ht="15" customHeight="1">
      <c r="A138" s="7158" t="s">
        <v>17</v>
      </c>
      <c r="B138" s="7159"/>
      <c r="C138" s="7159"/>
      <c r="D138" s="7159"/>
      <c r="E138" s="7164"/>
      <c r="F138" s="7164"/>
      <c r="G138" s="7164"/>
      <c r="H138" s="7164"/>
      <c r="I138" s="7164"/>
      <c r="J138" s="7165"/>
      <c r="K138" s="36"/>
      <c r="L138" s="36"/>
      <c r="M138" s="36"/>
      <c r="N138" s="2554"/>
      <c r="O138" s="2554"/>
      <c r="P138" s="2554"/>
      <c r="Q138" s="7748"/>
      <c r="R138" s="7749"/>
      <c r="S138" s="7749"/>
      <c r="T138" s="7749"/>
      <c r="U138" s="7749"/>
      <c r="V138" s="7749"/>
      <c r="W138" s="7749"/>
      <c r="X138" s="7749"/>
      <c r="Y138" s="7749"/>
    </row>
    <row r="139" spans="1:25" ht="15" customHeight="1">
      <c r="A139" s="7291" t="s">
        <v>16</v>
      </c>
      <c r="B139" s="7292"/>
      <c r="C139" s="7292"/>
      <c r="D139" s="7292"/>
      <c r="E139" s="7164"/>
      <c r="F139" s="7164"/>
      <c r="G139" s="7164"/>
      <c r="H139" s="7164"/>
      <c r="I139" s="7164"/>
      <c r="J139" s="7165"/>
      <c r="K139" s="36"/>
      <c r="L139" s="36"/>
      <c r="M139" s="36"/>
      <c r="N139" s="2554"/>
      <c r="O139" s="2554"/>
      <c r="P139" s="2554"/>
      <c r="Q139" s="7750"/>
      <c r="R139" s="7750"/>
      <c r="S139" s="7751"/>
      <c r="T139" s="7751"/>
      <c r="U139" s="7751"/>
      <c r="V139" s="7751"/>
      <c r="W139" s="7751"/>
      <c r="X139" s="7751"/>
      <c r="Y139" s="7751"/>
    </row>
    <row r="140" spans="1:25" ht="14.25" customHeight="1">
      <c r="A140" s="7158" t="s">
        <v>15</v>
      </c>
      <c r="B140" s="7164"/>
      <c r="C140" s="7164"/>
      <c r="D140" s="7164"/>
      <c r="E140" s="7164"/>
      <c r="F140" s="7164"/>
      <c r="G140" s="7164"/>
      <c r="H140" s="7164"/>
      <c r="I140" s="7164"/>
      <c r="J140" s="7165"/>
      <c r="K140" s="36"/>
      <c r="L140" s="36"/>
      <c r="M140" s="36"/>
      <c r="N140" s="2554"/>
      <c r="O140" s="2554"/>
      <c r="P140" s="2554"/>
      <c r="Q140" s="7752"/>
      <c r="R140" s="7752"/>
      <c r="S140" s="7751"/>
      <c r="T140" s="7751"/>
      <c r="U140" s="7751"/>
      <c r="V140" s="7751"/>
      <c r="W140" s="7751"/>
      <c r="X140" s="7751"/>
      <c r="Y140" s="7751"/>
    </row>
    <row r="141" spans="1:25" ht="14.25" customHeight="1">
      <c r="A141" s="7158" t="s">
        <v>14</v>
      </c>
      <c r="B141" s="7159"/>
      <c r="C141" s="7159"/>
      <c r="D141" s="7159"/>
      <c r="E141" s="7159"/>
      <c r="F141" s="7159"/>
      <c r="G141" s="7159"/>
      <c r="H141" s="7159"/>
      <c r="I141" s="7159"/>
      <c r="J141" s="7160"/>
      <c r="K141" s="36"/>
      <c r="L141" s="36"/>
      <c r="M141" s="36"/>
      <c r="N141" s="2554"/>
      <c r="O141" s="2554"/>
      <c r="P141" s="2554"/>
      <c r="Q141" s="7748"/>
      <c r="R141" s="7749"/>
      <c r="S141" s="7749"/>
      <c r="T141" s="7749"/>
      <c r="U141" s="7749"/>
      <c r="V141" s="7749"/>
      <c r="W141" s="7749"/>
      <c r="X141" s="7749"/>
      <c r="Y141" s="7749"/>
    </row>
    <row r="142" spans="1:25" ht="15" customHeight="1">
      <c r="A142" s="7759" t="s">
        <v>13</v>
      </c>
      <c r="B142" s="7760"/>
      <c r="C142" s="7760"/>
      <c r="D142" s="7760"/>
      <c r="E142" s="7760"/>
      <c r="F142" s="7760"/>
      <c r="G142" s="7760"/>
      <c r="H142" s="7760"/>
      <c r="I142" s="7760"/>
      <c r="J142" s="7761"/>
      <c r="K142" s="36"/>
      <c r="L142" s="36"/>
      <c r="M142" s="36"/>
      <c r="N142" s="2554"/>
      <c r="O142" s="2554"/>
      <c r="P142" s="2554"/>
      <c r="Q142" s="7748"/>
      <c r="R142" s="7748"/>
      <c r="S142" s="7748"/>
      <c r="T142" s="7748"/>
      <c r="U142" s="7748"/>
      <c r="V142" s="7748"/>
      <c r="W142" s="7748"/>
      <c r="X142" s="7748"/>
      <c r="Y142" s="7748"/>
    </row>
    <row r="143" spans="1:25" ht="15" customHeight="1">
      <c r="A143" s="7762" t="s">
        <v>12</v>
      </c>
      <c r="B143" s="7763"/>
      <c r="C143" s="7763"/>
      <c r="D143" s="7763"/>
      <c r="E143" s="7763"/>
      <c r="F143" s="7763"/>
      <c r="G143" s="7763"/>
      <c r="H143" s="7763"/>
      <c r="I143" s="7763"/>
      <c r="J143" s="7764"/>
      <c r="K143" s="36"/>
      <c r="L143" s="36"/>
      <c r="M143" s="36"/>
      <c r="N143" s="2554"/>
      <c r="O143" s="2554"/>
      <c r="P143" s="2554"/>
      <c r="Q143" s="7763"/>
      <c r="R143" s="7763"/>
      <c r="S143" s="7763"/>
      <c r="T143" s="7763"/>
      <c r="U143" s="7763"/>
      <c r="V143" s="7763"/>
      <c r="W143" s="7763"/>
      <c r="X143" s="7763"/>
      <c r="Y143" s="7763"/>
    </row>
    <row r="144" spans="1:25" ht="15" customHeight="1">
      <c r="A144" s="7158" t="s">
        <v>11</v>
      </c>
      <c r="B144" s="7159"/>
      <c r="C144" s="7159"/>
      <c r="D144" s="7159"/>
      <c r="E144" s="7164"/>
      <c r="F144" s="7164"/>
      <c r="G144" s="7164"/>
      <c r="H144" s="7164"/>
      <c r="I144" s="7164"/>
      <c r="J144" s="7165"/>
      <c r="K144" s="36">
        <f>K72</f>
        <v>2300</v>
      </c>
      <c r="L144" s="36">
        <f>L72</f>
        <v>2300</v>
      </c>
      <c r="M144" s="36">
        <f>M72</f>
        <v>2300</v>
      </c>
      <c r="N144" s="2554"/>
      <c r="O144" s="2554"/>
      <c r="P144" s="2554"/>
      <c r="Q144" s="7763"/>
      <c r="R144" s="7763"/>
      <c r="S144" s="7763"/>
      <c r="T144" s="7763"/>
      <c r="U144" s="7763"/>
      <c r="V144" s="7763"/>
      <c r="W144" s="7763"/>
      <c r="X144" s="7763"/>
      <c r="Y144" s="7763"/>
    </row>
    <row r="145" spans="1:25" ht="15" customHeight="1">
      <c r="A145" s="7158" t="s">
        <v>10</v>
      </c>
      <c r="B145" s="7159"/>
      <c r="C145" s="7159"/>
      <c r="D145" s="7159"/>
      <c r="E145" s="7164"/>
      <c r="F145" s="7164"/>
      <c r="G145" s="7164"/>
      <c r="H145" s="7164"/>
      <c r="I145" s="7164"/>
      <c r="J145" s="7165"/>
      <c r="K145" s="36"/>
      <c r="L145" s="36"/>
      <c r="M145" s="36"/>
      <c r="N145" s="2554"/>
      <c r="O145" s="2554"/>
      <c r="P145" s="2554"/>
      <c r="Q145" s="7748"/>
      <c r="R145" s="7748"/>
      <c r="S145" s="7749"/>
      <c r="T145" s="7749"/>
      <c r="U145" s="7749"/>
      <c r="V145" s="7749"/>
      <c r="W145" s="7749"/>
      <c r="X145" s="7749"/>
      <c r="Y145" s="7749"/>
    </row>
    <row r="146" spans="1:25" ht="15.75" customHeight="1" thickBot="1">
      <c r="A146" s="7158" t="s">
        <v>773</v>
      </c>
      <c r="B146" s="7159"/>
      <c r="C146" s="7159"/>
      <c r="D146" s="7159"/>
      <c r="E146" s="7159"/>
      <c r="F146" s="7159"/>
      <c r="G146" s="7159"/>
      <c r="H146" s="7159"/>
      <c r="I146" s="7159"/>
      <c r="J146" s="7160"/>
      <c r="K146" s="36"/>
      <c r="L146" s="36"/>
      <c r="M146" s="36"/>
      <c r="N146" s="2554"/>
      <c r="O146" s="2554"/>
      <c r="P146" s="2554"/>
      <c r="Q146" s="7750"/>
      <c r="R146" s="7750"/>
      <c r="S146" s="7751"/>
      <c r="T146" s="7751"/>
      <c r="U146" s="7751"/>
      <c r="V146" s="7751"/>
      <c r="W146" s="7751"/>
      <c r="X146" s="7751"/>
      <c r="Y146" s="7751"/>
    </row>
    <row r="147" spans="1:25" ht="25.5" customHeight="1" thickBot="1">
      <c r="A147" s="7742" t="s">
        <v>8</v>
      </c>
      <c r="B147" s="7743"/>
      <c r="C147" s="7743"/>
      <c r="D147" s="7743"/>
      <c r="E147" s="7743"/>
      <c r="F147" s="7743"/>
      <c r="G147" s="7743"/>
      <c r="H147" s="7743"/>
      <c r="I147" s="7743"/>
      <c r="J147" s="7744"/>
      <c r="K147" s="42">
        <f>K148</f>
        <v>0</v>
      </c>
      <c r="L147" s="42">
        <f>L148</f>
        <v>0</v>
      </c>
      <c r="M147" s="42">
        <f>M148</f>
        <v>0</v>
      </c>
      <c r="N147" s="2554"/>
      <c r="O147" s="2554"/>
      <c r="P147" s="2554"/>
      <c r="Q147" s="7750"/>
      <c r="R147" s="7750"/>
      <c r="S147" s="7750"/>
      <c r="T147" s="7750"/>
      <c r="U147" s="7750"/>
      <c r="V147" s="7750"/>
      <c r="W147" s="7750"/>
      <c r="X147" s="7750"/>
      <c r="Y147" s="7750"/>
    </row>
    <row r="148" spans="1:25" ht="15" customHeight="1">
      <c r="A148" s="7296" t="s">
        <v>7</v>
      </c>
      <c r="B148" s="7297"/>
      <c r="C148" s="7297"/>
      <c r="D148" s="7297"/>
      <c r="E148" s="7298"/>
      <c r="F148" s="7298"/>
      <c r="G148" s="7298"/>
      <c r="H148" s="7298"/>
      <c r="I148" s="7298"/>
      <c r="J148" s="7299"/>
      <c r="K148" s="2555">
        <v>0</v>
      </c>
      <c r="L148" s="2555">
        <v>0</v>
      </c>
      <c r="M148" s="2555">
        <v>0</v>
      </c>
      <c r="N148" s="2554"/>
      <c r="O148" s="2554"/>
      <c r="P148" s="2554"/>
      <c r="Q148" s="7777"/>
      <c r="R148" s="7777"/>
      <c r="S148" s="7777"/>
      <c r="T148" s="7777"/>
      <c r="U148" s="7777"/>
      <c r="V148" s="7777"/>
      <c r="W148" s="7777"/>
      <c r="X148" s="7777"/>
      <c r="Y148" s="7777"/>
    </row>
    <row r="149" spans="1:25" ht="15.75" customHeight="1">
      <c r="A149" s="7745" t="s">
        <v>6</v>
      </c>
      <c r="B149" s="7746"/>
      <c r="C149" s="7746"/>
      <c r="D149" s="7746"/>
      <c r="E149" s="7746"/>
      <c r="F149" s="7746"/>
      <c r="G149" s="7746"/>
      <c r="H149" s="7746"/>
      <c r="I149" s="7746"/>
      <c r="J149" s="7747"/>
      <c r="K149" s="2565"/>
      <c r="L149" s="36"/>
      <c r="M149" s="36"/>
      <c r="N149" s="2554"/>
      <c r="O149" s="2554"/>
      <c r="P149" s="2554"/>
      <c r="Q149" s="7750"/>
      <c r="R149" s="7750"/>
      <c r="S149" s="7751"/>
      <c r="T149" s="7751"/>
      <c r="U149" s="7751"/>
      <c r="V149" s="7751"/>
      <c r="W149" s="7751"/>
      <c r="X149" s="7751"/>
      <c r="Y149" s="7751"/>
    </row>
    <row r="150" spans="1:25" ht="15.75" customHeight="1">
      <c r="A150" s="7791" t="s">
        <v>5</v>
      </c>
      <c r="B150" s="7792"/>
      <c r="C150" s="7792"/>
      <c r="D150" s="7792"/>
      <c r="E150" s="7792"/>
      <c r="F150" s="7792"/>
      <c r="G150" s="7792"/>
      <c r="H150" s="7792"/>
      <c r="I150" s="7792"/>
      <c r="J150" s="7793"/>
      <c r="K150" s="2562"/>
      <c r="L150" s="36"/>
      <c r="M150" s="36"/>
      <c r="N150" s="2554"/>
      <c r="O150" s="2554"/>
      <c r="P150" s="2554"/>
      <c r="Q150" s="7763"/>
      <c r="R150" s="7763"/>
      <c r="S150" s="7763"/>
      <c r="T150" s="7763"/>
      <c r="U150" s="7763"/>
      <c r="V150" s="7763"/>
      <c r="W150" s="7763"/>
      <c r="X150" s="7763"/>
      <c r="Y150" s="7763"/>
    </row>
    <row r="151" spans="1:25" ht="15.75" customHeight="1">
      <c r="A151" s="7782" t="s">
        <v>4</v>
      </c>
      <c r="B151" s="7783"/>
      <c r="C151" s="7783"/>
      <c r="D151" s="7783"/>
      <c r="E151" s="7783"/>
      <c r="F151" s="7783"/>
      <c r="G151" s="7783"/>
      <c r="H151" s="7783"/>
      <c r="I151" s="7783"/>
      <c r="J151" s="7784"/>
      <c r="K151" s="2560"/>
      <c r="L151" s="36"/>
      <c r="M151" s="36"/>
      <c r="N151" s="2554"/>
      <c r="O151" s="2554"/>
      <c r="P151" s="2554"/>
      <c r="Q151" s="7741"/>
      <c r="R151" s="7741"/>
      <c r="S151" s="7741"/>
      <c r="T151" s="7741"/>
      <c r="U151" s="7741"/>
      <c r="V151" s="7741"/>
      <c r="W151" s="7741"/>
      <c r="X151" s="7741"/>
      <c r="Y151" s="7741"/>
    </row>
    <row r="152" spans="1:25" ht="15.75" customHeight="1" thickBot="1">
      <c r="A152" s="7738" t="s">
        <v>3</v>
      </c>
      <c r="B152" s="7739"/>
      <c r="C152" s="7739"/>
      <c r="D152" s="7739"/>
      <c r="E152" s="7739"/>
      <c r="F152" s="7739"/>
      <c r="G152" s="7739"/>
      <c r="H152" s="7739"/>
      <c r="I152" s="7739"/>
      <c r="J152" s="7740"/>
      <c r="K152" s="2557"/>
      <c r="L152" s="15"/>
      <c r="M152" s="15"/>
      <c r="N152" s="2554"/>
      <c r="O152" s="2554"/>
      <c r="P152" s="2554"/>
      <c r="Q152" s="7778"/>
      <c r="R152" s="7778"/>
      <c r="S152" s="7778"/>
      <c r="T152" s="7778"/>
      <c r="U152" s="7778"/>
      <c r="V152" s="7778"/>
      <c r="W152" s="7778"/>
      <c r="X152" s="7778"/>
      <c r="Y152" s="7778"/>
    </row>
    <row r="153" spans="1:25" ht="15" customHeight="1" thickBot="1">
      <c r="A153" s="7753" t="s">
        <v>2</v>
      </c>
      <c r="B153" s="7754"/>
      <c r="C153" s="7754"/>
      <c r="D153" s="7754"/>
      <c r="E153" s="7754"/>
      <c r="F153" s="7754"/>
      <c r="G153" s="7754"/>
      <c r="H153" s="7754"/>
      <c r="I153" s="7754"/>
      <c r="J153" s="7755"/>
      <c r="K153" s="2250">
        <f>K128+K147</f>
        <v>3577</v>
      </c>
      <c r="L153" s="2250">
        <f>L128+L147</f>
        <v>3728.3</v>
      </c>
      <c r="M153" s="2250">
        <f>M128+M147</f>
        <v>3703.05</v>
      </c>
      <c r="N153" s="2554"/>
      <c r="O153" s="2554"/>
      <c r="P153" s="2554"/>
      <c r="Q153" s="7778"/>
      <c r="R153" s="7778"/>
      <c r="S153" s="7778"/>
      <c r="T153" s="7778"/>
      <c r="U153" s="7778"/>
      <c r="V153" s="7778"/>
      <c r="W153" s="7778"/>
      <c r="X153" s="7778"/>
      <c r="Y153" s="7778"/>
    </row>
    <row r="154" spans="1:25" ht="15" customHeight="1">
      <c r="A154" s="7756" t="s">
        <v>1</v>
      </c>
      <c r="B154" s="7757"/>
      <c r="C154" s="7757"/>
      <c r="D154" s="7757"/>
      <c r="E154" s="7757"/>
      <c r="F154" s="7757"/>
      <c r="G154" s="7757"/>
      <c r="H154" s="7757"/>
      <c r="I154" s="7757"/>
      <c r="J154" s="7758"/>
      <c r="K154" s="2556"/>
      <c r="L154" s="2555"/>
      <c r="M154" s="2555"/>
      <c r="N154" s="2554"/>
      <c r="O154" s="2554"/>
      <c r="P154" s="2554"/>
      <c r="Q154" s="7777"/>
      <c r="R154" s="7777"/>
      <c r="S154" s="7777"/>
      <c r="T154" s="7777"/>
      <c r="U154" s="7777"/>
      <c r="V154" s="7777"/>
      <c r="W154" s="7777"/>
      <c r="X154" s="7777"/>
      <c r="Y154" s="7777"/>
    </row>
    <row r="155" spans="1:25" ht="15.75" customHeight="1" thickBot="1">
      <c r="A155" s="7779" t="s">
        <v>0</v>
      </c>
      <c r="B155" s="7780"/>
      <c r="C155" s="7780"/>
      <c r="D155" s="7780"/>
      <c r="E155" s="7780"/>
      <c r="F155" s="7780"/>
      <c r="G155" s="7780"/>
      <c r="H155" s="7780"/>
      <c r="I155" s="7780"/>
      <c r="J155" s="7781"/>
      <c r="K155" s="15">
        <v>1342</v>
      </c>
      <c r="L155" s="15"/>
      <c r="M155" s="15"/>
      <c r="N155" s="2554"/>
      <c r="O155" s="2554"/>
      <c r="P155" s="2554"/>
      <c r="Q155" s="7763"/>
      <c r="R155" s="7763"/>
      <c r="S155" s="7763"/>
      <c r="T155" s="7763"/>
      <c r="U155" s="7763"/>
      <c r="V155" s="7763"/>
      <c r="W155" s="7763"/>
      <c r="X155" s="7763"/>
      <c r="Y155" s="7763"/>
    </row>
    <row r="156" spans="1:25" ht="60" customHeight="1">
      <c r="A156" s="2554"/>
      <c r="B156" s="2554"/>
      <c r="C156" s="2554"/>
      <c r="D156" s="2554"/>
      <c r="E156" s="2554"/>
      <c r="F156" s="2554"/>
      <c r="G156" s="2554"/>
      <c r="H156" s="2548"/>
      <c r="I156" s="2542"/>
      <c r="J156" s="2542"/>
      <c r="K156" s="2542"/>
      <c r="M156" s="2542"/>
      <c r="Q156" s="7737"/>
      <c r="R156" s="7737"/>
      <c r="S156" s="7737"/>
      <c r="T156" s="7737"/>
      <c r="U156" s="7737"/>
      <c r="V156" s="7737"/>
      <c r="W156" s="7737"/>
      <c r="X156" s="7737"/>
      <c r="Y156" s="7737"/>
    </row>
    <row r="157" spans="1:25" ht="15">
      <c r="A157" s="2550"/>
      <c r="B157" s="2550"/>
      <c r="C157" s="2550"/>
      <c r="D157" s="2550"/>
      <c r="E157" s="2550"/>
      <c r="F157" s="2553"/>
      <c r="G157" s="2553"/>
      <c r="H157" s="2548"/>
      <c r="N157" s="2539"/>
      <c r="O157" s="2539"/>
      <c r="P157" s="2539"/>
      <c r="Q157" s="2539"/>
    </row>
    <row r="158" spans="1:25" ht="15">
      <c r="A158" s="2550"/>
      <c r="B158" s="2550"/>
      <c r="C158" s="2550"/>
      <c r="D158" s="2550"/>
      <c r="E158" s="2550"/>
      <c r="F158" s="2547"/>
      <c r="G158" s="2547"/>
      <c r="H158" s="2548"/>
      <c r="N158" s="2539"/>
      <c r="O158" s="2539"/>
      <c r="P158" s="2539"/>
      <c r="Q158" s="2539"/>
    </row>
    <row r="159" spans="1:25" ht="14.45" customHeight="1">
      <c r="A159" s="2550"/>
      <c r="B159" s="2550"/>
      <c r="C159" s="2550"/>
      <c r="D159" s="2550"/>
      <c r="E159" s="2550"/>
      <c r="F159" s="2552"/>
      <c r="G159" s="2547"/>
      <c r="H159" s="2548"/>
      <c r="N159" s="2539"/>
      <c r="O159" s="2539"/>
      <c r="P159" s="2539"/>
      <c r="Q159" s="2539"/>
    </row>
    <row r="160" spans="1:25" ht="15">
      <c r="A160" s="2550"/>
      <c r="B160" s="2550"/>
      <c r="C160" s="2550"/>
      <c r="D160" s="2550"/>
      <c r="E160" s="2550"/>
      <c r="F160" s="2547"/>
      <c r="G160" s="2547"/>
      <c r="H160" s="2548"/>
      <c r="N160" s="2539"/>
      <c r="O160" s="2539"/>
      <c r="P160" s="2539"/>
      <c r="Q160" s="2539"/>
    </row>
    <row r="161" spans="1:17" ht="15">
      <c r="A161" s="2550"/>
      <c r="B161" s="2550"/>
      <c r="C161" s="2550"/>
      <c r="D161" s="2550"/>
      <c r="E161" s="2550"/>
      <c r="F161" s="2547"/>
      <c r="G161" s="2547"/>
      <c r="H161" s="2548"/>
      <c r="N161" s="2539"/>
      <c r="O161" s="2539"/>
      <c r="P161" s="2539"/>
      <c r="Q161" s="2539"/>
    </row>
    <row r="162" spans="1:17" ht="15">
      <c r="A162" s="2550"/>
      <c r="B162" s="2550"/>
      <c r="C162" s="2550"/>
      <c r="D162" s="2550"/>
      <c r="E162" s="2550"/>
      <c r="F162" s="2547"/>
      <c r="G162" s="2547"/>
      <c r="H162" s="2548"/>
      <c r="N162" s="2539"/>
      <c r="O162" s="2539"/>
      <c r="P162" s="2539"/>
      <c r="Q162" s="2539"/>
    </row>
    <row r="163" spans="1:17" ht="15">
      <c r="A163" s="2550"/>
      <c r="B163" s="2550"/>
      <c r="C163" s="2550"/>
      <c r="D163" s="2550"/>
      <c r="E163" s="2550"/>
      <c r="F163" s="2547"/>
      <c r="G163" s="2547"/>
      <c r="H163" s="2548"/>
      <c r="N163" s="2539"/>
      <c r="O163" s="2539"/>
      <c r="P163" s="2539"/>
      <c r="Q163" s="2539"/>
    </row>
    <row r="164" spans="1:17" ht="15">
      <c r="A164" s="2550"/>
      <c r="B164" s="2549"/>
      <c r="C164" s="2549"/>
      <c r="D164" s="2549"/>
      <c r="E164" s="2549"/>
      <c r="F164" s="2547"/>
      <c r="G164" s="2547"/>
      <c r="H164" s="2548"/>
      <c r="N164" s="2539"/>
      <c r="O164" s="2539"/>
      <c r="P164" s="2539"/>
      <c r="Q164" s="2539"/>
    </row>
    <row r="165" spans="1:17" ht="15">
      <c r="A165" s="2550"/>
      <c r="B165" s="2549"/>
      <c r="C165" s="2549"/>
      <c r="D165" s="2549"/>
      <c r="E165" s="2549"/>
      <c r="F165" s="2547"/>
      <c r="G165" s="2547"/>
      <c r="H165" s="2548"/>
      <c r="N165" s="2539"/>
      <c r="O165" s="2539"/>
      <c r="P165" s="2539"/>
      <c r="Q165" s="2539"/>
    </row>
    <row r="166" spans="1:17" ht="15">
      <c r="A166" s="2550"/>
      <c r="B166" s="2549"/>
      <c r="C166" s="2549"/>
      <c r="D166" s="2549"/>
      <c r="E166" s="2549"/>
      <c r="F166" s="2547"/>
      <c r="G166" s="2547"/>
      <c r="H166" s="2551"/>
      <c r="N166" s="2539"/>
      <c r="O166" s="2539"/>
      <c r="P166" s="2539"/>
      <c r="Q166" s="2539"/>
    </row>
    <row r="167" spans="1:17" ht="15">
      <c r="A167" s="2550"/>
      <c r="B167" s="2549"/>
      <c r="C167" s="2549"/>
      <c r="D167" s="2549"/>
      <c r="E167" s="2549"/>
      <c r="F167" s="2547"/>
      <c r="G167" s="2547"/>
      <c r="H167" s="2548"/>
      <c r="N167" s="2539"/>
      <c r="O167" s="2539"/>
      <c r="P167" s="2539"/>
      <c r="Q167" s="2539"/>
    </row>
    <row r="168" spans="1:17" ht="15">
      <c r="A168" s="2550"/>
      <c r="B168" s="2549"/>
      <c r="C168" s="2549"/>
      <c r="D168" s="2549"/>
      <c r="E168" s="2549"/>
      <c r="F168" s="2547"/>
      <c r="G168" s="2547"/>
      <c r="H168" s="2548"/>
      <c r="N168" s="2539"/>
      <c r="O168" s="2539"/>
      <c r="P168" s="2539"/>
      <c r="Q168" s="2539"/>
    </row>
    <row r="169" spans="1:17" ht="15">
      <c r="A169" s="2550"/>
      <c r="B169" s="2549"/>
      <c r="C169" s="2549"/>
      <c r="D169" s="2549"/>
      <c r="E169" s="2549"/>
      <c r="F169" s="2547"/>
      <c r="G169" s="2547"/>
      <c r="H169" s="2548"/>
      <c r="N169" s="2539"/>
      <c r="O169" s="2539"/>
      <c r="P169" s="2539"/>
      <c r="Q169" s="2539"/>
    </row>
    <row r="170" spans="1:17" ht="15">
      <c r="A170" s="2546"/>
      <c r="B170" s="2546"/>
      <c r="C170" s="2546"/>
      <c r="D170" s="2546"/>
      <c r="E170" s="2546"/>
      <c r="F170" s="2547"/>
      <c r="G170" s="2547"/>
      <c r="H170" s="2544"/>
      <c r="N170" s="2539"/>
      <c r="O170" s="2539"/>
      <c r="P170" s="2539"/>
      <c r="Q170" s="2539"/>
    </row>
    <row r="171" spans="1:17" ht="15">
      <c r="A171" s="2546"/>
      <c r="B171" s="2546"/>
      <c r="C171" s="2546"/>
      <c r="D171" s="2546"/>
      <c r="E171" s="2546"/>
      <c r="F171" s="2547"/>
      <c r="G171" s="2547"/>
      <c r="H171" s="2544"/>
      <c r="N171" s="2539"/>
      <c r="O171" s="2539"/>
      <c r="P171" s="2539"/>
      <c r="Q171" s="2539"/>
    </row>
    <row r="172" spans="1:17" ht="15">
      <c r="A172" s="2546"/>
      <c r="B172" s="2546"/>
      <c r="C172" s="2546"/>
      <c r="D172" s="2546"/>
      <c r="E172" s="2546"/>
      <c r="F172" s="2545"/>
      <c r="G172" s="2545"/>
      <c r="H172" s="2544"/>
      <c r="N172" s="2539"/>
      <c r="O172" s="2539"/>
      <c r="P172" s="2539"/>
      <c r="Q172" s="2539"/>
    </row>
    <row r="173" spans="1:17" ht="15">
      <c r="A173" s="2546"/>
      <c r="B173" s="2546"/>
      <c r="C173" s="2546"/>
      <c r="D173" s="2546"/>
      <c r="E173" s="2546"/>
      <c r="F173" s="2545"/>
      <c r="G173" s="2545"/>
      <c r="H173" s="2544"/>
      <c r="N173" s="2539"/>
      <c r="O173" s="2539"/>
      <c r="P173" s="2539"/>
      <c r="Q173" s="2539"/>
    </row>
    <row r="174" spans="1:17">
      <c r="F174" s="2542"/>
      <c r="G174" s="2542"/>
      <c r="H174" s="2541"/>
      <c r="N174" s="2539"/>
      <c r="O174" s="2539"/>
      <c r="P174" s="2539"/>
      <c r="Q174" s="2539"/>
    </row>
  </sheetData>
  <mergeCells count="234">
    <mergeCell ref="F87:F88"/>
    <mergeCell ref="G82:G88"/>
    <mergeCell ref="F82:F83"/>
    <mergeCell ref="A14:A15"/>
    <mergeCell ref="C16:I16"/>
    <mergeCell ref="A151:J151"/>
    <mergeCell ref="C78:I78"/>
    <mergeCell ref="S5:S7"/>
    <mergeCell ref="C52:M53"/>
    <mergeCell ref="C80:M81"/>
    <mergeCell ref="Q128:Y128"/>
    <mergeCell ref="Q129:Y129"/>
    <mergeCell ref="Q130:Y130"/>
    <mergeCell ref="Q131:Y131"/>
    <mergeCell ref="Q133:Y133"/>
    <mergeCell ref="Q134:Y134"/>
    <mergeCell ref="Q135:Y135"/>
    <mergeCell ref="Q136:Y136"/>
    <mergeCell ref="Q137:Y137"/>
    <mergeCell ref="A145:J145"/>
    <mergeCell ref="Q145:Y145"/>
    <mergeCell ref="Q146:Y146"/>
    <mergeCell ref="Q147:Y147"/>
    <mergeCell ref="A150:J150"/>
    <mergeCell ref="A3:S3"/>
    <mergeCell ref="Q155:Y155"/>
    <mergeCell ref="Q144:Y144"/>
    <mergeCell ref="Q142:Y142"/>
    <mergeCell ref="Q143:Y143"/>
    <mergeCell ref="F12:F13"/>
    <mergeCell ref="I12:I15"/>
    <mergeCell ref="C127:J127"/>
    <mergeCell ref="A108:A110"/>
    <mergeCell ref="B108:B110"/>
    <mergeCell ref="R64:R67"/>
    <mergeCell ref="O6:O7"/>
    <mergeCell ref="A12:A13"/>
    <mergeCell ref="R5:R7"/>
    <mergeCell ref="H12:H15"/>
    <mergeCell ref="G12:G15"/>
    <mergeCell ref="E14:E15"/>
    <mergeCell ref="Q148:Y148"/>
    <mergeCell ref="Q149:Y149"/>
    <mergeCell ref="Q150:Y150"/>
    <mergeCell ref="Q152:Y152"/>
    <mergeCell ref="Q153:Y153"/>
    <mergeCell ref="Q154:Y154"/>
    <mergeCell ref="A155:J155"/>
    <mergeCell ref="C108:C110"/>
    <mergeCell ref="Q138:Y138"/>
    <mergeCell ref="Q139:Y139"/>
    <mergeCell ref="Q140:Y140"/>
    <mergeCell ref="Q141:Y141"/>
    <mergeCell ref="A153:J153"/>
    <mergeCell ref="A154:J154"/>
    <mergeCell ref="A136:J136"/>
    <mergeCell ref="A137:J137"/>
    <mergeCell ref="A138:J138"/>
    <mergeCell ref="A139:J139"/>
    <mergeCell ref="A140:J140"/>
    <mergeCell ref="A142:J142"/>
    <mergeCell ref="A143:J143"/>
    <mergeCell ref="A144:J144"/>
    <mergeCell ref="A130:J130"/>
    <mergeCell ref="A131:J131"/>
    <mergeCell ref="A133:J133"/>
    <mergeCell ref="A134:J134"/>
    <mergeCell ref="A135:J135"/>
    <mergeCell ref="N122:Q122"/>
    <mergeCell ref="B12:B13"/>
    <mergeCell ref="Q156:Y156"/>
    <mergeCell ref="A132:J132"/>
    <mergeCell ref="A141:J141"/>
    <mergeCell ref="A152:J152"/>
    <mergeCell ref="Q151:Y151"/>
    <mergeCell ref="A146:J146"/>
    <mergeCell ref="A147:J147"/>
    <mergeCell ref="A148:J148"/>
    <mergeCell ref="A149:J149"/>
    <mergeCell ref="H54:H58"/>
    <mergeCell ref="A89:A93"/>
    <mergeCell ref="B89:B93"/>
    <mergeCell ref="C89:C93"/>
    <mergeCell ref="I82:I88"/>
    <mergeCell ref="I89:I95"/>
    <mergeCell ref="B99:B104"/>
    <mergeCell ref="A94:A95"/>
    <mergeCell ref="H82:H88"/>
    <mergeCell ref="C96:I96"/>
    <mergeCell ref="A82:A86"/>
    <mergeCell ref="B23:B24"/>
    <mergeCell ref="B42:B43"/>
    <mergeCell ref="H99:H107"/>
    <mergeCell ref="D5:D7"/>
    <mergeCell ref="G5:G7"/>
    <mergeCell ref="N5:Q5"/>
    <mergeCell ref="Q6:Q7"/>
    <mergeCell ref="F57:F58"/>
    <mergeCell ref="F46:F47"/>
    <mergeCell ref="H19:H24"/>
    <mergeCell ref="I19:I24"/>
    <mergeCell ref="I46:I49"/>
    <mergeCell ref="G46:G49"/>
    <mergeCell ref="N6:N7"/>
    <mergeCell ref="F23:F24"/>
    <mergeCell ref="A2:S2"/>
    <mergeCell ref="P6:P7"/>
    <mergeCell ref="K5:M5"/>
    <mergeCell ref="K6:K7"/>
    <mergeCell ref="L6:L7"/>
    <mergeCell ref="F74:F77"/>
    <mergeCell ref="F54:F56"/>
    <mergeCell ref="C64:C67"/>
    <mergeCell ref="F64:F67"/>
    <mergeCell ref="B59:B61"/>
    <mergeCell ref="A46:A47"/>
    <mergeCell ref="B46:B47"/>
    <mergeCell ref="A42:A43"/>
    <mergeCell ref="A32:A33"/>
    <mergeCell ref="A19:A22"/>
    <mergeCell ref="B19:B22"/>
    <mergeCell ref="A28:A31"/>
    <mergeCell ref="B32:B33"/>
    <mergeCell ref="A23:A24"/>
    <mergeCell ref="G19:G24"/>
    <mergeCell ref="F70:F73"/>
    <mergeCell ref="F32:F33"/>
    <mergeCell ref="E32:E33"/>
    <mergeCell ref="G42:G43"/>
    <mergeCell ref="C28:C31"/>
    <mergeCell ref="E28:E31"/>
    <mergeCell ref="F28:F31"/>
    <mergeCell ref="C82:C86"/>
    <mergeCell ref="C59:C61"/>
    <mergeCell ref="H59:H63"/>
    <mergeCell ref="E74:E77"/>
    <mergeCell ref="C70:C73"/>
    <mergeCell ref="H28:H33"/>
    <mergeCell ref="A129:J129"/>
    <mergeCell ref="H89:H95"/>
    <mergeCell ref="B94:B95"/>
    <mergeCell ref="D111:D112"/>
    <mergeCell ref="C111:C112"/>
    <mergeCell ref="C118:C119"/>
    <mergeCell ref="A122:J122"/>
    <mergeCell ref="A118:A119"/>
    <mergeCell ref="A116:A117"/>
    <mergeCell ref="B116:B117"/>
    <mergeCell ref="C116:C117"/>
    <mergeCell ref="F116:F117"/>
    <mergeCell ref="H116:H119"/>
    <mergeCell ref="G116:G119"/>
    <mergeCell ref="I108:I112"/>
    <mergeCell ref="H108:H112"/>
    <mergeCell ref="F111:F112"/>
    <mergeCell ref="C120:I120"/>
    <mergeCell ref="C121:I121"/>
    <mergeCell ref="C113:I113"/>
    <mergeCell ref="A99:A104"/>
    <mergeCell ref="F94:F95"/>
    <mergeCell ref="G89:G95"/>
    <mergeCell ref="E94:E95"/>
    <mergeCell ref="A37:A38"/>
    <mergeCell ref="C40:L41"/>
    <mergeCell ref="B40:B41"/>
    <mergeCell ref="B52:B53"/>
    <mergeCell ref="A125:L125"/>
    <mergeCell ref="C94:C95"/>
    <mergeCell ref="F118:F119"/>
    <mergeCell ref="D118:D119"/>
    <mergeCell ref="E118:E119"/>
    <mergeCell ref="H42:H45"/>
    <mergeCell ref="E70:E73"/>
    <mergeCell ref="H46:H49"/>
    <mergeCell ref="F62:F63"/>
    <mergeCell ref="B82:B86"/>
    <mergeCell ref="F99:F101"/>
    <mergeCell ref="F105:F107"/>
    <mergeCell ref="G99:G107"/>
    <mergeCell ref="B118:B119"/>
    <mergeCell ref="B111:B112"/>
    <mergeCell ref="A111:A112"/>
    <mergeCell ref="G108:G112"/>
    <mergeCell ref="C99:C104"/>
    <mergeCell ref="I116:I119"/>
    <mergeCell ref="G70:G77"/>
    <mergeCell ref="C19:C22"/>
    <mergeCell ref="F19:F22"/>
    <mergeCell ref="E23:E24"/>
    <mergeCell ref="M6:M7"/>
    <mergeCell ref="C12:C13"/>
    <mergeCell ref="N12:N13"/>
    <mergeCell ref="E111:E112"/>
    <mergeCell ref="A128:J128"/>
    <mergeCell ref="J5:J7"/>
    <mergeCell ref="H5:H7"/>
    <mergeCell ref="I5:I7"/>
    <mergeCell ref="I28:I33"/>
    <mergeCell ref="G28:G33"/>
    <mergeCell ref="C5:C7"/>
    <mergeCell ref="A70:A73"/>
    <mergeCell ref="B70:B73"/>
    <mergeCell ref="I70:I77"/>
    <mergeCell ref="H70:H77"/>
    <mergeCell ref="H64:H69"/>
    <mergeCell ref="C46:C47"/>
    <mergeCell ref="C42:C43"/>
    <mergeCell ref="F42:F43"/>
    <mergeCell ref="F68:F69"/>
    <mergeCell ref="I42:I45"/>
    <mergeCell ref="A5:A7"/>
    <mergeCell ref="B37:L38"/>
    <mergeCell ref="F59:F61"/>
    <mergeCell ref="B64:B67"/>
    <mergeCell ref="A59:A61"/>
    <mergeCell ref="B14:B15"/>
    <mergeCell ref="B35:I35"/>
    <mergeCell ref="C34:I34"/>
    <mergeCell ref="C25:I25"/>
    <mergeCell ref="B28:B31"/>
    <mergeCell ref="A48:A49"/>
    <mergeCell ref="C48:C49"/>
    <mergeCell ref="B48:B49"/>
    <mergeCell ref="E48:E49"/>
    <mergeCell ref="F48:F49"/>
    <mergeCell ref="G54:G58"/>
    <mergeCell ref="C50:I50"/>
    <mergeCell ref="B5:B7"/>
    <mergeCell ref="E5:E7"/>
    <mergeCell ref="F5:F7"/>
    <mergeCell ref="I64:I69"/>
    <mergeCell ref="G64:G69"/>
    <mergeCell ref="G59:G63"/>
    <mergeCell ref="F14:F15"/>
  </mergeCells>
  <pageMargins left="0.70866141732283472" right="0.70866141732283472" top="0.74803149606299213" bottom="0.74803149606299213" header="0.31496062992125984" footer="0.31496062992125984"/>
  <pageSetup paperSize="9" scale="46" firstPageNumber="27"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78D17-1322-434E-8A44-7395D3D532DB}">
  <dimension ref="A1:X153"/>
  <sheetViews>
    <sheetView zoomScale="90" zoomScaleNormal="90" zoomScaleSheetLayoutView="80" zoomScalePageLayoutView="70" workbookViewId="0">
      <selection activeCell="R1" sqref="R1"/>
    </sheetView>
  </sheetViews>
  <sheetFormatPr defaultColWidth="9.140625" defaultRowHeight="15"/>
  <cols>
    <col min="1" max="1" width="3.5703125" style="2948" customWidth="1"/>
    <col min="2" max="2" width="3.28515625" style="2948" customWidth="1"/>
    <col min="3" max="4" width="3.7109375" style="2948" customWidth="1"/>
    <col min="5" max="5" width="3.28515625" style="2948" customWidth="1"/>
    <col min="6" max="6" width="42.28515625" style="2948" customWidth="1"/>
    <col min="7" max="7" width="5.7109375" style="2948" customWidth="1"/>
    <col min="8" max="8" width="6.140625" style="2950" customWidth="1"/>
    <col min="9" max="9" width="4.42578125" style="2948" customWidth="1"/>
    <col min="10" max="10" width="7.28515625" style="2948" customWidth="1"/>
    <col min="11" max="11" width="8.7109375" style="2948" customWidth="1"/>
    <col min="12" max="12" width="11.42578125" style="2948" customWidth="1"/>
    <col min="13" max="13" width="11.7109375" style="2948" customWidth="1"/>
    <col min="14" max="14" width="43.5703125" style="2948" customWidth="1"/>
    <col min="15" max="15" width="10.42578125" style="2948" customWidth="1"/>
    <col min="16" max="16" width="7.7109375" style="2948" customWidth="1"/>
    <col min="17" max="17" width="6.42578125" style="2948" customWidth="1"/>
    <col min="18" max="18" width="35.28515625" style="2949" customWidth="1"/>
    <col min="19" max="19" width="35" style="2949" customWidth="1"/>
    <col min="20" max="20" width="16" style="1038" customWidth="1"/>
    <col min="21" max="16384" width="9.140625" style="2948"/>
  </cols>
  <sheetData>
    <row r="1" spans="1:24" ht="65.25" customHeight="1">
      <c r="N1" s="3230"/>
      <c r="O1" s="3229"/>
      <c r="P1" s="3229"/>
      <c r="Q1" s="3229"/>
      <c r="R1" s="1037" t="s">
        <v>1074</v>
      </c>
      <c r="S1" s="3228"/>
      <c r="T1" s="587"/>
    </row>
    <row r="2" spans="1:24" ht="18.75" customHeight="1">
      <c r="A2" s="6668" t="s">
        <v>197</v>
      </c>
      <c r="B2" s="6668"/>
      <c r="C2" s="6668"/>
      <c r="D2" s="6668"/>
      <c r="E2" s="6668"/>
      <c r="F2" s="6668"/>
      <c r="G2" s="6668"/>
      <c r="H2" s="6668"/>
      <c r="I2" s="6668"/>
      <c r="J2" s="6668"/>
      <c r="K2" s="6668"/>
      <c r="L2" s="6668"/>
      <c r="M2" s="6668"/>
      <c r="N2" s="6668"/>
      <c r="O2" s="6668"/>
      <c r="P2" s="6668"/>
      <c r="Q2" s="6668"/>
      <c r="R2" s="6668"/>
      <c r="S2" s="6668"/>
      <c r="T2" s="587"/>
    </row>
    <row r="3" spans="1:24" ht="20.25" customHeight="1">
      <c r="A3" s="7866" t="s">
        <v>1073</v>
      </c>
      <c r="B3" s="7866"/>
      <c r="C3" s="7866"/>
      <c r="D3" s="7866"/>
      <c r="E3" s="7866"/>
      <c r="F3" s="7866"/>
      <c r="G3" s="7866"/>
      <c r="H3" s="7866"/>
      <c r="I3" s="7866"/>
      <c r="J3" s="7866"/>
      <c r="K3" s="7866"/>
      <c r="L3" s="7866"/>
      <c r="M3" s="7866"/>
      <c r="N3" s="7866"/>
      <c r="O3" s="7866"/>
      <c r="P3" s="7866"/>
      <c r="Q3" s="7866"/>
      <c r="R3" s="7866"/>
      <c r="S3" s="7866"/>
      <c r="T3" s="587"/>
    </row>
    <row r="4" spans="1:24" ht="12.75" customHeight="1" thickBot="1">
      <c r="A4" s="2242"/>
      <c r="B4" s="2242"/>
      <c r="C4" s="2242"/>
      <c r="D4" s="2242"/>
      <c r="E4" s="2242"/>
      <c r="F4" s="2242"/>
      <c r="G4" s="2242"/>
      <c r="H4" s="3227"/>
      <c r="I4" s="2242"/>
      <c r="J4" s="2242"/>
      <c r="K4" s="2242"/>
      <c r="L4" s="2242"/>
      <c r="M4" s="2242"/>
      <c r="N4" s="3226"/>
      <c r="S4" s="3225" t="s">
        <v>995</v>
      </c>
      <c r="U4" s="1038"/>
    </row>
    <row r="5" spans="1:24" ht="21.75" customHeight="1" thickBot="1">
      <c r="A5" s="6878" t="s">
        <v>195</v>
      </c>
      <c r="B5" s="6881" t="s">
        <v>194</v>
      </c>
      <c r="C5" s="6884" t="s">
        <v>190</v>
      </c>
      <c r="D5" s="7870" t="s">
        <v>193</v>
      </c>
      <c r="E5" s="6920" t="s">
        <v>192</v>
      </c>
      <c r="F5" s="6887" t="s">
        <v>191</v>
      </c>
      <c r="G5" s="7867" t="s">
        <v>190</v>
      </c>
      <c r="H5" s="6890" t="s">
        <v>189</v>
      </c>
      <c r="I5" s="6923" t="s">
        <v>188</v>
      </c>
      <c r="J5" s="6890" t="s">
        <v>187</v>
      </c>
      <c r="K5" s="6583" t="s">
        <v>186</v>
      </c>
      <c r="L5" s="6584"/>
      <c r="M5" s="6585"/>
      <c r="N5" s="6547" t="s">
        <v>185</v>
      </c>
      <c r="O5" s="6548"/>
      <c r="P5" s="6548"/>
      <c r="Q5" s="6548"/>
      <c r="R5" s="7860" t="s">
        <v>184</v>
      </c>
      <c r="S5" s="7863" t="s">
        <v>183</v>
      </c>
    </row>
    <row r="6" spans="1:24" ht="12.75">
      <c r="A6" s="6879"/>
      <c r="B6" s="6882"/>
      <c r="C6" s="6885"/>
      <c r="D6" s="7871"/>
      <c r="E6" s="6921"/>
      <c r="F6" s="6888"/>
      <c r="G6" s="7868"/>
      <c r="H6" s="6891"/>
      <c r="I6" s="6924"/>
      <c r="J6" s="6891"/>
      <c r="K6" s="6539" t="s">
        <v>182</v>
      </c>
      <c r="L6" s="6539" t="s">
        <v>181</v>
      </c>
      <c r="M6" s="7856" t="s">
        <v>28</v>
      </c>
      <c r="N6" s="7852" t="s">
        <v>180</v>
      </c>
      <c r="O6" s="7854" t="s">
        <v>179</v>
      </c>
      <c r="P6" s="7858" t="s">
        <v>178</v>
      </c>
      <c r="Q6" s="7850" t="s">
        <v>177</v>
      </c>
      <c r="R6" s="7861"/>
      <c r="S6" s="7864"/>
    </row>
    <row r="7" spans="1:24" ht="156.6" customHeight="1" thickBot="1">
      <c r="A7" s="6880"/>
      <c r="B7" s="6883"/>
      <c r="C7" s="6886"/>
      <c r="D7" s="7872"/>
      <c r="E7" s="6922"/>
      <c r="F7" s="6889"/>
      <c r="G7" s="7869"/>
      <c r="H7" s="6892"/>
      <c r="I7" s="6925"/>
      <c r="J7" s="6892"/>
      <c r="K7" s="6540"/>
      <c r="L7" s="6540"/>
      <c r="M7" s="7857"/>
      <c r="N7" s="7853"/>
      <c r="O7" s="7855"/>
      <c r="P7" s="7859"/>
      <c r="Q7" s="7851"/>
      <c r="R7" s="7862"/>
      <c r="S7" s="7865"/>
    </row>
    <row r="8" spans="1:24" ht="24" customHeight="1" thickBot="1">
      <c r="A8" s="1967" t="s">
        <v>43</v>
      </c>
      <c r="B8" s="3224"/>
      <c r="C8" s="3219" t="s">
        <v>1072</v>
      </c>
      <c r="D8" s="3219"/>
      <c r="E8" s="3221"/>
      <c r="F8" s="3223"/>
      <c r="G8" s="3223"/>
      <c r="H8" s="3222"/>
      <c r="I8" s="3221"/>
      <c r="J8" s="3221"/>
      <c r="K8" s="3221"/>
      <c r="L8" s="3221"/>
      <c r="M8" s="3221"/>
      <c r="N8" s="3220"/>
      <c r="O8" s="3220"/>
      <c r="P8" s="3220"/>
      <c r="Q8" s="3219"/>
      <c r="R8" s="3218"/>
      <c r="S8" s="3217"/>
    </row>
    <row r="9" spans="1:24" ht="54" customHeight="1" thickBot="1">
      <c r="A9" s="1474"/>
      <c r="B9" s="3216"/>
      <c r="C9" s="1470"/>
      <c r="D9" s="1470"/>
      <c r="E9" s="1470"/>
      <c r="F9" s="3215"/>
      <c r="G9" s="3215"/>
      <c r="H9" s="3214"/>
      <c r="I9" s="1470"/>
      <c r="J9" s="1470"/>
      <c r="K9" s="1470"/>
      <c r="L9" s="1470"/>
      <c r="M9" s="1470"/>
      <c r="N9" s="3213" t="s">
        <v>365</v>
      </c>
      <c r="O9" s="3212" t="s">
        <v>1071</v>
      </c>
      <c r="P9" s="3211" t="s">
        <v>363</v>
      </c>
      <c r="Q9" s="3210" t="s">
        <v>363</v>
      </c>
      <c r="R9" s="3209"/>
      <c r="S9" s="3208"/>
      <c r="T9" s="7896"/>
      <c r="U9" s="7896"/>
      <c r="V9" s="7896"/>
      <c r="W9" s="7896"/>
      <c r="X9" s="7896"/>
    </row>
    <row r="10" spans="1:24" ht="25.9" customHeight="1" thickBot="1">
      <c r="A10" s="3207" t="s">
        <v>43</v>
      </c>
      <c r="B10" s="3206" t="s">
        <v>43</v>
      </c>
      <c r="C10" s="3205" t="s">
        <v>1070</v>
      </c>
      <c r="D10" s="3203"/>
      <c r="E10" s="3203"/>
      <c r="F10" s="3203"/>
      <c r="G10" s="3203"/>
      <c r="H10" s="3204"/>
      <c r="I10" s="3203"/>
      <c r="J10" s="3203"/>
      <c r="K10" s="3203"/>
      <c r="L10" s="3203"/>
      <c r="M10" s="3203"/>
      <c r="N10" s="3203"/>
      <c r="O10" s="3203"/>
      <c r="P10" s="3203"/>
      <c r="Q10" s="3203"/>
      <c r="R10" s="3202"/>
      <c r="S10" s="3201"/>
    </row>
    <row r="11" spans="1:24" ht="30">
      <c r="A11" s="7821" t="s">
        <v>43</v>
      </c>
      <c r="B11" s="6983" t="s">
        <v>43</v>
      </c>
      <c r="C11" s="3162" t="s">
        <v>43</v>
      </c>
      <c r="D11" s="1845"/>
      <c r="E11" s="1844"/>
      <c r="F11" s="7828" t="s">
        <v>1066</v>
      </c>
      <c r="G11" s="7394" t="s">
        <v>166</v>
      </c>
      <c r="H11" s="6740" t="s">
        <v>48</v>
      </c>
      <c r="I11" s="6816" t="s">
        <v>1009</v>
      </c>
      <c r="J11" s="3020" t="s">
        <v>1004</v>
      </c>
      <c r="K11" s="1725">
        <f>K14</f>
        <v>5</v>
      </c>
      <c r="L11" s="1725">
        <f>L14</f>
        <v>5</v>
      </c>
      <c r="M11" s="1725">
        <f>M14</f>
        <v>1.1000000000000001</v>
      </c>
      <c r="N11" s="3200" t="s">
        <v>1063</v>
      </c>
      <c r="O11" s="3112" t="s">
        <v>45</v>
      </c>
      <c r="P11" s="3017">
        <v>5</v>
      </c>
      <c r="Q11" s="3016">
        <v>0</v>
      </c>
      <c r="R11" s="3189" t="s">
        <v>1069</v>
      </c>
      <c r="S11" s="3188" t="s">
        <v>1068</v>
      </c>
    </row>
    <row r="12" spans="1:24" ht="30">
      <c r="A12" s="7822"/>
      <c r="B12" s="6984"/>
      <c r="C12" s="1710"/>
      <c r="D12" s="1709"/>
      <c r="E12" s="1838"/>
      <c r="F12" s="7829"/>
      <c r="G12" s="7360"/>
      <c r="H12" s="6741"/>
      <c r="I12" s="6817"/>
      <c r="J12" s="3015"/>
      <c r="K12" s="3014"/>
      <c r="L12" s="3014"/>
      <c r="M12" s="3014"/>
      <c r="N12" s="3199" t="s">
        <v>1061</v>
      </c>
      <c r="O12" s="3186" t="s">
        <v>45</v>
      </c>
      <c r="P12" s="3185">
        <v>9</v>
      </c>
      <c r="Q12" s="3184">
        <v>13</v>
      </c>
      <c r="R12" s="3068" t="s">
        <v>1060</v>
      </c>
      <c r="S12" s="3093" t="s">
        <v>1067</v>
      </c>
    </row>
    <row r="13" spans="1:24" ht="15.75" thickBot="1">
      <c r="A13" s="7823"/>
      <c r="B13" s="6985"/>
      <c r="C13" s="3198"/>
      <c r="D13" s="3007"/>
      <c r="E13" s="3164"/>
      <c r="F13" s="7830"/>
      <c r="G13" s="7360"/>
      <c r="H13" s="6741"/>
      <c r="I13" s="6817"/>
      <c r="J13" s="1850" t="s">
        <v>36</v>
      </c>
      <c r="K13" s="3006">
        <f>SUM(K11:K11)</f>
        <v>5</v>
      </c>
      <c r="L13" s="3006">
        <f>SUM(L11:L11)</f>
        <v>5</v>
      </c>
      <c r="M13" s="3006">
        <f>SUM(M11:M11)</f>
        <v>1.1000000000000001</v>
      </c>
      <c r="N13" s="3194"/>
      <c r="O13" s="3193"/>
      <c r="P13" s="3031"/>
      <c r="Q13" s="2995"/>
      <c r="R13" s="2994"/>
      <c r="S13" s="2993"/>
    </row>
    <row r="14" spans="1:24" ht="15.75" thickBot="1">
      <c r="A14" s="7821" t="s">
        <v>43</v>
      </c>
      <c r="B14" s="6983" t="s">
        <v>43</v>
      </c>
      <c r="C14" s="3162" t="s">
        <v>43</v>
      </c>
      <c r="D14" s="7014" t="s">
        <v>43</v>
      </c>
      <c r="E14" s="3171"/>
      <c r="F14" s="7568" t="s">
        <v>1066</v>
      </c>
      <c r="G14" s="7360"/>
      <c r="H14" s="6741"/>
      <c r="I14" s="6817"/>
      <c r="J14" s="3197" t="s">
        <v>1004</v>
      </c>
      <c r="K14" s="3196">
        <v>5</v>
      </c>
      <c r="L14" s="3196">
        <v>5</v>
      </c>
      <c r="M14" s="3195">
        <v>1.1000000000000001</v>
      </c>
      <c r="N14" s="3194"/>
      <c r="O14" s="3193"/>
      <c r="P14" s="3031"/>
      <c r="Q14" s="2995"/>
      <c r="R14" s="2994"/>
      <c r="S14" s="2993"/>
    </row>
    <row r="15" spans="1:24" ht="67.349999999999994" customHeight="1" thickBot="1">
      <c r="A15" s="7823"/>
      <c r="B15" s="6985"/>
      <c r="C15" s="3172"/>
      <c r="D15" s="7016"/>
      <c r="E15" s="3171"/>
      <c r="F15" s="7570"/>
      <c r="G15" s="7361"/>
      <c r="H15" s="6742"/>
      <c r="I15" s="6818"/>
      <c r="J15" s="3170" t="s">
        <v>36</v>
      </c>
      <c r="K15" s="3169">
        <f>SUM(K14)</f>
        <v>5</v>
      </c>
      <c r="L15" s="3169">
        <f>SUM(L14)</f>
        <v>5</v>
      </c>
      <c r="M15" s="3169">
        <f>SUM(M14)</f>
        <v>1.1000000000000001</v>
      </c>
      <c r="N15" s="3192"/>
      <c r="O15" s="3157"/>
      <c r="P15" s="3022"/>
      <c r="Q15" s="3021"/>
      <c r="R15" s="3052" t="s">
        <v>1065</v>
      </c>
      <c r="S15" s="3191" t="s">
        <v>1064</v>
      </c>
    </row>
    <row r="16" spans="1:24" ht="60.75" thickBot="1">
      <c r="A16" s="7805" t="s">
        <v>43</v>
      </c>
      <c r="B16" s="7826" t="s">
        <v>43</v>
      </c>
      <c r="C16" s="7808" t="s">
        <v>38</v>
      </c>
      <c r="D16" s="1845"/>
      <c r="E16" s="1844"/>
      <c r="F16" s="7828" t="s">
        <v>1057</v>
      </c>
      <c r="G16" s="7394" t="s">
        <v>152</v>
      </c>
      <c r="H16" s="6740" t="s">
        <v>48</v>
      </c>
      <c r="I16" s="6816" t="s">
        <v>1009</v>
      </c>
      <c r="J16" s="3020" t="s">
        <v>1004</v>
      </c>
      <c r="K16" s="1725">
        <f t="shared" ref="K16:M18" si="0">K20</f>
        <v>5</v>
      </c>
      <c r="L16" s="1725">
        <f t="shared" si="0"/>
        <v>5</v>
      </c>
      <c r="M16" s="1725">
        <f t="shared" si="0"/>
        <v>0.9</v>
      </c>
      <c r="N16" s="3190" t="s">
        <v>1063</v>
      </c>
      <c r="O16" s="3112" t="s">
        <v>45</v>
      </c>
      <c r="P16" s="3017">
        <v>5</v>
      </c>
      <c r="Q16" s="3016">
        <v>92</v>
      </c>
      <c r="R16" s="3189" t="s">
        <v>1062</v>
      </c>
      <c r="S16" s="3188"/>
    </row>
    <row r="17" spans="1:23" ht="30.75" thickBot="1">
      <c r="A17" s="7806"/>
      <c r="B17" s="6984"/>
      <c r="C17" s="7809"/>
      <c r="D17" s="1709"/>
      <c r="E17" s="1838"/>
      <c r="F17" s="7829"/>
      <c r="G17" s="7360"/>
      <c r="H17" s="6741"/>
      <c r="I17" s="6817"/>
      <c r="J17" s="3015" t="s">
        <v>69</v>
      </c>
      <c r="K17" s="1725">
        <f t="shared" si="0"/>
        <v>5</v>
      </c>
      <c r="L17" s="1725">
        <f t="shared" si="0"/>
        <v>5</v>
      </c>
      <c r="M17" s="1725">
        <f t="shared" si="0"/>
        <v>1.7</v>
      </c>
      <c r="N17" s="3187" t="s">
        <v>1061</v>
      </c>
      <c r="O17" s="3186" t="s">
        <v>45</v>
      </c>
      <c r="P17" s="3185">
        <v>3</v>
      </c>
      <c r="Q17" s="3184">
        <v>2</v>
      </c>
      <c r="R17" s="3068" t="s">
        <v>1060</v>
      </c>
      <c r="S17" s="3093" t="s">
        <v>1059</v>
      </c>
    </row>
    <row r="18" spans="1:23" ht="43.35" customHeight="1">
      <c r="A18" s="7806"/>
      <c r="B18" s="6984"/>
      <c r="C18" s="7809"/>
      <c r="D18" s="1709"/>
      <c r="E18" s="1838"/>
      <c r="F18" s="7829"/>
      <c r="G18" s="7360"/>
      <c r="H18" s="6741"/>
      <c r="I18" s="6817"/>
      <c r="J18" s="3183" t="s">
        <v>41</v>
      </c>
      <c r="K18" s="1725">
        <f t="shared" si="0"/>
        <v>0</v>
      </c>
      <c r="L18" s="1725">
        <f t="shared" si="0"/>
        <v>149.6</v>
      </c>
      <c r="M18" s="1725">
        <f t="shared" si="0"/>
        <v>52</v>
      </c>
      <c r="N18" s="3182"/>
      <c r="O18" s="3181"/>
      <c r="P18" s="3180"/>
      <c r="Q18" s="3179"/>
      <c r="R18" s="7801" t="s">
        <v>1058</v>
      </c>
      <c r="S18" s="3178"/>
      <c r="T18" s="1674"/>
    </row>
    <row r="19" spans="1:23" ht="15.75" thickBot="1">
      <c r="A19" s="7807"/>
      <c r="B19" s="7827"/>
      <c r="C19" s="7810"/>
      <c r="D19" s="3007"/>
      <c r="E19" s="3164"/>
      <c r="F19" s="7874"/>
      <c r="G19" s="7360"/>
      <c r="H19" s="6741"/>
      <c r="I19" s="6817"/>
      <c r="J19" s="1850" t="s">
        <v>36</v>
      </c>
      <c r="K19" s="3006">
        <f>SUM(K16:K18)</f>
        <v>10</v>
      </c>
      <c r="L19" s="3006">
        <f>SUM(L16:L18)</f>
        <v>159.6</v>
      </c>
      <c r="M19" s="3006">
        <f>SUM(M16:M18)</f>
        <v>54.6</v>
      </c>
      <c r="N19" s="3177"/>
      <c r="O19" s="2996"/>
      <c r="P19" s="2996"/>
      <c r="Q19" s="3173"/>
      <c r="R19" s="7804"/>
      <c r="S19" s="2993"/>
    </row>
    <row r="20" spans="1:23" ht="15" customHeight="1">
      <c r="A20" s="7821" t="s">
        <v>43</v>
      </c>
      <c r="B20" s="6983" t="s">
        <v>43</v>
      </c>
      <c r="C20" s="3162" t="s">
        <v>38</v>
      </c>
      <c r="D20" s="7014" t="s">
        <v>43</v>
      </c>
      <c r="E20" s="3171"/>
      <c r="F20" s="7568" t="s">
        <v>1057</v>
      </c>
      <c r="G20" s="7360"/>
      <c r="H20" s="6741"/>
      <c r="I20" s="6817"/>
      <c r="J20" s="1716" t="s">
        <v>1004</v>
      </c>
      <c r="K20" s="1715">
        <v>5</v>
      </c>
      <c r="L20" s="1715">
        <v>5</v>
      </c>
      <c r="M20" s="1715">
        <v>0.9</v>
      </c>
      <c r="N20" s="3175"/>
      <c r="O20" s="2996"/>
      <c r="P20" s="3001"/>
      <c r="Q20" s="3176"/>
      <c r="R20" s="7801" t="s">
        <v>1056</v>
      </c>
      <c r="S20" s="2993"/>
    </row>
    <row r="21" spans="1:23">
      <c r="A21" s="7822"/>
      <c r="B21" s="6984"/>
      <c r="C21" s="3172"/>
      <c r="D21" s="7015"/>
      <c r="E21" s="3171"/>
      <c r="F21" s="7569"/>
      <c r="G21" s="7360"/>
      <c r="H21" s="6741"/>
      <c r="I21" s="6817"/>
      <c r="J21" s="1713" t="s">
        <v>69</v>
      </c>
      <c r="K21" s="2998">
        <v>5</v>
      </c>
      <c r="L21" s="2998">
        <v>5</v>
      </c>
      <c r="M21" s="1712">
        <v>1.7</v>
      </c>
      <c r="N21" s="3175"/>
      <c r="O21" s="2996"/>
      <c r="P21" s="2996"/>
      <c r="Q21" s="3173"/>
      <c r="R21" s="7802"/>
      <c r="S21" s="2993"/>
    </row>
    <row r="22" spans="1:23" ht="15.75" thickBot="1">
      <c r="A22" s="7822"/>
      <c r="B22" s="6984"/>
      <c r="C22" s="3172"/>
      <c r="D22" s="7015"/>
      <c r="E22" s="3171"/>
      <c r="F22" s="7569"/>
      <c r="G22" s="7360"/>
      <c r="H22" s="6741"/>
      <c r="I22" s="6817"/>
      <c r="J22" s="1995" t="s">
        <v>41</v>
      </c>
      <c r="K22" s="1995">
        <v>0</v>
      </c>
      <c r="L22" s="3025">
        <v>149.6</v>
      </c>
      <c r="M22" s="3025">
        <v>52</v>
      </c>
      <c r="N22" s="3174"/>
      <c r="O22" s="2996"/>
      <c r="P22" s="2996"/>
      <c r="Q22" s="3173"/>
      <c r="R22" s="7802"/>
      <c r="S22" s="2993"/>
    </row>
    <row r="23" spans="1:23" ht="33" customHeight="1" thickBot="1">
      <c r="A23" s="7823"/>
      <c r="B23" s="6985"/>
      <c r="C23" s="3172"/>
      <c r="D23" s="7016"/>
      <c r="E23" s="3171"/>
      <c r="F23" s="7843"/>
      <c r="G23" s="7361"/>
      <c r="H23" s="6742"/>
      <c r="I23" s="6818"/>
      <c r="J23" s="3170" t="s">
        <v>36</v>
      </c>
      <c r="K23" s="3169">
        <f>SUM(K20:K22)</f>
        <v>10</v>
      </c>
      <c r="L23" s="3169">
        <f>SUM(L20:L22)</f>
        <v>159.6</v>
      </c>
      <c r="M23" s="3169">
        <f>SUM(M20:M22)</f>
        <v>54.6</v>
      </c>
      <c r="N23" s="3168"/>
      <c r="O23" s="2988"/>
      <c r="P23" s="2988"/>
      <c r="Q23" s="3167"/>
      <c r="R23" s="7803"/>
      <c r="S23" s="3074"/>
      <c r="T23" s="7895"/>
      <c r="U23" s="7895"/>
      <c r="V23" s="7895"/>
      <c r="W23" s="7895"/>
    </row>
    <row r="24" spans="1:23" ht="16.5" customHeight="1">
      <c r="A24" s="7805" t="s">
        <v>43</v>
      </c>
      <c r="B24" s="7826" t="s">
        <v>43</v>
      </c>
      <c r="C24" s="7808" t="s">
        <v>51</v>
      </c>
      <c r="D24" s="1845"/>
      <c r="E24" s="1844"/>
      <c r="F24" s="7828" t="s">
        <v>1054</v>
      </c>
      <c r="G24" s="7394" t="s">
        <v>143</v>
      </c>
      <c r="H24" s="7840" t="s">
        <v>48</v>
      </c>
      <c r="I24" s="6816" t="s">
        <v>1009</v>
      </c>
      <c r="J24" s="3020" t="s">
        <v>1004</v>
      </c>
      <c r="K24" s="1725">
        <f t="shared" ref="K24:M25" si="1">K27</f>
        <v>0</v>
      </c>
      <c r="L24" s="1725">
        <f t="shared" si="1"/>
        <v>0</v>
      </c>
      <c r="M24" s="1725">
        <f t="shared" si="1"/>
        <v>0</v>
      </c>
      <c r="N24" s="7824" t="s">
        <v>1055</v>
      </c>
      <c r="O24" s="3112" t="s">
        <v>45</v>
      </c>
      <c r="P24" s="3017">
        <v>1</v>
      </c>
      <c r="Q24" s="3016">
        <v>1</v>
      </c>
      <c r="R24" s="2969"/>
      <c r="S24" s="2968"/>
    </row>
    <row r="25" spans="1:23" ht="15" customHeight="1">
      <c r="A25" s="7806"/>
      <c r="B25" s="6984"/>
      <c r="C25" s="7809"/>
      <c r="D25" s="1709"/>
      <c r="E25" s="1838"/>
      <c r="F25" s="7829"/>
      <c r="G25" s="7360"/>
      <c r="H25" s="7841"/>
      <c r="I25" s="6817"/>
      <c r="J25" s="3013" t="s">
        <v>69</v>
      </c>
      <c r="K25" s="3012">
        <f t="shared" si="1"/>
        <v>0</v>
      </c>
      <c r="L25" s="3012">
        <f t="shared" si="1"/>
        <v>0</v>
      </c>
      <c r="M25" s="3012">
        <f t="shared" si="1"/>
        <v>0</v>
      </c>
      <c r="N25" s="7825"/>
      <c r="O25" s="3070"/>
      <c r="P25" s="3070"/>
      <c r="Q25" s="3034"/>
      <c r="R25" s="2994"/>
      <c r="S25" s="2993"/>
    </row>
    <row r="26" spans="1:23" ht="21.6" customHeight="1" thickBot="1">
      <c r="A26" s="7807"/>
      <c r="B26" s="7827"/>
      <c r="C26" s="7810"/>
      <c r="D26" s="3007"/>
      <c r="E26" s="3164"/>
      <c r="F26" s="7874"/>
      <c r="G26" s="7360"/>
      <c r="H26" s="7841"/>
      <c r="I26" s="6817"/>
      <c r="J26" s="1850" t="s">
        <v>36</v>
      </c>
      <c r="K26" s="3006">
        <f>SUM(K24:K25)</f>
        <v>0</v>
      </c>
      <c r="L26" s="3006">
        <f>SUM(L24:L25)</f>
        <v>0</v>
      </c>
      <c r="M26" s="3006">
        <f>SUM(M24:M25)</f>
        <v>0</v>
      </c>
      <c r="N26" s="3163"/>
      <c r="O26" s="3135"/>
      <c r="P26" s="3135"/>
      <c r="Q26" s="3088"/>
      <c r="R26" s="2986"/>
      <c r="S26" s="2985"/>
    </row>
    <row r="27" spans="1:23" ht="21.6" customHeight="1">
      <c r="A27" s="7821" t="s">
        <v>43</v>
      </c>
      <c r="B27" s="6983" t="s">
        <v>43</v>
      </c>
      <c r="C27" s="3162" t="s">
        <v>51</v>
      </c>
      <c r="D27" s="7014" t="s">
        <v>43</v>
      </c>
      <c r="E27" s="7834"/>
      <c r="F27" s="7568" t="s">
        <v>1054</v>
      </c>
      <c r="G27" s="7360"/>
      <c r="H27" s="7841"/>
      <c r="I27" s="6817"/>
      <c r="J27" s="3003" t="s">
        <v>1004</v>
      </c>
      <c r="K27" s="1712">
        <v>0</v>
      </c>
      <c r="L27" s="1712">
        <v>0</v>
      </c>
      <c r="M27" s="1712">
        <v>0</v>
      </c>
      <c r="N27" s="3160"/>
      <c r="O27" s="3117"/>
      <c r="P27" s="3117"/>
      <c r="Q27" s="3000"/>
      <c r="R27" s="3139"/>
      <c r="S27" s="3138"/>
    </row>
    <row r="28" spans="1:23" ht="21.6" customHeight="1">
      <c r="A28" s="7822"/>
      <c r="B28" s="6984"/>
      <c r="C28" s="1710"/>
      <c r="D28" s="7015"/>
      <c r="E28" s="7835"/>
      <c r="F28" s="7569"/>
      <c r="G28" s="7360"/>
      <c r="H28" s="7841"/>
      <c r="I28" s="6817"/>
      <c r="J28" s="1713" t="s">
        <v>69</v>
      </c>
      <c r="K28" s="2998">
        <v>0</v>
      </c>
      <c r="L28" s="2998">
        <v>0</v>
      </c>
      <c r="M28" s="2998">
        <v>0</v>
      </c>
      <c r="N28" s="3158"/>
      <c r="O28" s="3157"/>
      <c r="P28" s="3157"/>
      <c r="Q28" s="3021"/>
      <c r="R28" s="2994"/>
      <c r="S28" s="2993"/>
    </row>
    <row r="29" spans="1:23" ht="21.6" customHeight="1" thickBot="1">
      <c r="A29" s="7823"/>
      <c r="B29" s="6985"/>
      <c r="C29" s="2992"/>
      <c r="D29" s="7016"/>
      <c r="E29" s="7836"/>
      <c r="F29" s="7843"/>
      <c r="G29" s="7361"/>
      <c r="H29" s="7842"/>
      <c r="I29" s="6818"/>
      <c r="J29" s="3042" t="s">
        <v>36</v>
      </c>
      <c r="K29" s="2998">
        <f>SUM(K27)</f>
        <v>0</v>
      </c>
      <c r="L29" s="2998">
        <f>SUM(L27)</f>
        <v>0</v>
      </c>
      <c r="M29" s="2998">
        <f>SUM(M27)</f>
        <v>0</v>
      </c>
      <c r="N29" s="3156"/>
      <c r="O29" s="3114"/>
      <c r="P29" s="3114"/>
      <c r="Q29" s="2987"/>
      <c r="R29" s="2986"/>
      <c r="S29" s="2985"/>
    </row>
    <row r="30" spans="1:23" ht="18.75" customHeight="1" thickBot="1">
      <c r="A30" s="2984" t="s">
        <v>43</v>
      </c>
      <c r="B30" s="2983" t="s">
        <v>43</v>
      </c>
      <c r="C30" s="7873" t="s">
        <v>40</v>
      </c>
      <c r="D30" s="6838"/>
      <c r="E30" s="6838"/>
      <c r="F30" s="6838"/>
      <c r="G30" s="6838"/>
      <c r="H30" s="6838"/>
      <c r="I30" s="6838"/>
      <c r="J30" s="1698" t="s">
        <v>36</v>
      </c>
      <c r="K30" s="1861">
        <f>K13+K19+K26</f>
        <v>15</v>
      </c>
      <c r="L30" s="1861">
        <f>L13+L19+L26</f>
        <v>164.6</v>
      </c>
      <c r="M30" s="1861">
        <f>M13+M19+M26</f>
        <v>55.7</v>
      </c>
      <c r="N30" s="2982"/>
      <c r="O30" s="2982"/>
      <c r="P30" s="2982"/>
      <c r="Q30" s="2982"/>
      <c r="R30" s="2981"/>
      <c r="S30" s="2980"/>
    </row>
    <row r="31" spans="1:23" ht="40.5" customHeight="1" thickBot="1">
      <c r="A31" s="3155" t="s">
        <v>43</v>
      </c>
      <c r="B31" s="2983" t="s">
        <v>38</v>
      </c>
      <c r="C31" s="3154" t="s">
        <v>1053</v>
      </c>
      <c r="D31" s="1858"/>
      <c r="E31" s="1858"/>
      <c r="F31" s="1858"/>
      <c r="G31" s="1858"/>
      <c r="H31" s="3153"/>
      <c r="I31" s="1858"/>
      <c r="J31" s="1858"/>
      <c r="K31" s="1858"/>
      <c r="L31" s="1858"/>
      <c r="M31" s="1858"/>
      <c r="N31" s="3152" t="s">
        <v>1052</v>
      </c>
      <c r="O31" s="3150" t="s">
        <v>174</v>
      </c>
      <c r="P31" s="3151">
        <v>5</v>
      </c>
      <c r="Q31" s="3150">
        <v>5.8</v>
      </c>
      <c r="R31" s="3038" t="s">
        <v>1051</v>
      </c>
      <c r="S31" s="2968"/>
      <c r="T31" s="3149"/>
    </row>
    <row r="32" spans="1:23" ht="42.75" customHeight="1">
      <c r="A32" s="7805" t="s">
        <v>43</v>
      </c>
      <c r="B32" s="7826" t="s">
        <v>38</v>
      </c>
      <c r="C32" s="7808" t="s">
        <v>43</v>
      </c>
      <c r="D32" s="1845"/>
      <c r="E32" s="7831"/>
      <c r="F32" s="7828" t="s">
        <v>1047</v>
      </c>
      <c r="G32" s="7394" t="s">
        <v>814</v>
      </c>
      <c r="H32" s="6740" t="s">
        <v>48</v>
      </c>
      <c r="I32" s="6816" t="s">
        <v>1009</v>
      </c>
      <c r="J32" s="3020" t="s">
        <v>1004</v>
      </c>
      <c r="K32" s="1725">
        <f t="shared" ref="K32:M33" si="2">K35</f>
        <v>240</v>
      </c>
      <c r="L32" s="1725">
        <f t="shared" si="2"/>
        <v>220</v>
      </c>
      <c r="M32" s="1725">
        <f t="shared" si="2"/>
        <v>212.8</v>
      </c>
      <c r="N32" s="3121" t="s">
        <v>1050</v>
      </c>
      <c r="O32" s="3018" t="s">
        <v>45</v>
      </c>
      <c r="P32" s="3017">
        <v>9</v>
      </c>
      <c r="Q32" s="3148">
        <v>29</v>
      </c>
      <c r="R32" s="7801" t="s">
        <v>1049</v>
      </c>
      <c r="S32" s="3093" t="s">
        <v>1048</v>
      </c>
      <c r="T32" s="3147"/>
    </row>
    <row r="33" spans="1:20" ht="18.75" customHeight="1">
      <c r="A33" s="7806"/>
      <c r="B33" s="6984"/>
      <c r="C33" s="7809"/>
      <c r="D33" s="1709"/>
      <c r="E33" s="7832"/>
      <c r="F33" s="7829"/>
      <c r="G33" s="7360"/>
      <c r="H33" s="6741"/>
      <c r="I33" s="6817"/>
      <c r="J33" s="3013" t="s">
        <v>69</v>
      </c>
      <c r="K33" s="3104">
        <f t="shared" si="2"/>
        <v>100</v>
      </c>
      <c r="L33" s="3012">
        <f t="shared" si="2"/>
        <v>122.9</v>
      </c>
      <c r="M33" s="3104">
        <f t="shared" si="2"/>
        <v>122.9</v>
      </c>
      <c r="N33" s="3146"/>
      <c r="O33" s="3145"/>
      <c r="P33" s="3144"/>
      <c r="Q33" s="3143"/>
      <c r="R33" s="7802"/>
      <c r="S33" s="3142"/>
      <c r="T33" s="1674"/>
    </row>
    <row r="34" spans="1:20" ht="28.35" customHeight="1" thickBot="1">
      <c r="A34" s="7807"/>
      <c r="B34" s="7827"/>
      <c r="C34" s="7810"/>
      <c r="D34" s="3007"/>
      <c r="E34" s="7832"/>
      <c r="F34" s="7830"/>
      <c r="G34" s="7360"/>
      <c r="H34" s="6741"/>
      <c r="I34" s="6817"/>
      <c r="J34" s="1850" t="s">
        <v>36</v>
      </c>
      <c r="K34" s="3006">
        <f>SUM(K32:K33)</f>
        <v>340</v>
      </c>
      <c r="L34" s="3006">
        <f>SUM(L32:L33)</f>
        <v>342.9</v>
      </c>
      <c r="M34" s="3006">
        <f>SUM(M32:M33)</f>
        <v>335.70000000000005</v>
      </c>
      <c r="N34" s="3136"/>
      <c r="O34" s="3090"/>
      <c r="P34" s="3134"/>
      <c r="Q34" s="3141"/>
      <c r="R34" s="7803"/>
      <c r="S34" s="3074"/>
      <c r="T34" s="3008"/>
    </row>
    <row r="35" spans="1:20" ht="18" customHeight="1">
      <c r="A35" s="7805" t="s">
        <v>43</v>
      </c>
      <c r="B35" s="7826" t="s">
        <v>38</v>
      </c>
      <c r="C35" s="7808" t="s">
        <v>43</v>
      </c>
      <c r="D35" s="7837" t="s">
        <v>43</v>
      </c>
      <c r="E35" s="7832"/>
      <c r="F35" s="7568" t="s">
        <v>1047</v>
      </c>
      <c r="G35" s="7360"/>
      <c r="H35" s="6741"/>
      <c r="I35" s="6817"/>
      <c r="J35" s="1716" t="s">
        <v>1004</v>
      </c>
      <c r="K35" s="1716">
        <v>240</v>
      </c>
      <c r="L35" s="1715">
        <v>220</v>
      </c>
      <c r="M35" s="3086">
        <v>212.8</v>
      </c>
      <c r="N35" s="3140"/>
      <c r="O35" s="3085"/>
      <c r="P35" s="3128"/>
      <c r="Q35" s="3083"/>
      <c r="R35" s="3139"/>
      <c r="S35" s="3138"/>
    </row>
    <row r="36" spans="1:20" ht="14.25" customHeight="1">
      <c r="A36" s="7806"/>
      <c r="B36" s="6984"/>
      <c r="C36" s="7809"/>
      <c r="D36" s="7838"/>
      <c r="E36" s="7832"/>
      <c r="F36" s="7569"/>
      <c r="G36" s="7360"/>
      <c r="H36" s="6741"/>
      <c r="I36" s="6817"/>
      <c r="J36" s="1995" t="s">
        <v>69</v>
      </c>
      <c r="K36" s="1713">
        <v>100</v>
      </c>
      <c r="L36" s="2998">
        <v>122.9</v>
      </c>
      <c r="M36" s="2998">
        <v>122.9</v>
      </c>
      <c r="N36" s="3137"/>
      <c r="O36" s="3032"/>
      <c r="P36" s="3031"/>
      <c r="Q36" s="2995"/>
      <c r="R36" s="2994"/>
      <c r="S36" s="2993"/>
    </row>
    <row r="37" spans="1:20" ht="35.25" customHeight="1" thickBot="1">
      <c r="A37" s="7807"/>
      <c r="B37" s="7827"/>
      <c r="C37" s="7810"/>
      <c r="D37" s="7839"/>
      <c r="E37" s="7833"/>
      <c r="F37" s="7570"/>
      <c r="G37" s="7361"/>
      <c r="H37" s="6742"/>
      <c r="I37" s="6818"/>
      <c r="J37" s="2991" t="s">
        <v>36</v>
      </c>
      <c r="K37" s="3025">
        <f>SUM(K35:K36)</f>
        <v>340</v>
      </c>
      <c r="L37" s="3025">
        <f>SUM(L35:L36)</f>
        <v>342.9</v>
      </c>
      <c r="M37" s="3025">
        <f>SUM(M35:M36)</f>
        <v>335.70000000000005</v>
      </c>
      <c r="N37" s="3136"/>
      <c r="O37" s="3135"/>
      <c r="P37" s="3134"/>
      <c r="Q37" s="3088"/>
      <c r="R37" s="2994"/>
      <c r="S37" s="2993"/>
    </row>
    <row r="38" spans="1:20" ht="38.1" customHeight="1">
      <c r="A38" s="7805" t="s">
        <v>43</v>
      </c>
      <c r="B38" s="7826" t="s">
        <v>38</v>
      </c>
      <c r="C38" s="7808" t="s">
        <v>38</v>
      </c>
      <c r="D38" s="1845"/>
      <c r="E38" s="7831"/>
      <c r="F38" s="7828" t="s">
        <v>1043</v>
      </c>
      <c r="G38" s="7394" t="s">
        <v>793</v>
      </c>
      <c r="H38" s="6740" t="s">
        <v>48</v>
      </c>
      <c r="I38" s="6816" t="s">
        <v>1009</v>
      </c>
      <c r="J38" s="3020" t="s">
        <v>1004</v>
      </c>
      <c r="K38" s="1725">
        <f t="shared" ref="K38:M39" si="3">K41</f>
        <v>15</v>
      </c>
      <c r="L38" s="1725">
        <f t="shared" si="3"/>
        <v>15</v>
      </c>
      <c r="M38" s="1725">
        <f t="shared" si="3"/>
        <v>3.1</v>
      </c>
      <c r="N38" s="7818" t="s">
        <v>1046</v>
      </c>
      <c r="O38" s="3073" t="s">
        <v>32</v>
      </c>
      <c r="P38" s="3133">
        <v>15</v>
      </c>
      <c r="Q38" s="3132">
        <v>12.2</v>
      </c>
      <c r="R38" s="7801" t="s">
        <v>1045</v>
      </c>
      <c r="S38" s="7794" t="s">
        <v>1044</v>
      </c>
    </row>
    <row r="39" spans="1:20" ht="12.75" customHeight="1">
      <c r="A39" s="7806"/>
      <c r="B39" s="6984"/>
      <c r="C39" s="7809"/>
      <c r="D39" s="1709"/>
      <c r="E39" s="7832"/>
      <c r="F39" s="7829"/>
      <c r="G39" s="7360"/>
      <c r="H39" s="6741"/>
      <c r="I39" s="6817"/>
      <c r="J39" s="3013" t="s">
        <v>69</v>
      </c>
      <c r="K39" s="3012">
        <f t="shared" si="3"/>
        <v>11.1</v>
      </c>
      <c r="L39" s="3012">
        <f t="shared" si="3"/>
        <v>11.1</v>
      </c>
      <c r="M39" s="3012">
        <f t="shared" si="3"/>
        <v>9.1</v>
      </c>
      <c r="N39" s="7818"/>
      <c r="O39" s="3131"/>
      <c r="P39" s="3130"/>
      <c r="Q39" s="3129"/>
      <c r="R39" s="7802"/>
      <c r="S39" s="7795"/>
    </row>
    <row r="40" spans="1:20" ht="26.1" customHeight="1" thickBot="1">
      <c r="A40" s="7807"/>
      <c r="B40" s="7827"/>
      <c r="C40" s="7810"/>
      <c r="D40" s="3007"/>
      <c r="E40" s="7832"/>
      <c r="F40" s="7874"/>
      <c r="G40" s="7360"/>
      <c r="H40" s="6741"/>
      <c r="I40" s="6817"/>
      <c r="J40" s="1850" t="s">
        <v>36</v>
      </c>
      <c r="K40" s="3006">
        <f>SUM(K38:K39)</f>
        <v>26.1</v>
      </c>
      <c r="L40" s="3006">
        <f>SUM(L38:L39)</f>
        <v>26.1</v>
      </c>
      <c r="M40" s="3006">
        <f>SUM(M38:M39)</f>
        <v>12.2</v>
      </c>
      <c r="N40" s="7819"/>
      <c r="O40" s="3114"/>
      <c r="P40" s="3076"/>
      <c r="Q40" s="2987"/>
      <c r="R40" s="7804"/>
      <c r="S40" s="7796"/>
    </row>
    <row r="41" spans="1:20" ht="27" customHeight="1">
      <c r="A41" s="7805" t="s">
        <v>43</v>
      </c>
      <c r="B41" s="7826" t="s">
        <v>38</v>
      </c>
      <c r="C41" s="7808" t="s">
        <v>38</v>
      </c>
      <c r="D41" s="3030" t="s">
        <v>43</v>
      </c>
      <c r="E41" s="7832"/>
      <c r="F41" s="7568" t="s">
        <v>1043</v>
      </c>
      <c r="G41" s="7360"/>
      <c r="H41" s="6741"/>
      <c r="I41" s="6817"/>
      <c r="J41" s="1716" t="s">
        <v>1004</v>
      </c>
      <c r="K41" s="1715">
        <v>15</v>
      </c>
      <c r="L41" s="1715">
        <v>15</v>
      </c>
      <c r="M41" s="3086">
        <v>3.1</v>
      </c>
      <c r="N41" s="3019"/>
      <c r="O41" s="3085"/>
      <c r="P41" s="3128"/>
      <c r="Q41" s="3083"/>
      <c r="R41" s="2994"/>
      <c r="S41" s="2993"/>
    </row>
    <row r="42" spans="1:20" ht="27" customHeight="1">
      <c r="A42" s="7806"/>
      <c r="B42" s="6984"/>
      <c r="C42" s="7809"/>
      <c r="D42" s="3045"/>
      <c r="E42" s="7832"/>
      <c r="F42" s="7569"/>
      <c r="G42" s="7360"/>
      <c r="H42" s="6741"/>
      <c r="I42" s="6817"/>
      <c r="J42" s="1713" t="s">
        <v>69</v>
      </c>
      <c r="K42" s="2998">
        <v>11.1</v>
      </c>
      <c r="L42" s="2998">
        <v>11.1</v>
      </c>
      <c r="M42" s="3127">
        <v>9.1</v>
      </c>
      <c r="N42" s="3005"/>
      <c r="O42" s="3032"/>
      <c r="P42" s="3031"/>
      <c r="Q42" s="2995"/>
      <c r="R42" s="2994"/>
      <c r="S42" s="2993"/>
    </row>
    <row r="43" spans="1:20" ht="15" customHeight="1" thickBot="1">
      <c r="A43" s="7807"/>
      <c r="B43" s="7827"/>
      <c r="C43" s="7810"/>
      <c r="D43" s="3045"/>
      <c r="E43" s="7833"/>
      <c r="F43" s="7843"/>
      <c r="G43" s="7361"/>
      <c r="H43" s="6742"/>
      <c r="I43" s="6818"/>
      <c r="J43" s="3042" t="s">
        <v>36</v>
      </c>
      <c r="K43" s="3025">
        <f>SUM(K41:K42)</f>
        <v>26.1</v>
      </c>
      <c r="L43" s="3025">
        <f>SUM(L41:L42)</f>
        <v>26.1</v>
      </c>
      <c r="M43" s="3025">
        <f>SUM(M41:M42)</f>
        <v>12.2</v>
      </c>
      <c r="N43" s="3011"/>
      <c r="O43" s="3023"/>
      <c r="P43" s="3022"/>
      <c r="Q43" s="3021"/>
      <c r="R43" s="2986"/>
      <c r="S43" s="2985"/>
    </row>
    <row r="44" spans="1:20" ht="55.35" customHeight="1">
      <c r="A44" s="7805" t="s">
        <v>43</v>
      </c>
      <c r="B44" s="7826" t="s">
        <v>38</v>
      </c>
      <c r="C44" s="7808" t="s">
        <v>51</v>
      </c>
      <c r="D44" s="3126"/>
      <c r="E44" s="3094"/>
      <c r="F44" s="7844" t="s">
        <v>1037</v>
      </c>
      <c r="G44" s="7394" t="s">
        <v>1042</v>
      </c>
      <c r="H44" s="6740" t="s">
        <v>48</v>
      </c>
      <c r="I44" s="6816" t="s">
        <v>1009</v>
      </c>
      <c r="J44" s="3020" t="s">
        <v>1004</v>
      </c>
      <c r="K44" s="1725">
        <f t="shared" ref="K44:M45" si="4">K47</f>
        <v>50</v>
      </c>
      <c r="L44" s="1725">
        <f t="shared" si="4"/>
        <v>80</v>
      </c>
      <c r="M44" s="1725">
        <f t="shared" si="4"/>
        <v>14.5</v>
      </c>
      <c r="N44" s="7817" t="s">
        <v>1041</v>
      </c>
      <c r="O44" s="3018" t="s">
        <v>45</v>
      </c>
      <c r="P44" s="3017">
        <v>26</v>
      </c>
      <c r="Q44" s="3016">
        <v>21</v>
      </c>
      <c r="R44" s="7820" t="s">
        <v>1040</v>
      </c>
      <c r="S44" s="3125" t="s">
        <v>1039</v>
      </c>
    </row>
    <row r="45" spans="1:20" ht="23.25" customHeight="1">
      <c r="A45" s="7806"/>
      <c r="B45" s="6984"/>
      <c r="C45" s="7809"/>
      <c r="D45" s="1709"/>
      <c r="E45" s="7832"/>
      <c r="F45" s="7845"/>
      <c r="G45" s="7360"/>
      <c r="H45" s="6741"/>
      <c r="I45" s="6817"/>
      <c r="J45" s="3013" t="s">
        <v>69</v>
      </c>
      <c r="K45" s="3012">
        <f t="shared" si="4"/>
        <v>350</v>
      </c>
      <c r="L45" s="3012">
        <f t="shared" si="4"/>
        <v>327.10000000000002</v>
      </c>
      <c r="M45" s="3012">
        <f t="shared" si="4"/>
        <v>327.10000000000002</v>
      </c>
      <c r="N45" s="7818"/>
      <c r="O45" s="3010"/>
      <c r="P45" s="3010"/>
      <c r="Q45" s="3008"/>
      <c r="R45" s="7804"/>
      <c r="S45" s="3124"/>
    </row>
    <row r="46" spans="1:20" ht="39.950000000000003" customHeight="1" thickBot="1">
      <c r="A46" s="7807"/>
      <c r="B46" s="7827"/>
      <c r="C46" s="7810"/>
      <c r="D46" s="3007"/>
      <c r="E46" s="7832"/>
      <c r="F46" s="7846"/>
      <c r="G46" s="7360"/>
      <c r="H46" s="6741"/>
      <c r="I46" s="6817"/>
      <c r="J46" s="1850" t="s">
        <v>36</v>
      </c>
      <c r="K46" s="3006">
        <f>SUM(K44:K45)</f>
        <v>400</v>
      </c>
      <c r="L46" s="3006">
        <f>SUM(L44:L45)</f>
        <v>407.1</v>
      </c>
      <c r="M46" s="3006">
        <f>SUM(M44:M45)</f>
        <v>341.6</v>
      </c>
      <c r="N46" s="7819"/>
      <c r="O46" s="3090"/>
      <c r="P46" s="3090"/>
      <c r="Q46" s="3123"/>
      <c r="R46" s="7798"/>
      <c r="S46" s="7794" t="s">
        <v>1038</v>
      </c>
    </row>
    <row r="47" spans="1:20" ht="17.25" customHeight="1">
      <c r="A47" s="7805" t="s">
        <v>43</v>
      </c>
      <c r="B47" s="7826" t="s">
        <v>38</v>
      </c>
      <c r="C47" s="7808" t="s">
        <v>51</v>
      </c>
      <c r="D47" s="3030" t="s">
        <v>43</v>
      </c>
      <c r="E47" s="7832"/>
      <c r="F47" s="7847" t="s">
        <v>1037</v>
      </c>
      <c r="G47" s="7360"/>
      <c r="H47" s="6741"/>
      <c r="I47" s="6817"/>
      <c r="J47" s="1716" t="s">
        <v>1004</v>
      </c>
      <c r="K47" s="1715">
        <v>50</v>
      </c>
      <c r="L47" s="3056">
        <v>80</v>
      </c>
      <c r="M47" s="3122">
        <v>14.5</v>
      </c>
      <c r="N47" s="3121"/>
      <c r="O47" s="3120"/>
      <c r="P47" s="3119"/>
      <c r="Q47" s="3118"/>
      <c r="R47" s="7799"/>
      <c r="S47" s="7795"/>
    </row>
    <row r="48" spans="1:20" ht="21" customHeight="1">
      <c r="A48" s="7806"/>
      <c r="B48" s="6984"/>
      <c r="C48" s="7809"/>
      <c r="D48" s="3026"/>
      <c r="E48" s="7832"/>
      <c r="F48" s="7848"/>
      <c r="G48" s="7360"/>
      <c r="H48" s="6741"/>
      <c r="I48" s="6817"/>
      <c r="J48" s="1995" t="s">
        <v>69</v>
      </c>
      <c r="K48" s="2998">
        <v>350</v>
      </c>
      <c r="L48" s="2000">
        <v>327.10000000000002</v>
      </c>
      <c r="M48" s="2000">
        <v>327.10000000000002</v>
      </c>
      <c r="N48" s="3037"/>
      <c r="O48" s="3117"/>
      <c r="P48" s="3028"/>
      <c r="Q48" s="3116"/>
      <c r="R48" s="7799"/>
      <c r="S48" s="7795"/>
    </row>
    <row r="49" spans="1:19" ht="21" customHeight="1" thickBot="1">
      <c r="A49" s="7807"/>
      <c r="B49" s="7827"/>
      <c r="C49" s="7810"/>
      <c r="D49" s="3026"/>
      <c r="E49" s="7833"/>
      <c r="F49" s="7849"/>
      <c r="G49" s="7361"/>
      <c r="H49" s="6742"/>
      <c r="I49" s="6818"/>
      <c r="J49" s="2991" t="s">
        <v>36</v>
      </c>
      <c r="K49" s="3025">
        <f>SUM(K47:K48)</f>
        <v>400</v>
      </c>
      <c r="L49" s="3025">
        <f>SUM(L47:L48)</f>
        <v>407.1</v>
      </c>
      <c r="M49" s="3025">
        <f>SUM(M47:M48)</f>
        <v>341.6</v>
      </c>
      <c r="N49" s="3078"/>
      <c r="O49" s="3114"/>
      <c r="P49" s="3077"/>
      <c r="Q49" s="3113"/>
      <c r="R49" s="7800"/>
      <c r="S49" s="7797"/>
    </row>
    <row r="50" spans="1:19" ht="62.25" customHeight="1">
      <c r="A50" s="7805" t="s">
        <v>43</v>
      </c>
      <c r="B50" s="7826" t="s">
        <v>38</v>
      </c>
      <c r="C50" s="7808" t="s">
        <v>44</v>
      </c>
      <c r="D50" s="1845"/>
      <c r="E50" s="7831"/>
      <c r="F50" s="7875" t="s">
        <v>1031</v>
      </c>
      <c r="G50" s="7394" t="s">
        <v>1036</v>
      </c>
      <c r="H50" s="6740" t="s">
        <v>48</v>
      </c>
      <c r="I50" s="6816" t="s">
        <v>1009</v>
      </c>
      <c r="J50" s="3020" t="s">
        <v>1004</v>
      </c>
      <c r="K50" s="1725">
        <f>K54</f>
        <v>43</v>
      </c>
      <c r="L50" s="1725">
        <f>L54</f>
        <v>283</v>
      </c>
      <c r="M50" s="1725">
        <f>M54</f>
        <v>2.6</v>
      </c>
      <c r="N50" s="3019" t="s">
        <v>1035</v>
      </c>
      <c r="O50" s="3112" t="s">
        <v>45</v>
      </c>
      <c r="P50" s="3055">
        <v>3</v>
      </c>
      <c r="Q50" s="3016">
        <v>2</v>
      </c>
      <c r="R50" s="3111" t="s">
        <v>1034</v>
      </c>
      <c r="S50" s="3110" t="s">
        <v>1033</v>
      </c>
    </row>
    <row r="51" spans="1:19" ht="28.5" customHeight="1" thickBot="1">
      <c r="A51" s="7806"/>
      <c r="B51" s="6984"/>
      <c r="C51" s="7809"/>
      <c r="D51" s="1709"/>
      <c r="E51" s="7832"/>
      <c r="F51" s="7876"/>
      <c r="G51" s="7360"/>
      <c r="H51" s="6741"/>
      <c r="I51" s="6817"/>
      <c r="J51" s="3015" t="s">
        <v>69</v>
      </c>
      <c r="K51" s="3109">
        <f>K56</f>
        <v>15</v>
      </c>
      <c r="L51" s="3109">
        <f>L56</f>
        <v>15</v>
      </c>
      <c r="M51" s="3109">
        <f>M56</f>
        <v>15</v>
      </c>
      <c r="N51" s="3108" t="s">
        <v>1032</v>
      </c>
      <c r="O51" s="3107" t="s">
        <v>899</v>
      </c>
      <c r="P51" s="3106">
        <v>0</v>
      </c>
      <c r="Q51" s="3105">
        <v>0</v>
      </c>
      <c r="R51" s="2994"/>
      <c r="S51" s="2993"/>
    </row>
    <row r="52" spans="1:19" ht="24.95" customHeight="1">
      <c r="A52" s="7806"/>
      <c r="B52" s="6984"/>
      <c r="C52" s="7809"/>
      <c r="D52" s="1709"/>
      <c r="E52" s="7832"/>
      <c r="F52" s="7876"/>
      <c r="G52" s="7360"/>
      <c r="H52" s="6741"/>
      <c r="I52" s="6817"/>
      <c r="J52" s="3013" t="s">
        <v>41</v>
      </c>
      <c r="K52" s="3104">
        <f>K55</f>
        <v>0</v>
      </c>
      <c r="L52" s="3104">
        <f>L55</f>
        <v>0</v>
      </c>
      <c r="M52" s="3104">
        <f>M55</f>
        <v>0</v>
      </c>
      <c r="N52" s="3024"/>
      <c r="O52" s="3010"/>
      <c r="P52" s="3103"/>
      <c r="Q52" s="3102"/>
      <c r="R52" s="2994"/>
      <c r="S52" s="2993"/>
    </row>
    <row r="53" spans="1:19" ht="24" customHeight="1" thickBot="1">
      <c r="A53" s="7807"/>
      <c r="B53" s="7827"/>
      <c r="C53" s="7810"/>
      <c r="D53" s="3007"/>
      <c r="E53" s="7832"/>
      <c r="F53" s="7877"/>
      <c r="G53" s="7360"/>
      <c r="H53" s="6741"/>
      <c r="I53" s="6817"/>
      <c r="J53" s="1850" t="s">
        <v>36</v>
      </c>
      <c r="K53" s="3006">
        <f>SUM(K50:K52)</f>
        <v>58</v>
      </c>
      <c r="L53" s="3006">
        <f>SUM(L50:L52)</f>
        <v>298</v>
      </c>
      <c r="M53" s="3006">
        <f>SUM(M50:M52)</f>
        <v>17.600000000000001</v>
      </c>
      <c r="N53" s="3101"/>
      <c r="O53" s="3090"/>
      <c r="P53" s="3089"/>
      <c r="Q53" s="3088"/>
      <c r="R53" s="2994"/>
      <c r="S53" s="2993"/>
    </row>
    <row r="54" spans="1:19" ht="26.25" customHeight="1">
      <c r="A54" s="7805" t="s">
        <v>43</v>
      </c>
      <c r="B54" s="7826" t="s">
        <v>38</v>
      </c>
      <c r="C54" s="7808" t="s">
        <v>44</v>
      </c>
      <c r="D54" s="3030" t="s">
        <v>43</v>
      </c>
      <c r="E54" s="7832"/>
      <c r="F54" s="7878" t="s">
        <v>1031</v>
      </c>
      <c r="G54" s="7360"/>
      <c r="H54" s="6741"/>
      <c r="I54" s="6817"/>
      <c r="J54" s="1716" t="s">
        <v>1004</v>
      </c>
      <c r="K54" s="1715">
        <v>43</v>
      </c>
      <c r="L54" s="3056">
        <v>283</v>
      </c>
      <c r="M54" s="3100">
        <v>2.6</v>
      </c>
      <c r="N54" s="3099"/>
      <c r="O54" s="3085"/>
      <c r="P54" s="3084"/>
      <c r="Q54" s="3083"/>
      <c r="R54" s="2994"/>
      <c r="S54" s="2993"/>
    </row>
    <row r="55" spans="1:19" ht="16.149999999999999" customHeight="1">
      <c r="A55" s="7806"/>
      <c r="B55" s="6984"/>
      <c r="C55" s="7809"/>
      <c r="D55" s="3045"/>
      <c r="E55" s="7832"/>
      <c r="F55" s="7879"/>
      <c r="G55" s="7360"/>
      <c r="H55" s="6741"/>
      <c r="I55" s="6817"/>
      <c r="J55" s="1713" t="s">
        <v>41</v>
      </c>
      <c r="K55" s="1712">
        <v>0</v>
      </c>
      <c r="L55" s="1843">
        <v>0</v>
      </c>
      <c r="M55" s="1843">
        <v>0</v>
      </c>
      <c r="N55" s="3029"/>
      <c r="O55" s="3028"/>
      <c r="P55" s="3098"/>
      <c r="Q55" s="3000"/>
      <c r="R55" s="2994"/>
      <c r="S55" s="2993"/>
    </row>
    <row r="56" spans="1:19" ht="24" customHeight="1">
      <c r="A56" s="7806"/>
      <c r="B56" s="6984"/>
      <c r="C56" s="7809"/>
      <c r="D56" s="3026"/>
      <c r="E56" s="7832"/>
      <c r="F56" s="7879"/>
      <c r="G56" s="7360"/>
      <c r="H56" s="6741"/>
      <c r="I56" s="6817"/>
      <c r="J56" s="1995" t="s">
        <v>69</v>
      </c>
      <c r="K56" s="2998">
        <v>15</v>
      </c>
      <c r="L56" s="3097">
        <v>15</v>
      </c>
      <c r="M56" s="3097">
        <v>15</v>
      </c>
      <c r="N56" s="3033"/>
      <c r="O56" s="3032"/>
      <c r="P56" s="3096"/>
      <c r="Q56" s="2995"/>
      <c r="R56" s="2994"/>
      <c r="S56" s="2993"/>
    </row>
    <row r="57" spans="1:19" ht="22.5" customHeight="1" thickBot="1">
      <c r="A57" s="7807"/>
      <c r="B57" s="7827"/>
      <c r="C57" s="7810"/>
      <c r="D57" s="3007"/>
      <c r="E57" s="7833"/>
      <c r="F57" s="7880"/>
      <c r="G57" s="7361"/>
      <c r="H57" s="6742"/>
      <c r="I57" s="6818"/>
      <c r="J57" s="2991" t="s">
        <v>36</v>
      </c>
      <c r="K57" s="2990">
        <f>SUM(K54:K56)</f>
        <v>58</v>
      </c>
      <c r="L57" s="2990">
        <f>SUM(L54:L56)</f>
        <v>298</v>
      </c>
      <c r="M57" s="2990">
        <f>SUM(M54:M56)</f>
        <v>17.600000000000001</v>
      </c>
      <c r="N57" s="3095"/>
      <c r="O57" s="3077"/>
      <c r="P57" s="3076"/>
      <c r="Q57" s="2987"/>
      <c r="R57" s="2994"/>
      <c r="S57" s="2993"/>
    </row>
    <row r="58" spans="1:19" ht="64.900000000000006" customHeight="1">
      <c r="A58" s="7805" t="s">
        <v>43</v>
      </c>
      <c r="B58" s="7826" t="s">
        <v>38</v>
      </c>
      <c r="C58" s="7808" t="s">
        <v>86</v>
      </c>
      <c r="D58" s="1845"/>
      <c r="E58" s="3094"/>
      <c r="F58" s="7875" t="s">
        <v>1025</v>
      </c>
      <c r="G58" s="7394" t="s">
        <v>1030</v>
      </c>
      <c r="H58" s="6740" t="s">
        <v>48</v>
      </c>
      <c r="I58" s="6816" t="s">
        <v>1009</v>
      </c>
      <c r="J58" s="3020" t="s">
        <v>1004</v>
      </c>
      <c r="K58" s="1725">
        <f t="shared" ref="K58:M59" si="5">K61</f>
        <v>10</v>
      </c>
      <c r="L58" s="1725">
        <f t="shared" si="5"/>
        <v>10</v>
      </c>
      <c r="M58" s="1725">
        <f t="shared" si="5"/>
        <v>6.1</v>
      </c>
      <c r="N58" s="7817" t="s">
        <v>1029</v>
      </c>
      <c r="O58" s="3073" t="s">
        <v>1023</v>
      </c>
      <c r="P58" s="3072">
        <v>100</v>
      </c>
      <c r="Q58" s="3071">
        <v>100</v>
      </c>
      <c r="R58" s="3068" t="s">
        <v>1028</v>
      </c>
      <c r="S58" s="3093" t="s">
        <v>1027</v>
      </c>
    </row>
    <row r="59" spans="1:19" ht="19.5" customHeight="1">
      <c r="A59" s="7806"/>
      <c r="B59" s="6984"/>
      <c r="C59" s="7809"/>
      <c r="D59" s="1709"/>
      <c r="E59" s="3092"/>
      <c r="F59" s="7876"/>
      <c r="G59" s="7360"/>
      <c r="H59" s="6741"/>
      <c r="I59" s="6817"/>
      <c r="J59" s="3013" t="s">
        <v>69</v>
      </c>
      <c r="K59" s="3012">
        <f t="shared" si="5"/>
        <v>9.1999999999999993</v>
      </c>
      <c r="L59" s="3012">
        <f t="shared" si="5"/>
        <v>9.1999999999999993</v>
      </c>
      <c r="M59" s="3012">
        <f t="shared" si="5"/>
        <v>6.5</v>
      </c>
      <c r="N59" s="7818"/>
      <c r="O59" s="3010"/>
      <c r="P59" s="3091"/>
      <c r="Q59" s="3008"/>
      <c r="R59" s="2994"/>
      <c r="S59" s="2993"/>
    </row>
    <row r="60" spans="1:19" ht="79.349999999999994" customHeight="1" thickBot="1">
      <c r="A60" s="7807"/>
      <c r="B60" s="7827"/>
      <c r="C60" s="7810"/>
      <c r="D60" s="3007"/>
      <c r="E60" s="7835"/>
      <c r="F60" s="7877"/>
      <c r="G60" s="7360"/>
      <c r="H60" s="6741"/>
      <c r="I60" s="6817"/>
      <c r="J60" s="1850" t="s">
        <v>36</v>
      </c>
      <c r="K60" s="3006">
        <f>SUM(K58:K59)</f>
        <v>19.2</v>
      </c>
      <c r="L60" s="3006">
        <f>SUM(L58:L59)</f>
        <v>19.2</v>
      </c>
      <c r="M60" s="3006">
        <f>SUM(M58:M59)</f>
        <v>12.6</v>
      </c>
      <c r="N60" s="7819"/>
      <c r="O60" s="3090"/>
      <c r="P60" s="3089"/>
      <c r="Q60" s="3088"/>
      <c r="R60" s="3087" t="s">
        <v>1026</v>
      </c>
      <c r="S60" s="2993"/>
    </row>
    <row r="61" spans="1:19" ht="25.5" customHeight="1">
      <c r="A61" s="7805" t="s">
        <v>43</v>
      </c>
      <c r="B61" s="7826" t="s">
        <v>38</v>
      </c>
      <c r="C61" s="7808" t="s">
        <v>86</v>
      </c>
      <c r="D61" s="3030" t="s">
        <v>43</v>
      </c>
      <c r="E61" s="7835"/>
      <c r="F61" s="7878" t="s">
        <v>1025</v>
      </c>
      <c r="G61" s="7360"/>
      <c r="H61" s="6741"/>
      <c r="I61" s="6817"/>
      <c r="J61" s="1716" t="s">
        <v>1004</v>
      </c>
      <c r="K61" s="1715">
        <v>10</v>
      </c>
      <c r="L61" s="1715">
        <v>10</v>
      </c>
      <c r="M61" s="3086">
        <v>6.1</v>
      </c>
      <c r="N61" s="3019"/>
      <c r="O61" s="3085"/>
      <c r="P61" s="3084"/>
      <c r="Q61" s="3083"/>
      <c r="R61" s="2994"/>
      <c r="S61" s="2993"/>
    </row>
    <row r="62" spans="1:19" ht="25.5" customHeight="1">
      <c r="A62" s="7806"/>
      <c r="B62" s="6984"/>
      <c r="C62" s="7809"/>
      <c r="D62" s="3045"/>
      <c r="E62" s="7835"/>
      <c r="F62" s="7879"/>
      <c r="G62" s="7360"/>
      <c r="H62" s="6741"/>
      <c r="I62" s="6817"/>
      <c r="J62" s="1995" t="s">
        <v>69</v>
      </c>
      <c r="K62" s="2998">
        <v>9.1999999999999993</v>
      </c>
      <c r="L62" s="2998">
        <v>9.1999999999999993</v>
      </c>
      <c r="M62" s="2998">
        <v>6.5</v>
      </c>
      <c r="N62" s="3011"/>
      <c r="O62" s="3023"/>
      <c r="P62" s="3081"/>
      <c r="Q62" s="3021"/>
      <c r="R62" s="2994"/>
      <c r="S62" s="2993"/>
    </row>
    <row r="63" spans="1:19" ht="16.5" customHeight="1" thickBot="1">
      <c r="A63" s="7807"/>
      <c r="B63" s="7827"/>
      <c r="C63" s="7810"/>
      <c r="D63" s="3007"/>
      <c r="E63" s="7836"/>
      <c r="F63" s="7880"/>
      <c r="G63" s="7361"/>
      <c r="H63" s="6742"/>
      <c r="I63" s="6818"/>
      <c r="J63" s="2991" t="s">
        <v>36</v>
      </c>
      <c r="K63" s="3079">
        <f>SUM(K61:K62)</f>
        <v>19.2</v>
      </c>
      <c r="L63" s="3079">
        <f>SUM(L61:L62)</f>
        <v>19.2</v>
      </c>
      <c r="M63" s="3079">
        <f>SUM(M61:M62)</f>
        <v>12.6</v>
      </c>
      <c r="N63" s="3078"/>
      <c r="O63" s="3077"/>
      <c r="P63" s="3076"/>
      <c r="Q63" s="2987"/>
      <c r="R63" s="3075"/>
      <c r="S63" s="3074"/>
    </row>
    <row r="64" spans="1:19" ht="68.099999999999994" customHeight="1">
      <c r="A64" s="7805" t="s">
        <v>43</v>
      </c>
      <c r="B64" s="7826" t="s">
        <v>38</v>
      </c>
      <c r="C64" s="7808" t="s">
        <v>81</v>
      </c>
      <c r="D64" s="1845"/>
      <c r="E64" s="7831"/>
      <c r="F64" s="7828" t="s">
        <v>1020</v>
      </c>
      <c r="G64" s="7394" t="s">
        <v>1024</v>
      </c>
      <c r="H64" s="6740" t="s">
        <v>48</v>
      </c>
      <c r="I64" s="6816" t="s">
        <v>1009</v>
      </c>
      <c r="J64" s="3020" t="s">
        <v>1004</v>
      </c>
      <c r="K64" s="1725">
        <f t="shared" ref="K64:M65" si="6">K67</f>
        <v>40</v>
      </c>
      <c r="L64" s="1725">
        <f t="shared" si="6"/>
        <v>40</v>
      </c>
      <c r="M64" s="1725">
        <f t="shared" si="6"/>
        <v>9.4</v>
      </c>
      <c r="N64" s="7817" t="s">
        <v>1020</v>
      </c>
      <c r="O64" s="3073" t="s">
        <v>1023</v>
      </c>
      <c r="P64" s="3072">
        <v>100</v>
      </c>
      <c r="Q64" s="3071">
        <v>100</v>
      </c>
      <c r="R64" s="3038" t="s">
        <v>1022</v>
      </c>
      <c r="S64" s="2968"/>
    </row>
    <row r="65" spans="1:20" ht="24.6" customHeight="1">
      <c r="A65" s="7806"/>
      <c r="B65" s="6984"/>
      <c r="C65" s="7809"/>
      <c r="D65" s="1709"/>
      <c r="E65" s="7832"/>
      <c r="F65" s="7829"/>
      <c r="G65" s="7360"/>
      <c r="H65" s="6741"/>
      <c r="I65" s="6817"/>
      <c r="J65" s="3013" t="s">
        <v>69</v>
      </c>
      <c r="K65" s="3012">
        <f t="shared" si="6"/>
        <v>50</v>
      </c>
      <c r="L65" s="3012">
        <f t="shared" si="6"/>
        <v>50</v>
      </c>
      <c r="M65" s="3012">
        <f t="shared" si="6"/>
        <v>50</v>
      </c>
      <c r="N65" s="7818"/>
      <c r="O65" s="3070"/>
      <c r="P65" s="3070"/>
      <c r="Q65" s="3069"/>
      <c r="R65" s="2994"/>
      <c r="S65" s="2993"/>
    </row>
    <row r="66" spans="1:20" ht="25.35" customHeight="1" thickBot="1">
      <c r="A66" s="7807"/>
      <c r="B66" s="7827"/>
      <c r="C66" s="7810"/>
      <c r="D66" s="3007"/>
      <c r="E66" s="7832"/>
      <c r="F66" s="7830"/>
      <c r="G66" s="7360"/>
      <c r="H66" s="6741"/>
      <c r="I66" s="6817"/>
      <c r="J66" s="1850" t="s">
        <v>36</v>
      </c>
      <c r="K66" s="3006">
        <f>K64+K65</f>
        <v>90</v>
      </c>
      <c r="L66" s="3006">
        <f>L64+L65</f>
        <v>90</v>
      </c>
      <c r="M66" s="3006">
        <f>M64+M65</f>
        <v>59.4</v>
      </c>
      <c r="N66" s="3067"/>
      <c r="O66" s="2996"/>
      <c r="P66" s="3001"/>
      <c r="Q66" s="3062"/>
      <c r="R66" s="3068" t="s">
        <v>1021</v>
      </c>
      <c r="S66" s="2993"/>
    </row>
    <row r="67" spans="1:20" ht="19.149999999999999" customHeight="1">
      <c r="A67" s="7805" t="s">
        <v>43</v>
      </c>
      <c r="B67" s="7826" t="s">
        <v>38</v>
      </c>
      <c r="C67" s="7808" t="s">
        <v>81</v>
      </c>
      <c r="D67" s="3030" t="s">
        <v>43</v>
      </c>
      <c r="E67" s="7832"/>
      <c r="F67" s="7568" t="s">
        <v>1020</v>
      </c>
      <c r="G67" s="7360"/>
      <c r="H67" s="6741"/>
      <c r="I67" s="6817"/>
      <c r="J67" s="1716" t="s">
        <v>1004</v>
      </c>
      <c r="K67" s="1715">
        <v>40</v>
      </c>
      <c r="L67" s="1715">
        <v>40</v>
      </c>
      <c r="M67" s="1986">
        <v>9.4</v>
      </c>
      <c r="N67" s="3067"/>
      <c r="O67" s="3065"/>
      <c r="P67" s="3065"/>
      <c r="Q67" s="3062"/>
      <c r="R67" s="2994"/>
      <c r="S67" s="2993"/>
    </row>
    <row r="68" spans="1:20" ht="19.149999999999999" customHeight="1">
      <c r="A68" s="7806"/>
      <c r="B68" s="6984"/>
      <c r="C68" s="7809"/>
      <c r="D68" s="3026"/>
      <c r="E68" s="7832"/>
      <c r="F68" s="7569"/>
      <c r="G68" s="7360"/>
      <c r="H68" s="6741"/>
      <c r="I68" s="6817"/>
      <c r="J68" s="1995" t="s">
        <v>69</v>
      </c>
      <c r="K68" s="2998">
        <v>50</v>
      </c>
      <c r="L68" s="2998">
        <v>50</v>
      </c>
      <c r="M68" s="2998">
        <v>50</v>
      </c>
      <c r="N68" s="3066"/>
      <c r="O68" s="3004"/>
      <c r="P68" s="3065"/>
      <c r="Q68" s="3062"/>
      <c r="R68" s="2994"/>
      <c r="S68" s="2993"/>
    </row>
    <row r="69" spans="1:20" ht="19.149999999999999" customHeight="1" thickBot="1">
      <c r="A69" s="7807"/>
      <c r="B69" s="7827"/>
      <c r="C69" s="7810"/>
      <c r="D69" s="3026"/>
      <c r="E69" s="7833"/>
      <c r="F69" s="7570"/>
      <c r="G69" s="7361"/>
      <c r="H69" s="6742"/>
      <c r="I69" s="6818"/>
      <c r="J69" s="2991" t="s">
        <v>36</v>
      </c>
      <c r="K69" s="3025">
        <f>SUM(K67:K68)</f>
        <v>90</v>
      </c>
      <c r="L69" s="3025">
        <f>SUM(L67:L68)</f>
        <v>90</v>
      </c>
      <c r="M69" s="3025">
        <f>SUM(M67:M68)</f>
        <v>59.4</v>
      </c>
      <c r="N69" s="3064"/>
      <c r="O69" s="3063"/>
      <c r="P69" s="3063"/>
      <c r="Q69" s="3062"/>
      <c r="R69" s="2994"/>
      <c r="S69" s="2993"/>
    </row>
    <row r="70" spans="1:20" ht="19.149999999999999" customHeight="1">
      <c r="A70" s="7805" t="s">
        <v>43</v>
      </c>
      <c r="B70" s="7826" t="s">
        <v>38</v>
      </c>
      <c r="C70" s="7808" t="s">
        <v>79</v>
      </c>
      <c r="D70" s="1845"/>
      <c r="E70" s="7831"/>
      <c r="F70" s="7828" t="s">
        <v>1016</v>
      </c>
      <c r="G70" s="7394" t="s">
        <v>1019</v>
      </c>
      <c r="H70" s="6740" t="s">
        <v>48</v>
      </c>
      <c r="I70" s="6816" t="s">
        <v>1009</v>
      </c>
      <c r="J70" s="3020" t="s">
        <v>41</v>
      </c>
      <c r="K70" s="1725">
        <f>K73</f>
        <v>0</v>
      </c>
      <c r="L70" s="1725">
        <f>L73</f>
        <v>300</v>
      </c>
      <c r="M70" s="1725">
        <f>M73</f>
        <v>300</v>
      </c>
      <c r="N70" s="3019" t="s">
        <v>1018</v>
      </c>
      <c r="O70" s="3018" t="s">
        <v>45</v>
      </c>
      <c r="P70" s="3017">
        <v>21</v>
      </c>
      <c r="Q70" s="3016">
        <v>21</v>
      </c>
      <c r="R70" s="3061" t="s">
        <v>1017</v>
      </c>
      <c r="S70" s="2993"/>
    </row>
    <row r="71" spans="1:20" ht="19.149999999999999" customHeight="1">
      <c r="A71" s="7806"/>
      <c r="B71" s="6984"/>
      <c r="C71" s="7809"/>
      <c r="D71" s="1709"/>
      <c r="E71" s="7832"/>
      <c r="F71" s="7829"/>
      <c r="G71" s="7360"/>
      <c r="H71" s="6741"/>
      <c r="I71" s="6817"/>
      <c r="J71" s="3013" t="s">
        <v>90</v>
      </c>
      <c r="K71" s="3012">
        <f>K75</f>
        <v>0</v>
      </c>
      <c r="L71" s="3012">
        <f>L75</f>
        <v>0</v>
      </c>
      <c r="M71" s="3012">
        <f>M75</f>
        <v>0</v>
      </c>
      <c r="N71" s="3037"/>
      <c r="O71" s="3036"/>
      <c r="P71" s="3035"/>
      <c r="Q71" s="3034"/>
      <c r="R71" s="2994"/>
      <c r="S71" s="2993"/>
    </row>
    <row r="72" spans="1:20" ht="19.149999999999999" customHeight="1" thickBot="1">
      <c r="A72" s="7807"/>
      <c r="B72" s="7827"/>
      <c r="C72" s="7810"/>
      <c r="D72" s="3007"/>
      <c r="E72" s="7832"/>
      <c r="F72" s="7830"/>
      <c r="G72" s="7360"/>
      <c r="H72" s="6741"/>
      <c r="I72" s="6817"/>
      <c r="J72" s="1850" t="s">
        <v>36</v>
      </c>
      <c r="K72" s="3006">
        <f>SUM(K70:K71)</f>
        <v>0</v>
      </c>
      <c r="L72" s="3006">
        <f>SUM(L70:L71)</f>
        <v>300</v>
      </c>
      <c r="M72" s="3006">
        <f>SUM(M70:M71)</f>
        <v>300</v>
      </c>
      <c r="N72" s="3060"/>
      <c r="O72" s="3059"/>
      <c r="P72" s="3058"/>
      <c r="Q72" s="3057"/>
      <c r="R72" s="2994"/>
      <c r="S72" s="2993"/>
    </row>
    <row r="73" spans="1:20" ht="54.75" customHeight="1">
      <c r="A73" s="7805" t="s">
        <v>43</v>
      </c>
      <c r="B73" s="7826" t="s">
        <v>38</v>
      </c>
      <c r="C73" s="7808" t="s">
        <v>79</v>
      </c>
      <c r="D73" s="3030" t="s">
        <v>43</v>
      </c>
      <c r="E73" s="7832"/>
      <c r="F73" s="7568" t="s">
        <v>1016</v>
      </c>
      <c r="G73" s="7360"/>
      <c r="H73" s="6741"/>
      <c r="I73" s="6817"/>
      <c r="J73" s="1716" t="s">
        <v>41</v>
      </c>
      <c r="K73" s="1716">
        <v>0</v>
      </c>
      <c r="L73" s="3056">
        <v>300</v>
      </c>
      <c r="M73" s="3056">
        <v>300</v>
      </c>
      <c r="N73" s="7811" t="s">
        <v>1015</v>
      </c>
      <c r="O73" s="3055" t="s">
        <v>995</v>
      </c>
      <c r="P73" s="3054">
        <v>300</v>
      </c>
      <c r="Q73" s="3053">
        <v>300</v>
      </c>
      <c r="R73" s="3052" t="s">
        <v>1014</v>
      </c>
      <c r="S73" s="7897"/>
      <c r="T73" s="1674"/>
    </row>
    <row r="74" spans="1:20" ht="27.95" customHeight="1">
      <c r="A74" s="7806"/>
      <c r="B74" s="6984"/>
      <c r="C74" s="7809"/>
      <c r="D74" s="3045"/>
      <c r="E74" s="7832"/>
      <c r="F74" s="7569"/>
      <c r="G74" s="7360"/>
      <c r="H74" s="6741"/>
      <c r="I74" s="6817"/>
      <c r="J74" s="3051"/>
      <c r="K74" s="3051"/>
      <c r="L74" s="3050"/>
      <c r="M74" s="3050"/>
      <c r="N74" s="7812"/>
      <c r="O74" s="3049"/>
      <c r="P74" s="3048"/>
      <c r="Q74" s="3047"/>
      <c r="R74" s="3046"/>
      <c r="S74" s="7898"/>
    </row>
    <row r="75" spans="1:20" ht="19.149999999999999" customHeight="1">
      <c r="A75" s="7806"/>
      <c r="B75" s="6984"/>
      <c r="C75" s="7809"/>
      <c r="D75" s="3045"/>
      <c r="E75" s="7832"/>
      <c r="F75" s="7569"/>
      <c r="G75" s="7360"/>
      <c r="H75" s="6741"/>
      <c r="I75" s="6817"/>
      <c r="J75" s="1713" t="s">
        <v>90</v>
      </c>
      <c r="K75" s="1713">
        <v>0</v>
      </c>
      <c r="L75" s="2000">
        <v>0</v>
      </c>
      <c r="M75" s="2000">
        <v>0</v>
      </c>
      <c r="N75" s="7812"/>
      <c r="O75" s="3004"/>
      <c r="P75" s="3044"/>
      <c r="Q75" s="3043"/>
      <c r="R75" s="2994"/>
      <c r="S75" s="2993"/>
    </row>
    <row r="76" spans="1:20" ht="22.5" customHeight="1" thickBot="1">
      <c r="A76" s="7807"/>
      <c r="B76" s="7827"/>
      <c r="C76" s="7810"/>
      <c r="D76" s="3026"/>
      <c r="E76" s="7833"/>
      <c r="F76" s="7570"/>
      <c r="G76" s="7361"/>
      <c r="H76" s="6742"/>
      <c r="I76" s="6818"/>
      <c r="J76" s="3042" t="s">
        <v>36</v>
      </c>
      <c r="K76" s="2990">
        <f>SUM(K73:K75)</f>
        <v>0</v>
      </c>
      <c r="L76" s="2990">
        <f>SUM(L73:L75)</f>
        <v>300</v>
      </c>
      <c r="M76" s="2990">
        <f>SUM(M73:M75)</f>
        <v>300</v>
      </c>
      <c r="N76" s="7813"/>
      <c r="O76" s="3041"/>
      <c r="P76" s="3040"/>
      <c r="Q76" s="3039"/>
      <c r="R76" s="3038"/>
      <c r="S76" s="2993"/>
    </row>
    <row r="77" spans="1:20" ht="25.5" customHeight="1">
      <c r="A77" s="7805" t="s">
        <v>43</v>
      </c>
      <c r="B77" s="7826" t="s">
        <v>38</v>
      </c>
      <c r="C77" s="7808" t="s">
        <v>74</v>
      </c>
      <c r="D77" s="1845"/>
      <c r="E77" s="7831"/>
      <c r="F77" s="7881" t="s">
        <v>1011</v>
      </c>
      <c r="G77" s="7394" t="s">
        <v>1013</v>
      </c>
      <c r="H77" s="6740" t="s">
        <v>48</v>
      </c>
      <c r="I77" s="6816" t="s">
        <v>1009</v>
      </c>
      <c r="J77" s="3020" t="s">
        <v>1004</v>
      </c>
      <c r="K77" s="1725">
        <f>K79</f>
        <v>0</v>
      </c>
      <c r="L77" s="1725">
        <f>L79</f>
        <v>40</v>
      </c>
      <c r="M77" s="1725">
        <f>M79</f>
        <v>0</v>
      </c>
      <c r="N77" s="3037" t="s">
        <v>1012</v>
      </c>
      <c r="O77" s="3036" t="s">
        <v>45</v>
      </c>
      <c r="P77" s="3035">
        <v>0</v>
      </c>
      <c r="Q77" s="3034">
        <v>0</v>
      </c>
      <c r="R77" s="2994"/>
      <c r="S77" s="2993"/>
    </row>
    <row r="78" spans="1:20" ht="27.75" customHeight="1" thickBot="1">
      <c r="A78" s="7807"/>
      <c r="B78" s="7827"/>
      <c r="C78" s="7810"/>
      <c r="D78" s="3007"/>
      <c r="E78" s="7832"/>
      <c r="F78" s="7882"/>
      <c r="G78" s="7360"/>
      <c r="H78" s="6741"/>
      <c r="I78" s="6817"/>
      <c r="J78" s="1850" t="s">
        <v>36</v>
      </c>
      <c r="K78" s="3006">
        <f>SUM(K77:K77)</f>
        <v>0</v>
      </c>
      <c r="L78" s="3006">
        <f>SUM(L77:L77)</f>
        <v>40</v>
      </c>
      <c r="M78" s="3006">
        <f>SUM(M77:M77)</f>
        <v>0</v>
      </c>
      <c r="N78" s="3033"/>
      <c r="O78" s="3032"/>
      <c r="P78" s="3031"/>
      <c r="Q78" s="2995"/>
      <c r="R78" s="2994"/>
      <c r="S78" s="2993"/>
    </row>
    <row r="79" spans="1:20" ht="23.25" customHeight="1">
      <c r="A79" s="7805" t="s">
        <v>43</v>
      </c>
      <c r="B79" s="7826" t="s">
        <v>38</v>
      </c>
      <c r="C79" s="7808" t="s">
        <v>74</v>
      </c>
      <c r="D79" s="3030" t="s">
        <v>43</v>
      </c>
      <c r="E79" s="7832"/>
      <c r="F79" s="7878" t="s">
        <v>1011</v>
      </c>
      <c r="G79" s="7360"/>
      <c r="H79" s="6741"/>
      <c r="I79" s="6817"/>
      <c r="J79" s="1716" t="s">
        <v>1004</v>
      </c>
      <c r="K79" s="1716">
        <v>0</v>
      </c>
      <c r="L79" s="1715">
        <v>40</v>
      </c>
      <c r="M79" s="1986">
        <v>0</v>
      </c>
      <c r="N79" s="3029"/>
      <c r="O79" s="3028"/>
      <c r="P79" s="3027"/>
      <c r="Q79" s="3000"/>
      <c r="R79" s="2994"/>
      <c r="S79" s="2993"/>
    </row>
    <row r="80" spans="1:20" ht="15.75" customHeight="1" thickBot="1">
      <c r="A80" s="7807"/>
      <c r="B80" s="7827"/>
      <c r="C80" s="7810"/>
      <c r="D80" s="3026"/>
      <c r="E80" s="7833"/>
      <c r="F80" s="7880"/>
      <c r="G80" s="7361"/>
      <c r="H80" s="6742"/>
      <c r="I80" s="6818"/>
      <c r="J80" s="2991" t="s">
        <v>36</v>
      </c>
      <c r="K80" s="3025">
        <f>SUM(K79)</f>
        <v>0</v>
      </c>
      <c r="L80" s="3025">
        <f>SUM(L79)</f>
        <v>40</v>
      </c>
      <c r="M80" s="3025">
        <f>SUM(M79)</f>
        <v>0</v>
      </c>
      <c r="N80" s="3024"/>
      <c r="O80" s="3023"/>
      <c r="P80" s="3022"/>
      <c r="Q80" s="3021"/>
      <c r="R80" s="2994"/>
      <c r="S80" s="2993"/>
    </row>
    <row r="81" spans="1:19" ht="52.5" customHeight="1">
      <c r="A81" s="7805" t="s">
        <v>43</v>
      </c>
      <c r="B81" s="7826" t="s">
        <v>38</v>
      </c>
      <c r="C81" s="7808" t="s">
        <v>284</v>
      </c>
      <c r="D81" s="1845"/>
      <c r="E81" s="7831"/>
      <c r="F81" s="7913" t="s">
        <v>1005</v>
      </c>
      <c r="G81" s="7910" t="s">
        <v>1010</v>
      </c>
      <c r="H81" s="6740" t="s">
        <v>48</v>
      </c>
      <c r="I81" s="6816" t="s">
        <v>1009</v>
      </c>
      <c r="J81" s="3020" t="s">
        <v>1004</v>
      </c>
      <c r="K81" s="1725">
        <f t="shared" ref="K81:M83" si="7">K85</f>
        <v>0</v>
      </c>
      <c r="L81" s="1725">
        <f t="shared" si="7"/>
        <v>0</v>
      </c>
      <c r="M81" s="1725">
        <f t="shared" si="7"/>
        <v>0</v>
      </c>
      <c r="N81" s="3019" t="s">
        <v>1008</v>
      </c>
      <c r="O81" s="3018" t="s">
        <v>280</v>
      </c>
      <c r="P81" s="3017">
        <v>7</v>
      </c>
      <c r="Q81" s="3016">
        <v>0</v>
      </c>
      <c r="R81" s="7814" t="s">
        <v>1007</v>
      </c>
      <c r="S81" s="2993"/>
    </row>
    <row r="82" spans="1:19" ht="20.25" customHeight="1">
      <c r="A82" s="7806"/>
      <c r="B82" s="6984"/>
      <c r="C82" s="7809"/>
      <c r="D82" s="1709"/>
      <c r="E82" s="7832"/>
      <c r="F82" s="7914"/>
      <c r="G82" s="7911"/>
      <c r="H82" s="6741"/>
      <c r="I82" s="6817"/>
      <c r="J82" s="3015" t="s">
        <v>41</v>
      </c>
      <c r="K82" s="3014">
        <f t="shared" si="7"/>
        <v>0</v>
      </c>
      <c r="L82" s="3014">
        <f t="shared" si="7"/>
        <v>59</v>
      </c>
      <c r="M82" s="3014">
        <f t="shared" si="7"/>
        <v>0</v>
      </c>
      <c r="N82" s="3011"/>
      <c r="O82" s="3010"/>
      <c r="P82" s="3009"/>
      <c r="Q82" s="3008"/>
      <c r="R82" s="7815"/>
      <c r="S82" s="2993"/>
    </row>
    <row r="83" spans="1:19" ht="29.65" customHeight="1">
      <c r="A83" s="7806"/>
      <c r="B83" s="6984"/>
      <c r="C83" s="7809"/>
      <c r="D83" s="1709"/>
      <c r="E83" s="7832"/>
      <c r="F83" s="7914"/>
      <c r="G83" s="7911"/>
      <c r="H83" s="6741"/>
      <c r="I83" s="6817"/>
      <c r="J83" s="3013" t="s">
        <v>69</v>
      </c>
      <c r="K83" s="3012">
        <f t="shared" si="7"/>
        <v>272.89999999999998</v>
      </c>
      <c r="L83" s="3012">
        <f t="shared" si="7"/>
        <v>272.89999999999998</v>
      </c>
      <c r="M83" s="3012">
        <f t="shared" si="7"/>
        <v>0</v>
      </c>
      <c r="N83" s="3011" t="s">
        <v>1006</v>
      </c>
      <c r="O83" s="3010" t="s">
        <v>45</v>
      </c>
      <c r="P83" s="3009">
        <v>4</v>
      </c>
      <c r="Q83" s="3008">
        <v>0</v>
      </c>
      <c r="R83" s="7815"/>
      <c r="S83" s="2993"/>
    </row>
    <row r="84" spans="1:19" ht="13.5" customHeight="1" thickBot="1">
      <c r="A84" s="7807"/>
      <c r="B84" s="7827"/>
      <c r="C84" s="7810"/>
      <c r="D84" s="3007"/>
      <c r="E84" s="7832"/>
      <c r="F84" s="7915"/>
      <c r="G84" s="7911"/>
      <c r="H84" s="6741"/>
      <c r="I84" s="6817"/>
      <c r="J84" s="1850" t="s">
        <v>36</v>
      </c>
      <c r="K84" s="3006">
        <f>SUM(K81:K83)</f>
        <v>272.89999999999998</v>
      </c>
      <c r="L84" s="3006">
        <f>SUM(L81:L83)</f>
        <v>331.9</v>
      </c>
      <c r="M84" s="3006">
        <f>SUM(M81:M83)</f>
        <v>0</v>
      </c>
      <c r="N84" s="3005"/>
      <c r="O84" s="3004"/>
      <c r="P84" s="2996"/>
      <c r="Q84" s="2995"/>
      <c r="R84" s="7815"/>
      <c r="S84" s="2993"/>
    </row>
    <row r="85" spans="1:19">
      <c r="A85" s="7805" t="s">
        <v>43</v>
      </c>
      <c r="B85" s="7826" t="s">
        <v>38</v>
      </c>
      <c r="C85" s="7808" t="s">
        <v>284</v>
      </c>
      <c r="D85" s="7837" t="s">
        <v>43</v>
      </c>
      <c r="E85" s="7832"/>
      <c r="F85" s="7878" t="s">
        <v>1005</v>
      </c>
      <c r="G85" s="7911"/>
      <c r="H85" s="6741"/>
      <c r="I85" s="6817"/>
      <c r="J85" s="3003" t="s">
        <v>1004</v>
      </c>
      <c r="K85" s="3003">
        <v>0</v>
      </c>
      <c r="L85" s="1712">
        <v>0</v>
      </c>
      <c r="M85" s="1712">
        <v>0</v>
      </c>
      <c r="N85" s="3002"/>
      <c r="O85" s="3001"/>
      <c r="P85" s="3001"/>
      <c r="Q85" s="3000"/>
      <c r="R85" s="7816"/>
      <c r="S85" s="2993"/>
    </row>
    <row r="86" spans="1:19">
      <c r="A86" s="7806"/>
      <c r="B86" s="6984"/>
      <c r="C86" s="7809"/>
      <c r="D86" s="7838"/>
      <c r="E86" s="7832"/>
      <c r="F86" s="7879"/>
      <c r="G86" s="7911"/>
      <c r="H86" s="6741"/>
      <c r="I86" s="6817"/>
      <c r="J86" s="1713" t="s">
        <v>41</v>
      </c>
      <c r="K86" s="3003">
        <v>0</v>
      </c>
      <c r="L86" s="1712">
        <v>59</v>
      </c>
      <c r="M86" s="1712">
        <v>0</v>
      </c>
      <c r="N86" s="3002"/>
      <c r="O86" s="3001"/>
      <c r="P86" s="3001"/>
      <c r="Q86" s="3000"/>
      <c r="R86" s="2994"/>
      <c r="S86" s="2993"/>
    </row>
    <row r="87" spans="1:19" ht="12.75" customHeight="1">
      <c r="A87" s="7806"/>
      <c r="B87" s="6984"/>
      <c r="C87" s="7809"/>
      <c r="D87" s="7838"/>
      <c r="E87" s="7832"/>
      <c r="F87" s="7879"/>
      <c r="G87" s="7911"/>
      <c r="H87" s="6741"/>
      <c r="I87" s="6817"/>
      <c r="J87" s="1995" t="s">
        <v>69</v>
      </c>
      <c r="K87" s="2998">
        <v>272.89999999999998</v>
      </c>
      <c r="L87" s="2998">
        <v>272.89999999999998</v>
      </c>
      <c r="M87" s="2998">
        <v>0</v>
      </c>
      <c r="N87" s="2997"/>
      <c r="O87" s="2996"/>
      <c r="P87" s="2996"/>
      <c r="Q87" s="2995"/>
      <c r="R87" s="2994"/>
      <c r="S87" s="2993"/>
    </row>
    <row r="88" spans="1:19" ht="26.25" customHeight="1" thickBot="1">
      <c r="A88" s="7807"/>
      <c r="B88" s="7827"/>
      <c r="C88" s="7810"/>
      <c r="D88" s="7916"/>
      <c r="E88" s="7833"/>
      <c r="F88" s="7880"/>
      <c r="G88" s="7912"/>
      <c r="H88" s="6742"/>
      <c r="I88" s="6818"/>
      <c r="J88" s="2991" t="s">
        <v>36</v>
      </c>
      <c r="K88" s="2990">
        <f>SUM(K85:K87)</f>
        <v>272.89999999999998</v>
      </c>
      <c r="L88" s="2990">
        <f>SUM(L85:L87)</f>
        <v>331.9</v>
      </c>
      <c r="M88" s="2990">
        <f>SUM(M85:M87)</f>
        <v>0</v>
      </c>
      <c r="N88" s="2989"/>
      <c r="O88" s="2988"/>
      <c r="P88" s="2988"/>
      <c r="Q88" s="2987"/>
      <c r="R88" s="2986"/>
      <c r="S88" s="2985"/>
    </row>
    <row r="89" spans="1:19" ht="22.5" customHeight="1" thickBot="1">
      <c r="A89" s="2984" t="s">
        <v>43</v>
      </c>
      <c r="B89" s="2983" t="s">
        <v>38</v>
      </c>
      <c r="C89" s="6838" t="s">
        <v>40</v>
      </c>
      <c r="D89" s="6838"/>
      <c r="E89" s="6838"/>
      <c r="F89" s="6838"/>
      <c r="G89" s="6838"/>
      <c r="H89" s="6838"/>
      <c r="I89" s="6839"/>
      <c r="J89" s="1698" t="s">
        <v>36</v>
      </c>
      <c r="K89" s="1697">
        <f>K34+K40+K46+K53+K60+K66+K78+K84+K72</f>
        <v>1206.2</v>
      </c>
      <c r="L89" s="1697">
        <f>L34+L40+L46+L53+L60+L66+L78+L84+L72</f>
        <v>1855.1999999999998</v>
      </c>
      <c r="M89" s="1697">
        <f>M34+M40+M46+M53+M60+M66+M78+M84+M72</f>
        <v>1079.0999999999999</v>
      </c>
      <c r="N89" s="2982"/>
      <c r="O89" s="2982"/>
      <c r="P89" s="2982"/>
      <c r="Q89" s="2982"/>
      <c r="R89" s="2981"/>
      <c r="S89" s="2980"/>
    </row>
    <row r="90" spans="1:19" ht="19.5" customHeight="1" thickBot="1">
      <c r="A90" s="2979" t="s">
        <v>43</v>
      </c>
      <c r="B90" s="2979"/>
      <c r="C90" s="7004" t="s">
        <v>39</v>
      </c>
      <c r="D90" s="7004"/>
      <c r="E90" s="7004"/>
      <c r="F90" s="7004"/>
      <c r="G90" s="7004"/>
      <c r="H90" s="7004"/>
      <c r="I90" s="7005"/>
      <c r="J90" s="2978" t="s">
        <v>36</v>
      </c>
      <c r="K90" s="2977">
        <f>K89+K30</f>
        <v>1221.2</v>
      </c>
      <c r="L90" s="2977">
        <f>L89+L30</f>
        <v>2019.7999999999997</v>
      </c>
      <c r="M90" s="2977">
        <f>M89+M30</f>
        <v>1134.8</v>
      </c>
      <c r="N90" s="2976"/>
      <c r="O90" s="2976"/>
      <c r="P90" s="2976"/>
      <c r="Q90" s="2976"/>
      <c r="R90" s="2975"/>
      <c r="S90" s="2974"/>
    </row>
    <row r="91" spans="1:19" ht="15.75" hidden="1" thickBot="1">
      <c r="A91" s="2005"/>
      <c r="B91" s="2973"/>
      <c r="C91" s="7917" t="s">
        <v>37</v>
      </c>
      <c r="D91" s="7917"/>
      <c r="E91" s="7917"/>
      <c r="F91" s="7917"/>
      <c r="G91" s="7917"/>
      <c r="H91" s="7917"/>
      <c r="I91" s="7918"/>
      <c r="J91" s="2972" t="s">
        <v>36</v>
      </c>
      <c r="K91" s="2971">
        <f>K92-K83-K65-K51-K45-K33</f>
        <v>433.30000000000007</v>
      </c>
      <c r="L91" s="2971">
        <f>L92-L83-L65-L51-L45-L33</f>
        <v>1231.8999999999996</v>
      </c>
      <c r="M91" s="2971">
        <f>M92-M83-M65-M51-M45-M33</f>
        <v>619.79999999999995</v>
      </c>
      <c r="N91" s="2970"/>
      <c r="O91" s="2970"/>
      <c r="P91" s="2970"/>
      <c r="Q91" s="2970"/>
      <c r="R91" s="2969"/>
      <c r="S91" s="2968"/>
    </row>
    <row r="92" spans="1:19" ht="24" customHeight="1" thickBot="1">
      <c r="A92" s="7919" t="s">
        <v>35</v>
      </c>
      <c r="B92" s="7920"/>
      <c r="C92" s="7920"/>
      <c r="D92" s="7920"/>
      <c r="E92" s="7920"/>
      <c r="F92" s="7920"/>
      <c r="G92" s="7920"/>
      <c r="H92" s="7920"/>
      <c r="I92" s="7920"/>
      <c r="J92" s="7921"/>
      <c r="K92" s="2967">
        <f>K90*1</f>
        <v>1221.2</v>
      </c>
      <c r="L92" s="2967">
        <f>L90*1</f>
        <v>2019.7999999999997</v>
      </c>
      <c r="M92" s="2967">
        <f>M90*1</f>
        <v>1134.8</v>
      </c>
      <c r="N92" s="7899"/>
      <c r="O92" s="7900"/>
      <c r="P92" s="7900"/>
      <c r="Q92" s="7900"/>
      <c r="R92" s="2966"/>
      <c r="S92" s="2965"/>
    </row>
    <row r="93" spans="1:19">
      <c r="A93" s="2963" t="s">
        <v>34</v>
      </c>
      <c r="B93" s="2963"/>
      <c r="C93" s="2963"/>
      <c r="D93" s="2963"/>
      <c r="E93" s="2963"/>
      <c r="F93" s="2963"/>
      <c r="G93" s="2963"/>
      <c r="H93" s="2964"/>
      <c r="I93" s="2963"/>
      <c r="J93" s="2963"/>
      <c r="K93" s="2963"/>
      <c r="L93" s="2963"/>
      <c r="M93" s="2963"/>
      <c r="N93" s="2963"/>
      <c r="O93" s="2962"/>
      <c r="P93" s="2962"/>
      <c r="Q93" s="2961"/>
    </row>
    <row r="94" spans="1:19" ht="33.75" customHeight="1">
      <c r="A94" s="2952"/>
      <c r="B94" s="2952"/>
      <c r="C94" s="2952"/>
      <c r="D94" s="2952"/>
      <c r="E94" s="2952"/>
      <c r="F94" s="2952"/>
      <c r="G94" s="2952"/>
      <c r="H94" s="2955"/>
      <c r="I94" s="2952"/>
      <c r="J94" s="2952"/>
      <c r="K94" s="2952"/>
      <c r="L94" s="2960"/>
      <c r="M94" s="2960"/>
      <c r="N94" s="2952"/>
      <c r="O94" s="2952"/>
      <c r="P94" s="2952"/>
      <c r="Q94" s="2953"/>
    </row>
    <row r="95" spans="1:19">
      <c r="A95" s="6626" t="s">
        <v>33</v>
      </c>
      <c r="B95" s="6626"/>
      <c r="C95" s="6626"/>
      <c r="D95" s="6626"/>
      <c r="E95" s="6626"/>
      <c r="F95" s="6626"/>
      <c r="G95" s="6626"/>
      <c r="H95" s="6626"/>
      <c r="I95" s="6626"/>
      <c r="J95" s="6626"/>
      <c r="K95" s="6626"/>
      <c r="L95" s="6626"/>
      <c r="M95" s="56"/>
      <c r="N95" s="2952"/>
      <c r="O95" s="2952"/>
      <c r="P95" s="2952"/>
      <c r="Q95" s="2953"/>
    </row>
    <row r="96" spans="1:19" ht="15.75" thickBot="1">
      <c r="A96" s="55"/>
      <c r="B96" s="52"/>
      <c r="C96" s="52"/>
      <c r="D96" s="52"/>
      <c r="E96" s="52"/>
      <c r="F96" s="52"/>
      <c r="G96" s="53"/>
      <c r="H96" s="52"/>
      <c r="I96" s="52"/>
      <c r="J96" s="51"/>
      <c r="K96" s="51"/>
      <c r="L96" s="50" t="s">
        <v>32</v>
      </c>
      <c r="M96" s="49"/>
      <c r="N96" s="2952"/>
      <c r="O96" s="2952"/>
      <c r="P96" s="2952"/>
      <c r="Q96" s="2953"/>
    </row>
    <row r="97" spans="1:17" ht="90.75" customHeight="1" thickBot="1">
      <c r="A97" s="48"/>
      <c r="B97" s="47"/>
      <c r="C97" s="6651" t="s">
        <v>244</v>
      </c>
      <c r="D97" s="6651"/>
      <c r="E97" s="6651"/>
      <c r="F97" s="6651"/>
      <c r="G97" s="6651"/>
      <c r="H97" s="6651"/>
      <c r="I97" s="6651"/>
      <c r="J97" s="6651"/>
      <c r="K97" s="1069" t="s">
        <v>30</v>
      </c>
      <c r="L97" s="622" t="s">
        <v>29</v>
      </c>
      <c r="M97" s="621" t="s">
        <v>28</v>
      </c>
      <c r="N97" s="2952"/>
      <c r="O97" s="2952"/>
      <c r="P97" s="2952"/>
      <c r="Q97" s="2953"/>
    </row>
    <row r="98" spans="1:17">
      <c r="A98" s="7201" t="s">
        <v>27</v>
      </c>
      <c r="B98" s="7202"/>
      <c r="C98" s="7202"/>
      <c r="D98" s="7202"/>
      <c r="E98" s="7202"/>
      <c r="F98" s="7202"/>
      <c r="G98" s="7202"/>
      <c r="H98" s="7202"/>
      <c r="I98" s="7202"/>
      <c r="J98" s="7203"/>
      <c r="K98" s="2259">
        <f>K99+K103+K110+K112+K113+K114</f>
        <v>1221.1999999999998</v>
      </c>
      <c r="L98" s="2259">
        <f>L99+L103+L110+L112+L113+L114</f>
        <v>2019.7999999999997</v>
      </c>
      <c r="M98" s="2259">
        <f>M99+M103+M110+M112+M113+M114</f>
        <v>1134.8000000000002</v>
      </c>
      <c r="N98" s="2952"/>
      <c r="O98" s="2952"/>
      <c r="P98" s="2952"/>
      <c r="Q98" s="2953"/>
    </row>
    <row r="99" spans="1:17">
      <c r="A99" s="7158" t="s">
        <v>1003</v>
      </c>
      <c r="B99" s="7159"/>
      <c r="C99" s="7159"/>
      <c r="D99" s="7159"/>
      <c r="E99" s="7159"/>
      <c r="F99" s="7159"/>
      <c r="G99" s="7159"/>
      <c r="H99" s="7159"/>
      <c r="I99" s="7159"/>
      <c r="J99" s="7160"/>
      <c r="K99" s="36">
        <f>K100</f>
        <v>0</v>
      </c>
      <c r="L99" s="36">
        <f>L100</f>
        <v>508.6</v>
      </c>
      <c r="M99" s="36">
        <f>M100</f>
        <v>352</v>
      </c>
      <c r="N99" s="2952"/>
      <c r="O99" s="2952"/>
      <c r="P99" s="2952"/>
      <c r="Q99" s="2953"/>
    </row>
    <row r="100" spans="1:17">
      <c r="A100" s="7886" t="s">
        <v>25</v>
      </c>
      <c r="B100" s="7887"/>
      <c r="C100" s="7887"/>
      <c r="D100" s="7887"/>
      <c r="E100" s="7887"/>
      <c r="F100" s="7887"/>
      <c r="G100" s="7887"/>
      <c r="H100" s="7887"/>
      <c r="I100" s="7887"/>
      <c r="J100" s="7888"/>
      <c r="K100" s="36">
        <f>K52+K70+K18+K82</f>
        <v>0</v>
      </c>
      <c r="L100" s="36">
        <f>L52+L70+L18+L82</f>
        <v>508.6</v>
      </c>
      <c r="M100" s="36">
        <f>M52+M70+M18+M82</f>
        <v>352</v>
      </c>
      <c r="N100" s="2952"/>
      <c r="O100" s="2952"/>
      <c r="P100" s="2952"/>
      <c r="Q100" s="2953"/>
    </row>
    <row r="101" spans="1:17">
      <c r="A101" s="7158" t="s">
        <v>24</v>
      </c>
      <c r="B101" s="7159"/>
      <c r="C101" s="7159"/>
      <c r="D101" s="7159"/>
      <c r="E101" s="7164"/>
      <c r="F101" s="7164"/>
      <c r="G101" s="7164"/>
      <c r="H101" s="7164"/>
      <c r="I101" s="7164"/>
      <c r="J101" s="7165"/>
      <c r="K101" s="36"/>
      <c r="L101" s="36"/>
      <c r="M101" s="36"/>
      <c r="N101" s="2952"/>
      <c r="O101" s="2952"/>
      <c r="P101" s="2952"/>
      <c r="Q101" s="2953"/>
    </row>
    <row r="102" spans="1:17" ht="32.25" customHeight="1">
      <c r="A102" s="7158" t="s">
        <v>23</v>
      </c>
      <c r="B102" s="7159"/>
      <c r="C102" s="7159"/>
      <c r="D102" s="7159"/>
      <c r="E102" s="7159"/>
      <c r="F102" s="7159"/>
      <c r="G102" s="7159"/>
      <c r="H102" s="7159"/>
      <c r="I102" s="7159"/>
      <c r="J102" s="7160"/>
      <c r="K102" s="36">
        <v>0</v>
      </c>
      <c r="L102" s="36">
        <v>0</v>
      </c>
      <c r="M102" s="36">
        <v>1</v>
      </c>
      <c r="N102" s="2952"/>
      <c r="O102" s="2952"/>
      <c r="P102" s="2952"/>
      <c r="Q102" s="2953"/>
    </row>
    <row r="103" spans="1:17">
      <c r="A103" s="7886" t="s">
        <v>22</v>
      </c>
      <c r="B103" s="7887"/>
      <c r="C103" s="7887"/>
      <c r="D103" s="7887"/>
      <c r="E103" s="7887"/>
      <c r="F103" s="7887"/>
      <c r="G103" s="7887"/>
      <c r="H103" s="7887"/>
      <c r="I103" s="7887"/>
      <c r="J103" s="7888"/>
      <c r="K103" s="36">
        <f>K104+K105+K106+K107+K108+K109</f>
        <v>0</v>
      </c>
      <c r="L103" s="36">
        <f>L104+L105+L106+L107+L108+L109</f>
        <v>0</v>
      </c>
      <c r="M103" s="36">
        <f>M104+M105+M106+M107+M108+M109</f>
        <v>0</v>
      </c>
      <c r="N103" s="2952"/>
      <c r="O103" s="2952"/>
      <c r="P103" s="2952"/>
      <c r="Q103" s="2953"/>
    </row>
    <row r="104" spans="1:17">
      <c r="A104" s="7158" t="s">
        <v>21</v>
      </c>
      <c r="B104" s="7159"/>
      <c r="C104" s="7159"/>
      <c r="D104" s="7159"/>
      <c r="E104" s="7164"/>
      <c r="F104" s="7164"/>
      <c r="G104" s="7164"/>
      <c r="H104" s="7164"/>
      <c r="I104" s="7164"/>
      <c r="J104" s="7165"/>
      <c r="K104" s="36">
        <f>K71</f>
        <v>0</v>
      </c>
      <c r="L104" s="36">
        <f>L71</f>
        <v>0</v>
      </c>
      <c r="M104" s="36">
        <f>M71</f>
        <v>0</v>
      </c>
      <c r="N104" s="2952"/>
      <c r="O104" s="2952"/>
      <c r="P104" s="2952"/>
      <c r="Q104" s="2953"/>
    </row>
    <row r="105" spans="1:17">
      <c r="A105" s="7158" t="s">
        <v>20</v>
      </c>
      <c r="B105" s="7159"/>
      <c r="C105" s="7159"/>
      <c r="D105" s="7159"/>
      <c r="E105" s="7164"/>
      <c r="F105" s="7164"/>
      <c r="G105" s="7164"/>
      <c r="H105" s="7164"/>
      <c r="I105" s="7164"/>
      <c r="J105" s="7165"/>
      <c r="K105" s="36"/>
      <c r="L105" s="36"/>
      <c r="M105" s="36"/>
      <c r="N105" s="2952"/>
      <c r="O105" s="2952"/>
      <c r="P105" s="2952"/>
      <c r="Q105" s="2953"/>
    </row>
    <row r="106" spans="1:17">
      <c r="A106" s="7158" t="s">
        <v>19</v>
      </c>
      <c r="B106" s="7159"/>
      <c r="C106" s="7159"/>
      <c r="D106" s="7159"/>
      <c r="E106" s="7164"/>
      <c r="F106" s="7164"/>
      <c r="G106" s="7164"/>
      <c r="H106" s="7164"/>
      <c r="I106" s="7164"/>
      <c r="J106" s="7165"/>
      <c r="K106" s="36"/>
      <c r="L106" s="36"/>
      <c r="M106" s="36"/>
      <c r="N106" s="2952"/>
      <c r="O106" s="2952"/>
      <c r="P106" s="2952"/>
      <c r="Q106" s="2953"/>
    </row>
    <row r="107" spans="1:17">
      <c r="A107" s="7158" t="s">
        <v>1002</v>
      </c>
      <c r="B107" s="7164"/>
      <c r="C107" s="7164"/>
      <c r="D107" s="7164"/>
      <c r="E107" s="7164"/>
      <c r="F107" s="7164"/>
      <c r="G107" s="7164"/>
      <c r="H107" s="7164"/>
      <c r="I107" s="7164"/>
      <c r="J107" s="7165"/>
      <c r="K107" s="36"/>
      <c r="L107" s="36"/>
      <c r="M107" s="36"/>
      <c r="N107" s="2952"/>
      <c r="O107" s="2952"/>
      <c r="P107" s="2952"/>
      <c r="Q107" s="2953"/>
    </row>
    <row r="108" spans="1:17">
      <c r="A108" s="7158" t="s">
        <v>17</v>
      </c>
      <c r="B108" s="7159"/>
      <c r="C108" s="7159"/>
      <c r="D108" s="7159"/>
      <c r="E108" s="7164"/>
      <c r="F108" s="7164"/>
      <c r="G108" s="7164"/>
      <c r="H108" s="7164"/>
      <c r="I108" s="7164"/>
      <c r="J108" s="7165"/>
      <c r="K108" s="36"/>
      <c r="L108" s="36"/>
      <c r="M108" s="36"/>
      <c r="N108" s="2952"/>
      <c r="O108" s="2952"/>
      <c r="P108" s="2952"/>
      <c r="Q108" s="2953"/>
    </row>
    <row r="109" spans="1:17">
      <c r="A109" s="7291" t="s">
        <v>16</v>
      </c>
      <c r="B109" s="7292"/>
      <c r="C109" s="7292"/>
      <c r="D109" s="7292"/>
      <c r="E109" s="7164"/>
      <c r="F109" s="7164"/>
      <c r="G109" s="7164"/>
      <c r="H109" s="7164"/>
      <c r="I109" s="7164"/>
      <c r="J109" s="7165"/>
      <c r="K109" s="36"/>
      <c r="L109" s="36"/>
      <c r="M109" s="36"/>
      <c r="N109" s="2952"/>
      <c r="O109" s="2952"/>
      <c r="P109" s="2952"/>
      <c r="Q109" s="2953"/>
    </row>
    <row r="110" spans="1:17">
      <c r="A110" s="7158" t="s">
        <v>15</v>
      </c>
      <c r="B110" s="7164"/>
      <c r="C110" s="7164"/>
      <c r="D110" s="7164"/>
      <c r="E110" s="7164"/>
      <c r="F110" s="7164"/>
      <c r="G110" s="7164"/>
      <c r="H110" s="7164"/>
      <c r="I110" s="7164"/>
      <c r="J110" s="7165"/>
      <c r="K110" s="36">
        <f>K11+K16+K24+K32+K38+K44+K50+K58+K64+K77+K81</f>
        <v>408</v>
      </c>
      <c r="L110" s="36">
        <f>L11+L16+L24+L32+L38+L44+L50+L58+L64+L77+L81</f>
        <v>698</v>
      </c>
      <c r="M110" s="36">
        <f>M11+M16+M24+M32+M38+M44+M50+M58+M64+M77+M81</f>
        <v>250.5</v>
      </c>
      <c r="N110" s="2952"/>
      <c r="O110" s="2952"/>
      <c r="P110" s="2952"/>
      <c r="Q110" s="2953"/>
    </row>
    <row r="111" spans="1:17" ht="17.25" customHeight="1">
      <c r="A111" s="7158" t="s">
        <v>1001</v>
      </c>
      <c r="B111" s="7159"/>
      <c r="C111" s="7159"/>
      <c r="D111" s="7159"/>
      <c r="E111" s="7159"/>
      <c r="F111" s="7159"/>
      <c r="G111" s="7159"/>
      <c r="H111" s="7159"/>
      <c r="I111" s="7159"/>
      <c r="J111" s="7160"/>
      <c r="K111" s="36">
        <f>K11+K16+K24+K32+K38+K44+K50+K58+K64+K77+K81</f>
        <v>408</v>
      </c>
      <c r="L111" s="36">
        <f>L11+L16+L24+L32+L38+L44+L50+L58+L64+L77+L81</f>
        <v>698</v>
      </c>
      <c r="M111" s="36">
        <f>M11+M16+M24+M32+M38+M44+M50+M58+M64+M77+M81</f>
        <v>250.5</v>
      </c>
      <c r="N111" s="2952"/>
      <c r="O111" s="2952"/>
      <c r="P111" s="2952"/>
      <c r="Q111" s="2953"/>
    </row>
    <row r="112" spans="1:17">
      <c r="A112" s="7907" t="s">
        <v>13</v>
      </c>
      <c r="B112" s="7908"/>
      <c r="C112" s="7908"/>
      <c r="D112" s="7908"/>
      <c r="E112" s="7908"/>
      <c r="F112" s="7908"/>
      <c r="G112" s="7908"/>
      <c r="H112" s="7908"/>
      <c r="I112" s="7908"/>
      <c r="J112" s="7909"/>
      <c r="K112" s="36"/>
      <c r="L112" s="36"/>
      <c r="M112" s="36"/>
      <c r="N112" s="2952"/>
      <c r="O112" s="2952"/>
      <c r="P112" s="2952"/>
      <c r="Q112" s="2953"/>
    </row>
    <row r="113" spans="1:17">
      <c r="A113" s="7886" t="s">
        <v>12</v>
      </c>
      <c r="B113" s="7887"/>
      <c r="C113" s="7887"/>
      <c r="D113" s="7887"/>
      <c r="E113" s="7887"/>
      <c r="F113" s="7887"/>
      <c r="G113" s="7887"/>
      <c r="H113" s="7887"/>
      <c r="I113" s="7887"/>
      <c r="J113" s="7888"/>
      <c r="K113" s="36"/>
      <c r="L113" s="36"/>
      <c r="M113" s="36"/>
      <c r="N113" s="2952"/>
      <c r="O113" s="2952"/>
      <c r="P113" s="2952"/>
      <c r="Q113" s="2953"/>
    </row>
    <row r="114" spans="1:17">
      <c r="A114" s="7158" t="s">
        <v>1000</v>
      </c>
      <c r="B114" s="7159"/>
      <c r="C114" s="7159"/>
      <c r="D114" s="7159"/>
      <c r="E114" s="7164"/>
      <c r="F114" s="7164"/>
      <c r="G114" s="7164"/>
      <c r="H114" s="7164"/>
      <c r="I114" s="7164"/>
      <c r="J114" s="7165"/>
      <c r="K114" s="36">
        <f>K17+K25+K33+K39+K45+K51+K59+K65+K83</f>
        <v>813.19999999999993</v>
      </c>
      <c r="L114" s="36">
        <f>L17+L25+L33+L39+L45+L51+L59+L65+L83</f>
        <v>813.19999999999993</v>
      </c>
      <c r="M114" s="36">
        <f>M17+M25+M33+M39+M45+M51+M59+M65+M83</f>
        <v>532.30000000000007</v>
      </c>
      <c r="N114" s="2952"/>
      <c r="O114" s="2952"/>
      <c r="P114" s="2952"/>
      <c r="Q114" s="2953"/>
    </row>
    <row r="115" spans="1:17">
      <c r="A115" s="7158" t="s">
        <v>999</v>
      </c>
      <c r="B115" s="7159"/>
      <c r="C115" s="7159"/>
      <c r="D115" s="7159"/>
      <c r="E115" s="7164"/>
      <c r="F115" s="7164"/>
      <c r="G115" s="7164"/>
      <c r="H115" s="7164"/>
      <c r="I115" s="7164"/>
      <c r="J115" s="7165"/>
      <c r="K115" s="36">
        <f>K17+K25+K33+K39+K45+K51+K59+K65+K83</f>
        <v>813.19999999999993</v>
      </c>
      <c r="L115" s="36">
        <f>L17+L25+L33+L39+L45+L51+L59+L65+L83</f>
        <v>813.19999999999993</v>
      </c>
      <c r="M115" s="36">
        <f>M17+M25+M33+M39+M45+M51+M59+M65+M83</f>
        <v>532.30000000000007</v>
      </c>
      <c r="N115" s="2952"/>
      <c r="O115" s="2952"/>
      <c r="P115" s="2952"/>
      <c r="Q115" s="2953"/>
    </row>
    <row r="116" spans="1:17" ht="15.75" thickBot="1">
      <c r="A116" s="7158" t="s">
        <v>998</v>
      </c>
      <c r="B116" s="7159"/>
      <c r="C116" s="7159"/>
      <c r="D116" s="7159"/>
      <c r="E116" s="7159"/>
      <c r="F116" s="7159"/>
      <c r="G116" s="7159"/>
      <c r="H116" s="7159"/>
      <c r="I116" s="7159"/>
      <c r="J116" s="7160"/>
      <c r="K116" s="36"/>
      <c r="L116" s="36"/>
      <c r="M116" s="36"/>
      <c r="N116" s="2952"/>
      <c r="O116" s="2952"/>
      <c r="P116" s="2952"/>
      <c r="Q116" s="2953"/>
    </row>
    <row r="117" spans="1:17" ht="29.25" customHeight="1" thickBot="1">
      <c r="A117" s="7901" t="s">
        <v>8</v>
      </c>
      <c r="B117" s="7902"/>
      <c r="C117" s="7902"/>
      <c r="D117" s="7902"/>
      <c r="E117" s="7902"/>
      <c r="F117" s="7902"/>
      <c r="G117" s="7902"/>
      <c r="H117" s="7902"/>
      <c r="I117" s="7902"/>
      <c r="J117" s="7903"/>
      <c r="K117" s="42">
        <f>K118</f>
        <v>0</v>
      </c>
      <c r="L117" s="42">
        <f>L118</f>
        <v>0</v>
      </c>
      <c r="M117" s="42">
        <f>M118</f>
        <v>0</v>
      </c>
      <c r="N117" s="2952"/>
      <c r="O117" s="2952"/>
      <c r="P117" s="2952"/>
      <c r="Q117" s="2953"/>
    </row>
    <row r="118" spans="1:17">
      <c r="A118" s="7296" t="s">
        <v>7</v>
      </c>
      <c r="B118" s="7297"/>
      <c r="C118" s="7297"/>
      <c r="D118" s="7297"/>
      <c r="E118" s="7298"/>
      <c r="F118" s="7298"/>
      <c r="G118" s="7298"/>
      <c r="H118" s="7298"/>
      <c r="I118" s="7298"/>
      <c r="J118" s="7299"/>
      <c r="K118" s="2555">
        <v>0</v>
      </c>
      <c r="L118" s="2555">
        <v>0</v>
      </c>
      <c r="M118" s="2555">
        <v>0</v>
      </c>
      <c r="N118" s="2952"/>
      <c r="O118" s="2952"/>
      <c r="P118" s="2952"/>
      <c r="Q118" s="2953"/>
    </row>
    <row r="119" spans="1:17">
      <c r="A119" s="7904" t="s">
        <v>6</v>
      </c>
      <c r="B119" s="7905"/>
      <c r="C119" s="7905"/>
      <c r="D119" s="7905"/>
      <c r="E119" s="7905"/>
      <c r="F119" s="7905"/>
      <c r="G119" s="7905"/>
      <c r="H119" s="7905"/>
      <c r="I119" s="7905"/>
      <c r="J119" s="7906"/>
      <c r="K119" s="2957"/>
      <c r="L119" s="36"/>
      <c r="M119" s="36"/>
      <c r="N119" s="2952"/>
      <c r="O119" s="2952"/>
      <c r="P119" s="2952"/>
      <c r="Q119" s="2953"/>
    </row>
    <row r="120" spans="1:17" ht="15.75" customHeight="1">
      <c r="A120" s="7413" t="s">
        <v>5</v>
      </c>
      <c r="B120" s="7414"/>
      <c r="C120" s="7414"/>
      <c r="D120" s="7414"/>
      <c r="E120" s="7414"/>
      <c r="F120" s="7414"/>
      <c r="G120" s="7414"/>
      <c r="H120" s="7414"/>
      <c r="I120" s="7414"/>
      <c r="J120" s="7415"/>
      <c r="K120" s="2255"/>
      <c r="L120" s="36"/>
      <c r="M120" s="36"/>
      <c r="N120" s="2952"/>
      <c r="O120" s="2952"/>
      <c r="P120" s="2952"/>
      <c r="Q120" s="2953"/>
    </row>
    <row r="121" spans="1:17" ht="15" customHeight="1">
      <c r="A121" s="7416" t="s">
        <v>4</v>
      </c>
      <c r="B121" s="7417"/>
      <c r="C121" s="7417"/>
      <c r="D121" s="7417"/>
      <c r="E121" s="7417"/>
      <c r="F121" s="7417"/>
      <c r="G121" s="7417"/>
      <c r="H121" s="7417"/>
      <c r="I121" s="7417"/>
      <c r="J121" s="7418"/>
      <c r="K121" s="2254"/>
      <c r="L121" s="36"/>
      <c r="M121" s="36"/>
      <c r="N121" s="2952"/>
      <c r="O121" s="2952"/>
      <c r="P121" s="2952"/>
      <c r="Q121" s="2953"/>
    </row>
    <row r="122" spans="1:17" ht="15" customHeight="1" thickBot="1">
      <c r="A122" s="7438" t="s">
        <v>3</v>
      </c>
      <c r="B122" s="7439"/>
      <c r="C122" s="7439"/>
      <c r="D122" s="7439"/>
      <c r="E122" s="7439"/>
      <c r="F122" s="7439"/>
      <c r="G122" s="7439"/>
      <c r="H122" s="7439"/>
      <c r="I122" s="7439"/>
      <c r="J122" s="7440"/>
      <c r="K122" s="2252"/>
      <c r="L122" s="15"/>
      <c r="M122" s="15"/>
      <c r="N122" s="2952"/>
      <c r="O122" s="2952"/>
      <c r="P122" s="2952"/>
      <c r="Q122" s="2953"/>
    </row>
    <row r="123" spans="1:17" ht="15.75" thickBot="1">
      <c r="A123" s="7889" t="s">
        <v>2</v>
      </c>
      <c r="B123" s="7890"/>
      <c r="C123" s="7890"/>
      <c r="D123" s="7890"/>
      <c r="E123" s="7890"/>
      <c r="F123" s="7890"/>
      <c r="G123" s="7890"/>
      <c r="H123" s="7890"/>
      <c r="I123" s="7890"/>
      <c r="J123" s="7891"/>
      <c r="K123" s="2250">
        <f>K98+K117</f>
        <v>1221.1999999999998</v>
      </c>
      <c r="L123" s="2250">
        <f>L98+L117</f>
        <v>2019.7999999999997</v>
      </c>
      <c r="M123" s="2250">
        <f>M98+M117</f>
        <v>1134.8000000000002</v>
      </c>
      <c r="N123" s="2952"/>
      <c r="O123" s="2952"/>
      <c r="P123" s="2952"/>
      <c r="Q123" s="2953"/>
    </row>
    <row r="124" spans="1:17">
      <c r="A124" s="7892" t="s">
        <v>1</v>
      </c>
      <c r="B124" s="7893"/>
      <c r="C124" s="7893"/>
      <c r="D124" s="7893"/>
      <c r="E124" s="7893"/>
      <c r="F124" s="7893"/>
      <c r="G124" s="7893"/>
      <c r="H124" s="7893"/>
      <c r="I124" s="7893"/>
      <c r="J124" s="7894"/>
      <c r="K124" s="2956"/>
      <c r="L124" s="2555"/>
      <c r="M124" s="2555"/>
      <c r="N124" s="2952"/>
      <c r="O124" s="2952"/>
      <c r="P124" s="2952"/>
      <c r="Q124" s="2953"/>
    </row>
    <row r="125" spans="1:17" ht="15.75" thickBot="1">
      <c r="A125" s="7883" t="s">
        <v>0</v>
      </c>
      <c r="B125" s="7884"/>
      <c r="C125" s="7884"/>
      <c r="D125" s="7884"/>
      <c r="E125" s="7884"/>
      <c r="F125" s="7884"/>
      <c r="G125" s="7884"/>
      <c r="H125" s="7884"/>
      <c r="I125" s="7884"/>
      <c r="J125" s="7885"/>
      <c r="K125" s="15">
        <v>-941.7</v>
      </c>
      <c r="L125" s="15"/>
      <c r="M125" s="15"/>
      <c r="N125" s="2952"/>
      <c r="O125" s="2952"/>
      <c r="P125" s="2952"/>
      <c r="Q125" s="2953"/>
    </row>
    <row r="126" spans="1:17" ht="13.9" customHeight="1">
      <c r="A126" s="2952"/>
      <c r="B126" s="2952"/>
      <c r="C126" s="2952"/>
      <c r="D126" s="2952"/>
      <c r="E126" s="2952"/>
      <c r="F126" s="2952"/>
      <c r="G126" s="2952"/>
      <c r="H126" s="2955"/>
      <c r="I126" s="2952"/>
      <c r="J126" s="2952"/>
      <c r="K126" s="2952"/>
      <c r="L126" s="2954"/>
      <c r="M126" s="2954"/>
      <c r="N126" s="2952"/>
      <c r="O126" s="2952"/>
      <c r="P126" s="2952"/>
      <c r="Q126" s="2953"/>
    </row>
    <row r="127" spans="1:17">
      <c r="A127" s="2952"/>
      <c r="B127" s="2952"/>
      <c r="C127" s="2952"/>
      <c r="D127" s="2952"/>
      <c r="E127" s="2952"/>
      <c r="F127" s="2952"/>
      <c r="G127" s="2952"/>
      <c r="H127" s="2955"/>
      <c r="I127" s="2952"/>
      <c r="J127" s="2952"/>
      <c r="K127" s="2952"/>
      <c r="L127" s="2954"/>
      <c r="M127" s="2954"/>
      <c r="N127" s="2952"/>
      <c r="O127" s="2952"/>
      <c r="P127" s="2952"/>
      <c r="Q127" s="2953"/>
    </row>
    <row r="128" spans="1:17">
      <c r="A128" s="2952"/>
      <c r="B128" s="2952"/>
      <c r="C128" s="2952"/>
      <c r="D128" s="2952"/>
      <c r="E128" s="2952"/>
      <c r="F128" s="2952"/>
      <c r="G128" s="2952"/>
      <c r="H128" s="2955"/>
      <c r="I128" s="2952"/>
      <c r="J128" s="2952"/>
      <c r="K128" s="2952"/>
      <c r="L128" s="2954"/>
      <c r="M128" s="2954"/>
      <c r="N128" s="2952"/>
      <c r="O128" s="2952"/>
      <c r="P128" s="2952"/>
      <c r="Q128" s="2953"/>
    </row>
    <row r="129" spans="1:17">
      <c r="A129" s="2952"/>
      <c r="B129" s="2952"/>
      <c r="C129" s="2952"/>
      <c r="D129" s="2952"/>
      <c r="E129" s="2952"/>
      <c r="F129" s="2952"/>
      <c r="G129" s="2952"/>
      <c r="H129" s="2955"/>
      <c r="I129" s="2952"/>
      <c r="J129" s="2952"/>
      <c r="K129" s="2952"/>
      <c r="L129" s="2954"/>
      <c r="M129" s="2954"/>
      <c r="N129" s="2952"/>
      <c r="O129" s="2952"/>
      <c r="P129" s="2952"/>
      <c r="Q129" s="2953"/>
    </row>
    <row r="130" spans="1:17">
      <c r="A130" s="2952"/>
      <c r="B130" s="2952"/>
      <c r="C130" s="2952"/>
      <c r="D130" s="2952"/>
      <c r="E130" s="2952"/>
      <c r="H130" s="2948"/>
    </row>
    <row r="131" spans="1:17">
      <c r="A131" s="2951"/>
      <c r="B131" s="2951"/>
      <c r="C131" s="2951"/>
      <c r="D131" s="2951"/>
      <c r="E131" s="2951"/>
      <c r="H131" s="2948"/>
    </row>
    <row r="132" spans="1:17" ht="36" customHeight="1">
      <c r="A132" s="2951"/>
      <c r="B132" s="2951"/>
      <c r="C132" s="2951"/>
      <c r="D132" s="2951"/>
      <c r="E132" s="2951"/>
      <c r="H132" s="2948"/>
    </row>
    <row r="133" spans="1:17">
      <c r="A133" s="2951"/>
      <c r="B133" s="2951"/>
      <c r="C133" s="2951"/>
      <c r="D133" s="2951"/>
      <c r="E133" s="2951"/>
      <c r="H133" s="2948"/>
    </row>
    <row r="134" spans="1:17">
      <c r="A134" s="2951"/>
      <c r="B134" s="2951"/>
      <c r="C134" s="2951"/>
      <c r="D134" s="2951"/>
      <c r="E134" s="2951"/>
      <c r="H134" s="2948"/>
    </row>
    <row r="135" spans="1:17">
      <c r="A135" s="2951"/>
      <c r="B135" s="2951"/>
      <c r="C135" s="2951"/>
      <c r="D135" s="2951"/>
      <c r="E135" s="2951"/>
      <c r="H135" s="2948"/>
    </row>
    <row r="136" spans="1:17">
      <c r="A136" s="2951"/>
      <c r="B136" s="2951"/>
      <c r="C136" s="2951"/>
      <c r="D136" s="2951"/>
      <c r="E136" s="2951"/>
      <c r="H136" s="2948"/>
    </row>
    <row r="137" spans="1:17">
      <c r="A137" s="2951"/>
      <c r="B137" s="2951"/>
      <c r="C137" s="2951"/>
      <c r="D137" s="2951"/>
      <c r="E137" s="2951"/>
      <c r="H137" s="2948"/>
    </row>
    <row r="138" spans="1:17">
      <c r="A138" s="2951"/>
      <c r="B138" s="2951"/>
      <c r="C138" s="2951"/>
      <c r="D138" s="2951"/>
      <c r="E138" s="2951"/>
      <c r="H138" s="2948"/>
    </row>
    <row r="139" spans="1:17">
      <c r="A139" s="2951"/>
      <c r="B139" s="2951"/>
      <c r="C139" s="2951"/>
      <c r="D139" s="2951"/>
      <c r="E139" s="2951"/>
      <c r="H139" s="2948"/>
    </row>
    <row r="140" spans="1:17">
      <c r="A140" s="2951"/>
      <c r="B140" s="2951"/>
      <c r="C140" s="2951"/>
      <c r="D140" s="2951"/>
      <c r="E140" s="2951"/>
      <c r="H140" s="2948"/>
    </row>
    <row r="141" spans="1:17">
      <c r="A141" s="2951"/>
      <c r="B141" s="2951"/>
      <c r="C141" s="2951"/>
      <c r="D141" s="2951"/>
      <c r="E141" s="2951"/>
      <c r="H141" s="2948"/>
    </row>
    <row r="142" spans="1:17">
      <c r="A142" s="2951"/>
      <c r="B142" s="2951"/>
      <c r="C142" s="2951"/>
      <c r="D142" s="2951"/>
      <c r="E142" s="2951"/>
      <c r="H142" s="2948"/>
    </row>
    <row r="143" spans="1:17">
      <c r="A143" s="2951"/>
      <c r="B143" s="2951"/>
      <c r="C143" s="2951"/>
      <c r="D143" s="2951"/>
      <c r="E143" s="2951"/>
      <c r="H143" s="2948"/>
    </row>
    <row r="144" spans="1:17">
      <c r="A144" s="2951"/>
      <c r="B144" s="2951"/>
      <c r="C144" s="2951"/>
      <c r="D144" s="2951"/>
      <c r="E144" s="2951"/>
      <c r="H144" s="2948"/>
    </row>
    <row r="145" spans="8:8">
      <c r="H145" s="2948"/>
    </row>
    <row r="146" spans="8:8">
      <c r="H146" s="2948"/>
    </row>
    <row r="147" spans="8:8">
      <c r="H147" s="2948"/>
    </row>
    <row r="148" spans="8:8">
      <c r="H148" s="2948"/>
    </row>
    <row r="149" spans="8:8">
      <c r="H149" s="2948"/>
    </row>
    <row r="150" spans="8:8">
      <c r="H150" s="2948"/>
    </row>
    <row r="151" spans="8:8">
      <c r="H151" s="2948"/>
    </row>
    <row r="152" spans="8:8">
      <c r="H152" s="2948"/>
    </row>
    <row r="153" spans="8:8">
      <c r="H153" s="2948"/>
    </row>
  </sheetData>
  <mergeCells count="220">
    <mergeCell ref="C97:J97"/>
    <mergeCell ref="A98:J98"/>
    <mergeCell ref="A99:J99"/>
    <mergeCell ref="B79:B80"/>
    <mergeCell ref="C79:C80"/>
    <mergeCell ref="A77:A78"/>
    <mergeCell ref="B77:B78"/>
    <mergeCell ref="F85:F88"/>
    <mergeCell ref="H70:H76"/>
    <mergeCell ref="I70:I76"/>
    <mergeCell ref="G70:G76"/>
    <mergeCell ref="C70:C72"/>
    <mergeCell ref="A85:A88"/>
    <mergeCell ref="A73:A76"/>
    <mergeCell ref="C91:I91"/>
    <mergeCell ref="A92:J92"/>
    <mergeCell ref="E81:E88"/>
    <mergeCell ref="F79:F80"/>
    <mergeCell ref="E77:E80"/>
    <mergeCell ref="C77:C78"/>
    <mergeCell ref="F54:F57"/>
    <mergeCell ref="F50:F53"/>
    <mergeCell ref="I50:I57"/>
    <mergeCell ref="H50:H57"/>
    <mergeCell ref="A58:A60"/>
    <mergeCell ref="B58:B60"/>
    <mergeCell ref="C58:C60"/>
    <mergeCell ref="C50:C53"/>
    <mergeCell ref="G58:G63"/>
    <mergeCell ref="A32:A34"/>
    <mergeCell ref="G81:G88"/>
    <mergeCell ref="H81:H88"/>
    <mergeCell ref="F81:F84"/>
    <mergeCell ref="B85:B88"/>
    <mergeCell ref="D85:D88"/>
    <mergeCell ref="A79:A80"/>
    <mergeCell ref="A81:A84"/>
    <mergeCell ref="C90:I90"/>
    <mergeCell ref="T23:W23"/>
    <mergeCell ref="T9:X9"/>
    <mergeCell ref="S73:S74"/>
    <mergeCell ref="A106:J106"/>
    <mergeCell ref="A107:J107"/>
    <mergeCell ref="A108:J108"/>
    <mergeCell ref="N92:Q92"/>
    <mergeCell ref="C89:I89"/>
    <mergeCell ref="A117:J117"/>
    <mergeCell ref="A111:J111"/>
    <mergeCell ref="B81:B84"/>
    <mergeCell ref="C81:C84"/>
    <mergeCell ref="C85:C88"/>
    <mergeCell ref="I81:I88"/>
    <mergeCell ref="A95:L95"/>
    <mergeCell ref="A100:J100"/>
    <mergeCell ref="A101:J101"/>
    <mergeCell ref="B70:B72"/>
    <mergeCell ref="A109:J109"/>
    <mergeCell ref="A110:J110"/>
    <mergeCell ref="A112:J112"/>
    <mergeCell ref="B27:B29"/>
    <mergeCell ref="C24:C26"/>
    <mergeCell ref="F24:F26"/>
    <mergeCell ref="A125:J125"/>
    <mergeCell ref="A118:J118"/>
    <mergeCell ref="A113:J113"/>
    <mergeCell ref="A114:J114"/>
    <mergeCell ref="A115:J115"/>
    <mergeCell ref="A116:J116"/>
    <mergeCell ref="A103:J103"/>
    <mergeCell ref="A104:J104"/>
    <mergeCell ref="A102:J102"/>
    <mergeCell ref="A123:J123"/>
    <mergeCell ref="A124:J124"/>
    <mergeCell ref="A120:J120"/>
    <mergeCell ref="A121:J121"/>
    <mergeCell ref="A122:J122"/>
    <mergeCell ref="A119:J119"/>
    <mergeCell ref="A105:J105"/>
    <mergeCell ref="G77:G80"/>
    <mergeCell ref="F77:F78"/>
    <mergeCell ref="H77:H80"/>
    <mergeCell ref="I77:I80"/>
    <mergeCell ref="F70:F72"/>
    <mergeCell ref="B73:B76"/>
    <mergeCell ref="C64:C66"/>
    <mergeCell ref="F64:F66"/>
    <mergeCell ref="A61:A63"/>
    <mergeCell ref="B61:B63"/>
    <mergeCell ref="C61:C63"/>
    <mergeCell ref="A67:A69"/>
    <mergeCell ref="B67:B69"/>
    <mergeCell ref="C67:C69"/>
    <mergeCell ref="H58:H63"/>
    <mergeCell ref="I58:I63"/>
    <mergeCell ref="A64:A66"/>
    <mergeCell ref="F73:F76"/>
    <mergeCell ref="B64:B66"/>
    <mergeCell ref="F67:F69"/>
    <mergeCell ref="G64:G69"/>
    <mergeCell ref="H64:H69"/>
    <mergeCell ref="I64:I69"/>
    <mergeCell ref="C73:C76"/>
    <mergeCell ref="E45:E49"/>
    <mergeCell ref="A50:A53"/>
    <mergeCell ref="E50:E57"/>
    <mergeCell ref="N58:N60"/>
    <mergeCell ref="F58:F60"/>
    <mergeCell ref="A70:A72"/>
    <mergeCell ref="E70:E76"/>
    <mergeCell ref="F61:F63"/>
    <mergeCell ref="E64:E69"/>
    <mergeCell ref="E60:E63"/>
    <mergeCell ref="A47:A49"/>
    <mergeCell ref="C47:C49"/>
    <mergeCell ref="B54:B57"/>
    <mergeCell ref="C54:C57"/>
    <mergeCell ref="A54:A57"/>
    <mergeCell ref="B50:B53"/>
    <mergeCell ref="A44:A46"/>
    <mergeCell ref="G50:G57"/>
    <mergeCell ref="C38:C40"/>
    <mergeCell ref="B41:B43"/>
    <mergeCell ref="B20:B23"/>
    <mergeCell ref="C16:C19"/>
    <mergeCell ref="C30:I30"/>
    <mergeCell ref="C32:C34"/>
    <mergeCell ref="G38:G43"/>
    <mergeCell ref="I16:I23"/>
    <mergeCell ref="H16:H23"/>
    <mergeCell ref="B32:B34"/>
    <mergeCell ref="E38:E43"/>
    <mergeCell ref="F20:F23"/>
    <mergeCell ref="F16:F19"/>
    <mergeCell ref="G16:G23"/>
    <mergeCell ref="F38:F40"/>
    <mergeCell ref="I38:I43"/>
    <mergeCell ref="F27:F29"/>
    <mergeCell ref="F35:F37"/>
    <mergeCell ref="B24:B26"/>
    <mergeCell ref="B11:B13"/>
    <mergeCell ref="A14:A15"/>
    <mergeCell ref="I11:I15"/>
    <mergeCell ref="H11:H15"/>
    <mergeCell ref="G11:G15"/>
    <mergeCell ref="F11:F13"/>
    <mergeCell ref="A11:A13"/>
    <mergeCell ref="F14:F15"/>
    <mergeCell ref="D14:D15"/>
    <mergeCell ref="B14:B15"/>
    <mergeCell ref="J5:J7"/>
    <mergeCell ref="N5:Q5"/>
    <mergeCell ref="Q6:Q7"/>
    <mergeCell ref="N6:N7"/>
    <mergeCell ref="O6:O7"/>
    <mergeCell ref="A2:S2"/>
    <mergeCell ref="K5:M5"/>
    <mergeCell ref="K6:K7"/>
    <mergeCell ref="L6:L7"/>
    <mergeCell ref="M6:M7"/>
    <mergeCell ref="P6:P7"/>
    <mergeCell ref="R5:R7"/>
    <mergeCell ref="S5:S7"/>
    <mergeCell ref="A3:S3"/>
    <mergeCell ref="G5:G7"/>
    <mergeCell ref="C5:C7"/>
    <mergeCell ref="E5:E7"/>
    <mergeCell ref="I5:I7"/>
    <mergeCell ref="A5:A7"/>
    <mergeCell ref="B5:B7"/>
    <mergeCell ref="D5:D7"/>
    <mergeCell ref="F5:F7"/>
    <mergeCell ref="H5:H7"/>
    <mergeCell ref="N73:N76"/>
    <mergeCell ref="R81:R85"/>
    <mergeCell ref="N44:N46"/>
    <mergeCell ref="R44:R45"/>
    <mergeCell ref="N64:N65"/>
    <mergeCell ref="N38:N40"/>
    <mergeCell ref="R38:R40"/>
    <mergeCell ref="A27:A29"/>
    <mergeCell ref="N24:N25"/>
    <mergeCell ref="A24:A26"/>
    <mergeCell ref="H32:H37"/>
    <mergeCell ref="B47:B49"/>
    <mergeCell ref="C44:C46"/>
    <mergeCell ref="F32:F34"/>
    <mergeCell ref="E32:E37"/>
    <mergeCell ref="D27:D29"/>
    <mergeCell ref="E27:E29"/>
    <mergeCell ref="D35:D37"/>
    <mergeCell ref="B35:B37"/>
    <mergeCell ref="C35:C37"/>
    <mergeCell ref="H24:H29"/>
    <mergeCell ref="I24:I29"/>
    <mergeCell ref="I32:I37"/>
    <mergeCell ref="B44:B46"/>
    <mergeCell ref="S38:S40"/>
    <mergeCell ref="S46:S49"/>
    <mergeCell ref="R46:R49"/>
    <mergeCell ref="R20:R23"/>
    <mergeCell ref="R18:R19"/>
    <mergeCell ref="R32:R34"/>
    <mergeCell ref="A35:A37"/>
    <mergeCell ref="C41:C43"/>
    <mergeCell ref="H38:H43"/>
    <mergeCell ref="H44:H49"/>
    <mergeCell ref="I44:I49"/>
    <mergeCell ref="A20:A23"/>
    <mergeCell ref="G24:G29"/>
    <mergeCell ref="G44:G49"/>
    <mergeCell ref="F41:F43"/>
    <mergeCell ref="F44:F46"/>
    <mergeCell ref="F47:F49"/>
    <mergeCell ref="G32:G37"/>
    <mergeCell ref="A38:A40"/>
    <mergeCell ref="B38:B40"/>
    <mergeCell ref="A41:A43"/>
    <mergeCell ref="A16:A19"/>
    <mergeCell ref="B16:B19"/>
    <mergeCell ref="D20:D23"/>
  </mergeCells>
  <pageMargins left="0.70866141732283472" right="0.70866141732283472" top="0.74803149606299213" bottom="0.74803149606299213" header="0.31496062992125984" footer="0.31496062992125984"/>
  <pageSetup paperSize="9" scale="42" firstPageNumber="32"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3E01A-E334-4664-A74F-4EB930D124E7}">
  <sheetPr>
    <pageSetUpPr fitToPage="1"/>
  </sheetPr>
  <dimension ref="A1:AB102"/>
  <sheetViews>
    <sheetView zoomScale="80" zoomScaleNormal="80" workbookViewId="0">
      <selection activeCell="N8" sqref="N8"/>
    </sheetView>
  </sheetViews>
  <sheetFormatPr defaultRowHeight="15"/>
  <cols>
    <col min="1" max="1" width="3.5703125" customWidth="1"/>
    <col min="2" max="2" width="3.28515625" customWidth="1"/>
    <col min="3" max="3" width="4.140625" customWidth="1"/>
    <col min="4" max="4" width="3.7109375" customWidth="1"/>
    <col min="5" max="5" width="3.42578125" customWidth="1"/>
    <col min="6" max="6" width="45.42578125" customWidth="1"/>
    <col min="7" max="7" width="5" customWidth="1"/>
    <col min="8" max="8" width="5" style="3232" customWidth="1"/>
    <col min="9" max="9" width="4.42578125" customWidth="1"/>
    <col min="10" max="10" width="7.28515625" customWidth="1"/>
    <col min="11" max="11" width="11" customWidth="1"/>
    <col min="12" max="12" width="11.5703125" style="3231" customWidth="1"/>
    <col min="13" max="13" width="12.28515625" style="3231" customWidth="1"/>
    <col min="14" max="14" width="41" style="1" customWidth="1"/>
    <col min="15" max="15" width="8.140625" style="1" customWidth="1"/>
    <col min="16" max="16" width="10" style="1" customWidth="1"/>
    <col min="17" max="17" width="10.28515625" style="1" customWidth="1"/>
    <col min="18" max="18" width="53.42578125" style="1" customWidth="1"/>
    <col min="19" max="19" width="33" style="1" customWidth="1"/>
    <col min="20" max="20" width="17" customWidth="1"/>
    <col min="21" max="21" width="43.140625" customWidth="1"/>
  </cols>
  <sheetData>
    <row r="1" spans="1:24" ht="64.5" customHeight="1">
      <c r="N1" s="590"/>
      <c r="O1" s="590"/>
      <c r="P1" s="590"/>
      <c r="Q1" s="590"/>
      <c r="R1" s="589" t="s">
        <v>1137</v>
      </c>
      <c r="S1" s="588"/>
    </row>
    <row r="2" spans="1:24" ht="19.5" customHeight="1">
      <c r="A2" s="7111" t="s">
        <v>368</v>
      </c>
      <c r="B2" s="7111"/>
      <c r="C2" s="7111"/>
      <c r="D2" s="7111"/>
      <c r="E2" s="7111"/>
      <c r="F2" s="7111"/>
      <c r="G2" s="7111"/>
      <c r="H2" s="7111"/>
      <c r="I2" s="7111"/>
      <c r="J2" s="7111"/>
      <c r="K2" s="7111"/>
      <c r="L2" s="7111"/>
      <c r="M2" s="7111"/>
      <c r="N2" s="7111"/>
      <c r="O2" s="7111"/>
      <c r="P2" s="7111"/>
      <c r="Q2" s="7111"/>
      <c r="R2" s="7111"/>
      <c r="S2" s="7111"/>
    </row>
    <row r="3" spans="1:24" ht="15" customHeight="1">
      <c r="A3" s="7112" t="s">
        <v>1136</v>
      </c>
      <c r="B3" s="7112"/>
      <c r="C3" s="7112"/>
      <c r="D3" s="7112"/>
      <c r="E3" s="7112"/>
      <c r="F3" s="7112"/>
      <c r="G3" s="7112"/>
      <c r="H3" s="7112"/>
      <c r="I3" s="7112"/>
      <c r="J3" s="7112"/>
      <c r="K3" s="7112"/>
      <c r="L3" s="7112"/>
      <c r="M3" s="7112"/>
      <c r="N3" s="7112"/>
      <c r="O3" s="7112"/>
      <c r="P3" s="7112"/>
      <c r="Q3" s="7112"/>
      <c r="R3" s="7112"/>
      <c r="S3" s="7112"/>
    </row>
    <row r="4" spans="1:24" ht="13.5" customHeight="1" thickBot="1">
      <c r="A4" s="584"/>
      <c r="B4" s="584"/>
      <c r="C4" s="584"/>
      <c r="D4" s="584"/>
      <c r="E4" s="584"/>
      <c r="F4" s="584"/>
      <c r="G4" s="584"/>
      <c r="H4" s="3509"/>
      <c r="I4" s="584"/>
      <c r="J4" s="584"/>
      <c r="K4" s="584"/>
      <c r="L4" s="3508"/>
      <c r="M4" s="3508"/>
      <c r="N4" s="3507"/>
      <c r="O4" s="8028"/>
      <c r="P4" s="8028"/>
      <c r="Q4" s="8028"/>
      <c r="S4" s="3506" t="s">
        <v>995</v>
      </c>
    </row>
    <row r="5" spans="1:24" ht="28.9" customHeight="1" thickBot="1">
      <c r="A5" s="7124" t="s">
        <v>195</v>
      </c>
      <c r="B5" s="7127" t="s">
        <v>194</v>
      </c>
      <c r="C5" s="7130" t="s">
        <v>190</v>
      </c>
      <c r="D5" s="7204" t="s">
        <v>193</v>
      </c>
      <c r="E5" s="7133" t="s">
        <v>192</v>
      </c>
      <c r="F5" s="7136" t="s">
        <v>191</v>
      </c>
      <c r="G5" s="7207" t="s">
        <v>190</v>
      </c>
      <c r="H5" s="7169" t="s">
        <v>189</v>
      </c>
      <c r="I5" s="7928" t="s">
        <v>188</v>
      </c>
      <c r="J5" s="7169" t="s">
        <v>187</v>
      </c>
      <c r="K5" s="8007" t="s">
        <v>186</v>
      </c>
      <c r="L5" s="8008"/>
      <c r="M5" s="8009"/>
      <c r="N5" s="6547" t="s">
        <v>185</v>
      </c>
      <c r="O5" s="6548"/>
      <c r="P5" s="6548"/>
      <c r="Q5" s="6549"/>
      <c r="R5" s="7147" t="s">
        <v>184</v>
      </c>
      <c r="S5" s="7150" t="s">
        <v>183</v>
      </c>
    </row>
    <row r="6" spans="1:24" ht="12.75" customHeight="1">
      <c r="A6" s="7125"/>
      <c r="B6" s="7128"/>
      <c r="C6" s="7131"/>
      <c r="D6" s="7205"/>
      <c r="E6" s="7134"/>
      <c r="F6" s="7137"/>
      <c r="G6" s="7208"/>
      <c r="H6" s="7170"/>
      <c r="I6" s="7929"/>
      <c r="J6" s="7170"/>
      <c r="K6" s="7145" t="s">
        <v>182</v>
      </c>
      <c r="L6" s="8010" t="s">
        <v>181</v>
      </c>
      <c r="M6" s="8012" t="s">
        <v>28</v>
      </c>
      <c r="N6" s="7175" t="s">
        <v>180</v>
      </c>
      <c r="O6" s="7177" t="s">
        <v>179</v>
      </c>
      <c r="P6" s="7926" t="s">
        <v>178</v>
      </c>
      <c r="Q6" s="7926" t="s">
        <v>177</v>
      </c>
      <c r="R6" s="7148"/>
      <c r="S6" s="7151"/>
    </row>
    <row r="7" spans="1:24" ht="120" customHeight="1" thickBot="1">
      <c r="A7" s="7126"/>
      <c r="B7" s="7129"/>
      <c r="C7" s="7132"/>
      <c r="D7" s="7206"/>
      <c r="E7" s="7135"/>
      <c r="F7" s="7138"/>
      <c r="G7" s="7209"/>
      <c r="H7" s="7171"/>
      <c r="I7" s="7930"/>
      <c r="J7" s="7171"/>
      <c r="K7" s="7146"/>
      <c r="L7" s="8011"/>
      <c r="M7" s="8013"/>
      <c r="N7" s="7176"/>
      <c r="O7" s="7178"/>
      <c r="P7" s="7927"/>
      <c r="Q7" s="7927"/>
      <c r="R7" s="7148"/>
      <c r="S7" s="7151"/>
    </row>
    <row r="8" spans="1:24" ht="123" customHeight="1" thickBot="1">
      <c r="A8" s="3505" t="s">
        <v>43</v>
      </c>
      <c r="B8" s="7924" t="s">
        <v>1135</v>
      </c>
      <c r="C8" s="7925"/>
      <c r="D8" s="7925"/>
      <c r="E8" s="7925"/>
      <c r="F8" s="7925"/>
      <c r="G8" s="7925"/>
      <c r="H8" s="7925"/>
      <c r="I8" s="7925"/>
      <c r="J8" s="7925"/>
      <c r="K8" s="7925"/>
      <c r="L8" s="7925"/>
      <c r="M8" s="568"/>
      <c r="N8" s="3504" t="s">
        <v>1134</v>
      </c>
      <c r="O8" s="3503" t="s">
        <v>279</v>
      </c>
      <c r="P8" s="3502">
        <v>5</v>
      </c>
      <c r="Q8" s="3502">
        <v>10</v>
      </c>
      <c r="R8" s="3501" t="s">
        <v>1133</v>
      </c>
      <c r="S8" s="3500"/>
      <c r="U8" s="3499"/>
    </row>
    <row r="9" spans="1:24" ht="105.75" customHeight="1" thickBot="1">
      <c r="A9" s="7985" t="s">
        <v>43</v>
      </c>
      <c r="B9" s="3498" t="s">
        <v>43</v>
      </c>
      <c r="C9" s="3497" t="s">
        <v>1132</v>
      </c>
      <c r="D9" s="3496"/>
      <c r="E9" s="3496"/>
      <c r="F9" s="3496"/>
      <c r="G9" s="3496"/>
      <c r="H9" s="3496"/>
      <c r="I9" s="3496"/>
      <c r="J9" s="3496"/>
      <c r="K9" s="3496"/>
      <c r="L9" s="3496"/>
      <c r="M9" s="3495"/>
      <c r="N9" s="3494" t="s">
        <v>1131</v>
      </c>
      <c r="O9" s="3493" t="s">
        <v>280</v>
      </c>
      <c r="P9" s="406">
        <v>28350</v>
      </c>
      <c r="Q9" s="406" t="s">
        <v>1130</v>
      </c>
      <c r="R9" s="3492" t="s">
        <v>1129</v>
      </c>
      <c r="S9" s="3491"/>
    </row>
    <row r="10" spans="1:24" ht="54.75" customHeight="1">
      <c r="A10" s="8029"/>
      <c r="B10" s="3489"/>
      <c r="C10" s="3488"/>
      <c r="D10" s="3487"/>
      <c r="E10" s="3487"/>
      <c r="F10" s="3487"/>
      <c r="G10" s="3487"/>
      <c r="H10" s="3487"/>
      <c r="I10" s="3487"/>
      <c r="J10" s="3487"/>
      <c r="K10" s="3487"/>
      <c r="L10" s="3487"/>
      <c r="M10" s="559"/>
      <c r="N10" s="3486" t="s">
        <v>1128</v>
      </c>
      <c r="O10" s="3485" t="s">
        <v>280</v>
      </c>
      <c r="P10" s="3484">
        <v>3500</v>
      </c>
      <c r="Q10" s="3484">
        <v>9355</v>
      </c>
      <c r="R10" s="3445" t="s">
        <v>1127</v>
      </c>
      <c r="S10" s="3372"/>
      <c r="T10" s="217"/>
      <c r="U10" s="217"/>
      <c r="V10" s="217"/>
    </row>
    <row r="11" spans="1:24" ht="42.75" customHeight="1" thickBot="1">
      <c r="A11" s="7986"/>
      <c r="B11" s="3483"/>
      <c r="C11" s="3415"/>
      <c r="D11" s="3413"/>
      <c r="E11" s="3413"/>
      <c r="F11" s="3413"/>
      <c r="G11" s="3413"/>
      <c r="H11" s="3413"/>
      <c r="I11" s="3413"/>
      <c r="J11" s="3413"/>
      <c r="K11" s="3413"/>
      <c r="L11" s="3413"/>
      <c r="M11" s="3482"/>
      <c r="N11" s="3481" t="s">
        <v>1126</v>
      </c>
      <c r="O11" s="3480" t="s">
        <v>45</v>
      </c>
      <c r="P11" s="3479">
        <v>762</v>
      </c>
      <c r="Q11" s="3478" t="s">
        <v>1125</v>
      </c>
      <c r="R11" s="3445" t="s">
        <v>1124</v>
      </c>
      <c r="S11" s="3477"/>
      <c r="T11" s="3476"/>
      <c r="U11" s="3476"/>
      <c r="V11" s="3476"/>
      <c r="W11" s="3476"/>
      <c r="X11" s="3476"/>
    </row>
    <row r="12" spans="1:24" ht="58.5" customHeight="1">
      <c r="A12" s="7943" t="s">
        <v>43</v>
      </c>
      <c r="B12" s="7960" t="s">
        <v>43</v>
      </c>
      <c r="C12" s="7950" t="s">
        <v>43</v>
      </c>
      <c r="D12" s="7990" t="s">
        <v>1123</v>
      </c>
      <c r="E12" s="7991"/>
      <c r="F12" s="7992"/>
      <c r="G12" s="7955" t="s">
        <v>166</v>
      </c>
      <c r="H12" s="8023" t="s">
        <v>48</v>
      </c>
      <c r="I12" s="7973" t="s">
        <v>510</v>
      </c>
      <c r="J12" s="7942" t="s">
        <v>41</v>
      </c>
      <c r="K12" s="7937">
        <f>K15</f>
        <v>90</v>
      </c>
      <c r="L12" s="7931">
        <f>L15</f>
        <v>90</v>
      </c>
      <c r="M12" s="7931">
        <f>M15</f>
        <v>89.9</v>
      </c>
      <c r="N12" s="248" t="s">
        <v>1122</v>
      </c>
      <c r="O12" s="3475" t="s">
        <v>45</v>
      </c>
      <c r="P12" s="184">
        <v>3</v>
      </c>
      <c r="Q12" s="184">
        <v>4</v>
      </c>
      <c r="R12" s="3445" t="s">
        <v>1121</v>
      </c>
      <c r="S12" s="3351"/>
    </row>
    <row r="13" spans="1:24" ht="35.25" customHeight="1" thickBot="1">
      <c r="A13" s="7944"/>
      <c r="B13" s="7947"/>
      <c r="C13" s="7950"/>
      <c r="D13" s="7990"/>
      <c r="E13" s="7991"/>
      <c r="F13" s="7992"/>
      <c r="G13" s="7955"/>
      <c r="H13" s="8023"/>
      <c r="I13" s="7973"/>
      <c r="J13" s="7942"/>
      <c r="K13" s="7937"/>
      <c r="L13" s="7931"/>
      <c r="M13" s="7931"/>
      <c r="N13" s="238"/>
      <c r="O13" s="270"/>
      <c r="P13" s="181"/>
      <c r="Q13" s="181"/>
      <c r="R13" s="3291"/>
      <c r="S13" s="3351"/>
    </row>
    <row r="14" spans="1:24" ht="22.5" customHeight="1" thickBot="1">
      <c r="A14" s="7945"/>
      <c r="B14" s="7948"/>
      <c r="C14" s="7951"/>
      <c r="D14" s="7993"/>
      <c r="E14" s="7994"/>
      <c r="F14" s="7995"/>
      <c r="G14" s="7955"/>
      <c r="H14" s="8023"/>
      <c r="I14" s="7973"/>
      <c r="J14" s="3361" t="s">
        <v>36</v>
      </c>
      <c r="K14" s="3401">
        <f>SUM(K12)</f>
        <v>90</v>
      </c>
      <c r="L14" s="3400">
        <f>SUM(L12)</f>
        <v>90</v>
      </c>
      <c r="M14" s="3400">
        <f>SUM(M12)</f>
        <v>89.9</v>
      </c>
      <c r="N14" s="3473"/>
      <c r="O14" s="3472"/>
      <c r="P14" s="3352"/>
      <c r="Q14" s="3352"/>
      <c r="R14" s="3471"/>
      <c r="S14" s="3470"/>
    </row>
    <row r="15" spans="1:24" ht="36" customHeight="1" thickBot="1">
      <c r="A15" s="3450" t="s">
        <v>43</v>
      </c>
      <c r="B15" s="3449" t="s">
        <v>43</v>
      </c>
      <c r="C15" s="3469" t="s">
        <v>43</v>
      </c>
      <c r="D15" s="3468" t="s">
        <v>43</v>
      </c>
      <c r="E15" s="3381"/>
      <c r="F15" s="8015" t="s">
        <v>1120</v>
      </c>
      <c r="G15" s="7955"/>
      <c r="H15" s="8023"/>
      <c r="I15" s="7973"/>
      <c r="J15" s="3467" t="s">
        <v>41</v>
      </c>
      <c r="K15" s="3368">
        <v>90</v>
      </c>
      <c r="L15" s="3367">
        <v>90</v>
      </c>
      <c r="M15" s="3466">
        <v>89.9</v>
      </c>
      <c r="N15" s="238" t="s">
        <v>1119</v>
      </c>
      <c r="O15" s="270" t="s">
        <v>280</v>
      </c>
      <c r="P15" s="181">
        <v>80000</v>
      </c>
      <c r="Q15" s="181">
        <v>533010</v>
      </c>
      <c r="R15" s="3465" t="s">
        <v>1118</v>
      </c>
      <c r="S15" s="3464"/>
    </row>
    <row r="16" spans="1:24" ht="24.75" customHeight="1" thickBot="1">
      <c r="A16" s="3450"/>
      <c r="B16" s="3449"/>
      <c r="C16" s="3463"/>
      <c r="D16" s="3462"/>
      <c r="E16" s="3370"/>
      <c r="F16" s="7962"/>
      <c r="G16" s="7956"/>
      <c r="H16" s="8024"/>
      <c r="I16" s="7974"/>
      <c r="J16" s="3349" t="s">
        <v>36</v>
      </c>
      <c r="K16" s="260">
        <f>SUM(K15)</f>
        <v>90</v>
      </c>
      <c r="L16" s="259">
        <f>SUM(L15)</f>
        <v>90</v>
      </c>
      <c r="M16" s="259">
        <f>SUM(M15)</f>
        <v>89.9</v>
      </c>
      <c r="N16" s="3461"/>
      <c r="O16" s="3460"/>
      <c r="P16" s="403"/>
      <c r="Q16" s="403"/>
      <c r="R16" s="3459"/>
      <c r="S16" s="3458"/>
    </row>
    <row r="17" spans="1:22" ht="137.25" customHeight="1">
      <c r="A17" s="7943" t="s">
        <v>43</v>
      </c>
      <c r="B17" s="7946" t="s">
        <v>43</v>
      </c>
      <c r="C17" s="7949" t="s">
        <v>38</v>
      </c>
      <c r="D17" s="7987" t="s">
        <v>1117</v>
      </c>
      <c r="E17" s="7988"/>
      <c r="F17" s="7989"/>
      <c r="G17" s="8019" t="s">
        <v>152</v>
      </c>
      <c r="H17" s="8022" t="s">
        <v>48</v>
      </c>
      <c r="I17" s="7972" t="s">
        <v>510</v>
      </c>
      <c r="J17" s="3457" t="s">
        <v>41</v>
      </c>
      <c r="K17" s="468">
        <f>K24</f>
        <v>90</v>
      </c>
      <c r="L17" s="467">
        <f>L24</f>
        <v>90</v>
      </c>
      <c r="M17" s="467">
        <f>M24</f>
        <v>90</v>
      </c>
      <c r="N17" s="387" t="s">
        <v>1116</v>
      </c>
      <c r="O17" s="195" t="s">
        <v>45</v>
      </c>
      <c r="P17" s="3310">
        <v>7</v>
      </c>
      <c r="Q17" s="3310">
        <v>6</v>
      </c>
      <c r="R17" s="3445" t="s">
        <v>1115</v>
      </c>
      <c r="S17" s="3451"/>
    </row>
    <row r="18" spans="1:22" ht="59.25" customHeight="1">
      <c r="A18" s="7944"/>
      <c r="B18" s="7947"/>
      <c r="C18" s="7950"/>
      <c r="D18" s="7990"/>
      <c r="E18" s="7991"/>
      <c r="F18" s="7992"/>
      <c r="G18" s="8020"/>
      <c r="H18" s="8023"/>
      <c r="I18" s="7973"/>
      <c r="J18" s="3456"/>
      <c r="K18" s="3447"/>
      <c r="L18" s="3446"/>
      <c r="M18" s="3446"/>
      <c r="N18" s="248" t="s">
        <v>1114</v>
      </c>
      <c r="O18" s="3452" t="s">
        <v>45</v>
      </c>
      <c r="P18" s="184">
        <v>2</v>
      </c>
      <c r="Q18" s="184">
        <v>2</v>
      </c>
      <c r="R18" s="3445" t="s">
        <v>1113</v>
      </c>
      <c r="S18" s="3351"/>
    </row>
    <row r="19" spans="1:22" ht="83.25" customHeight="1">
      <c r="A19" s="7944"/>
      <c r="B19" s="7947"/>
      <c r="C19" s="7950"/>
      <c r="D19" s="7990"/>
      <c r="E19" s="7991"/>
      <c r="F19" s="7992"/>
      <c r="G19" s="8020"/>
      <c r="H19" s="8023"/>
      <c r="I19" s="7973"/>
      <c r="J19" s="3455"/>
      <c r="K19" s="3454"/>
      <c r="L19" s="3453"/>
      <c r="M19" s="3453"/>
      <c r="N19" s="238" t="s">
        <v>1112</v>
      </c>
      <c r="O19" s="190" t="s">
        <v>45</v>
      </c>
      <c r="P19" s="181">
        <v>1</v>
      </c>
      <c r="Q19" s="181">
        <v>2</v>
      </c>
      <c r="R19" s="3445" t="s">
        <v>1111</v>
      </c>
      <c r="S19" s="3351"/>
    </row>
    <row r="20" spans="1:22" ht="147.75" customHeight="1">
      <c r="A20" s="7944"/>
      <c r="B20" s="7947"/>
      <c r="C20" s="7950"/>
      <c r="D20" s="7990"/>
      <c r="E20" s="7991"/>
      <c r="F20" s="7992"/>
      <c r="G20" s="8020"/>
      <c r="H20" s="8023"/>
      <c r="I20" s="7973"/>
      <c r="J20" s="3448"/>
      <c r="K20" s="3447"/>
      <c r="L20" s="3446"/>
      <c r="M20" s="3446"/>
      <c r="N20" s="221" t="s">
        <v>1110</v>
      </c>
      <c r="O20" s="3452" t="s">
        <v>45</v>
      </c>
      <c r="P20" s="184">
        <v>3</v>
      </c>
      <c r="Q20" s="184">
        <v>2</v>
      </c>
      <c r="R20" s="3445" t="s">
        <v>1109</v>
      </c>
      <c r="S20" s="3451"/>
    </row>
    <row r="21" spans="1:22" ht="69.75" customHeight="1">
      <c r="A21" s="7944"/>
      <c r="B21" s="7947"/>
      <c r="C21" s="7950"/>
      <c r="D21" s="7990"/>
      <c r="E21" s="7991"/>
      <c r="F21" s="7992"/>
      <c r="G21" s="8020"/>
      <c r="H21" s="8023"/>
      <c r="I21" s="7973"/>
      <c r="J21" s="3448"/>
      <c r="K21" s="3447"/>
      <c r="L21" s="3446"/>
      <c r="M21" s="3446"/>
      <c r="N21" s="225" t="s">
        <v>1108</v>
      </c>
      <c r="O21" s="190" t="s">
        <v>45</v>
      </c>
      <c r="P21" s="181">
        <v>2</v>
      </c>
      <c r="Q21" s="181">
        <v>0</v>
      </c>
      <c r="R21" s="3291"/>
      <c r="S21" s="3451" t="s">
        <v>1107</v>
      </c>
    </row>
    <row r="22" spans="1:22" ht="135.75" customHeight="1" thickBot="1">
      <c r="A22" s="7944"/>
      <c r="B22" s="7947"/>
      <c r="C22" s="7950"/>
      <c r="D22" s="7990"/>
      <c r="E22" s="7991"/>
      <c r="F22" s="7992"/>
      <c r="G22" s="8020"/>
      <c r="H22" s="8023"/>
      <c r="I22" s="7973"/>
      <c r="J22" s="3448"/>
      <c r="K22" s="3447"/>
      <c r="L22" s="3446"/>
      <c r="M22" s="3446"/>
      <c r="N22" s="7932" t="s">
        <v>1106</v>
      </c>
      <c r="O22" s="7952" t="s">
        <v>45</v>
      </c>
      <c r="P22" s="7957">
        <v>3</v>
      </c>
      <c r="Q22" s="7957">
        <v>5</v>
      </c>
      <c r="R22" s="3445" t="s">
        <v>1105</v>
      </c>
      <c r="S22" s="3351"/>
    </row>
    <row r="23" spans="1:22" ht="19.899999999999999" customHeight="1" thickBot="1">
      <c r="A23" s="7945"/>
      <c r="B23" s="7948"/>
      <c r="C23" s="7951"/>
      <c r="D23" s="7993"/>
      <c r="E23" s="7994"/>
      <c r="F23" s="7995"/>
      <c r="G23" s="8020"/>
      <c r="H23" s="8023"/>
      <c r="I23" s="7973"/>
      <c r="J23" s="3361" t="s">
        <v>36</v>
      </c>
      <c r="K23" s="3444">
        <f>SUM(K17:K22)</f>
        <v>90</v>
      </c>
      <c r="L23" s="3443">
        <f>SUM(L17:L22)</f>
        <v>90</v>
      </c>
      <c r="M23" s="3443">
        <f>SUM(M17:M22)</f>
        <v>90</v>
      </c>
      <c r="N23" s="7933"/>
      <c r="O23" s="7953"/>
      <c r="P23" s="7958"/>
      <c r="Q23" s="7958"/>
      <c r="R23" s="3291"/>
      <c r="S23" s="3351"/>
    </row>
    <row r="24" spans="1:22" ht="19.899999999999999" customHeight="1" thickBot="1">
      <c r="A24" s="7940" t="s">
        <v>43</v>
      </c>
      <c r="B24" s="7935" t="s">
        <v>43</v>
      </c>
      <c r="C24" s="7210" t="s">
        <v>38</v>
      </c>
      <c r="D24" s="3442" t="s">
        <v>43</v>
      </c>
      <c r="E24" s="3381"/>
      <c r="F24" s="8015" t="s">
        <v>1104</v>
      </c>
      <c r="G24" s="8020"/>
      <c r="H24" s="8023"/>
      <c r="I24" s="7973"/>
      <c r="J24" s="3356" t="s">
        <v>41</v>
      </c>
      <c r="K24" s="3441">
        <v>90</v>
      </c>
      <c r="L24" s="3440">
        <v>90</v>
      </c>
      <c r="M24" s="3440">
        <v>90</v>
      </c>
      <c r="N24" s="7933"/>
      <c r="O24" s="7953"/>
      <c r="P24" s="7958"/>
      <c r="Q24" s="7958"/>
      <c r="R24" s="3291"/>
      <c r="S24" s="3351"/>
    </row>
    <row r="25" spans="1:22" ht="26.25" customHeight="1" thickBot="1">
      <c r="A25" s="7941"/>
      <c r="B25" s="7936"/>
      <c r="C25" s="7963"/>
      <c r="D25" s="3439"/>
      <c r="E25" s="3370"/>
      <c r="F25" s="7962"/>
      <c r="G25" s="8021"/>
      <c r="H25" s="8024"/>
      <c r="I25" s="7974"/>
      <c r="J25" s="3438" t="s">
        <v>36</v>
      </c>
      <c r="K25" s="94">
        <f>SUM(K24)</f>
        <v>90</v>
      </c>
      <c r="L25" s="93">
        <f>SUM(L24)</f>
        <v>90</v>
      </c>
      <c r="M25" s="93">
        <f>SUM(M24)</f>
        <v>90</v>
      </c>
      <c r="N25" s="7934"/>
      <c r="O25" s="7954"/>
      <c r="P25" s="7959"/>
      <c r="Q25" s="7959"/>
      <c r="R25" s="3291"/>
      <c r="S25" s="3351"/>
    </row>
    <row r="26" spans="1:22" ht="12.75" customHeight="1" thickBot="1">
      <c r="A26" s="3342" t="s">
        <v>43</v>
      </c>
      <c r="B26" s="3341" t="s">
        <v>43</v>
      </c>
      <c r="C26" s="7314" t="s">
        <v>40</v>
      </c>
      <c r="D26" s="7315"/>
      <c r="E26" s="7315"/>
      <c r="F26" s="7315"/>
      <c r="G26" s="7315"/>
      <c r="H26" s="7315"/>
      <c r="I26" s="7315"/>
      <c r="J26" s="3437" t="s">
        <v>36</v>
      </c>
      <c r="K26" s="3436">
        <f>K14+K23</f>
        <v>180</v>
      </c>
      <c r="L26" s="3435">
        <f>L14+L23</f>
        <v>180</v>
      </c>
      <c r="M26" s="3435">
        <f>M14+M23</f>
        <v>179.9</v>
      </c>
      <c r="N26" s="3434"/>
      <c r="O26" s="3433"/>
      <c r="P26" s="3433"/>
      <c r="Q26" s="3432"/>
      <c r="R26" s="3431"/>
      <c r="S26" s="3430"/>
    </row>
    <row r="27" spans="1:22" ht="20.45" customHeight="1" thickBot="1">
      <c r="A27" s="3429" t="s">
        <v>43</v>
      </c>
      <c r="B27" s="7316" t="s">
        <v>39</v>
      </c>
      <c r="C27" s="7317"/>
      <c r="D27" s="7317"/>
      <c r="E27" s="7317"/>
      <c r="F27" s="7317"/>
      <c r="G27" s="7317"/>
      <c r="H27" s="7317"/>
      <c r="I27" s="7317"/>
      <c r="J27" s="3428" t="s">
        <v>36</v>
      </c>
      <c r="K27" s="3427">
        <f>K26*1</f>
        <v>180</v>
      </c>
      <c r="L27" s="3426">
        <f>L26*1</f>
        <v>180</v>
      </c>
      <c r="M27" s="3426">
        <f>M26*1</f>
        <v>179.9</v>
      </c>
      <c r="N27" s="3425"/>
      <c r="O27" s="3424"/>
      <c r="P27" s="3424"/>
      <c r="Q27" s="3424"/>
      <c r="R27" s="3423"/>
      <c r="S27" s="3422"/>
    </row>
    <row r="28" spans="1:22" ht="33.75" customHeight="1" thickBot="1">
      <c r="A28" s="3323" t="s">
        <v>38</v>
      </c>
      <c r="B28" s="7924" t="s">
        <v>1103</v>
      </c>
      <c r="C28" s="7925"/>
      <c r="D28" s="7925"/>
      <c r="E28" s="7925"/>
      <c r="F28" s="7925"/>
      <c r="G28" s="7925"/>
      <c r="H28" s="7925"/>
      <c r="I28" s="7925"/>
      <c r="J28" s="7925"/>
      <c r="K28" s="7925"/>
      <c r="L28" s="7925"/>
      <c r="M28" s="568"/>
      <c r="N28" s="3420" t="s">
        <v>1102</v>
      </c>
      <c r="O28" s="3419" t="s">
        <v>174</v>
      </c>
      <c r="P28" s="3419" t="s">
        <v>1101</v>
      </c>
      <c r="Q28" s="3419" t="s">
        <v>1100</v>
      </c>
      <c r="R28" s="3418"/>
      <c r="S28" s="3417"/>
    </row>
    <row r="29" spans="1:22" ht="39.75" customHeight="1" thickBot="1">
      <c r="A29" s="3334" t="s">
        <v>38</v>
      </c>
      <c r="B29" s="3333" t="s">
        <v>43</v>
      </c>
      <c r="C29" s="7306" t="s">
        <v>1099</v>
      </c>
      <c r="D29" s="7307"/>
      <c r="E29" s="7307"/>
      <c r="F29" s="7307"/>
      <c r="G29" s="7307"/>
      <c r="H29" s="7307"/>
      <c r="I29" s="7307"/>
      <c r="J29" s="7307"/>
      <c r="K29" s="7307"/>
      <c r="L29" s="7307"/>
      <c r="M29" s="7307"/>
      <c r="N29" s="7307"/>
      <c r="O29" s="7307"/>
      <c r="P29" s="7307"/>
      <c r="Q29" s="7307"/>
      <c r="R29" s="3316"/>
      <c r="S29" s="3315"/>
    </row>
    <row r="30" spans="1:22" ht="49.5" customHeight="1" thickBot="1">
      <c r="A30" s="3323"/>
      <c r="B30" s="3416"/>
      <c r="C30" s="3415"/>
      <c r="D30" s="3413"/>
      <c r="E30" s="3413"/>
      <c r="F30" s="3413"/>
      <c r="G30" s="3413"/>
      <c r="H30" s="3414"/>
      <c r="I30" s="3413"/>
      <c r="J30" s="3413"/>
      <c r="K30" s="3413"/>
      <c r="L30" s="3412"/>
      <c r="M30" s="3412"/>
      <c r="N30" s="3411" t="s">
        <v>1098</v>
      </c>
      <c r="O30" s="3410" t="s">
        <v>45</v>
      </c>
      <c r="P30" s="3410">
        <v>1</v>
      </c>
      <c r="Q30" s="580">
        <v>1</v>
      </c>
      <c r="R30" s="3409"/>
      <c r="S30" s="3408"/>
      <c r="T30" s="217"/>
      <c r="U30" s="217"/>
      <c r="V30" s="217"/>
    </row>
    <row r="31" spans="1:22" ht="85.5" customHeight="1" thickBot="1">
      <c r="A31" s="7940" t="s">
        <v>38</v>
      </c>
      <c r="B31" s="7935" t="s">
        <v>43</v>
      </c>
      <c r="C31" s="7211" t="s">
        <v>43</v>
      </c>
      <c r="D31" s="7255" t="s">
        <v>1095</v>
      </c>
      <c r="E31" s="7256"/>
      <c r="F31" s="7257"/>
      <c r="G31" s="7955" t="s">
        <v>113</v>
      </c>
      <c r="H31" s="7968" t="s">
        <v>48</v>
      </c>
      <c r="I31" s="7973" t="s">
        <v>510</v>
      </c>
      <c r="J31" s="3407" t="s">
        <v>41</v>
      </c>
      <c r="K31" s="3360">
        <f>K33</f>
        <v>35</v>
      </c>
      <c r="L31" s="3359">
        <f>L33</f>
        <v>22</v>
      </c>
      <c r="M31" s="3359">
        <f>M33</f>
        <v>21.9</v>
      </c>
      <c r="N31" s="3406" t="s">
        <v>1097</v>
      </c>
      <c r="O31" s="3405" t="s">
        <v>45</v>
      </c>
      <c r="P31" s="3404">
        <v>5</v>
      </c>
      <c r="Q31" s="3403">
        <v>8</v>
      </c>
      <c r="R31" s="3402" t="s">
        <v>1096</v>
      </c>
      <c r="S31" s="3351"/>
    </row>
    <row r="32" spans="1:22" ht="26.25" customHeight="1" thickBot="1">
      <c r="A32" s="7941"/>
      <c r="B32" s="7936"/>
      <c r="C32" s="7963"/>
      <c r="D32" s="7255"/>
      <c r="E32" s="7256"/>
      <c r="F32" s="7257"/>
      <c r="G32" s="7955"/>
      <c r="H32" s="7968"/>
      <c r="I32" s="7973"/>
      <c r="J32" s="3361" t="s">
        <v>36</v>
      </c>
      <c r="K32" s="3401">
        <f>SUM(K31)</f>
        <v>35</v>
      </c>
      <c r="L32" s="3400">
        <f>SUM(L31)</f>
        <v>22</v>
      </c>
      <c r="M32" s="3400">
        <f>SUM(M31)</f>
        <v>21.9</v>
      </c>
      <c r="N32" s="242"/>
      <c r="O32" s="3399"/>
      <c r="P32" s="3398"/>
      <c r="Q32" s="129"/>
      <c r="R32" s="3269"/>
      <c r="S32" s="3351"/>
    </row>
    <row r="33" spans="1:28" ht="174.75" customHeight="1" thickBot="1">
      <c r="A33" s="7940" t="s">
        <v>38</v>
      </c>
      <c r="B33" s="7935" t="s">
        <v>43</v>
      </c>
      <c r="C33" s="7210" t="s">
        <v>43</v>
      </c>
      <c r="D33" s="8030" t="s">
        <v>43</v>
      </c>
      <c r="E33" s="3396"/>
      <c r="F33" s="7961" t="s">
        <v>1095</v>
      </c>
      <c r="G33" s="7955"/>
      <c r="H33" s="7968"/>
      <c r="I33" s="7973"/>
      <c r="J33" s="3378" t="s">
        <v>41</v>
      </c>
      <c r="K33" s="3377">
        <v>35</v>
      </c>
      <c r="L33" s="3367">
        <v>22</v>
      </c>
      <c r="M33" s="3375">
        <v>21.9</v>
      </c>
      <c r="N33" s="238" t="s">
        <v>1094</v>
      </c>
      <c r="O33" s="266" t="s">
        <v>45</v>
      </c>
      <c r="P33" s="3395">
        <v>3</v>
      </c>
      <c r="Q33" s="119">
        <v>5</v>
      </c>
      <c r="R33" s="7938" t="s">
        <v>1093</v>
      </c>
      <c r="S33" s="7922"/>
    </row>
    <row r="34" spans="1:28" ht="29.25" customHeight="1" thickBot="1">
      <c r="A34" s="7941"/>
      <c r="B34" s="7936"/>
      <c r="C34" s="7963"/>
      <c r="D34" s="7971"/>
      <c r="E34" s="3370"/>
      <c r="F34" s="7962"/>
      <c r="G34" s="7956"/>
      <c r="H34" s="7969"/>
      <c r="I34" s="7974"/>
      <c r="J34" s="3349" t="s">
        <v>36</v>
      </c>
      <c r="K34" s="3368">
        <f>SUM(K33)</f>
        <v>35</v>
      </c>
      <c r="L34" s="3367">
        <f>SUM(L33)</f>
        <v>22</v>
      </c>
      <c r="M34" s="3367">
        <f>SUM(M33)</f>
        <v>21.9</v>
      </c>
      <c r="N34" s="3394"/>
      <c r="O34" s="3393"/>
      <c r="P34" s="3392"/>
      <c r="Q34" s="3391"/>
      <c r="R34" s="7939"/>
      <c r="S34" s="7923"/>
    </row>
    <row r="35" spans="1:28" ht="33.75" customHeight="1" thickBot="1">
      <c r="A35" s="7940" t="s">
        <v>38</v>
      </c>
      <c r="B35" s="7935" t="s">
        <v>43</v>
      </c>
      <c r="C35" s="7210" t="s">
        <v>38</v>
      </c>
      <c r="D35" s="7987" t="s">
        <v>1092</v>
      </c>
      <c r="E35" s="7988"/>
      <c r="F35" s="7989"/>
      <c r="G35" s="8001" t="s">
        <v>104</v>
      </c>
      <c r="H35" s="7967" t="s">
        <v>48</v>
      </c>
      <c r="I35" s="7972" t="s">
        <v>510</v>
      </c>
      <c r="J35" s="3389" t="s">
        <v>41</v>
      </c>
      <c r="K35" s="3388">
        <f>K37</f>
        <v>59</v>
      </c>
      <c r="L35" s="3387">
        <f>L37</f>
        <v>69</v>
      </c>
      <c r="M35" s="3387">
        <f>M37</f>
        <v>68.900000000000006</v>
      </c>
      <c r="N35" s="3312" t="s">
        <v>1091</v>
      </c>
      <c r="O35" s="3386" t="s">
        <v>45</v>
      </c>
      <c r="P35" s="3362">
        <v>12100</v>
      </c>
      <c r="Q35" s="3362">
        <v>12100</v>
      </c>
      <c r="R35" s="3291"/>
      <c r="S35" s="3351"/>
    </row>
    <row r="36" spans="1:28" ht="26.25" customHeight="1" thickBot="1">
      <c r="A36" s="7941"/>
      <c r="B36" s="7936"/>
      <c r="C36" s="7963"/>
      <c r="D36" s="8016"/>
      <c r="E36" s="8017"/>
      <c r="F36" s="8018"/>
      <c r="G36" s="7955"/>
      <c r="H36" s="7968"/>
      <c r="I36" s="7973"/>
      <c r="J36" s="3361" t="s">
        <v>36</v>
      </c>
      <c r="K36" s="3385">
        <f>SUM(K35)</f>
        <v>59</v>
      </c>
      <c r="L36" s="3384">
        <f>SUM(L35)</f>
        <v>69</v>
      </c>
      <c r="M36" s="3383">
        <f>SUM(M35)</f>
        <v>68.900000000000006</v>
      </c>
      <c r="N36" s="3293" t="s">
        <v>1090</v>
      </c>
      <c r="O36" s="3382" t="s">
        <v>1089</v>
      </c>
      <c r="P36" s="3299">
        <v>12</v>
      </c>
      <c r="Q36" s="3299">
        <v>12</v>
      </c>
      <c r="R36" s="3291"/>
      <c r="S36" s="3351"/>
    </row>
    <row r="37" spans="1:28" ht="27.75" customHeight="1" thickBot="1">
      <c r="A37" s="7940" t="s">
        <v>38</v>
      </c>
      <c r="B37" s="7935" t="s">
        <v>43</v>
      </c>
      <c r="C37" s="7210" t="s">
        <v>38</v>
      </c>
      <c r="D37" s="7970" t="s">
        <v>43</v>
      </c>
      <c r="E37" s="3381"/>
      <c r="F37" s="8015" t="s">
        <v>1088</v>
      </c>
      <c r="G37" s="7955"/>
      <c r="H37" s="7968"/>
      <c r="I37" s="7973"/>
      <c r="J37" s="3378" t="s">
        <v>41</v>
      </c>
      <c r="K37" s="3377">
        <v>59</v>
      </c>
      <c r="L37" s="3376">
        <v>69</v>
      </c>
      <c r="M37" s="3375">
        <v>68.900000000000006</v>
      </c>
      <c r="N37" s="291"/>
      <c r="O37" s="3374"/>
      <c r="P37" s="3373"/>
      <c r="Q37" s="3373"/>
      <c r="R37" s="3291"/>
      <c r="S37" s="3372"/>
      <c r="U37" s="217"/>
    </row>
    <row r="38" spans="1:28" ht="17.25" customHeight="1" thickBot="1">
      <c r="A38" s="7941"/>
      <c r="B38" s="7936"/>
      <c r="C38" s="7963"/>
      <c r="D38" s="7971"/>
      <c r="E38" s="3370"/>
      <c r="F38" s="7962"/>
      <c r="G38" s="7956"/>
      <c r="H38" s="7969"/>
      <c r="I38" s="7974"/>
      <c r="J38" s="3349" t="s">
        <v>36</v>
      </c>
      <c r="K38" s="3368">
        <f>SUM(K37)</f>
        <v>59</v>
      </c>
      <c r="L38" s="3367">
        <f>SUM(L37)</f>
        <v>69</v>
      </c>
      <c r="M38" s="3367">
        <f>SUM(M37)</f>
        <v>68.900000000000006</v>
      </c>
      <c r="N38" s="3366"/>
      <c r="O38" s="3365"/>
      <c r="P38" s="3364"/>
      <c r="Q38" s="3364"/>
      <c r="R38" s="3291"/>
      <c r="S38" s="3351"/>
    </row>
    <row r="39" spans="1:28" ht="22.5" customHeight="1" thickBot="1">
      <c r="A39" s="7985" t="s">
        <v>38</v>
      </c>
      <c r="B39" s="7999" t="s">
        <v>43</v>
      </c>
      <c r="C39" s="3314" t="s">
        <v>51</v>
      </c>
      <c r="D39" s="7987" t="s">
        <v>1087</v>
      </c>
      <c r="E39" s="7988"/>
      <c r="F39" s="7989"/>
      <c r="G39" s="8001" t="s">
        <v>101</v>
      </c>
      <c r="H39" s="8025" t="s">
        <v>48</v>
      </c>
      <c r="I39" s="7278" t="s">
        <v>510</v>
      </c>
      <c r="J39" s="3363" t="s">
        <v>41</v>
      </c>
      <c r="K39" s="468">
        <f>K41</f>
        <v>17</v>
      </c>
      <c r="L39" s="467">
        <f>L41</f>
        <v>20</v>
      </c>
      <c r="M39" s="467">
        <f>M41</f>
        <v>19.899999999999999</v>
      </c>
      <c r="N39" s="3312" t="s">
        <v>1086</v>
      </c>
      <c r="O39" s="446" t="s">
        <v>45</v>
      </c>
      <c r="P39" s="3362">
        <v>1</v>
      </c>
      <c r="Q39" s="3362">
        <v>1</v>
      </c>
      <c r="R39" s="3291"/>
      <c r="S39" s="3351"/>
    </row>
    <row r="40" spans="1:28" ht="24.6" customHeight="1" thickBot="1">
      <c r="A40" s="7986"/>
      <c r="B40" s="8000"/>
      <c r="C40" s="3295"/>
      <c r="D40" s="7993"/>
      <c r="E40" s="7994"/>
      <c r="F40" s="7995"/>
      <c r="G40" s="7955"/>
      <c r="H40" s="8026"/>
      <c r="I40" s="7276"/>
      <c r="J40" s="3361" t="s">
        <v>36</v>
      </c>
      <c r="K40" s="3360">
        <f>SUM(K39)</f>
        <v>17</v>
      </c>
      <c r="L40" s="3359">
        <f>SUM(L39)</f>
        <v>20</v>
      </c>
      <c r="M40" s="3359">
        <f>SUM(M39)</f>
        <v>19.899999999999999</v>
      </c>
      <c r="N40" s="225" t="s">
        <v>1085</v>
      </c>
      <c r="O40" s="3358" t="s">
        <v>45</v>
      </c>
      <c r="P40" s="3299">
        <v>0</v>
      </c>
      <c r="Q40" s="3299">
        <v>1</v>
      </c>
      <c r="R40" s="3291"/>
      <c r="S40" s="3351"/>
    </row>
    <row r="41" spans="1:28" ht="24.6" customHeight="1" thickBot="1">
      <c r="A41" s="7985" t="s">
        <v>38</v>
      </c>
      <c r="B41" s="7999" t="s">
        <v>43</v>
      </c>
      <c r="C41" s="3314" t="s">
        <v>51</v>
      </c>
      <c r="D41" s="7970" t="s">
        <v>43</v>
      </c>
      <c r="E41" s="3286"/>
      <c r="F41" s="8005" t="s">
        <v>1084</v>
      </c>
      <c r="G41" s="7955"/>
      <c r="H41" s="8026"/>
      <c r="I41" s="7276"/>
      <c r="J41" s="3356" t="s">
        <v>41</v>
      </c>
      <c r="K41" s="3348">
        <v>17</v>
      </c>
      <c r="L41" s="3347">
        <v>20</v>
      </c>
      <c r="M41" s="3347">
        <v>19.899999999999999</v>
      </c>
      <c r="N41" s="3355"/>
      <c r="O41" s="3354"/>
      <c r="P41" s="3353"/>
      <c r="Q41" s="3352"/>
      <c r="R41" s="3291"/>
      <c r="S41" s="3351"/>
    </row>
    <row r="42" spans="1:28" ht="18" customHeight="1" thickBot="1">
      <c r="A42" s="7986"/>
      <c r="B42" s="8000"/>
      <c r="C42" s="3295"/>
      <c r="D42" s="7971"/>
      <c r="E42" s="3275"/>
      <c r="F42" s="8006"/>
      <c r="G42" s="7956"/>
      <c r="H42" s="8027"/>
      <c r="I42" s="7277"/>
      <c r="J42" s="3349" t="s">
        <v>36</v>
      </c>
      <c r="K42" s="3348">
        <f>SUM(K41)</f>
        <v>17</v>
      </c>
      <c r="L42" s="3347">
        <f>SUM(L41)</f>
        <v>20</v>
      </c>
      <c r="M42" s="3347">
        <f>SUM(M41)</f>
        <v>19.899999999999999</v>
      </c>
      <c r="N42" s="3346"/>
      <c r="O42" s="3345"/>
      <c r="P42" s="3344"/>
      <c r="Q42" s="3343"/>
      <c r="R42" s="3269"/>
      <c r="S42" s="3268"/>
    </row>
    <row r="43" spans="1:28" ht="21" customHeight="1" thickBot="1">
      <c r="A43" s="3342" t="s">
        <v>38</v>
      </c>
      <c r="B43" s="3341" t="s">
        <v>38</v>
      </c>
      <c r="C43" s="7314" t="s">
        <v>40</v>
      </c>
      <c r="D43" s="7315"/>
      <c r="E43" s="7315"/>
      <c r="F43" s="7315"/>
      <c r="G43" s="7315"/>
      <c r="H43" s="8014"/>
      <c r="I43" s="8014"/>
      <c r="J43" s="68" t="s">
        <v>36</v>
      </c>
      <c r="K43" s="67">
        <f>K32+K36+K40</f>
        <v>111</v>
      </c>
      <c r="L43" s="3340">
        <f>L32+L36+L40</f>
        <v>111</v>
      </c>
      <c r="M43" s="3340">
        <f>M32+M36+M40</f>
        <v>110.70000000000002</v>
      </c>
      <c r="N43" s="3339"/>
      <c r="O43" s="3338"/>
      <c r="P43" s="3337"/>
      <c r="Q43" s="3337"/>
      <c r="R43" s="3336"/>
      <c r="S43" s="3335"/>
    </row>
    <row r="44" spans="1:28" ht="17.25" customHeight="1" thickBot="1">
      <c r="A44" s="3334" t="s">
        <v>38</v>
      </c>
      <c r="B44" s="3333" t="s">
        <v>38</v>
      </c>
      <c r="C44" s="398" t="s">
        <v>1083</v>
      </c>
      <c r="D44" s="396"/>
      <c r="E44" s="396"/>
      <c r="F44" s="396"/>
      <c r="G44" s="396"/>
      <c r="H44" s="3332"/>
      <c r="I44" s="3331"/>
      <c r="J44" s="3331"/>
      <c r="K44" s="3331"/>
      <c r="L44" s="3330"/>
      <c r="M44" s="3329"/>
      <c r="N44" s="3328"/>
      <c r="O44" s="3327"/>
      <c r="P44" s="3326"/>
      <c r="Q44" s="3326"/>
      <c r="R44" s="3325"/>
      <c r="S44" s="3324"/>
    </row>
    <row r="45" spans="1:28" ht="36.75" customHeight="1" thickBot="1">
      <c r="A45" s="3323"/>
      <c r="B45" s="3322"/>
      <c r="C45" s="3320"/>
      <c r="D45" s="3320"/>
      <c r="E45" s="3320"/>
      <c r="F45" s="3320"/>
      <c r="G45" s="3320"/>
      <c r="H45" s="3321"/>
      <c r="I45" s="3320"/>
      <c r="J45" s="3320"/>
      <c r="K45" s="3320"/>
      <c r="L45" s="3319"/>
      <c r="M45" s="3319"/>
      <c r="N45" s="3318" t="s">
        <v>1082</v>
      </c>
      <c r="O45" s="3317" t="s">
        <v>45</v>
      </c>
      <c r="P45" s="3311">
        <v>6</v>
      </c>
      <c r="Q45" s="3310">
        <v>7</v>
      </c>
      <c r="R45" s="3316"/>
      <c r="S45" s="3315"/>
    </row>
    <row r="46" spans="1:28" ht="30.6" customHeight="1">
      <c r="A46" s="7996" t="s">
        <v>38</v>
      </c>
      <c r="B46" s="7980" t="s">
        <v>38</v>
      </c>
      <c r="C46" s="7949" t="s">
        <v>43</v>
      </c>
      <c r="D46" s="7987" t="s">
        <v>1081</v>
      </c>
      <c r="E46" s="7988"/>
      <c r="F46" s="7989"/>
      <c r="G46" s="8001" t="s">
        <v>938</v>
      </c>
      <c r="H46" s="8002" t="s">
        <v>48</v>
      </c>
      <c r="I46" s="7278" t="s">
        <v>247</v>
      </c>
      <c r="J46" s="3313" t="s">
        <v>41</v>
      </c>
      <c r="K46" s="468">
        <f>K50</f>
        <v>98</v>
      </c>
      <c r="L46" s="467">
        <f>L50</f>
        <v>98</v>
      </c>
      <c r="M46" s="467">
        <f>M50</f>
        <v>76.400000000000006</v>
      </c>
      <c r="N46" s="3312"/>
      <c r="O46" s="446"/>
      <c r="P46" s="3311"/>
      <c r="Q46" s="3310"/>
      <c r="R46" s="3291"/>
      <c r="S46" s="3290"/>
      <c r="T46" s="3278"/>
      <c r="U46" s="3309"/>
    </row>
    <row r="47" spans="1:28" ht="65.25" customHeight="1">
      <c r="A47" s="7997"/>
      <c r="B47" s="7981"/>
      <c r="C47" s="7950"/>
      <c r="D47" s="7990"/>
      <c r="E47" s="7991"/>
      <c r="F47" s="7992"/>
      <c r="G47" s="7955"/>
      <c r="H47" s="8003"/>
      <c r="I47" s="7276"/>
      <c r="J47" s="3302"/>
      <c r="K47" s="3301"/>
      <c r="L47" s="3300"/>
      <c r="M47" s="3300"/>
      <c r="N47" s="3308" t="s">
        <v>1080</v>
      </c>
      <c r="O47" s="3282" t="s">
        <v>45</v>
      </c>
      <c r="P47" s="3307">
        <v>4</v>
      </c>
      <c r="Q47" s="3306">
        <v>4</v>
      </c>
      <c r="R47" s="3291"/>
      <c r="S47" s="3305"/>
      <c r="T47" s="3278"/>
      <c r="U47" s="3278"/>
    </row>
    <row r="48" spans="1:28" ht="61.5" customHeight="1">
      <c r="A48" s="7997"/>
      <c r="B48" s="7981"/>
      <c r="C48" s="7950"/>
      <c r="D48" s="7990"/>
      <c r="E48" s="7991"/>
      <c r="F48" s="7992"/>
      <c r="G48" s="7955"/>
      <c r="H48" s="8003"/>
      <c r="I48" s="7276"/>
      <c r="J48" s="3302"/>
      <c r="K48" s="3301"/>
      <c r="L48" s="3300"/>
      <c r="M48" s="3300"/>
      <c r="N48" s="3293" t="s">
        <v>1079</v>
      </c>
      <c r="O48" s="3282" t="s">
        <v>45</v>
      </c>
      <c r="P48" s="3299">
        <v>1100</v>
      </c>
      <c r="Q48" s="3299">
        <v>1300</v>
      </c>
      <c r="R48" s="3298"/>
      <c r="S48" s="3297"/>
      <c r="T48" s="3296"/>
      <c r="U48" s="3296"/>
      <c r="V48" s="3296"/>
      <c r="W48" s="3296"/>
      <c r="X48" s="3296"/>
      <c r="Y48" s="3296"/>
      <c r="Z48" s="3296"/>
      <c r="AA48" s="3296"/>
      <c r="AB48" s="3296"/>
    </row>
    <row r="49" spans="1:21" ht="18.75" customHeight="1" thickBot="1">
      <c r="A49" s="7998"/>
      <c r="B49" s="7982"/>
      <c r="C49" s="7951"/>
      <c r="D49" s="7993"/>
      <c r="E49" s="7994"/>
      <c r="F49" s="7995"/>
      <c r="G49" s="7955"/>
      <c r="H49" s="8003"/>
      <c r="I49" s="7276"/>
      <c r="J49" s="3294" t="s">
        <v>36</v>
      </c>
      <c r="K49" s="456">
        <f>SUM(K46:K48)</f>
        <v>98</v>
      </c>
      <c r="L49" s="455">
        <f>SUM(L46:L48)</f>
        <v>98</v>
      </c>
      <c r="M49" s="455">
        <f>SUM(M46:M48)</f>
        <v>76.400000000000006</v>
      </c>
      <c r="N49" s="3293" t="s">
        <v>1078</v>
      </c>
      <c r="O49" s="3282" t="s">
        <v>45</v>
      </c>
      <c r="P49" s="3292">
        <v>60</v>
      </c>
      <c r="Q49" s="3281">
        <v>60</v>
      </c>
      <c r="R49" s="3291"/>
      <c r="S49" s="3290"/>
      <c r="T49" s="3278"/>
      <c r="U49" s="3277"/>
    </row>
    <row r="50" spans="1:21" ht="33.75" customHeight="1">
      <c r="A50" s="7985" t="s">
        <v>38</v>
      </c>
      <c r="B50" s="7999" t="s">
        <v>38</v>
      </c>
      <c r="C50" s="7210" t="s">
        <v>43</v>
      </c>
      <c r="D50" s="7983" t="s">
        <v>43</v>
      </c>
      <c r="E50" s="3286"/>
      <c r="F50" s="3285" t="s">
        <v>1077</v>
      </c>
      <c r="G50" s="7955"/>
      <c r="H50" s="8003"/>
      <c r="I50" s="7276"/>
      <c r="J50" s="3284" t="s">
        <v>41</v>
      </c>
      <c r="K50" s="156">
        <v>98</v>
      </c>
      <c r="L50" s="155">
        <v>98</v>
      </c>
      <c r="M50" s="138">
        <v>76.400000000000006</v>
      </c>
      <c r="N50" s="3283"/>
      <c r="O50" s="3282"/>
      <c r="P50" s="3282"/>
      <c r="Q50" s="3281"/>
      <c r="R50" s="3280"/>
      <c r="S50" s="3279"/>
      <c r="T50" s="3278"/>
      <c r="U50" s="3277"/>
    </row>
    <row r="51" spans="1:21" thickBot="1">
      <c r="A51" s="7986"/>
      <c r="B51" s="8000"/>
      <c r="C51" s="7963"/>
      <c r="D51" s="7984"/>
      <c r="E51" s="3275"/>
      <c r="F51" s="3274"/>
      <c r="G51" s="7956"/>
      <c r="H51" s="8004"/>
      <c r="I51" s="7277"/>
      <c r="J51" s="3273" t="s">
        <v>36</v>
      </c>
      <c r="K51" s="274">
        <f>SUM(K50)</f>
        <v>98</v>
      </c>
      <c r="L51" s="3272">
        <f>SUM(L50)</f>
        <v>98</v>
      </c>
      <c r="M51" s="273">
        <f>SUM(M50)</f>
        <v>76.400000000000006</v>
      </c>
      <c r="N51" s="3271"/>
      <c r="O51" s="3270"/>
      <c r="P51" s="3270"/>
      <c r="Q51" s="89"/>
      <c r="R51" s="3269"/>
      <c r="S51" s="3268"/>
    </row>
    <row r="52" spans="1:21" ht="13.5" customHeight="1" thickBot="1">
      <c r="A52" s="3267" t="s">
        <v>38</v>
      </c>
      <c r="B52" s="3266" t="s">
        <v>43</v>
      </c>
      <c r="C52" s="7314" t="s">
        <v>40</v>
      </c>
      <c r="D52" s="7315"/>
      <c r="E52" s="7315"/>
      <c r="F52" s="7315"/>
      <c r="G52" s="7315"/>
      <c r="H52" s="7315"/>
      <c r="I52" s="7315"/>
      <c r="J52" s="68" t="s">
        <v>36</v>
      </c>
      <c r="K52" s="3265">
        <f>K49</f>
        <v>98</v>
      </c>
      <c r="L52" s="3264">
        <f>L49</f>
        <v>98</v>
      </c>
      <c r="M52" s="3264">
        <f>M49</f>
        <v>76.400000000000006</v>
      </c>
      <c r="N52" s="65"/>
      <c r="O52" s="3263"/>
      <c r="P52" s="3263"/>
      <c r="Q52" s="65"/>
      <c r="R52" s="3262"/>
      <c r="S52" s="3261"/>
    </row>
    <row r="53" spans="1:21" ht="13.5" customHeight="1" thickBot="1">
      <c r="A53" s="3260" t="s">
        <v>38</v>
      </c>
      <c r="B53" s="7978" t="s">
        <v>39</v>
      </c>
      <c r="C53" s="7979"/>
      <c r="D53" s="7979"/>
      <c r="E53" s="7979"/>
      <c r="F53" s="7979"/>
      <c r="G53" s="7979"/>
      <c r="H53" s="7979"/>
      <c r="I53" s="7979"/>
      <c r="J53" s="3260" t="s">
        <v>36</v>
      </c>
      <c r="K53" s="3259">
        <f>K52+K43</f>
        <v>209</v>
      </c>
      <c r="L53" s="3258">
        <f>L52+L43</f>
        <v>209</v>
      </c>
      <c r="M53" s="3257">
        <f>M52+M43</f>
        <v>187.10000000000002</v>
      </c>
      <c r="N53" s="3256"/>
      <c r="O53" s="3256"/>
      <c r="P53" s="3256"/>
      <c r="Q53" s="3256"/>
      <c r="R53" s="3255"/>
      <c r="S53" s="3254"/>
    </row>
    <row r="54" spans="1:21" thickBot="1">
      <c r="A54" s="7975" t="s">
        <v>35</v>
      </c>
      <c r="B54" s="7976"/>
      <c r="C54" s="7976"/>
      <c r="D54" s="7976"/>
      <c r="E54" s="7976"/>
      <c r="F54" s="7976"/>
      <c r="G54" s="7976"/>
      <c r="H54" s="7976"/>
      <c r="I54" s="7976"/>
      <c r="J54" s="7977"/>
      <c r="K54" s="3253">
        <f>K53+K27</f>
        <v>389</v>
      </c>
      <c r="L54" s="3252">
        <f>L53+L27</f>
        <v>389</v>
      </c>
      <c r="M54" s="3252">
        <f>M53+M27</f>
        <v>367</v>
      </c>
      <c r="N54" s="3251"/>
      <c r="O54" s="3250"/>
      <c r="P54" s="3250"/>
      <c r="Q54" s="3250"/>
      <c r="R54" s="3249"/>
      <c r="S54" s="3248"/>
    </row>
    <row r="55" spans="1:21" ht="240.75" customHeight="1">
      <c r="A55" s="57" t="s">
        <v>34</v>
      </c>
      <c r="B55" s="57"/>
      <c r="C55" s="57"/>
      <c r="D55" s="57"/>
      <c r="E55" s="57"/>
      <c r="F55" s="57"/>
      <c r="G55" s="57"/>
      <c r="H55" s="58"/>
      <c r="I55" s="57"/>
      <c r="J55" s="57"/>
      <c r="K55" s="57"/>
      <c r="L55" s="3247"/>
      <c r="M55" s="3247"/>
      <c r="N55" s="57"/>
      <c r="O55" s="11"/>
      <c r="P55" s="11"/>
      <c r="Q55" s="12"/>
    </row>
    <row r="56" spans="1:21">
      <c r="A56" s="6626" t="s">
        <v>33</v>
      </c>
      <c r="B56" s="6626"/>
      <c r="C56" s="6626"/>
      <c r="D56" s="6626"/>
      <c r="E56" s="6626"/>
      <c r="F56" s="6626"/>
      <c r="G56" s="6626"/>
      <c r="H56" s="6626"/>
      <c r="I56" s="6626"/>
      <c r="J56" s="6626"/>
      <c r="K56" s="6626"/>
      <c r="L56" s="6626"/>
      <c r="M56" s="3246"/>
      <c r="N56" s="11"/>
      <c r="O56" s="11"/>
      <c r="P56" s="11"/>
      <c r="Q56" s="12"/>
    </row>
    <row r="57" spans="1:21" ht="15.75" thickBot="1">
      <c r="A57" s="55"/>
      <c r="B57" s="52"/>
      <c r="C57" s="52"/>
      <c r="D57" s="52"/>
      <c r="E57" s="52"/>
      <c r="F57" s="52"/>
      <c r="G57" s="53"/>
      <c r="H57" s="52"/>
      <c r="I57" s="52"/>
      <c r="J57" s="51"/>
      <c r="K57" s="51"/>
      <c r="L57" s="3245" t="s">
        <v>32</v>
      </c>
      <c r="M57" s="3244"/>
      <c r="N57" s="11"/>
      <c r="O57" s="11"/>
      <c r="P57" s="11"/>
      <c r="Q57" s="12"/>
    </row>
    <row r="58" spans="1:21" ht="90.75" customHeight="1" thickBot="1">
      <c r="A58" s="48"/>
      <c r="B58" s="47"/>
      <c r="C58" s="6651" t="s">
        <v>244</v>
      </c>
      <c r="D58" s="6651"/>
      <c r="E58" s="6651"/>
      <c r="F58" s="6651"/>
      <c r="G58" s="6651"/>
      <c r="H58" s="6651"/>
      <c r="I58" s="6651"/>
      <c r="J58" s="6651"/>
      <c r="K58" s="46" t="s">
        <v>30</v>
      </c>
      <c r="L58" s="3243" t="s">
        <v>29</v>
      </c>
      <c r="M58" s="3242" t="s">
        <v>28</v>
      </c>
      <c r="N58" s="11"/>
      <c r="O58" s="11"/>
      <c r="P58" s="11"/>
      <c r="Q58" s="12"/>
    </row>
    <row r="59" spans="1:21">
      <c r="A59" s="7201" t="s">
        <v>243</v>
      </c>
      <c r="B59" s="7202"/>
      <c r="C59" s="7202"/>
      <c r="D59" s="7202"/>
      <c r="E59" s="7202"/>
      <c r="F59" s="7202"/>
      <c r="G59" s="7202"/>
      <c r="H59" s="7202"/>
      <c r="I59" s="7202"/>
      <c r="J59" s="7203"/>
      <c r="K59" s="3241">
        <f>K60+K71+K64+K73+K74+K75</f>
        <v>389</v>
      </c>
      <c r="L59" s="3240">
        <f>L60+L71+L64+L73+L74+L75</f>
        <v>389</v>
      </c>
      <c r="M59" s="3240">
        <f>M60+M71+M64+M73+M74+M75</f>
        <v>367</v>
      </c>
      <c r="N59" s="11"/>
      <c r="O59" s="11"/>
      <c r="P59" s="11"/>
      <c r="Q59" s="12"/>
    </row>
    <row r="60" spans="1:21">
      <c r="A60" s="7158" t="s">
        <v>26</v>
      </c>
      <c r="B60" s="7159"/>
      <c r="C60" s="7159"/>
      <c r="D60" s="7159"/>
      <c r="E60" s="7159"/>
      <c r="F60" s="7159"/>
      <c r="G60" s="7159"/>
      <c r="H60" s="7159"/>
      <c r="I60" s="7159"/>
      <c r="J60" s="7160"/>
      <c r="K60" s="36">
        <f>K61</f>
        <v>389</v>
      </c>
      <c r="L60" s="3238">
        <f>L61</f>
        <v>389</v>
      </c>
      <c r="M60" s="3238">
        <f>M61</f>
        <v>367</v>
      </c>
      <c r="N60" s="11"/>
      <c r="O60" s="11"/>
      <c r="P60" s="11"/>
      <c r="Q60" s="12"/>
    </row>
    <row r="61" spans="1:21">
      <c r="A61" s="7166" t="s">
        <v>25</v>
      </c>
      <c r="B61" s="7167"/>
      <c r="C61" s="7167"/>
      <c r="D61" s="7167"/>
      <c r="E61" s="7167"/>
      <c r="F61" s="7167"/>
      <c r="G61" s="7167"/>
      <c r="H61" s="7167"/>
      <c r="I61" s="7167"/>
      <c r="J61" s="7168"/>
      <c r="K61" s="36">
        <f>K12+K17+K31+K35+K39+K46</f>
        <v>389</v>
      </c>
      <c r="L61" s="3238">
        <f>L12+L17+L31+L35+L39+L46</f>
        <v>389</v>
      </c>
      <c r="M61" s="3238">
        <f>M12+M17+M31+M35+M39+M46</f>
        <v>367</v>
      </c>
      <c r="N61" s="11"/>
      <c r="O61" s="11"/>
      <c r="P61" s="11"/>
      <c r="Q61" s="12"/>
    </row>
    <row r="62" spans="1:21">
      <c r="A62" s="7158" t="s">
        <v>24</v>
      </c>
      <c r="B62" s="7159"/>
      <c r="C62" s="7159"/>
      <c r="D62" s="7159"/>
      <c r="E62" s="7164"/>
      <c r="F62" s="7164"/>
      <c r="G62" s="7164"/>
      <c r="H62" s="7164"/>
      <c r="I62" s="7164"/>
      <c r="J62" s="7165"/>
      <c r="K62" s="36"/>
      <c r="L62" s="3238"/>
      <c r="M62" s="3238"/>
      <c r="N62" s="11"/>
      <c r="O62" s="11"/>
      <c r="P62" s="11"/>
      <c r="Q62" s="12"/>
    </row>
    <row r="63" spans="1:21" ht="28.5" customHeight="1">
      <c r="A63" s="7158" t="s">
        <v>23</v>
      </c>
      <c r="B63" s="7159"/>
      <c r="C63" s="7159"/>
      <c r="D63" s="7159"/>
      <c r="E63" s="7159"/>
      <c r="F63" s="7159"/>
      <c r="G63" s="7159"/>
      <c r="H63" s="7159"/>
      <c r="I63" s="7159"/>
      <c r="J63" s="7160"/>
      <c r="K63" s="36"/>
      <c r="L63" s="3238"/>
      <c r="M63" s="3238"/>
      <c r="N63" s="11"/>
      <c r="O63" s="11"/>
      <c r="P63" s="11"/>
      <c r="Q63" s="12"/>
    </row>
    <row r="64" spans="1:21">
      <c r="A64" s="7166" t="s">
        <v>22</v>
      </c>
      <c r="B64" s="7167"/>
      <c r="C64" s="7167"/>
      <c r="D64" s="7167"/>
      <c r="E64" s="7167"/>
      <c r="F64" s="7167"/>
      <c r="G64" s="7167"/>
      <c r="H64" s="7167"/>
      <c r="I64" s="7167"/>
      <c r="J64" s="7168"/>
      <c r="K64" s="36"/>
      <c r="L64" s="3238"/>
      <c r="M64" s="3238"/>
      <c r="N64" s="11"/>
      <c r="O64" s="11"/>
      <c r="P64" s="11"/>
      <c r="Q64" s="12"/>
    </row>
    <row r="65" spans="1:17" ht="15" customHeight="1">
      <c r="A65" s="7158" t="s">
        <v>21</v>
      </c>
      <c r="B65" s="7159"/>
      <c r="C65" s="7159"/>
      <c r="D65" s="7159"/>
      <c r="E65" s="7164"/>
      <c r="F65" s="7164"/>
      <c r="G65" s="7164"/>
      <c r="H65" s="7164"/>
      <c r="I65" s="7164"/>
      <c r="J65" s="7165"/>
      <c r="K65" s="36"/>
      <c r="L65" s="3238"/>
      <c r="M65" s="3238"/>
      <c r="N65" s="11"/>
      <c r="O65" s="11"/>
      <c r="P65" s="11"/>
      <c r="Q65" s="12"/>
    </row>
    <row r="66" spans="1:17" ht="15" customHeight="1">
      <c r="A66" s="7158" t="s">
        <v>20</v>
      </c>
      <c r="B66" s="7159"/>
      <c r="C66" s="7159"/>
      <c r="D66" s="7159"/>
      <c r="E66" s="7164"/>
      <c r="F66" s="7164"/>
      <c r="G66" s="7164"/>
      <c r="H66" s="7164"/>
      <c r="I66" s="7164"/>
      <c r="J66" s="7165"/>
      <c r="K66" s="36"/>
      <c r="L66" s="3238"/>
      <c r="M66" s="3238"/>
      <c r="N66" s="11"/>
      <c r="O66" s="11"/>
      <c r="P66" s="11"/>
      <c r="Q66" s="12"/>
    </row>
    <row r="67" spans="1:17" ht="15" customHeight="1">
      <c r="A67" s="7158" t="s">
        <v>19</v>
      </c>
      <c r="B67" s="7159"/>
      <c r="C67" s="7159"/>
      <c r="D67" s="7159"/>
      <c r="E67" s="7164"/>
      <c r="F67" s="7164"/>
      <c r="G67" s="7164"/>
      <c r="H67" s="7164"/>
      <c r="I67" s="7164"/>
      <c r="J67" s="7165"/>
      <c r="K67" s="36"/>
      <c r="L67" s="3238"/>
      <c r="M67" s="3238"/>
      <c r="N67" s="11"/>
      <c r="O67" s="11"/>
      <c r="P67" s="11"/>
      <c r="Q67" s="12"/>
    </row>
    <row r="68" spans="1:17" ht="14.25" customHeight="1">
      <c r="A68" s="7158" t="s">
        <v>1076</v>
      </c>
      <c r="B68" s="7159"/>
      <c r="C68" s="7159"/>
      <c r="D68" s="7159"/>
      <c r="E68" s="7159"/>
      <c r="F68" s="7159"/>
      <c r="G68" s="7159"/>
      <c r="H68" s="7159"/>
      <c r="I68" s="7159"/>
      <c r="J68" s="7160"/>
      <c r="K68" s="36"/>
      <c r="L68" s="3238"/>
      <c r="M68" s="3238"/>
      <c r="N68" s="11"/>
      <c r="O68" s="11"/>
      <c r="P68" s="11"/>
      <c r="Q68" s="12"/>
    </row>
    <row r="69" spans="1:17">
      <c r="A69" s="7158" t="s">
        <v>17</v>
      </c>
      <c r="B69" s="7159"/>
      <c r="C69" s="7159"/>
      <c r="D69" s="7159"/>
      <c r="E69" s="7164"/>
      <c r="F69" s="7164"/>
      <c r="G69" s="7164"/>
      <c r="H69" s="7164"/>
      <c r="I69" s="7164"/>
      <c r="J69" s="7165"/>
      <c r="K69" s="36"/>
      <c r="L69" s="3238"/>
      <c r="M69" s="3238"/>
      <c r="N69" s="11"/>
      <c r="O69" s="11"/>
      <c r="P69" s="11"/>
      <c r="Q69" s="12"/>
    </row>
    <row r="70" spans="1:17">
      <c r="A70" s="7291" t="s">
        <v>16</v>
      </c>
      <c r="B70" s="7292"/>
      <c r="C70" s="7292"/>
      <c r="D70" s="7292"/>
      <c r="E70" s="7164"/>
      <c r="F70" s="7164"/>
      <c r="G70" s="7164"/>
      <c r="H70" s="7164"/>
      <c r="I70" s="7164"/>
      <c r="J70" s="7165"/>
      <c r="K70" s="36"/>
      <c r="L70" s="3238"/>
      <c r="M70" s="3238"/>
      <c r="N70" s="11"/>
      <c r="O70" s="11"/>
      <c r="P70" s="11"/>
      <c r="Q70" s="12"/>
    </row>
    <row r="71" spans="1:17" ht="14.25" customHeight="1">
      <c r="A71" s="7158" t="s">
        <v>15</v>
      </c>
      <c r="B71" s="7164"/>
      <c r="C71" s="7164"/>
      <c r="D71" s="7164"/>
      <c r="E71" s="7164"/>
      <c r="F71" s="7164"/>
      <c r="G71" s="7164"/>
      <c r="H71" s="7164"/>
      <c r="I71" s="7164"/>
      <c r="J71" s="7165"/>
      <c r="K71" s="36"/>
      <c r="L71" s="3238"/>
      <c r="M71" s="3238"/>
      <c r="N71" s="11"/>
      <c r="O71" s="11"/>
      <c r="P71" s="11"/>
      <c r="Q71" s="12"/>
    </row>
    <row r="72" spans="1:17" ht="15" customHeight="1">
      <c r="A72" s="7158" t="s">
        <v>14</v>
      </c>
      <c r="B72" s="7159"/>
      <c r="C72" s="7159"/>
      <c r="D72" s="7159"/>
      <c r="E72" s="7159"/>
      <c r="F72" s="7159"/>
      <c r="G72" s="7159"/>
      <c r="H72" s="7159"/>
      <c r="I72" s="7159"/>
      <c r="J72" s="7160"/>
      <c r="K72" s="36"/>
      <c r="L72" s="3238"/>
      <c r="M72" s="3238"/>
      <c r="N72" s="11"/>
      <c r="O72" s="11"/>
      <c r="P72" s="11"/>
      <c r="Q72" s="12"/>
    </row>
    <row r="73" spans="1:17">
      <c r="A73" s="7293" t="s">
        <v>13</v>
      </c>
      <c r="B73" s="7294"/>
      <c r="C73" s="7294"/>
      <c r="D73" s="7294"/>
      <c r="E73" s="7294"/>
      <c r="F73" s="7294"/>
      <c r="G73" s="7294"/>
      <c r="H73" s="7294"/>
      <c r="I73" s="7294"/>
      <c r="J73" s="7295"/>
      <c r="K73" s="36"/>
      <c r="L73" s="3238"/>
      <c r="M73" s="3238"/>
      <c r="N73" s="11"/>
      <c r="O73" s="11"/>
      <c r="P73" s="11"/>
      <c r="Q73" s="12"/>
    </row>
    <row r="74" spans="1:17">
      <c r="A74" s="7166" t="s">
        <v>12</v>
      </c>
      <c r="B74" s="7167"/>
      <c r="C74" s="7167"/>
      <c r="D74" s="7167"/>
      <c r="E74" s="7167"/>
      <c r="F74" s="7167"/>
      <c r="G74" s="7167"/>
      <c r="H74" s="7167"/>
      <c r="I74" s="7167"/>
      <c r="J74" s="7168"/>
      <c r="K74" s="36"/>
      <c r="L74" s="3238"/>
      <c r="M74" s="3238"/>
      <c r="N74" s="11"/>
      <c r="O74" s="11"/>
      <c r="P74" s="11"/>
      <c r="Q74" s="12"/>
    </row>
    <row r="75" spans="1:17" ht="15" customHeight="1">
      <c r="A75" s="7158" t="s">
        <v>11</v>
      </c>
      <c r="B75" s="7159"/>
      <c r="C75" s="7159"/>
      <c r="D75" s="7159"/>
      <c r="E75" s="7164"/>
      <c r="F75" s="7164"/>
      <c r="G75" s="7164"/>
      <c r="H75" s="7164"/>
      <c r="I75" s="7164"/>
      <c r="J75" s="7165"/>
      <c r="K75" s="36"/>
      <c r="L75" s="3238"/>
      <c r="M75" s="3238"/>
      <c r="N75" s="11"/>
      <c r="O75" s="11"/>
      <c r="P75" s="11"/>
      <c r="Q75" s="12"/>
    </row>
    <row r="76" spans="1:17">
      <c r="A76" s="7158" t="s">
        <v>1075</v>
      </c>
      <c r="B76" s="7159"/>
      <c r="C76" s="7159"/>
      <c r="D76" s="7159"/>
      <c r="E76" s="7164"/>
      <c r="F76" s="7164"/>
      <c r="G76" s="7164"/>
      <c r="H76" s="7164"/>
      <c r="I76" s="7164"/>
      <c r="J76" s="7165"/>
      <c r="K76" s="36"/>
      <c r="L76" s="3238"/>
      <c r="M76" s="3238"/>
      <c r="N76" s="11"/>
      <c r="O76" s="11"/>
      <c r="P76" s="11"/>
      <c r="Q76" s="12"/>
    </row>
    <row r="77" spans="1:17" ht="20.25" customHeight="1" thickBot="1">
      <c r="A77" s="7158" t="s">
        <v>773</v>
      </c>
      <c r="B77" s="7159"/>
      <c r="C77" s="7159"/>
      <c r="D77" s="7159"/>
      <c r="E77" s="7159"/>
      <c r="F77" s="7159"/>
      <c r="G77" s="7159"/>
      <c r="H77" s="7159"/>
      <c r="I77" s="7159"/>
      <c r="J77" s="7160"/>
      <c r="K77" s="36"/>
      <c r="L77" s="3238"/>
      <c r="M77" s="3238"/>
      <c r="N77" s="11"/>
      <c r="O77" s="11"/>
      <c r="P77" s="11"/>
      <c r="Q77" s="12"/>
    </row>
    <row r="78" spans="1:17" ht="34.5" customHeight="1" thickBot="1">
      <c r="A78" s="7241" t="s">
        <v>8</v>
      </c>
      <c r="B78" s="7242"/>
      <c r="C78" s="7242"/>
      <c r="D78" s="7242"/>
      <c r="E78" s="7242"/>
      <c r="F78" s="7242"/>
      <c r="G78" s="7242"/>
      <c r="H78" s="7242"/>
      <c r="I78" s="7242"/>
      <c r="J78" s="7243"/>
      <c r="K78" s="42">
        <f>K79</f>
        <v>0</v>
      </c>
      <c r="L78" s="3239">
        <f>L79</f>
        <v>0</v>
      </c>
      <c r="M78" s="3239">
        <f>M79</f>
        <v>0</v>
      </c>
      <c r="N78" s="11"/>
      <c r="O78" s="11"/>
      <c r="P78" s="11"/>
      <c r="Q78" s="12"/>
    </row>
    <row r="79" spans="1:17">
      <c r="A79" s="7428" t="s">
        <v>7</v>
      </c>
      <c r="B79" s="7429"/>
      <c r="C79" s="7429"/>
      <c r="D79" s="7429"/>
      <c r="E79" s="7430"/>
      <c r="F79" s="7430"/>
      <c r="G79" s="7430"/>
      <c r="H79" s="7430"/>
      <c r="I79" s="7430"/>
      <c r="J79" s="7431"/>
      <c r="K79" s="3236">
        <v>0</v>
      </c>
      <c r="L79" s="3236">
        <v>0</v>
      </c>
      <c r="M79" s="3236">
        <v>0</v>
      </c>
      <c r="N79" s="11"/>
      <c r="O79" s="11"/>
      <c r="P79" s="11"/>
      <c r="Q79" s="12"/>
    </row>
    <row r="80" spans="1:17">
      <c r="A80" s="7219" t="s">
        <v>6</v>
      </c>
      <c r="B80" s="7220"/>
      <c r="C80" s="7220"/>
      <c r="D80" s="7220"/>
      <c r="E80" s="7220"/>
      <c r="F80" s="7220"/>
      <c r="G80" s="7220"/>
      <c r="H80" s="7220"/>
      <c r="I80" s="7220"/>
      <c r="J80" s="7221"/>
      <c r="K80" s="30"/>
      <c r="L80" s="3238"/>
      <c r="M80" s="3238"/>
      <c r="N80" s="11"/>
      <c r="O80" s="11"/>
      <c r="P80" s="11"/>
      <c r="Q80" s="12"/>
    </row>
    <row r="81" spans="1:17">
      <c r="A81" s="7303" t="s">
        <v>5</v>
      </c>
      <c r="B81" s="7304"/>
      <c r="C81" s="7304"/>
      <c r="D81" s="7304"/>
      <c r="E81" s="7304"/>
      <c r="F81" s="7304"/>
      <c r="G81" s="7304"/>
      <c r="H81" s="7304"/>
      <c r="I81" s="7304"/>
      <c r="J81" s="7305"/>
      <c r="K81" s="29"/>
      <c r="L81" s="3238"/>
      <c r="M81" s="3238"/>
      <c r="N81" s="11"/>
      <c r="O81" s="11"/>
      <c r="P81" s="11"/>
      <c r="Q81" s="12"/>
    </row>
    <row r="82" spans="1:17">
      <c r="A82" s="7285" t="s">
        <v>4</v>
      </c>
      <c r="B82" s="7286"/>
      <c r="C82" s="7286"/>
      <c r="D82" s="7286"/>
      <c r="E82" s="7286"/>
      <c r="F82" s="7286"/>
      <c r="G82" s="7286"/>
      <c r="H82" s="7286"/>
      <c r="I82" s="7286"/>
      <c r="J82" s="7287"/>
      <c r="K82" s="27"/>
      <c r="L82" s="3238"/>
      <c r="M82" s="3238"/>
      <c r="N82" s="11"/>
      <c r="O82" s="11"/>
      <c r="P82" s="11"/>
      <c r="Q82" s="12"/>
    </row>
    <row r="83" spans="1:17" ht="15.75" thickBot="1">
      <c r="A83" s="7288" t="s">
        <v>3</v>
      </c>
      <c r="B83" s="7289"/>
      <c r="C83" s="7289"/>
      <c r="D83" s="7289"/>
      <c r="E83" s="7289"/>
      <c r="F83" s="7289"/>
      <c r="G83" s="7289"/>
      <c r="H83" s="7289"/>
      <c r="I83" s="7289"/>
      <c r="J83" s="7290"/>
      <c r="K83" s="23"/>
      <c r="L83" s="3235"/>
      <c r="M83" s="3235"/>
      <c r="N83" s="11"/>
      <c r="O83" s="11"/>
      <c r="P83" s="11"/>
      <c r="Q83" s="12"/>
    </row>
    <row r="84" spans="1:17" ht="15.75" thickBot="1">
      <c r="A84" s="7192" t="s">
        <v>2</v>
      </c>
      <c r="B84" s="7193"/>
      <c r="C84" s="7193"/>
      <c r="D84" s="7193"/>
      <c r="E84" s="7193"/>
      <c r="F84" s="7193"/>
      <c r="G84" s="7193"/>
      <c r="H84" s="7193"/>
      <c r="I84" s="7193"/>
      <c r="J84" s="7194"/>
      <c r="K84" s="20">
        <f>K59+K78</f>
        <v>389</v>
      </c>
      <c r="L84" s="3237">
        <f>L59+L78</f>
        <v>389</v>
      </c>
      <c r="M84" s="3237">
        <f>M59+M78</f>
        <v>367</v>
      </c>
      <c r="N84" s="11"/>
      <c r="O84" s="11"/>
      <c r="P84" s="11"/>
      <c r="Q84" s="12"/>
    </row>
    <row r="85" spans="1:17">
      <c r="A85" s="7195" t="s">
        <v>1</v>
      </c>
      <c r="B85" s="7196"/>
      <c r="C85" s="7196"/>
      <c r="D85" s="7196"/>
      <c r="E85" s="7196"/>
      <c r="F85" s="7196"/>
      <c r="G85" s="7196"/>
      <c r="H85" s="7196"/>
      <c r="I85" s="7196"/>
      <c r="J85" s="7197"/>
      <c r="K85" s="19"/>
      <c r="L85" s="3236"/>
      <c r="M85" s="3236"/>
      <c r="N85" s="11"/>
      <c r="O85" s="11"/>
      <c r="P85" s="11"/>
      <c r="Q85" s="12"/>
    </row>
    <row r="86" spans="1:17" ht="21.75" customHeight="1" thickBot="1">
      <c r="A86" s="7964" t="s">
        <v>0</v>
      </c>
      <c r="B86" s="7965"/>
      <c r="C86" s="7965"/>
      <c r="D86" s="7965"/>
      <c r="E86" s="7965"/>
      <c r="F86" s="7965"/>
      <c r="G86" s="7965"/>
      <c r="H86" s="7965"/>
      <c r="I86" s="7965"/>
      <c r="J86" s="7966"/>
      <c r="K86" s="15">
        <v>-0.6</v>
      </c>
      <c r="L86" s="3235"/>
      <c r="M86" s="3235"/>
    </row>
    <row r="87" spans="1:17" ht="39" customHeight="1">
      <c r="A87" s="3233"/>
      <c r="B87" s="3233"/>
      <c r="C87" s="3233"/>
      <c r="D87" s="3233"/>
      <c r="E87" s="3233"/>
      <c r="F87" s="3234"/>
      <c r="H87"/>
    </row>
    <row r="88" spans="1:17" hidden="1">
      <c r="A88" s="3233"/>
      <c r="B88" s="3233"/>
      <c r="C88" s="3233"/>
      <c r="D88" s="3233"/>
      <c r="E88" s="3233"/>
      <c r="H88"/>
    </row>
    <row r="89" spans="1:17" hidden="1">
      <c r="A89" s="3233"/>
      <c r="B89" s="3233"/>
      <c r="C89" s="3233"/>
      <c r="D89" s="3233"/>
      <c r="E89" s="3233"/>
      <c r="H89"/>
    </row>
    <row r="90" spans="1:17" hidden="1">
      <c r="A90" s="3233"/>
      <c r="B90" s="3233"/>
      <c r="C90" s="3233"/>
      <c r="D90" s="3233"/>
      <c r="E90" s="3233"/>
      <c r="H90"/>
    </row>
    <row r="91" spans="1:17" hidden="1">
      <c r="H91"/>
    </row>
    <row r="92" spans="1:17" ht="26.25" hidden="1" customHeight="1">
      <c r="H92"/>
    </row>
    <row r="93" spans="1:17" hidden="1">
      <c r="H93"/>
    </row>
    <row r="94" spans="1:17" hidden="1">
      <c r="H94"/>
    </row>
    <row r="95" spans="1:17">
      <c r="H95"/>
    </row>
    <row r="96" spans="1:17">
      <c r="H96"/>
    </row>
    <row r="97" spans="8:8">
      <c r="H97"/>
    </row>
    <row r="98" spans="8:8">
      <c r="H98"/>
    </row>
    <row r="99" spans="8:8">
      <c r="H99"/>
    </row>
    <row r="100" spans="8:8">
      <c r="H100"/>
    </row>
    <row r="101" spans="8:8">
      <c r="H101"/>
    </row>
    <row r="102" spans="8:8">
      <c r="H102"/>
    </row>
  </sheetData>
  <mergeCells count="138">
    <mergeCell ref="H39:H42"/>
    <mergeCell ref="A39:A40"/>
    <mergeCell ref="B41:B42"/>
    <mergeCell ref="S5:S7"/>
    <mergeCell ref="A5:A7"/>
    <mergeCell ref="N6:N7"/>
    <mergeCell ref="O6:O7"/>
    <mergeCell ref="O4:Q4"/>
    <mergeCell ref="N5:Q5"/>
    <mergeCell ref="B39:B40"/>
    <mergeCell ref="A9:A11"/>
    <mergeCell ref="F15:F16"/>
    <mergeCell ref="G12:G16"/>
    <mergeCell ref="H12:H16"/>
    <mergeCell ref="I12:I16"/>
    <mergeCell ref="F24:F25"/>
    <mergeCell ref="I31:I34"/>
    <mergeCell ref="H31:H34"/>
    <mergeCell ref="A24:A25"/>
    <mergeCell ref="D31:F32"/>
    <mergeCell ref="C31:C32"/>
    <mergeCell ref="B31:B32"/>
    <mergeCell ref="A31:A32"/>
    <mergeCell ref="D33:D34"/>
    <mergeCell ref="I46:I51"/>
    <mergeCell ref="G39:G42"/>
    <mergeCell ref="F41:F42"/>
    <mergeCell ref="D41:D42"/>
    <mergeCell ref="D39:F40"/>
    <mergeCell ref="C52:I52"/>
    <mergeCell ref="A2:S2"/>
    <mergeCell ref="A3:S3"/>
    <mergeCell ref="P6:P7"/>
    <mergeCell ref="K5:M5"/>
    <mergeCell ref="K6:K7"/>
    <mergeCell ref="L6:L7"/>
    <mergeCell ref="M6:M7"/>
    <mergeCell ref="R5:R7"/>
    <mergeCell ref="C43:I43"/>
    <mergeCell ref="F37:F38"/>
    <mergeCell ref="D35:F36"/>
    <mergeCell ref="G35:G38"/>
    <mergeCell ref="C35:C36"/>
    <mergeCell ref="B35:B36"/>
    <mergeCell ref="A35:A36"/>
    <mergeCell ref="C37:C38"/>
    <mergeCell ref="B37:B38"/>
    <mergeCell ref="A37:A38"/>
    <mergeCell ref="A64:J64"/>
    <mergeCell ref="A65:J65"/>
    <mergeCell ref="A76:J76"/>
    <mergeCell ref="A83:J83"/>
    <mergeCell ref="A73:J73"/>
    <mergeCell ref="A74:J74"/>
    <mergeCell ref="A75:J75"/>
    <mergeCell ref="A72:J72"/>
    <mergeCell ref="A81:J81"/>
    <mergeCell ref="A82:J82"/>
    <mergeCell ref="A79:J79"/>
    <mergeCell ref="A80:J80"/>
    <mergeCell ref="A63:J63"/>
    <mergeCell ref="A56:L56"/>
    <mergeCell ref="C58:J58"/>
    <mergeCell ref="A59:J59"/>
    <mergeCell ref="A60:J60"/>
    <mergeCell ref="A61:J61"/>
    <mergeCell ref="A62:J62"/>
    <mergeCell ref="H35:H38"/>
    <mergeCell ref="D37:D38"/>
    <mergeCell ref="I35:I38"/>
    <mergeCell ref="A54:J54"/>
    <mergeCell ref="B53:I53"/>
    <mergeCell ref="B46:B49"/>
    <mergeCell ref="C46:C49"/>
    <mergeCell ref="D50:D51"/>
    <mergeCell ref="A41:A42"/>
    <mergeCell ref="I39:I42"/>
    <mergeCell ref="D46:F49"/>
    <mergeCell ref="A46:A49"/>
    <mergeCell ref="C50:C51"/>
    <mergeCell ref="B50:B51"/>
    <mergeCell ref="A50:A51"/>
    <mergeCell ref="G46:G51"/>
    <mergeCell ref="H46:H51"/>
    <mergeCell ref="A85:J85"/>
    <mergeCell ref="A86:J86"/>
    <mergeCell ref="A66:J66"/>
    <mergeCell ref="A67:J67"/>
    <mergeCell ref="A68:J68"/>
    <mergeCell ref="A69:J69"/>
    <mergeCell ref="A70:J70"/>
    <mergeCell ref="A71:J71"/>
    <mergeCell ref="A77:J77"/>
    <mergeCell ref="A78:J78"/>
    <mergeCell ref="A84:J84"/>
    <mergeCell ref="A33:A34"/>
    <mergeCell ref="C26:I26"/>
    <mergeCell ref="B28:L28"/>
    <mergeCell ref="C29:Q29"/>
    <mergeCell ref="L12:L13"/>
    <mergeCell ref="J12:J13"/>
    <mergeCell ref="A17:A23"/>
    <mergeCell ref="B17:B23"/>
    <mergeCell ref="C17:C23"/>
    <mergeCell ref="O22:O25"/>
    <mergeCell ref="G31:G34"/>
    <mergeCell ref="Q22:Q25"/>
    <mergeCell ref="P22:P25"/>
    <mergeCell ref="A12:A14"/>
    <mergeCell ref="B12:B14"/>
    <mergeCell ref="C12:C14"/>
    <mergeCell ref="F33:F34"/>
    <mergeCell ref="C24:C25"/>
    <mergeCell ref="C33:C34"/>
    <mergeCell ref="D12:F14"/>
    <mergeCell ref="G17:G25"/>
    <mergeCell ref="H17:H25"/>
    <mergeCell ref="I17:I25"/>
    <mergeCell ref="D17:F23"/>
    <mergeCell ref="S33:S34"/>
    <mergeCell ref="B8:L8"/>
    <mergeCell ref="Q6:Q7"/>
    <mergeCell ref="B5:B7"/>
    <mergeCell ref="C5:C7"/>
    <mergeCell ref="E5:E7"/>
    <mergeCell ref="F5:F7"/>
    <mergeCell ref="H5:H7"/>
    <mergeCell ref="I5:I7"/>
    <mergeCell ref="J5:J7"/>
    <mergeCell ref="G5:G7"/>
    <mergeCell ref="D5:D7"/>
    <mergeCell ref="B27:I27"/>
    <mergeCell ref="M12:M13"/>
    <mergeCell ref="N22:N25"/>
    <mergeCell ref="B24:B25"/>
    <mergeCell ref="K12:K13"/>
    <mergeCell ref="R33:R34"/>
    <mergeCell ref="B33:B34"/>
  </mergeCells>
  <printOptions horizontalCentered="1" verticalCentered="1"/>
  <pageMargins left="0.23622047244094491" right="0.23622047244094491" top="0.74803149606299213" bottom="0.74803149606299213" header="0.31496062992125984" footer="0.31496062992125984"/>
  <pageSetup paperSize="9" scale="53" firstPageNumber="35" fitToHeight="0" orientation="landscape" useFirstPageNumber="1" r:id="rId1"/>
  <headerFooter scaleWithDoc="0" alignWithMargins="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7181D-5158-48C8-85EB-F127ED3205CD}">
  <sheetPr>
    <pageSetUpPr fitToPage="1"/>
  </sheetPr>
  <dimension ref="A2:W81"/>
  <sheetViews>
    <sheetView workbookViewId="0">
      <selection activeCell="R2" sqref="R2"/>
    </sheetView>
  </sheetViews>
  <sheetFormatPr defaultRowHeight="14.25"/>
  <cols>
    <col min="1" max="1" width="3.5703125" style="2245" customWidth="1"/>
    <col min="2" max="2" width="4.28515625" style="2245" customWidth="1"/>
    <col min="3" max="4" width="3.7109375" style="2245" customWidth="1"/>
    <col min="5" max="5" width="3.28515625" style="2245" customWidth="1"/>
    <col min="6" max="6" width="39.28515625" style="2245" customWidth="1"/>
    <col min="7" max="7" width="8.28515625" style="2245" customWidth="1"/>
    <col min="8" max="8" width="5.5703125" style="3512" customWidth="1"/>
    <col min="9" max="9" width="4.42578125" style="2245" customWidth="1"/>
    <col min="10" max="10" width="7.28515625" style="2245" customWidth="1"/>
    <col min="11" max="11" width="8.140625" style="2245" customWidth="1"/>
    <col min="12" max="12" width="7.85546875" style="2245" customWidth="1"/>
    <col min="13" max="13" width="7.5703125" style="2245" customWidth="1"/>
    <col min="14" max="14" width="29.7109375" style="3511" customWidth="1"/>
    <col min="15" max="15" width="9" style="2245" customWidth="1"/>
    <col min="16" max="16" width="9.140625" style="2245" customWidth="1"/>
    <col min="17" max="17" width="8.5703125" style="2245" customWidth="1"/>
    <col min="18" max="18" width="39.28515625" style="3510" customWidth="1"/>
    <col min="19" max="19" width="29" style="3510" customWidth="1"/>
    <col min="20" max="16384" width="9.140625" style="2245"/>
  </cols>
  <sheetData>
    <row r="2" spans="1:23" ht="66.75" customHeight="1">
      <c r="N2" s="587"/>
      <c r="O2" s="587"/>
      <c r="P2" s="587"/>
      <c r="Q2" s="587"/>
      <c r="R2" s="1037" t="s">
        <v>1167</v>
      </c>
      <c r="T2" s="587"/>
      <c r="U2" s="587"/>
      <c r="V2" s="587"/>
      <c r="W2" s="587"/>
    </row>
    <row r="3" spans="1:23" ht="15.75" customHeight="1">
      <c r="A3" s="6668" t="s">
        <v>368</v>
      </c>
      <c r="B3" s="6668"/>
      <c r="C3" s="6668"/>
      <c r="D3" s="6668"/>
      <c r="E3" s="6668"/>
      <c r="F3" s="6668"/>
      <c r="G3" s="6668"/>
      <c r="H3" s="6668"/>
      <c r="I3" s="6668"/>
      <c r="J3" s="6668"/>
      <c r="K3" s="6668"/>
      <c r="L3" s="6668"/>
      <c r="M3" s="6668"/>
      <c r="N3" s="6668"/>
      <c r="O3" s="6668"/>
      <c r="P3" s="6668"/>
      <c r="Q3" s="6668"/>
      <c r="R3" s="6668"/>
      <c r="S3" s="6668"/>
      <c r="T3" s="587"/>
      <c r="U3" s="587"/>
      <c r="V3" s="587"/>
      <c r="W3" s="587"/>
    </row>
    <row r="4" spans="1:23" ht="13.9" customHeight="1">
      <c r="A4" s="7545" t="s">
        <v>1166</v>
      </c>
      <c r="B4" s="7545"/>
      <c r="C4" s="7545"/>
      <c r="D4" s="7545"/>
      <c r="E4" s="7545"/>
      <c r="F4" s="7545"/>
      <c r="G4" s="7545"/>
      <c r="H4" s="7545"/>
      <c r="I4" s="7545"/>
      <c r="J4" s="7545"/>
      <c r="K4" s="7545"/>
      <c r="L4" s="7545"/>
      <c r="M4" s="7545"/>
      <c r="N4" s="7545"/>
      <c r="O4" s="7545"/>
      <c r="P4" s="7545"/>
      <c r="Q4" s="7545"/>
      <c r="R4" s="7545"/>
      <c r="S4" s="7545"/>
      <c r="T4" s="587"/>
      <c r="U4" s="587"/>
      <c r="V4" s="587"/>
      <c r="W4" s="587"/>
    </row>
    <row r="5" spans="1:23" ht="12.75" customHeight="1" thickBot="1">
      <c r="A5" s="2534"/>
      <c r="B5" s="2534"/>
      <c r="C5" s="2534"/>
      <c r="D5" s="2534"/>
      <c r="E5" s="2534"/>
      <c r="F5" s="2534"/>
      <c r="G5" s="2534"/>
      <c r="H5" s="3605"/>
      <c r="I5" s="2534"/>
      <c r="J5" s="2534"/>
      <c r="K5" s="2534"/>
      <c r="L5" s="2534"/>
      <c r="M5" s="2534"/>
      <c r="N5" s="2535"/>
      <c r="O5" s="8058"/>
      <c r="P5" s="8058"/>
      <c r="Q5" s="8058"/>
      <c r="S5" s="3604" t="s">
        <v>995</v>
      </c>
    </row>
    <row r="6" spans="1:23" ht="18.75" customHeight="1" thickBot="1">
      <c r="A6" s="7533" t="s">
        <v>195</v>
      </c>
      <c r="B6" s="7536" t="s">
        <v>194</v>
      </c>
      <c r="C6" s="7539" t="s">
        <v>190</v>
      </c>
      <c r="D6" s="7516" t="s">
        <v>193</v>
      </c>
      <c r="E6" s="8059" t="s">
        <v>192</v>
      </c>
      <c r="F6" s="7542" t="s">
        <v>191</v>
      </c>
      <c r="G6" s="7509" t="s">
        <v>190</v>
      </c>
      <c r="H6" s="7524" t="s">
        <v>189</v>
      </c>
      <c r="I6" s="8059" t="s">
        <v>188</v>
      </c>
      <c r="J6" s="7524" t="s">
        <v>187</v>
      </c>
      <c r="K6" s="8074" t="s">
        <v>186</v>
      </c>
      <c r="L6" s="8075"/>
      <c r="M6" s="8076"/>
      <c r="N6" s="6547" t="s">
        <v>185</v>
      </c>
      <c r="O6" s="6548"/>
      <c r="P6" s="6548"/>
      <c r="Q6" s="6549"/>
      <c r="R6" s="7090" t="s">
        <v>184</v>
      </c>
      <c r="S6" s="7093" t="s">
        <v>183</v>
      </c>
    </row>
    <row r="7" spans="1:23" ht="12.75" customHeight="1">
      <c r="A7" s="7534"/>
      <c r="B7" s="7537"/>
      <c r="C7" s="7540"/>
      <c r="D7" s="7517"/>
      <c r="E7" s="8060"/>
      <c r="F7" s="7543"/>
      <c r="G7" s="7510"/>
      <c r="H7" s="7525"/>
      <c r="I7" s="8060"/>
      <c r="J7" s="7525"/>
      <c r="K7" s="6539" t="s">
        <v>182</v>
      </c>
      <c r="L7" s="6539" t="s">
        <v>181</v>
      </c>
      <c r="M7" s="6679" t="s">
        <v>28</v>
      </c>
      <c r="N7" s="7527" t="s">
        <v>180</v>
      </c>
      <c r="O7" s="7529" t="s">
        <v>179</v>
      </c>
      <c r="P7" s="8063" t="s">
        <v>178</v>
      </c>
      <c r="Q7" s="8063" t="s">
        <v>177</v>
      </c>
      <c r="R7" s="7091"/>
      <c r="S7" s="7094"/>
    </row>
    <row r="8" spans="1:23" ht="162.6" customHeight="1" thickBot="1">
      <c r="A8" s="7535"/>
      <c r="B8" s="7538"/>
      <c r="C8" s="7541"/>
      <c r="D8" s="7518"/>
      <c r="E8" s="8061"/>
      <c r="F8" s="7544"/>
      <c r="G8" s="7511"/>
      <c r="H8" s="7526"/>
      <c r="I8" s="8061"/>
      <c r="J8" s="7526"/>
      <c r="K8" s="6540"/>
      <c r="L8" s="6540"/>
      <c r="M8" s="6680"/>
      <c r="N8" s="7528"/>
      <c r="O8" s="7530"/>
      <c r="P8" s="7349"/>
      <c r="Q8" s="7349"/>
      <c r="R8" s="7091"/>
      <c r="S8" s="7094"/>
    </row>
    <row r="9" spans="1:23" ht="16.149999999999999" customHeight="1" thickBot="1">
      <c r="A9" s="2533" t="s">
        <v>43</v>
      </c>
      <c r="B9" s="7512" t="s">
        <v>1165</v>
      </c>
      <c r="C9" s="7513"/>
      <c r="D9" s="7513"/>
      <c r="E9" s="7513"/>
      <c r="F9" s="7513"/>
      <c r="G9" s="7513"/>
      <c r="H9" s="7513"/>
      <c r="I9" s="7513"/>
      <c r="J9" s="7513"/>
      <c r="K9" s="7513"/>
      <c r="L9" s="7513"/>
      <c r="M9" s="7513"/>
      <c r="N9" s="7513"/>
      <c r="O9" s="7513"/>
      <c r="P9" s="7513"/>
      <c r="Q9" s="7513"/>
      <c r="R9" s="8073"/>
      <c r="S9" s="8034"/>
    </row>
    <row r="10" spans="1:23" ht="59.25" customHeight="1" thickBot="1">
      <c r="A10" s="3603"/>
      <c r="B10" s="8064"/>
      <c r="C10" s="8065"/>
      <c r="D10" s="8065"/>
      <c r="E10" s="8065"/>
      <c r="F10" s="8065"/>
      <c r="G10" s="8065"/>
      <c r="H10" s="8065"/>
      <c r="I10" s="8065"/>
      <c r="J10" s="8065"/>
      <c r="K10" s="8065"/>
      <c r="L10" s="8065"/>
      <c r="M10" s="8066"/>
      <c r="N10" s="3602" t="s">
        <v>365</v>
      </c>
      <c r="O10" s="3601" t="s">
        <v>1164</v>
      </c>
      <c r="P10" s="2318" t="s">
        <v>363</v>
      </c>
      <c r="Q10" s="2318" t="s">
        <v>363</v>
      </c>
      <c r="R10" s="3600"/>
      <c r="S10" s="3600"/>
    </row>
    <row r="11" spans="1:23" ht="26.25" customHeight="1" thickBot="1">
      <c r="A11" s="2398" t="s">
        <v>43</v>
      </c>
      <c r="B11" s="2397" t="s">
        <v>43</v>
      </c>
      <c r="C11" s="3599" t="s">
        <v>1163</v>
      </c>
      <c r="D11" s="3598"/>
      <c r="E11" s="3598"/>
      <c r="F11" s="3598"/>
      <c r="G11" s="3598"/>
      <c r="H11" s="3598"/>
      <c r="I11" s="3598"/>
      <c r="J11" s="3598"/>
      <c r="K11" s="3598"/>
      <c r="L11" s="3598"/>
      <c r="M11" s="3598"/>
      <c r="N11" s="3598"/>
      <c r="O11" s="3598"/>
      <c r="P11" s="3598"/>
      <c r="Q11" s="3597"/>
      <c r="R11" s="8031"/>
      <c r="S11" s="8032"/>
    </row>
    <row r="12" spans="1:23" ht="47.45" customHeight="1" thickBot="1">
      <c r="A12" s="2335"/>
      <c r="B12" s="7580"/>
      <c r="C12" s="8067"/>
      <c r="D12" s="8068"/>
      <c r="E12" s="8068"/>
      <c r="F12" s="8068"/>
      <c r="G12" s="8068"/>
      <c r="H12" s="8068"/>
      <c r="I12" s="8068"/>
      <c r="J12" s="8068"/>
      <c r="K12" s="8068"/>
      <c r="L12" s="8068"/>
      <c r="M12" s="8069"/>
      <c r="N12" s="3596" t="s">
        <v>1162</v>
      </c>
      <c r="O12" s="3595" t="s">
        <v>279</v>
      </c>
      <c r="P12" s="3584">
        <v>80</v>
      </c>
      <c r="Q12" s="3584">
        <v>67</v>
      </c>
      <c r="R12" s="3594" t="s">
        <v>1161</v>
      </c>
      <c r="S12" s="3593"/>
    </row>
    <row r="13" spans="1:23" ht="54.75" customHeight="1" thickBot="1">
      <c r="A13" s="2335"/>
      <c r="B13" s="7581"/>
      <c r="C13" s="8070"/>
      <c r="D13" s="8071"/>
      <c r="E13" s="8071"/>
      <c r="F13" s="8071"/>
      <c r="G13" s="8071"/>
      <c r="H13" s="8071"/>
      <c r="I13" s="8071"/>
      <c r="J13" s="8071"/>
      <c r="K13" s="8071"/>
      <c r="L13" s="8071"/>
      <c r="M13" s="8072"/>
      <c r="N13" s="3592" t="s">
        <v>1160</v>
      </c>
      <c r="O13" s="2526" t="s">
        <v>45</v>
      </c>
      <c r="P13" s="3591">
        <v>2</v>
      </c>
      <c r="Q13" s="3591">
        <v>2</v>
      </c>
      <c r="R13" s="3589" t="s">
        <v>1159</v>
      </c>
      <c r="S13" s="3549"/>
    </row>
    <row r="14" spans="1:23" ht="300.75" customHeight="1">
      <c r="A14" s="7447" t="s">
        <v>43</v>
      </c>
      <c r="B14" s="7592" t="s">
        <v>43</v>
      </c>
      <c r="C14" s="7441" t="s">
        <v>43</v>
      </c>
      <c r="D14" s="2412"/>
      <c r="E14" s="3548"/>
      <c r="F14" s="8054" t="s">
        <v>1154</v>
      </c>
      <c r="G14" s="8051" t="s">
        <v>166</v>
      </c>
      <c r="H14" s="7388" t="s">
        <v>48</v>
      </c>
      <c r="I14" s="7494" t="s">
        <v>1143</v>
      </c>
      <c r="J14" s="2339" t="s">
        <v>41</v>
      </c>
      <c r="K14" s="2439">
        <f>K16</f>
        <v>51.6</v>
      </c>
      <c r="L14" s="2439">
        <f>L16</f>
        <v>6.6</v>
      </c>
      <c r="M14" s="2439">
        <f>M16</f>
        <v>6.3</v>
      </c>
      <c r="N14" s="3567" t="s">
        <v>1158</v>
      </c>
      <c r="O14" s="3590" t="s">
        <v>45</v>
      </c>
      <c r="P14" s="2488">
        <v>8</v>
      </c>
      <c r="Q14" s="2488">
        <v>8</v>
      </c>
      <c r="R14" s="3577" t="s">
        <v>1157</v>
      </c>
      <c r="S14" s="3549"/>
    </row>
    <row r="15" spans="1:23" ht="55.5" customHeight="1" thickBot="1">
      <c r="A15" s="7449"/>
      <c r="B15" s="7593"/>
      <c r="C15" s="8039"/>
      <c r="D15" s="3535"/>
      <c r="E15" s="3544"/>
      <c r="F15" s="8062"/>
      <c r="G15" s="8052"/>
      <c r="H15" s="7389"/>
      <c r="I15" s="7495"/>
      <c r="J15" s="3543" t="s">
        <v>36</v>
      </c>
      <c r="K15" s="3542">
        <f>SUM(K14:K14)</f>
        <v>51.6</v>
      </c>
      <c r="L15" s="3542">
        <f>SUM(L14:L14)</f>
        <v>6.6</v>
      </c>
      <c r="M15" s="3542">
        <f>SUM(M14:M14)</f>
        <v>6.3</v>
      </c>
      <c r="N15" s="2504" t="s">
        <v>1156</v>
      </c>
      <c r="O15" s="3587" t="s">
        <v>45</v>
      </c>
      <c r="P15" s="2503">
        <v>1</v>
      </c>
      <c r="Q15" s="2503">
        <v>0</v>
      </c>
      <c r="R15" s="3549"/>
      <c r="S15" s="3589" t="s">
        <v>1155</v>
      </c>
    </row>
    <row r="16" spans="1:23" ht="19.5" customHeight="1">
      <c r="A16" s="7447" t="s">
        <v>43</v>
      </c>
      <c r="B16" s="7592" t="s">
        <v>43</v>
      </c>
      <c r="C16" s="7441" t="s">
        <v>43</v>
      </c>
      <c r="D16" s="7574" t="s">
        <v>43</v>
      </c>
      <c r="E16" s="3556"/>
      <c r="F16" s="7391" t="s">
        <v>1154</v>
      </c>
      <c r="G16" s="8052"/>
      <c r="H16" s="7389"/>
      <c r="I16" s="7495"/>
      <c r="J16" s="2323" t="s">
        <v>41</v>
      </c>
      <c r="K16" s="3541">
        <v>51.6</v>
      </c>
      <c r="L16" s="3541">
        <v>6.6</v>
      </c>
      <c r="M16" s="3588">
        <v>6.3</v>
      </c>
      <c r="N16" s="2504"/>
      <c r="O16" s="3587"/>
      <c r="P16" s="3586"/>
      <c r="Q16" s="3586"/>
      <c r="R16" s="3549"/>
      <c r="S16" s="3585"/>
      <c r="T16" s="2247"/>
    </row>
    <row r="17" spans="1:21" ht="28.5" customHeight="1" thickBot="1">
      <c r="A17" s="7449"/>
      <c r="B17" s="7593"/>
      <c r="C17" s="8039"/>
      <c r="D17" s="8038"/>
      <c r="E17" s="3556"/>
      <c r="F17" s="8056"/>
      <c r="G17" s="8053"/>
      <c r="H17" s="7390"/>
      <c r="I17" s="7496"/>
      <c r="J17" s="3534" t="s">
        <v>36</v>
      </c>
      <c r="K17" s="2280">
        <f>SUM(K16)</f>
        <v>51.6</v>
      </c>
      <c r="L17" s="2280">
        <f>SUM(L16)</f>
        <v>6.6</v>
      </c>
      <c r="M17" s="2280">
        <f>SUM(M16)</f>
        <v>6.3</v>
      </c>
      <c r="N17" s="2296"/>
      <c r="O17" s="2415"/>
      <c r="P17" s="3584"/>
      <c r="Q17" s="3584"/>
      <c r="R17" s="3549"/>
      <c r="S17" s="3549"/>
      <c r="T17" s="2247"/>
    </row>
    <row r="18" spans="1:21" ht="66.75" customHeight="1">
      <c r="A18" s="7447" t="s">
        <v>43</v>
      </c>
      <c r="B18" s="7592" t="s">
        <v>43</v>
      </c>
      <c r="C18" s="7441" t="s">
        <v>38</v>
      </c>
      <c r="D18" s="2412"/>
      <c r="E18" s="3548"/>
      <c r="F18" s="8054" t="s">
        <v>1153</v>
      </c>
      <c r="G18" s="8051" t="s">
        <v>152</v>
      </c>
      <c r="H18" s="7388" t="s">
        <v>48</v>
      </c>
      <c r="I18" s="7494" t="s">
        <v>1143</v>
      </c>
      <c r="J18" s="2339" t="s">
        <v>41</v>
      </c>
      <c r="K18" s="3583">
        <f>K21</f>
        <v>309.2</v>
      </c>
      <c r="L18" s="3583">
        <f>L21</f>
        <v>309.2</v>
      </c>
      <c r="M18" s="3583">
        <f>M21</f>
        <v>297.5</v>
      </c>
      <c r="N18" s="3567" t="s">
        <v>1152</v>
      </c>
      <c r="O18" s="3566" t="s">
        <v>45</v>
      </c>
      <c r="P18" s="3582">
        <v>2</v>
      </c>
      <c r="Q18" s="3582">
        <v>2</v>
      </c>
      <c r="R18" s="3577" t="s">
        <v>1151</v>
      </c>
      <c r="S18" s="3549"/>
      <c r="T18" s="2247"/>
    </row>
    <row r="19" spans="1:21" ht="28.5" customHeight="1">
      <c r="A19" s="7448"/>
      <c r="B19" s="7399"/>
      <c r="C19" s="7442"/>
      <c r="D19" s="2409"/>
      <c r="E19" s="3581"/>
      <c r="F19" s="8057"/>
      <c r="G19" s="8052"/>
      <c r="H19" s="7389"/>
      <c r="I19" s="7495"/>
      <c r="J19" s="3580"/>
      <c r="K19" s="3579"/>
      <c r="L19" s="3579"/>
      <c r="M19" s="3579"/>
      <c r="N19" s="3559" t="s">
        <v>1150</v>
      </c>
      <c r="O19" s="3578" t="s">
        <v>45</v>
      </c>
      <c r="P19" s="3576">
        <v>20</v>
      </c>
      <c r="Q19" s="3576">
        <v>24</v>
      </c>
      <c r="R19" s="3577" t="s">
        <v>1149</v>
      </c>
      <c r="S19" s="3549"/>
      <c r="T19" s="2247"/>
    </row>
    <row r="20" spans="1:21" ht="208.5" customHeight="1" thickBot="1">
      <c r="A20" s="7449"/>
      <c r="B20" s="7593"/>
      <c r="C20" s="8039"/>
      <c r="D20" s="3535"/>
      <c r="E20" s="3544"/>
      <c r="F20" s="8055"/>
      <c r="G20" s="8052"/>
      <c r="H20" s="7389"/>
      <c r="I20" s="7495"/>
      <c r="J20" s="3543" t="s">
        <v>36</v>
      </c>
      <c r="K20" s="3542">
        <f>SUM(K18:K18)</f>
        <v>309.2</v>
      </c>
      <c r="L20" s="3542">
        <f>SUM(L18:L18)</f>
        <v>309.2</v>
      </c>
      <c r="M20" s="3542">
        <f>SUM(M18:M18)</f>
        <v>297.5</v>
      </c>
      <c r="N20" s="3559" t="s">
        <v>1148</v>
      </c>
      <c r="O20" s="3562" t="s">
        <v>45</v>
      </c>
      <c r="P20" s="3576">
        <v>2</v>
      </c>
      <c r="Q20" s="3576">
        <v>7</v>
      </c>
      <c r="R20" s="3575" t="s">
        <v>1147</v>
      </c>
      <c r="S20" s="3575" t="s">
        <v>1146</v>
      </c>
      <c r="T20" s="2247"/>
    </row>
    <row r="21" spans="1:21" ht="21.75" customHeight="1">
      <c r="A21" s="2335" t="s">
        <v>43</v>
      </c>
      <c r="B21" s="2313" t="s">
        <v>43</v>
      </c>
      <c r="C21" s="3574" t="s">
        <v>38</v>
      </c>
      <c r="D21" s="7574" t="s">
        <v>43</v>
      </c>
      <c r="E21" s="3556"/>
      <c r="F21" s="7391" t="s">
        <v>1145</v>
      </c>
      <c r="G21" s="8052"/>
      <c r="H21" s="7389"/>
      <c r="I21" s="7495"/>
      <c r="J21" s="2323" t="s">
        <v>41</v>
      </c>
      <c r="K21" s="3541">
        <v>309.2</v>
      </c>
      <c r="L21" s="3541">
        <v>309.2</v>
      </c>
      <c r="M21" s="3541">
        <v>297.5</v>
      </c>
      <c r="N21" s="2306"/>
      <c r="O21" s="3573"/>
      <c r="P21" s="3572"/>
      <c r="Q21" s="3572"/>
      <c r="R21" s="3549"/>
      <c r="S21" s="3571"/>
      <c r="T21" s="2247"/>
      <c r="U21" s="2247"/>
    </row>
    <row r="22" spans="1:21" ht="26.25" customHeight="1" thickBot="1">
      <c r="A22" s="3570"/>
      <c r="B22" s="2302"/>
      <c r="C22" s="3536"/>
      <c r="D22" s="8038"/>
      <c r="E22" s="3544"/>
      <c r="F22" s="7393"/>
      <c r="G22" s="8053"/>
      <c r="H22" s="7390"/>
      <c r="I22" s="7496"/>
      <c r="J22" s="3534" t="s">
        <v>36</v>
      </c>
      <c r="K22" s="2280">
        <f>SUM(K21)</f>
        <v>309.2</v>
      </c>
      <c r="L22" s="2280">
        <f>SUM(L21)</f>
        <v>309.2</v>
      </c>
      <c r="M22" s="2280">
        <f>SUM(M21)</f>
        <v>297.5</v>
      </c>
      <c r="N22" s="2296"/>
      <c r="O22" s="3569"/>
      <c r="P22" s="3568"/>
      <c r="Q22" s="3568"/>
      <c r="R22" s="3549"/>
      <c r="S22" s="3549"/>
    </row>
    <row r="23" spans="1:21" ht="17.25" customHeight="1">
      <c r="A23" s="7447" t="s">
        <v>43</v>
      </c>
      <c r="B23" s="7592" t="s">
        <v>43</v>
      </c>
      <c r="C23" s="7441" t="s">
        <v>51</v>
      </c>
      <c r="D23" s="2412"/>
      <c r="E23" s="3548"/>
      <c r="F23" s="8054" t="s">
        <v>1144</v>
      </c>
      <c r="G23" s="8051" t="s">
        <v>143</v>
      </c>
      <c r="H23" s="7388" t="s">
        <v>48</v>
      </c>
      <c r="I23" s="7494" t="s">
        <v>1143</v>
      </c>
      <c r="J23" s="2339" t="s">
        <v>41</v>
      </c>
      <c r="K23" s="2439">
        <f>K25</f>
        <v>0</v>
      </c>
      <c r="L23" s="2439">
        <f>L25</f>
        <v>0</v>
      </c>
      <c r="M23" s="2479">
        <f>M25</f>
        <v>0</v>
      </c>
      <c r="N23" s="3567" t="s">
        <v>1142</v>
      </c>
      <c r="O23" s="3566" t="s">
        <v>45</v>
      </c>
      <c r="P23" s="3565">
        <v>0</v>
      </c>
      <c r="Q23" s="3564"/>
      <c r="R23" s="3550"/>
      <c r="S23" s="3549"/>
    </row>
    <row r="24" spans="1:21" ht="44.25" customHeight="1" thickBot="1">
      <c r="A24" s="7449"/>
      <c r="B24" s="7593"/>
      <c r="C24" s="8039"/>
      <c r="D24" s="3535"/>
      <c r="E24" s="3544"/>
      <c r="F24" s="8055"/>
      <c r="G24" s="8052"/>
      <c r="H24" s="7389"/>
      <c r="I24" s="7495"/>
      <c r="J24" s="3543" t="s">
        <v>36</v>
      </c>
      <c r="K24" s="3542">
        <f>SUM(K23:K23)</f>
        <v>0</v>
      </c>
      <c r="L24" s="3542">
        <f>SUM(L23:L23)</f>
        <v>0</v>
      </c>
      <c r="M24" s="3563">
        <f>SUM(M23:M23)</f>
        <v>0</v>
      </c>
      <c r="N24" s="3559"/>
      <c r="O24" s="3562"/>
      <c r="P24" s="3561"/>
      <c r="Q24" s="3557"/>
      <c r="R24" s="3550"/>
      <c r="S24" s="3549"/>
    </row>
    <row r="25" spans="1:21" ht="23.25" customHeight="1">
      <c r="A25" s="7447" t="s">
        <v>43</v>
      </c>
      <c r="B25" s="7592" t="s">
        <v>43</v>
      </c>
      <c r="C25" s="7441" t="s">
        <v>51</v>
      </c>
      <c r="D25" s="7574" t="s">
        <v>43</v>
      </c>
      <c r="E25" s="3556"/>
      <c r="F25" s="7391" t="s">
        <v>1144</v>
      </c>
      <c r="G25" s="8052"/>
      <c r="H25" s="7389"/>
      <c r="I25" s="7495"/>
      <c r="J25" s="2323" t="s">
        <v>41</v>
      </c>
      <c r="K25" s="2323">
        <v>0</v>
      </c>
      <c r="L25" s="3541">
        <v>0</v>
      </c>
      <c r="M25" s="3560">
        <v>0</v>
      </c>
      <c r="N25" s="3559"/>
      <c r="O25" s="3558"/>
      <c r="P25" s="3557"/>
      <c r="Q25" s="3557"/>
      <c r="R25" s="3550"/>
      <c r="S25" s="3549"/>
    </row>
    <row r="26" spans="1:21" ht="23.25" customHeight="1" thickBot="1">
      <c r="A26" s="7449"/>
      <c r="B26" s="7593"/>
      <c r="C26" s="8039"/>
      <c r="D26" s="8038"/>
      <c r="E26" s="3556"/>
      <c r="F26" s="7393"/>
      <c r="G26" s="8053"/>
      <c r="H26" s="7390"/>
      <c r="I26" s="7496"/>
      <c r="J26" s="3534" t="s">
        <v>36</v>
      </c>
      <c r="K26" s="3555">
        <f>SUM(K25)</f>
        <v>0</v>
      </c>
      <c r="L26" s="3555">
        <f>SUM(L25)</f>
        <v>0</v>
      </c>
      <c r="M26" s="3554">
        <f>SUM(M25)</f>
        <v>0</v>
      </c>
      <c r="N26" s="3553"/>
      <c r="O26" s="3552"/>
      <c r="P26" s="3551"/>
      <c r="Q26" s="3551"/>
      <c r="R26" s="3550"/>
      <c r="S26" s="3549"/>
    </row>
    <row r="27" spans="1:21" ht="13.9" customHeight="1">
      <c r="A27" s="7447" t="s">
        <v>43</v>
      </c>
      <c r="B27" s="7592" t="s">
        <v>43</v>
      </c>
      <c r="C27" s="7441" t="s">
        <v>44</v>
      </c>
      <c r="D27" s="2412"/>
      <c r="E27" s="3548"/>
      <c r="F27" s="8054" t="s">
        <v>1141</v>
      </c>
      <c r="G27" s="8051" t="s">
        <v>333</v>
      </c>
      <c r="H27" s="7388" t="s">
        <v>48</v>
      </c>
      <c r="I27" s="7494" t="s">
        <v>1143</v>
      </c>
      <c r="J27" s="2339" t="s">
        <v>41</v>
      </c>
      <c r="K27" s="2439">
        <f>K29</f>
        <v>0</v>
      </c>
      <c r="L27" s="2439">
        <f>L29</f>
        <v>0</v>
      </c>
      <c r="M27" s="2439">
        <f>M29</f>
        <v>0</v>
      </c>
      <c r="N27" s="2504" t="s">
        <v>1142</v>
      </c>
      <c r="O27" s="3547" t="s">
        <v>45</v>
      </c>
      <c r="P27" s="3546">
        <v>0</v>
      </c>
      <c r="Q27" s="3545"/>
      <c r="R27" s="3537"/>
      <c r="S27" s="3537"/>
    </row>
    <row r="28" spans="1:21" ht="28.5" customHeight="1" thickBot="1">
      <c r="A28" s="7449"/>
      <c r="B28" s="7593"/>
      <c r="C28" s="8039"/>
      <c r="D28" s="3535"/>
      <c r="E28" s="3544"/>
      <c r="F28" s="8055"/>
      <c r="G28" s="8052"/>
      <c r="H28" s="7389"/>
      <c r="I28" s="7495"/>
      <c r="J28" s="3543" t="s">
        <v>36</v>
      </c>
      <c r="K28" s="3542">
        <f>SUM(K27:K27)</f>
        <v>0</v>
      </c>
      <c r="L28" s="3542">
        <f>SUM(L27:L27)</f>
        <v>0</v>
      </c>
      <c r="M28" s="3542">
        <f>SUM(M27:M27)</f>
        <v>0</v>
      </c>
      <c r="N28" s="3540"/>
      <c r="O28" s="3539"/>
      <c r="P28" s="3539"/>
      <c r="Q28" s="3538"/>
      <c r="R28" s="3537"/>
      <c r="S28" s="3537"/>
    </row>
    <row r="29" spans="1:21" ht="28.5" customHeight="1">
      <c r="A29" s="7447" t="s">
        <v>43</v>
      </c>
      <c r="B29" s="7592" t="s">
        <v>43</v>
      </c>
      <c r="C29" s="7441" t="s">
        <v>44</v>
      </c>
      <c r="D29" s="7574" t="s">
        <v>43</v>
      </c>
      <c r="E29" s="8040"/>
      <c r="F29" s="7391" t="s">
        <v>1141</v>
      </c>
      <c r="G29" s="8052"/>
      <c r="H29" s="7389"/>
      <c r="I29" s="7495"/>
      <c r="J29" s="2323" t="s">
        <v>41</v>
      </c>
      <c r="K29" s="2323">
        <v>0</v>
      </c>
      <c r="L29" s="3541">
        <v>0</v>
      </c>
      <c r="M29" s="3541">
        <v>0</v>
      </c>
      <c r="N29" s="3540"/>
      <c r="O29" s="3539"/>
      <c r="P29" s="3539"/>
      <c r="Q29" s="3538"/>
      <c r="R29" s="3537"/>
      <c r="S29" s="3537"/>
    </row>
    <row r="30" spans="1:21" ht="28.5" customHeight="1" thickBot="1">
      <c r="A30" s="7449"/>
      <c r="B30" s="7593"/>
      <c r="C30" s="8039"/>
      <c r="D30" s="8038"/>
      <c r="E30" s="8041"/>
      <c r="F30" s="7393"/>
      <c r="G30" s="8053"/>
      <c r="H30" s="7390"/>
      <c r="I30" s="7496"/>
      <c r="J30" s="3534" t="s">
        <v>36</v>
      </c>
      <c r="K30" s="2280">
        <f>SUM(K29)</f>
        <v>0</v>
      </c>
      <c r="L30" s="2280">
        <f>SUM(L29)</f>
        <v>0</v>
      </c>
      <c r="M30" s="2280">
        <f>SUM(M29)</f>
        <v>0</v>
      </c>
      <c r="N30" s="3533"/>
      <c r="O30" s="3532"/>
      <c r="P30" s="3532"/>
      <c r="Q30" s="2423"/>
      <c r="R30" s="3531"/>
      <c r="S30" s="3531"/>
    </row>
    <row r="31" spans="1:21" ht="14.45" customHeight="1" thickBot="1">
      <c r="A31" s="2286" t="s">
        <v>43</v>
      </c>
      <c r="B31" s="2292" t="s">
        <v>43</v>
      </c>
      <c r="C31" s="7471" t="s">
        <v>40</v>
      </c>
      <c r="D31" s="7472"/>
      <c r="E31" s="7472"/>
      <c r="F31" s="7472"/>
      <c r="G31" s="7472"/>
      <c r="H31" s="7472"/>
      <c r="I31" s="7472"/>
      <c r="J31" s="2404" t="s">
        <v>36</v>
      </c>
      <c r="K31" s="2291">
        <f>K15+K20+K24+K28</f>
        <v>360.8</v>
      </c>
      <c r="L31" s="2291">
        <f>L15+L20+L24+L28</f>
        <v>315.8</v>
      </c>
      <c r="M31" s="2291">
        <f>M15+M20+M24+M28</f>
        <v>303.8</v>
      </c>
      <c r="N31" s="2290"/>
      <c r="O31" s="2289"/>
      <c r="P31" s="2289"/>
      <c r="Q31" s="3530"/>
      <c r="R31" s="8031"/>
      <c r="S31" s="8032"/>
    </row>
    <row r="32" spans="1:21" ht="14.45" customHeight="1" thickBot="1">
      <c r="A32" s="2286" t="s">
        <v>43</v>
      </c>
      <c r="B32" s="7465" t="s">
        <v>39</v>
      </c>
      <c r="C32" s="7466"/>
      <c r="D32" s="7466"/>
      <c r="E32" s="7466"/>
      <c r="F32" s="7466"/>
      <c r="G32" s="7466"/>
      <c r="H32" s="7466"/>
      <c r="I32" s="7466"/>
      <c r="J32" s="3529" t="s">
        <v>36</v>
      </c>
      <c r="K32" s="3528">
        <f t="shared" ref="K32:M33" si="0">K31*1</f>
        <v>360.8</v>
      </c>
      <c r="L32" s="3528">
        <f t="shared" si="0"/>
        <v>315.8</v>
      </c>
      <c r="M32" s="3528">
        <f t="shared" si="0"/>
        <v>303.8</v>
      </c>
      <c r="N32" s="3527"/>
      <c r="O32" s="3527"/>
      <c r="P32" s="3527"/>
      <c r="Q32" s="3526"/>
      <c r="R32" s="8033"/>
      <c r="S32" s="8034"/>
    </row>
    <row r="33" spans="1:19" ht="15.75" customHeight="1" thickBot="1">
      <c r="A33" s="7462" t="s">
        <v>35</v>
      </c>
      <c r="B33" s="7463"/>
      <c r="C33" s="7463"/>
      <c r="D33" s="7463"/>
      <c r="E33" s="7463"/>
      <c r="F33" s="7463"/>
      <c r="G33" s="7463"/>
      <c r="H33" s="7463"/>
      <c r="I33" s="7463"/>
      <c r="J33" s="7464"/>
      <c r="K33" s="2269">
        <f t="shared" si="0"/>
        <v>360.8</v>
      </c>
      <c r="L33" s="2269">
        <f t="shared" si="0"/>
        <v>315.8</v>
      </c>
      <c r="M33" s="2269">
        <f t="shared" si="0"/>
        <v>303.8</v>
      </c>
      <c r="N33" s="3525"/>
      <c r="O33" s="3524"/>
      <c r="P33" s="3524"/>
      <c r="Q33" s="3523"/>
      <c r="R33" s="8035"/>
      <c r="S33" s="8036"/>
    </row>
    <row r="34" spans="1:19">
      <c r="A34" s="2263" t="s">
        <v>34</v>
      </c>
      <c r="B34" s="2263"/>
      <c r="C34" s="2263"/>
      <c r="D34" s="2263"/>
      <c r="E34" s="2263"/>
      <c r="F34" s="2263"/>
      <c r="G34" s="2263"/>
      <c r="H34" s="2264"/>
      <c r="I34" s="2263"/>
      <c r="J34" s="2263"/>
      <c r="K34" s="2263"/>
      <c r="L34" s="2263"/>
      <c r="M34" s="2263"/>
      <c r="N34" s="2263"/>
      <c r="O34" s="2262"/>
      <c r="P34" s="2262"/>
      <c r="Q34" s="2261"/>
    </row>
    <row r="35" spans="1:19" ht="17.25" customHeight="1">
      <c r="A35" s="2262"/>
      <c r="B35" s="2262"/>
      <c r="C35" s="2262"/>
      <c r="D35" s="2262"/>
      <c r="E35" s="2262"/>
      <c r="F35" s="2262"/>
      <c r="G35" s="2262"/>
      <c r="H35" s="3522"/>
      <c r="I35" s="2262"/>
      <c r="J35" s="2262"/>
      <c r="K35" s="2262"/>
      <c r="L35" s="2262"/>
      <c r="M35" s="2262"/>
      <c r="N35" s="2262"/>
      <c r="O35" s="2262"/>
      <c r="P35" s="2262"/>
      <c r="Q35" s="2261"/>
    </row>
    <row r="36" spans="1:19">
      <c r="A36" s="6626" t="s">
        <v>33</v>
      </c>
      <c r="B36" s="6626"/>
      <c r="C36" s="6626"/>
      <c r="D36" s="6626"/>
      <c r="E36" s="6626"/>
      <c r="F36" s="6626"/>
      <c r="G36" s="6626"/>
      <c r="H36" s="6626"/>
      <c r="I36" s="6626"/>
      <c r="J36" s="6626"/>
      <c r="K36" s="6626"/>
      <c r="L36" s="6626"/>
      <c r="M36" s="56"/>
      <c r="N36" s="2262"/>
      <c r="O36" s="2262"/>
      <c r="P36" s="2262"/>
      <c r="Q36" s="2261"/>
    </row>
    <row r="37" spans="1:19" ht="26.25" customHeight="1" thickBot="1">
      <c r="A37" s="55"/>
      <c r="B37" s="52"/>
      <c r="C37" s="52"/>
      <c r="D37" s="52"/>
      <c r="E37" s="52"/>
      <c r="F37" s="52"/>
      <c r="G37" s="52"/>
      <c r="H37" s="52"/>
      <c r="I37" s="52"/>
      <c r="J37" s="51"/>
      <c r="K37" s="51"/>
      <c r="L37" s="8037" t="s">
        <v>32</v>
      </c>
      <c r="M37" s="8037"/>
      <c r="N37" s="2262"/>
      <c r="O37" s="2262"/>
      <c r="P37" s="2262"/>
      <c r="Q37" s="2261"/>
    </row>
    <row r="38" spans="1:19" ht="93.75" customHeight="1" thickBot="1">
      <c r="A38" s="48"/>
      <c r="B38" s="47"/>
      <c r="C38" s="6651" t="s">
        <v>244</v>
      </c>
      <c r="D38" s="6651"/>
      <c r="E38" s="6651"/>
      <c r="F38" s="6651"/>
      <c r="G38" s="6651"/>
      <c r="H38" s="6651"/>
      <c r="I38" s="6651"/>
      <c r="J38" s="6651"/>
      <c r="K38" s="623" t="s">
        <v>30</v>
      </c>
      <c r="L38" s="622" t="s">
        <v>29</v>
      </c>
      <c r="M38" s="621" t="s">
        <v>28</v>
      </c>
      <c r="N38" s="2262"/>
      <c r="O38" s="2262"/>
      <c r="P38" s="2262"/>
      <c r="Q38" s="2261"/>
    </row>
    <row r="39" spans="1:19">
      <c r="A39" s="7201" t="s">
        <v>243</v>
      </c>
      <c r="B39" s="7202"/>
      <c r="C39" s="7202"/>
      <c r="D39" s="7202"/>
      <c r="E39" s="7202"/>
      <c r="F39" s="7202"/>
      <c r="G39" s="7202"/>
      <c r="H39" s="7202"/>
      <c r="I39" s="7202"/>
      <c r="J39" s="7203"/>
      <c r="K39" s="2259">
        <f t="shared" ref="K39:M40" si="1">K40</f>
        <v>360.8</v>
      </c>
      <c r="L39" s="2259">
        <f t="shared" si="1"/>
        <v>315.8</v>
      </c>
      <c r="M39" s="2259">
        <f t="shared" si="1"/>
        <v>303.8</v>
      </c>
      <c r="N39" s="2262"/>
      <c r="O39" s="2262"/>
      <c r="P39" s="2262"/>
      <c r="Q39" s="2261"/>
    </row>
    <row r="40" spans="1:19">
      <c r="A40" s="7158" t="s">
        <v>26</v>
      </c>
      <c r="B40" s="7159"/>
      <c r="C40" s="7159"/>
      <c r="D40" s="7159"/>
      <c r="E40" s="7159"/>
      <c r="F40" s="7159"/>
      <c r="G40" s="7159"/>
      <c r="H40" s="7159"/>
      <c r="I40" s="7159"/>
      <c r="J40" s="7160"/>
      <c r="K40" s="36">
        <f t="shared" si="1"/>
        <v>360.8</v>
      </c>
      <c r="L40" s="36">
        <f t="shared" si="1"/>
        <v>315.8</v>
      </c>
      <c r="M40" s="36">
        <f t="shared" si="1"/>
        <v>303.8</v>
      </c>
      <c r="N40" s="2262"/>
      <c r="O40" s="2262"/>
      <c r="P40" s="2262"/>
      <c r="Q40" s="2261"/>
    </row>
    <row r="41" spans="1:19">
      <c r="A41" s="7385" t="s">
        <v>775</v>
      </c>
      <c r="B41" s="7386"/>
      <c r="C41" s="7386"/>
      <c r="D41" s="7386"/>
      <c r="E41" s="7386"/>
      <c r="F41" s="7386"/>
      <c r="G41" s="7386"/>
      <c r="H41" s="7386"/>
      <c r="I41" s="7386"/>
      <c r="J41" s="7387"/>
      <c r="K41" s="36">
        <f>K14+K18+K23+K27</f>
        <v>360.8</v>
      </c>
      <c r="L41" s="36">
        <f>L14+L18+L23+L27</f>
        <v>315.8</v>
      </c>
      <c r="M41" s="36">
        <f>M14+M18+M23+M27</f>
        <v>303.8</v>
      </c>
      <c r="N41" s="2262"/>
      <c r="O41" s="2262"/>
      <c r="P41" s="2262"/>
      <c r="Q41" s="2261"/>
    </row>
    <row r="42" spans="1:19">
      <c r="A42" s="7158" t="s">
        <v>24</v>
      </c>
      <c r="B42" s="7159"/>
      <c r="C42" s="7159"/>
      <c r="D42" s="7159"/>
      <c r="E42" s="7164"/>
      <c r="F42" s="7164"/>
      <c r="G42" s="7164"/>
      <c r="H42" s="7164"/>
      <c r="I42" s="7164"/>
      <c r="J42" s="7165"/>
      <c r="K42" s="39"/>
      <c r="L42" s="36"/>
      <c r="M42" s="36"/>
      <c r="N42" s="2262"/>
      <c r="O42" s="2262"/>
      <c r="P42" s="2262"/>
      <c r="Q42" s="2261"/>
    </row>
    <row r="43" spans="1:19" ht="27.75" customHeight="1">
      <c r="A43" s="7158" t="s">
        <v>23</v>
      </c>
      <c r="B43" s="7159"/>
      <c r="C43" s="7159"/>
      <c r="D43" s="7159"/>
      <c r="E43" s="7159"/>
      <c r="F43" s="7159"/>
      <c r="G43" s="7159"/>
      <c r="H43" s="7159"/>
      <c r="I43" s="7159"/>
      <c r="J43" s="7160"/>
      <c r="K43" s="38"/>
      <c r="L43" s="36"/>
      <c r="M43" s="36"/>
      <c r="N43" s="2262"/>
      <c r="O43" s="2262"/>
      <c r="P43" s="2262"/>
      <c r="Q43" s="2261"/>
    </row>
    <row r="44" spans="1:19">
      <c r="A44" s="7385" t="s">
        <v>22</v>
      </c>
      <c r="B44" s="7386"/>
      <c r="C44" s="7386"/>
      <c r="D44" s="7386"/>
      <c r="E44" s="7386"/>
      <c r="F44" s="7386"/>
      <c r="G44" s="7386"/>
      <c r="H44" s="7386"/>
      <c r="I44" s="7386"/>
      <c r="J44" s="7387"/>
      <c r="K44" s="2257"/>
      <c r="L44" s="36"/>
      <c r="M44" s="36"/>
      <c r="N44" s="2262"/>
      <c r="O44" s="2262"/>
      <c r="P44" s="2262"/>
      <c r="Q44" s="2261"/>
    </row>
    <row r="45" spans="1:19">
      <c r="A45" s="7158" t="s">
        <v>1140</v>
      </c>
      <c r="B45" s="7159"/>
      <c r="C45" s="7159"/>
      <c r="D45" s="7159"/>
      <c r="E45" s="7164"/>
      <c r="F45" s="7164"/>
      <c r="G45" s="7164"/>
      <c r="H45" s="7164"/>
      <c r="I45" s="7164"/>
      <c r="J45" s="7165"/>
      <c r="K45" s="39"/>
      <c r="L45" s="36"/>
      <c r="M45" s="36"/>
      <c r="N45" s="2262"/>
      <c r="O45" s="2262"/>
      <c r="P45" s="2262"/>
      <c r="Q45" s="2261"/>
    </row>
    <row r="46" spans="1:19" ht="15" customHeight="1">
      <c r="A46" s="7158" t="s">
        <v>20</v>
      </c>
      <c r="B46" s="7159"/>
      <c r="C46" s="7159"/>
      <c r="D46" s="7159"/>
      <c r="E46" s="7164"/>
      <c r="F46" s="7164"/>
      <c r="G46" s="7164"/>
      <c r="H46" s="7164"/>
      <c r="I46" s="7164"/>
      <c r="J46" s="7165"/>
      <c r="K46" s="39"/>
      <c r="L46" s="36"/>
      <c r="M46" s="36"/>
      <c r="N46" s="2262"/>
      <c r="O46" s="2262"/>
      <c r="P46" s="2262"/>
      <c r="Q46" s="2261"/>
    </row>
    <row r="47" spans="1:19" ht="15" customHeight="1">
      <c r="A47" s="7158" t="s">
        <v>19</v>
      </c>
      <c r="B47" s="7159"/>
      <c r="C47" s="7159"/>
      <c r="D47" s="7159"/>
      <c r="E47" s="7164"/>
      <c r="F47" s="7164"/>
      <c r="G47" s="7164"/>
      <c r="H47" s="7164"/>
      <c r="I47" s="7164"/>
      <c r="J47" s="7165"/>
      <c r="K47" s="39"/>
      <c r="L47" s="36"/>
      <c r="M47" s="36"/>
      <c r="N47" s="2262"/>
      <c r="O47" s="2262"/>
      <c r="P47" s="2262"/>
      <c r="Q47" s="2261"/>
    </row>
    <row r="48" spans="1:19" ht="15" customHeight="1">
      <c r="A48" s="7158" t="s">
        <v>1139</v>
      </c>
      <c r="B48" s="7159"/>
      <c r="C48" s="7159"/>
      <c r="D48" s="7159"/>
      <c r="E48" s="7159"/>
      <c r="F48" s="7159"/>
      <c r="G48" s="7159"/>
      <c r="H48" s="7159"/>
      <c r="I48" s="7159"/>
      <c r="J48" s="7160"/>
      <c r="K48" s="38"/>
      <c r="L48" s="36"/>
      <c r="M48" s="36"/>
      <c r="N48" s="2262"/>
      <c r="O48" s="2262"/>
      <c r="P48" s="2262"/>
      <c r="Q48" s="2261"/>
    </row>
    <row r="49" spans="1:17">
      <c r="A49" s="7158" t="s">
        <v>17</v>
      </c>
      <c r="B49" s="7159"/>
      <c r="C49" s="7159"/>
      <c r="D49" s="7159"/>
      <c r="E49" s="7164"/>
      <c r="F49" s="7164"/>
      <c r="G49" s="7164"/>
      <c r="H49" s="7164"/>
      <c r="I49" s="7164"/>
      <c r="J49" s="7165"/>
      <c r="K49" s="39"/>
      <c r="L49" s="36"/>
      <c r="M49" s="36"/>
      <c r="N49" s="2262"/>
      <c r="O49" s="2262"/>
      <c r="P49" s="2262"/>
      <c r="Q49" s="2261"/>
    </row>
    <row r="50" spans="1:17">
      <c r="A50" s="7291" t="s">
        <v>16</v>
      </c>
      <c r="B50" s="7292"/>
      <c r="C50" s="7292"/>
      <c r="D50" s="7292"/>
      <c r="E50" s="7164"/>
      <c r="F50" s="7164"/>
      <c r="G50" s="7164"/>
      <c r="H50" s="7164"/>
      <c r="I50" s="7164"/>
      <c r="J50" s="7165"/>
      <c r="K50" s="39"/>
      <c r="L50" s="36"/>
      <c r="M50" s="36"/>
      <c r="N50" s="2262"/>
      <c r="O50" s="2262"/>
      <c r="P50" s="2262"/>
      <c r="Q50" s="2261"/>
    </row>
    <row r="51" spans="1:17" ht="15" customHeight="1">
      <c r="A51" s="7158" t="s">
        <v>15</v>
      </c>
      <c r="B51" s="7164"/>
      <c r="C51" s="7164"/>
      <c r="D51" s="7164"/>
      <c r="E51" s="7164"/>
      <c r="F51" s="7164"/>
      <c r="G51" s="7164"/>
      <c r="H51" s="7164"/>
      <c r="I51" s="7164"/>
      <c r="J51" s="7165"/>
      <c r="K51" s="39"/>
      <c r="L51" s="36"/>
      <c r="M51" s="36"/>
      <c r="N51" s="2262"/>
      <c r="O51" s="2262"/>
      <c r="P51" s="2262"/>
      <c r="Q51" s="2261"/>
    </row>
    <row r="52" spans="1:17">
      <c r="A52" s="7158" t="s">
        <v>14</v>
      </c>
      <c r="B52" s="7159"/>
      <c r="C52" s="7159"/>
      <c r="D52" s="7159"/>
      <c r="E52" s="7159"/>
      <c r="F52" s="7159"/>
      <c r="G52" s="7159"/>
      <c r="H52" s="7159"/>
      <c r="I52" s="7159"/>
      <c r="J52" s="7160"/>
      <c r="K52" s="38"/>
      <c r="L52" s="36"/>
      <c r="M52" s="36"/>
      <c r="N52" s="2262"/>
      <c r="O52" s="2262"/>
      <c r="P52" s="2262"/>
      <c r="Q52" s="2261"/>
    </row>
    <row r="53" spans="1:17">
      <c r="A53" s="7425" t="s">
        <v>13</v>
      </c>
      <c r="B53" s="7426"/>
      <c r="C53" s="7426"/>
      <c r="D53" s="7426"/>
      <c r="E53" s="7426"/>
      <c r="F53" s="7426"/>
      <c r="G53" s="7426"/>
      <c r="H53" s="7426"/>
      <c r="I53" s="7426"/>
      <c r="J53" s="7427"/>
      <c r="K53" s="2258"/>
      <c r="L53" s="36"/>
      <c r="M53" s="36"/>
      <c r="N53" s="2262"/>
      <c r="O53" s="2262"/>
      <c r="P53" s="2262"/>
      <c r="Q53" s="2261"/>
    </row>
    <row r="54" spans="1:17">
      <c r="A54" s="7385" t="s">
        <v>12</v>
      </c>
      <c r="B54" s="7386"/>
      <c r="C54" s="7386"/>
      <c r="D54" s="7386"/>
      <c r="E54" s="7386"/>
      <c r="F54" s="7386"/>
      <c r="G54" s="7386"/>
      <c r="H54" s="7386"/>
      <c r="I54" s="7386"/>
      <c r="J54" s="7387"/>
      <c r="K54" s="2257"/>
      <c r="L54" s="36"/>
      <c r="M54" s="36"/>
      <c r="N54" s="2262"/>
      <c r="O54" s="2262"/>
      <c r="P54" s="2262"/>
      <c r="Q54" s="2261"/>
    </row>
    <row r="55" spans="1:17" ht="15" customHeight="1">
      <c r="A55" s="7158" t="s">
        <v>11</v>
      </c>
      <c r="B55" s="7159"/>
      <c r="C55" s="7159"/>
      <c r="D55" s="7159"/>
      <c r="E55" s="7164"/>
      <c r="F55" s="7164"/>
      <c r="G55" s="7164"/>
      <c r="H55" s="7164"/>
      <c r="I55" s="7164"/>
      <c r="J55" s="7165"/>
      <c r="K55" s="39"/>
      <c r="L55" s="36"/>
      <c r="M55" s="36"/>
      <c r="N55" s="2262"/>
      <c r="O55" s="2262"/>
      <c r="P55" s="2262"/>
      <c r="Q55" s="2261"/>
    </row>
    <row r="56" spans="1:17" ht="15" customHeight="1">
      <c r="A56" s="7158" t="s">
        <v>10</v>
      </c>
      <c r="B56" s="7159"/>
      <c r="C56" s="7159"/>
      <c r="D56" s="7159"/>
      <c r="E56" s="7164"/>
      <c r="F56" s="7164"/>
      <c r="G56" s="7164"/>
      <c r="H56" s="7164"/>
      <c r="I56" s="7164"/>
      <c r="J56" s="7165"/>
      <c r="K56" s="39"/>
      <c r="L56" s="36"/>
      <c r="M56" s="36"/>
      <c r="N56" s="2262"/>
      <c r="O56" s="2262"/>
      <c r="P56" s="2262"/>
      <c r="Q56" s="2261"/>
    </row>
    <row r="57" spans="1:17" ht="15" thickBot="1">
      <c r="A57" s="7158" t="s">
        <v>773</v>
      </c>
      <c r="B57" s="7159"/>
      <c r="C57" s="7159"/>
      <c r="D57" s="7159"/>
      <c r="E57" s="7159"/>
      <c r="F57" s="7159"/>
      <c r="G57" s="7159"/>
      <c r="H57" s="7159"/>
      <c r="I57" s="7159"/>
      <c r="J57" s="7160"/>
      <c r="K57" s="38"/>
      <c r="L57" s="36"/>
      <c r="M57" s="36"/>
      <c r="N57" s="2262"/>
      <c r="O57" s="2262"/>
      <c r="P57" s="2262"/>
      <c r="Q57" s="2261"/>
    </row>
    <row r="58" spans="1:17" ht="30.75" customHeight="1" thickBot="1">
      <c r="A58" s="7410" t="s">
        <v>8</v>
      </c>
      <c r="B58" s="7411"/>
      <c r="C58" s="7411"/>
      <c r="D58" s="7411"/>
      <c r="E58" s="7411"/>
      <c r="F58" s="7411"/>
      <c r="G58" s="7411"/>
      <c r="H58" s="7411"/>
      <c r="I58" s="7411"/>
      <c r="J58" s="7412"/>
      <c r="K58" s="42">
        <f>K59</f>
        <v>0</v>
      </c>
      <c r="L58" s="42">
        <f>L59</f>
        <v>0</v>
      </c>
      <c r="M58" s="42">
        <f>M59</f>
        <v>0</v>
      </c>
      <c r="N58" s="2262"/>
      <c r="O58" s="2262"/>
      <c r="P58" s="2262"/>
      <c r="Q58" s="2261"/>
    </row>
    <row r="59" spans="1:17">
      <c r="A59" s="7296" t="s">
        <v>772</v>
      </c>
      <c r="B59" s="7297"/>
      <c r="C59" s="7297"/>
      <c r="D59" s="7297"/>
      <c r="E59" s="7298"/>
      <c r="F59" s="7298"/>
      <c r="G59" s="7298"/>
      <c r="H59" s="7298"/>
      <c r="I59" s="7298"/>
      <c r="J59" s="7299"/>
      <c r="K59" s="2555">
        <v>0</v>
      </c>
      <c r="L59" s="2555">
        <v>0</v>
      </c>
      <c r="M59" s="2555">
        <v>0</v>
      </c>
      <c r="N59" s="2262"/>
      <c r="O59" s="2262"/>
      <c r="P59" s="2262"/>
      <c r="Q59" s="2261"/>
    </row>
    <row r="60" spans="1:17">
      <c r="A60" s="7432" t="s">
        <v>6</v>
      </c>
      <c r="B60" s="7433"/>
      <c r="C60" s="7433"/>
      <c r="D60" s="7433"/>
      <c r="E60" s="7433"/>
      <c r="F60" s="7433"/>
      <c r="G60" s="7433"/>
      <c r="H60" s="7433"/>
      <c r="I60" s="7433"/>
      <c r="J60" s="7434"/>
      <c r="K60" s="2256"/>
      <c r="L60" s="36"/>
      <c r="M60" s="36"/>
      <c r="N60" s="2262"/>
      <c r="O60" s="2262"/>
      <c r="P60" s="2262"/>
      <c r="Q60" s="2261"/>
    </row>
    <row r="61" spans="1:17">
      <c r="A61" s="7413" t="s">
        <v>5</v>
      </c>
      <c r="B61" s="7414"/>
      <c r="C61" s="7414"/>
      <c r="D61" s="7414"/>
      <c r="E61" s="7414"/>
      <c r="F61" s="7414"/>
      <c r="G61" s="7414"/>
      <c r="H61" s="7414"/>
      <c r="I61" s="7414"/>
      <c r="J61" s="7415"/>
      <c r="K61" s="2255"/>
      <c r="L61" s="36"/>
      <c r="M61" s="36"/>
      <c r="N61" s="2262"/>
      <c r="O61" s="2262"/>
      <c r="P61" s="2262"/>
      <c r="Q61" s="2261"/>
    </row>
    <row r="62" spans="1:17">
      <c r="A62" s="7416" t="s">
        <v>4</v>
      </c>
      <c r="B62" s="7417"/>
      <c r="C62" s="7417"/>
      <c r="D62" s="7417"/>
      <c r="E62" s="7417"/>
      <c r="F62" s="7417"/>
      <c r="G62" s="7417"/>
      <c r="H62" s="7417"/>
      <c r="I62" s="7417"/>
      <c r="J62" s="7418"/>
      <c r="K62" s="2254"/>
      <c r="L62" s="36"/>
      <c r="M62" s="36"/>
      <c r="N62" s="2262"/>
      <c r="O62" s="2262"/>
      <c r="P62" s="2262"/>
      <c r="Q62" s="2261"/>
    </row>
    <row r="63" spans="1:17" ht="15" thickBot="1">
      <c r="A63" s="7438" t="s">
        <v>3</v>
      </c>
      <c r="B63" s="7439"/>
      <c r="C63" s="7439"/>
      <c r="D63" s="7439"/>
      <c r="E63" s="7439"/>
      <c r="F63" s="7439"/>
      <c r="G63" s="7439"/>
      <c r="H63" s="7439"/>
      <c r="I63" s="7439"/>
      <c r="J63" s="7440"/>
      <c r="K63" s="2252"/>
      <c r="L63" s="15"/>
      <c r="M63" s="15"/>
      <c r="N63" s="2262"/>
      <c r="O63" s="2262"/>
      <c r="P63" s="2262"/>
      <c r="Q63" s="2261"/>
    </row>
    <row r="64" spans="1:17" ht="15" thickBot="1">
      <c r="A64" s="8048" t="s">
        <v>1138</v>
      </c>
      <c r="B64" s="8049"/>
      <c r="C64" s="8049"/>
      <c r="D64" s="8049"/>
      <c r="E64" s="8049"/>
      <c r="F64" s="8049"/>
      <c r="G64" s="8049"/>
      <c r="H64" s="8049"/>
      <c r="I64" s="8049"/>
      <c r="J64" s="8050"/>
      <c r="K64" s="2250">
        <f>K39+K58</f>
        <v>360.8</v>
      </c>
      <c r="L64" s="2250">
        <f>L39+L58</f>
        <v>315.8</v>
      </c>
      <c r="M64" s="2250">
        <f>M39+M58</f>
        <v>303.8</v>
      </c>
      <c r="N64" s="2262"/>
      <c r="O64" s="2262"/>
      <c r="P64" s="2262"/>
      <c r="Q64" s="2261"/>
    </row>
    <row r="65" spans="1:17">
      <c r="A65" s="8042" t="s">
        <v>1</v>
      </c>
      <c r="B65" s="8043"/>
      <c r="C65" s="8043"/>
      <c r="D65" s="8043"/>
      <c r="E65" s="8043"/>
      <c r="F65" s="8043"/>
      <c r="G65" s="8043"/>
      <c r="H65" s="8043"/>
      <c r="I65" s="8043"/>
      <c r="J65" s="8044"/>
      <c r="K65" s="3520"/>
      <c r="L65" s="31"/>
      <c r="M65" s="31"/>
      <c r="N65" s="2261"/>
      <c r="O65" s="2261"/>
      <c r="P65" s="2261"/>
      <c r="Q65" s="2261"/>
    </row>
    <row r="66" spans="1:17" ht="15" thickBot="1">
      <c r="A66" s="8045" t="s">
        <v>0</v>
      </c>
      <c r="B66" s="8046"/>
      <c r="C66" s="8046"/>
      <c r="D66" s="8046"/>
      <c r="E66" s="8046"/>
      <c r="F66" s="8046"/>
      <c r="G66" s="8046"/>
      <c r="H66" s="8046"/>
      <c r="I66" s="8046"/>
      <c r="J66" s="8047"/>
      <c r="K66" s="15">
        <v>6.6</v>
      </c>
      <c r="L66" s="15"/>
      <c r="M66" s="15"/>
      <c r="N66" s="3518"/>
      <c r="O66" s="3518"/>
      <c r="P66" s="3518"/>
      <c r="Q66" s="3518"/>
    </row>
    <row r="67" spans="1:17">
      <c r="A67" s="3519"/>
      <c r="B67" s="3518"/>
      <c r="C67" s="3518"/>
      <c r="D67" s="3518"/>
      <c r="E67" s="3518"/>
      <c r="F67" s="3519"/>
      <c r="G67" s="3519"/>
      <c r="H67" s="3518"/>
      <c r="N67" s="2245"/>
    </row>
    <row r="68" spans="1:17">
      <c r="A68" s="3519"/>
      <c r="B68" s="3518"/>
      <c r="C68" s="3518"/>
      <c r="D68" s="3518"/>
      <c r="E68" s="3518"/>
      <c r="F68" s="3519"/>
      <c r="G68" s="3519"/>
      <c r="H68" s="3518"/>
      <c r="N68" s="2245"/>
    </row>
    <row r="69" spans="1:17">
      <c r="A69" s="3513"/>
      <c r="B69" s="3516"/>
      <c r="C69" s="3516"/>
      <c r="D69" s="3516"/>
      <c r="E69" s="3516"/>
      <c r="F69" s="3514"/>
      <c r="G69" s="3513"/>
      <c r="H69" s="3515"/>
      <c r="N69" s="2245"/>
    </row>
    <row r="70" spans="1:17">
      <c r="A70" s="3513"/>
      <c r="B70" s="3516"/>
      <c r="C70" s="3516"/>
      <c r="D70" s="3516"/>
      <c r="E70" s="3516"/>
      <c r="F70" s="3514"/>
      <c r="G70" s="3513"/>
      <c r="H70" s="3515"/>
      <c r="N70" s="2245"/>
    </row>
    <row r="71" spans="1:17" ht="13.15" customHeight="1">
      <c r="A71" s="3513"/>
      <c r="B71" s="3516"/>
      <c r="C71" s="3516"/>
      <c r="D71" s="3516"/>
      <c r="E71" s="3516"/>
      <c r="F71" s="3514"/>
      <c r="G71" s="3513"/>
      <c r="H71" s="3515"/>
      <c r="N71" s="2245"/>
    </row>
    <row r="72" spans="1:17" ht="13.15" customHeight="1">
      <c r="A72" s="3513"/>
      <c r="B72" s="3516"/>
      <c r="C72" s="3516"/>
      <c r="D72" s="3516"/>
      <c r="E72" s="3516"/>
      <c r="F72" s="3514"/>
      <c r="G72" s="3513"/>
      <c r="H72" s="3515"/>
      <c r="N72" s="2245"/>
    </row>
    <row r="73" spans="1:17">
      <c r="A73" s="3513"/>
      <c r="B73" s="3516"/>
      <c r="C73" s="3516"/>
      <c r="D73" s="3516"/>
      <c r="E73" s="3516"/>
      <c r="F73" s="3514"/>
      <c r="G73" s="3513"/>
      <c r="H73" s="3515"/>
      <c r="N73" s="2245"/>
    </row>
    <row r="74" spans="1:17" ht="13.15" customHeight="1">
      <c r="A74" s="3513"/>
      <c r="B74" s="3516"/>
      <c r="C74" s="3516"/>
      <c r="D74" s="3516"/>
      <c r="E74" s="3516"/>
      <c r="F74" s="3514"/>
      <c r="G74" s="3513"/>
      <c r="H74" s="3517"/>
      <c r="N74" s="2245"/>
    </row>
    <row r="75" spans="1:17" ht="13.15" customHeight="1">
      <c r="A75" s="3513"/>
      <c r="B75" s="3516"/>
      <c r="C75" s="3516"/>
      <c r="D75" s="3516"/>
      <c r="E75" s="3516"/>
      <c r="F75" s="3514"/>
      <c r="G75" s="3513"/>
      <c r="H75" s="3515"/>
      <c r="N75" s="2245"/>
    </row>
    <row r="76" spans="1:17" ht="13.15" customHeight="1">
      <c r="A76" s="3513"/>
      <c r="B76" s="3516"/>
      <c r="C76" s="3516"/>
      <c r="D76" s="3516"/>
      <c r="E76" s="3516"/>
      <c r="F76" s="3514"/>
      <c r="G76" s="3513"/>
      <c r="H76" s="3515"/>
      <c r="N76" s="2245"/>
    </row>
    <row r="77" spans="1:17">
      <c r="A77" s="3513"/>
      <c r="B77" s="3516"/>
      <c r="C77" s="3516"/>
      <c r="D77" s="3516"/>
      <c r="E77" s="3516"/>
      <c r="F77" s="3514"/>
      <c r="G77" s="3513"/>
      <c r="H77" s="3515"/>
      <c r="N77" s="2245"/>
    </row>
    <row r="78" spans="1:17">
      <c r="F78" s="3514"/>
      <c r="G78" s="3513"/>
      <c r="H78" s="2245"/>
      <c r="N78" s="2245"/>
    </row>
    <row r="79" spans="1:17">
      <c r="F79" s="3514"/>
      <c r="G79" s="3513"/>
      <c r="H79" s="2245"/>
      <c r="N79" s="2245"/>
    </row>
    <row r="80" spans="1:17" ht="13.9" customHeight="1">
      <c r="F80" s="3511"/>
      <c r="H80" s="2245"/>
      <c r="N80" s="2245"/>
    </row>
    <row r="81" spans="6:14">
      <c r="F81" s="3511"/>
      <c r="H81" s="2245"/>
      <c r="N81" s="2245"/>
    </row>
  </sheetData>
  <mergeCells count="113">
    <mergeCell ref="A4:S4"/>
    <mergeCell ref="R9:S9"/>
    <mergeCell ref="R11:S11"/>
    <mergeCell ref="B9:Q9"/>
    <mergeCell ref="N6:Q6"/>
    <mergeCell ref="A3:S3"/>
    <mergeCell ref="P7:P8"/>
    <mergeCell ref="K6:M6"/>
    <mergeCell ref="K7:K8"/>
    <mergeCell ref="L7:L8"/>
    <mergeCell ref="M7:M8"/>
    <mergeCell ref="R6:R8"/>
    <mergeCell ref="I6:I8"/>
    <mergeCell ref="J6:J8"/>
    <mergeCell ref="S6:S8"/>
    <mergeCell ref="B12:B13"/>
    <mergeCell ref="A14:A15"/>
    <mergeCell ref="B14:B15"/>
    <mergeCell ref="C14:C15"/>
    <mergeCell ref="F14:F15"/>
    <mergeCell ref="Q7:Q8"/>
    <mergeCell ref="B10:M10"/>
    <mergeCell ref="C12:M13"/>
    <mergeCell ref="H6:H8"/>
    <mergeCell ref="O5:Q5"/>
    <mergeCell ref="D6:D8"/>
    <mergeCell ref="G6:G8"/>
    <mergeCell ref="E6:E8"/>
    <mergeCell ref="F6:F8"/>
    <mergeCell ref="A6:A8"/>
    <mergeCell ref="B6:B8"/>
    <mergeCell ref="N7:N8"/>
    <mergeCell ref="O7:O8"/>
    <mergeCell ref="C6:C8"/>
    <mergeCell ref="A39:J39"/>
    <mergeCell ref="A40:J40"/>
    <mergeCell ref="C16:C17"/>
    <mergeCell ref="D16:D17"/>
    <mergeCell ref="I14:I17"/>
    <mergeCell ref="I18:I22"/>
    <mergeCell ref="F21:F22"/>
    <mergeCell ref="F25:F26"/>
    <mergeCell ref="D25:D26"/>
    <mergeCell ref="G18:G22"/>
    <mergeCell ref="H14:H17"/>
    <mergeCell ref="F16:F17"/>
    <mergeCell ref="C18:C20"/>
    <mergeCell ref="H18:H22"/>
    <mergeCell ref="F18:F20"/>
    <mergeCell ref="D21:D22"/>
    <mergeCell ref="B16:B17"/>
    <mergeCell ref="A25:A26"/>
    <mergeCell ref="B25:B26"/>
    <mergeCell ref="C25:C26"/>
    <mergeCell ref="A18:A20"/>
    <mergeCell ref="B18:B20"/>
    <mergeCell ref="G14:G17"/>
    <mergeCell ref="A16:A17"/>
    <mergeCell ref="C23:C24"/>
    <mergeCell ref="B23:B24"/>
    <mergeCell ref="C38:J38"/>
    <mergeCell ref="B32:I32"/>
    <mergeCell ref="F29:F30"/>
    <mergeCell ref="A33:J33"/>
    <mergeCell ref="A36:L36"/>
    <mergeCell ref="C31:I31"/>
    <mergeCell ref="I23:I26"/>
    <mergeCell ref="F23:F24"/>
    <mergeCell ref="G23:G26"/>
    <mergeCell ref="H23:H26"/>
    <mergeCell ref="A23:A24"/>
    <mergeCell ref="H27:H30"/>
    <mergeCell ref="G27:G30"/>
    <mergeCell ref="A27:A28"/>
    <mergeCell ref="B27:B28"/>
    <mergeCell ref="C27:C28"/>
    <mergeCell ref="F27:F28"/>
    <mergeCell ref="A46:J46"/>
    <mergeCell ref="A52:J52"/>
    <mergeCell ref="A61:J61"/>
    <mergeCell ref="A54:J54"/>
    <mergeCell ref="A55:J55"/>
    <mergeCell ref="A50:J50"/>
    <mergeCell ref="A51:J51"/>
    <mergeCell ref="A53:J53"/>
    <mergeCell ref="A41:J41"/>
    <mergeCell ref="A42:J42"/>
    <mergeCell ref="A44:J44"/>
    <mergeCell ref="A43:J43"/>
    <mergeCell ref="A47:J47"/>
    <mergeCell ref="A48:J48"/>
    <mergeCell ref="A49:J49"/>
    <mergeCell ref="A45:J45"/>
    <mergeCell ref="A65:J65"/>
    <mergeCell ref="A66:J66"/>
    <mergeCell ref="A56:J56"/>
    <mergeCell ref="A57:J57"/>
    <mergeCell ref="A58:J58"/>
    <mergeCell ref="A59:J59"/>
    <mergeCell ref="A60:J60"/>
    <mergeCell ref="A64:J64"/>
    <mergeCell ref="A63:J63"/>
    <mergeCell ref="A62:J62"/>
    <mergeCell ref="R31:S31"/>
    <mergeCell ref="R32:S32"/>
    <mergeCell ref="R33:S33"/>
    <mergeCell ref="L37:M37"/>
    <mergeCell ref="D29:D30"/>
    <mergeCell ref="A29:A30"/>
    <mergeCell ref="B29:B30"/>
    <mergeCell ref="C29:C30"/>
    <mergeCell ref="E29:E30"/>
    <mergeCell ref="I27:I30"/>
  </mergeCells>
  <pageMargins left="0.70866141732283472" right="0.70866141732283472" top="0.74803149606299213" bottom="0.74803149606299213" header="0.31496062992125984" footer="0.31496062992125984"/>
  <pageSetup paperSize="9" scale="57" firstPageNumber="39" fitToHeight="0" orientation="landscape" useFirstPageNumber="1" r:id="rId1"/>
  <headerFooter>
    <oddHeader>&amp;C&amp;P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9FAC5-A3AF-4F3C-BC52-C19861BF894B}">
  <sheetPr>
    <pageSetUpPr fitToPage="1"/>
  </sheetPr>
  <dimension ref="A1:Z728"/>
  <sheetViews>
    <sheetView view="pageBreakPreview" zoomScaleNormal="90" zoomScaleSheetLayoutView="100" workbookViewId="0">
      <selection activeCell="B8" sqref="B8:S8"/>
    </sheetView>
  </sheetViews>
  <sheetFormatPr defaultColWidth="9.140625" defaultRowHeight="15"/>
  <cols>
    <col min="1" max="1" width="4.140625" style="3611" customWidth="1"/>
    <col min="2" max="5" width="2.7109375" style="3606" customWidth="1"/>
    <col min="6" max="6" width="36.140625" style="51" customWidth="1"/>
    <col min="7" max="7" width="3.28515625" style="3610" customWidth="1"/>
    <col min="8" max="8" width="3.28515625" style="3609" customWidth="1"/>
    <col min="9" max="9" width="4.7109375" style="3606" customWidth="1"/>
    <col min="10" max="10" width="7.85546875" style="3606" customWidth="1"/>
    <col min="11" max="11" width="11.140625" style="3608" customWidth="1"/>
    <col min="12" max="13" width="10.85546875" style="3606" customWidth="1"/>
    <col min="14" max="14" width="36.7109375" style="3606" customWidth="1"/>
    <col min="15" max="15" width="10.28515625" style="3606" customWidth="1"/>
    <col min="16" max="16" width="12.85546875" style="3606" customWidth="1"/>
    <col min="17" max="17" width="19" style="3606" customWidth="1"/>
    <col min="18" max="18" width="31.85546875" style="3607" customWidth="1"/>
    <col min="19" max="19" width="43" style="3607" customWidth="1"/>
    <col min="20" max="20" width="11.42578125" style="3606" customWidth="1"/>
    <col min="21" max="16384" width="9.140625" style="3606"/>
  </cols>
  <sheetData>
    <row r="1" spans="1:23" ht="68.25" customHeight="1">
      <c r="A1" s="3606"/>
      <c r="L1" s="587"/>
      <c r="M1" s="587"/>
      <c r="O1" s="590"/>
      <c r="P1" s="590"/>
      <c r="Q1" s="587"/>
      <c r="R1" s="6430" t="s">
        <v>2126</v>
      </c>
      <c r="S1" s="3637"/>
      <c r="T1" s="4158"/>
    </row>
    <row r="2" spans="1:23" s="51" customFormat="1" ht="26.25" customHeight="1">
      <c r="A2" s="8104" t="s">
        <v>368</v>
      </c>
      <c r="B2" s="8104"/>
      <c r="C2" s="8104"/>
      <c r="D2" s="8104"/>
      <c r="E2" s="8104"/>
      <c r="F2" s="8104"/>
      <c r="G2" s="8104"/>
      <c r="H2" s="8104"/>
      <c r="I2" s="8104"/>
      <c r="J2" s="8104"/>
      <c r="K2" s="8104"/>
      <c r="L2" s="8104"/>
      <c r="M2" s="8104"/>
      <c r="N2" s="8104"/>
      <c r="O2" s="8104"/>
      <c r="P2" s="8104"/>
      <c r="Q2" s="8104"/>
      <c r="R2" s="8104"/>
      <c r="S2" s="8104"/>
    </row>
    <row r="3" spans="1:23" s="51" customFormat="1" ht="23.25" customHeight="1">
      <c r="A3" s="8104" t="s">
        <v>1542</v>
      </c>
      <c r="B3" s="8104"/>
      <c r="C3" s="8104"/>
      <c r="D3" s="8104"/>
      <c r="E3" s="8104"/>
      <c r="F3" s="8104"/>
      <c r="G3" s="8104"/>
      <c r="H3" s="8104"/>
      <c r="I3" s="8104"/>
      <c r="J3" s="8104"/>
      <c r="K3" s="8104"/>
      <c r="L3" s="8104"/>
      <c r="M3" s="8104"/>
      <c r="N3" s="8104"/>
      <c r="O3" s="8104"/>
      <c r="P3" s="8104"/>
      <c r="Q3" s="8104"/>
      <c r="R3" s="8104"/>
      <c r="S3" s="8104"/>
    </row>
    <row r="4" spans="1:23" s="51" customFormat="1" ht="16.5" customHeight="1" thickBot="1">
      <c r="G4" s="3610"/>
      <c r="H4" s="4157"/>
      <c r="K4" s="604"/>
      <c r="N4" s="583"/>
      <c r="R4" s="3607"/>
      <c r="S4" s="4156" t="s">
        <v>32</v>
      </c>
      <c r="T4" s="4156"/>
      <c r="U4" s="4156"/>
    </row>
    <row r="5" spans="1:23" s="51" customFormat="1" ht="30" customHeight="1" thickBot="1">
      <c r="A5" s="8353" t="s">
        <v>195</v>
      </c>
      <c r="B5" s="8322" t="s">
        <v>194</v>
      </c>
      <c r="C5" s="8461" t="s">
        <v>190</v>
      </c>
      <c r="D5" s="8464" t="s">
        <v>193</v>
      </c>
      <c r="E5" s="6679" t="s">
        <v>1541</v>
      </c>
      <c r="F5" s="8478" t="s">
        <v>191</v>
      </c>
      <c r="G5" s="8340" t="s">
        <v>190</v>
      </c>
      <c r="H5" s="6679" t="s">
        <v>1540</v>
      </c>
      <c r="I5" s="6679" t="s">
        <v>188</v>
      </c>
      <c r="J5" s="8337" t="s">
        <v>187</v>
      </c>
      <c r="K5" s="8455" t="s">
        <v>186</v>
      </c>
      <c r="L5" s="8456"/>
      <c r="M5" s="8457"/>
      <c r="N5" s="8452" t="s">
        <v>185</v>
      </c>
      <c r="O5" s="8453"/>
      <c r="P5" s="8453"/>
      <c r="Q5" s="8454"/>
      <c r="R5" s="8467" t="s">
        <v>184</v>
      </c>
      <c r="S5" s="8325" t="s">
        <v>183</v>
      </c>
    </row>
    <row r="6" spans="1:23" s="51" customFormat="1" ht="96" customHeight="1">
      <c r="A6" s="8354"/>
      <c r="B6" s="8323"/>
      <c r="C6" s="8462"/>
      <c r="D6" s="8465"/>
      <c r="E6" s="8339"/>
      <c r="F6" s="8479"/>
      <c r="G6" s="8341"/>
      <c r="H6" s="8339"/>
      <c r="I6" s="8339"/>
      <c r="J6" s="8338"/>
      <c r="K6" s="8471" t="s">
        <v>182</v>
      </c>
      <c r="L6" s="8473" t="s">
        <v>181</v>
      </c>
      <c r="M6" s="6679" t="s">
        <v>28</v>
      </c>
      <c r="N6" s="4155" t="s">
        <v>180</v>
      </c>
      <c r="O6" s="8459" t="s">
        <v>179</v>
      </c>
      <c r="P6" s="8459" t="s">
        <v>178</v>
      </c>
      <c r="Q6" s="8459" t="s">
        <v>177</v>
      </c>
      <c r="R6" s="8468"/>
      <c r="S6" s="8326"/>
      <c r="W6" s="51" t="s">
        <v>459</v>
      </c>
    </row>
    <row r="7" spans="1:23" s="51" customFormat="1" ht="45.75" customHeight="1" thickBot="1">
      <c r="A7" s="8355"/>
      <c r="B7" s="8324"/>
      <c r="C7" s="8463"/>
      <c r="D7" s="8466"/>
      <c r="E7" s="6680"/>
      <c r="F7" s="8479"/>
      <c r="G7" s="8342"/>
      <c r="H7" s="6680"/>
      <c r="I7" s="6680"/>
      <c r="J7" s="8338"/>
      <c r="K7" s="8472"/>
      <c r="L7" s="8474"/>
      <c r="M7" s="8339"/>
      <c r="N7" s="4155"/>
      <c r="O7" s="8460"/>
      <c r="P7" s="8460"/>
      <c r="Q7" s="8460"/>
      <c r="R7" s="8469"/>
      <c r="S7" s="8327"/>
    </row>
    <row r="8" spans="1:23" s="51" customFormat="1" ht="15" customHeight="1" thickBot="1">
      <c r="A8" s="4154" t="s">
        <v>43</v>
      </c>
      <c r="B8" s="8328" t="s">
        <v>596</v>
      </c>
      <c r="C8" s="8329"/>
      <c r="D8" s="8329"/>
      <c r="E8" s="8329"/>
      <c r="F8" s="8329"/>
      <c r="G8" s="8329"/>
      <c r="H8" s="8329"/>
      <c r="I8" s="8329"/>
      <c r="J8" s="8329"/>
      <c r="K8" s="8329"/>
      <c r="L8" s="8329"/>
      <c r="M8" s="8329"/>
      <c r="N8" s="8329"/>
      <c r="O8" s="8329"/>
      <c r="P8" s="8329"/>
      <c r="Q8" s="8329"/>
      <c r="R8" s="8329"/>
      <c r="S8" s="8330"/>
    </row>
    <row r="9" spans="1:23" s="51" customFormat="1" ht="74.25" customHeight="1" thickBot="1">
      <c r="A9" s="4060"/>
      <c r="B9" s="4153"/>
      <c r="C9" s="4151"/>
      <c r="D9" s="4151"/>
      <c r="E9" s="4151"/>
      <c r="F9" s="4151"/>
      <c r="G9" s="4151"/>
      <c r="H9" s="4151"/>
      <c r="I9" s="4151"/>
      <c r="J9" s="4151"/>
      <c r="K9" s="4152"/>
      <c r="L9" s="4151"/>
      <c r="M9" s="4150"/>
      <c r="N9" s="6429" t="s">
        <v>1539</v>
      </c>
      <c r="O9" s="6427" t="s">
        <v>254</v>
      </c>
      <c r="P9" s="6428">
        <v>8</v>
      </c>
      <c r="Q9" s="6427">
        <v>10</v>
      </c>
      <c r="R9" s="4149"/>
      <c r="S9" s="4148" t="s">
        <v>1538</v>
      </c>
    </row>
    <row r="10" spans="1:23" s="51" customFormat="1" ht="26.25" customHeight="1" thickBot="1">
      <c r="A10" s="8237" t="s">
        <v>43</v>
      </c>
      <c r="B10" s="8277" t="s">
        <v>43</v>
      </c>
      <c r="C10" s="8496" t="s">
        <v>1537</v>
      </c>
      <c r="D10" s="8497"/>
      <c r="E10" s="8497"/>
      <c r="F10" s="8497"/>
      <c r="G10" s="8497"/>
      <c r="H10" s="8497"/>
      <c r="I10" s="8497"/>
      <c r="J10" s="8497"/>
      <c r="K10" s="8497"/>
      <c r="L10" s="8497"/>
      <c r="M10" s="8497"/>
      <c r="N10" s="8497"/>
      <c r="O10" s="8497"/>
      <c r="P10" s="8497"/>
      <c r="Q10" s="8497"/>
      <c r="R10" s="4049"/>
      <c r="S10" s="4048"/>
    </row>
    <row r="11" spans="1:23" s="51" customFormat="1" ht="26.25" customHeight="1" thickBot="1">
      <c r="A11" s="8238"/>
      <c r="B11" s="8278"/>
      <c r="C11" s="8331"/>
      <c r="D11" s="8332"/>
      <c r="E11" s="8332"/>
      <c r="F11" s="8332"/>
      <c r="G11" s="8332"/>
      <c r="H11" s="8332"/>
      <c r="I11" s="8332"/>
      <c r="J11" s="8332"/>
      <c r="K11" s="8332"/>
      <c r="L11" s="8332"/>
      <c r="M11" s="8333"/>
      <c r="N11" s="6426" t="s">
        <v>1536</v>
      </c>
      <c r="O11" s="6057" t="s">
        <v>981</v>
      </c>
      <c r="P11" s="6255">
        <v>70</v>
      </c>
      <c r="Q11" s="6056">
        <v>80</v>
      </c>
      <c r="R11" s="3913"/>
      <c r="S11" s="3912"/>
    </row>
    <row r="12" spans="1:23" s="51" customFormat="1" ht="25.5" customHeight="1" thickBot="1">
      <c r="A12" s="8239"/>
      <c r="B12" s="8279"/>
      <c r="C12" s="8334"/>
      <c r="D12" s="8335"/>
      <c r="E12" s="8335"/>
      <c r="F12" s="8335"/>
      <c r="G12" s="8335"/>
      <c r="H12" s="8335"/>
      <c r="I12" s="8335"/>
      <c r="J12" s="8335"/>
      <c r="K12" s="8335"/>
      <c r="L12" s="8335"/>
      <c r="M12" s="8336"/>
      <c r="N12" s="6425" t="s">
        <v>1535</v>
      </c>
      <c r="O12" s="6071" t="s">
        <v>174</v>
      </c>
      <c r="P12" s="6071">
        <v>4</v>
      </c>
      <c r="Q12" s="6070">
        <v>4</v>
      </c>
      <c r="R12" s="3957"/>
      <c r="S12" s="3902"/>
    </row>
    <row r="13" spans="1:23" s="51" customFormat="1" ht="57.75" customHeight="1" thickBot="1">
      <c r="A13" s="8237" t="s">
        <v>43</v>
      </c>
      <c r="B13" s="8359" t="s">
        <v>43</v>
      </c>
      <c r="C13" s="3732" t="s">
        <v>43</v>
      </c>
      <c r="D13" s="8356" t="s">
        <v>1534</v>
      </c>
      <c r="E13" s="8357"/>
      <c r="F13" s="8358"/>
      <c r="G13" s="8203" t="s">
        <v>166</v>
      </c>
      <c r="H13" s="8343" t="s">
        <v>48</v>
      </c>
      <c r="I13" s="3779" t="s">
        <v>1476</v>
      </c>
      <c r="J13" s="4019"/>
      <c r="K13" s="3822"/>
      <c r="L13" s="4125"/>
      <c r="M13" s="4125"/>
      <c r="N13" s="3854"/>
      <c r="O13" s="3809"/>
      <c r="P13" s="3809"/>
      <c r="Q13" s="3808"/>
      <c r="R13" s="3903"/>
      <c r="S13" s="3902"/>
    </row>
    <row r="14" spans="1:23" s="51" customFormat="1" ht="22.5" customHeight="1">
      <c r="A14" s="8238"/>
      <c r="B14" s="8360"/>
      <c r="C14" s="3727"/>
      <c r="D14" s="3731" t="s">
        <v>43</v>
      </c>
      <c r="E14" s="3716"/>
      <c r="F14" s="8185" t="s">
        <v>1533</v>
      </c>
      <c r="G14" s="8204"/>
      <c r="H14" s="8344"/>
      <c r="I14" s="3663" t="s">
        <v>790</v>
      </c>
      <c r="J14" s="4004" t="s">
        <v>41</v>
      </c>
      <c r="K14" s="3895">
        <v>120</v>
      </c>
      <c r="L14" s="3895">
        <v>270</v>
      </c>
      <c r="M14" s="3895">
        <v>266.60000000000002</v>
      </c>
      <c r="N14" s="4147" t="s">
        <v>1532</v>
      </c>
      <c r="O14" s="6128" t="s">
        <v>476</v>
      </c>
      <c r="P14" s="6127">
        <v>92.3</v>
      </c>
      <c r="Q14" s="6262">
        <v>107</v>
      </c>
      <c r="R14" s="4146"/>
      <c r="S14" s="8084" t="s">
        <v>1531</v>
      </c>
      <c r="T14" s="3623"/>
    </row>
    <row r="15" spans="1:23" s="51" customFormat="1" ht="15" customHeight="1">
      <c r="A15" s="8238"/>
      <c r="B15" s="8360"/>
      <c r="C15" s="3727"/>
      <c r="D15" s="3726"/>
      <c r="E15" s="3710"/>
      <c r="F15" s="8186"/>
      <c r="G15" s="8204"/>
      <c r="H15" s="8344"/>
      <c r="I15" s="3663"/>
      <c r="J15" s="4004" t="s">
        <v>90</v>
      </c>
      <c r="K15" s="3895"/>
      <c r="L15" s="3895"/>
      <c r="M15" s="3895"/>
      <c r="N15" s="3851"/>
      <c r="O15" s="6244"/>
      <c r="P15" s="6243"/>
      <c r="Q15" s="6242"/>
      <c r="R15" s="3903"/>
      <c r="S15" s="8085"/>
      <c r="T15" s="3623"/>
    </row>
    <row r="16" spans="1:23" s="51" customFormat="1" ht="16.5" customHeight="1">
      <c r="A16" s="8238"/>
      <c r="B16" s="8360"/>
      <c r="C16" s="3727"/>
      <c r="D16" s="3726"/>
      <c r="E16" s="3710"/>
      <c r="F16" s="8186"/>
      <c r="G16" s="8204"/>
      <c r="H16" s="8344"/>
      <c r="I16" s="3663"/>
      <c r="J16" s="4112" t="s">
        <v>373</v>
      </c>
      <c r="K16" s="3846"/>
      <c r="L16" s="3846"/>
      <c r="M16" s="3846"/>
      <c r="N16" s="6052" t="s">
        <v>1530</v>
      </c>
      <c r="O16" s="6234" t="s">
        <v>125</v>
      </c>
      <c r="P16" s="6061">
        <v>1.8</v>
      </c>
      <c r="Q16" s="6060">
        <v>0</v>
      </c>
      <c r="R16" s="3957"/>
      <c r="S16" s="8086"/>
      <c r="T16" s="3623"/>
    </row>
    <row r="17" spans="1:24" s="51" customFormat="1" ht="16.5" customHeight="1" thickBot="1">
      <c r="A17" s="8238"/>
      <c r="B17" s="8360"/>
      <c r="C17" s="3727"/>
      <c r="D17" s="3726"/>
      <c r="E17" s="3710"/>
      <c r="F17" s="8186"/>
      <c r="G17" s="8204"/>
      <c r="H17" s="8344"/>
      <c r="I17" s="3663"/>
      <c r="J17" s="6424" t="s">
        <v>69</v>
      </c>
      <c r="K17" s="3835">
        <v>0</v>
      </c>
      <c r="L17" s="3835">
        <v>0</v>
      </c>
      <c r="M17" s="3835">
        <v>0</v>
      </c>
      <c r="N17" s="3851"/>
      <c r="O17" s="3703"/>
      <c r="P17" s="3703"/>
      <c r="Q17" s="3702"/>
      <c r="R17" s="3903"/>
      <c r="S17" s="3902"/>
      <c r="T17" s="3623"/>
    </row>
    <row r="18" spans="1:24" s="51" customFormat="1" ht="12.75" customHeight="1" thickBot="1">
      <c r="A18" s="8238"/>
      <c r="B18" s="8360"/>
      <c r="C18" s="3727"/>
      <c r="D18" s="3720"/>
      <c r="E18" s="3707"/>
      <c r="F18" s="8187"/>
      <c r="G18" s="8204"/>
      <c r="H18" s="8344"/>
      <c r="I18" s="3663"/>
      <c r="J18" s="6322" t="s">
        <v>36</v>
      </c>
      <c r="K18" s="4103">
        <f>SUM(K14:K17)</f>
        <v>120</v>
      </c>
      <c r="L18" s="4014">
        <f>SUM(L14:L17)</f>
        <v>270</v>
      </c>
      <c r="M18" s="4145">
        <f>SUM(M14:M17)</f>
        <v>266.60000000000002</v>
      </c>
      <c r="N18" s="3785"/>
      <c r="O18" s="3718"/>
      <c r="P18" s="3718"/>
      <c r="Q18" s="3717"/>
      <c r="R18" s="3903"/>
      <c r="S18" s="3902"/>
      <c r="T18" s="3623"/>
    </row>
    <row r="19" spans="1:24" s="51" customFormat="1" ht="39" hidden="1" customHeight="1" thickBot="1">
      <c r="A19" s="8238"/>
      <c r="B19" s="8360"/>
      <c r="C19" s="3727"/>
      <c r="D19" s="3731" t="s">
        <v>38</v>
      </c>
      <c r="E19" s="3716"/>
      <c r="F19" s="8094" t="s">
        <v>1529</v>
      </c>
      <c r="G19" s="8204"/>
      <c r="H19" s="8344"/>
      <c r="I19" s="3663"/>
      <c r="J19" s="4004" t="s">
        <v>41</v>
      </c>
      <c r="K19" s="3895"/>
      <c r="L19" s="3834"/>
      <c r="M19" s="4029"/>
      <c r="N19" s="4136" t="s">
        <v>1528</v>
      </c>
      <c r="O19" s="6176" t="s">
        <v>476</v>
      </c>
      <c r="P19" s="6125">
        <v>0.52900000000000003</v>
      </c>
      <c r="Q19" s="6124"/>
      <c r="R19" s="3903"/>
      <c r="S19" s="3902"/>
      <c r="T19" s="3623"/>
    </row>
    <row r="20" spans="1:24" s="51" customFormat="1" ht="21" hidden="1" customHeight="1">
      <c r="A20" s="8238"/>
      <c r="B20" s="8360"/>
      <c r="C20" s="3727"/>
      <c r="D20" s="3726"/>
      <c r="E20" s="3710"/>
      <c r="F20" s="8095"/>
      <c r="G20" s="8204"/>
      <c r="H20" s="8344"/>
      <c r="I20" s="3663"/>
      <c r="J20" s="4004" t="s">
        <v>90</v>
      </c>
      <c r="K20" s="3895"/>
      <c r="L20" s="3834"/>
      <c r="M20" s="4029"/>
      <c r="N20" s="3977"/>
      <c r="O20" s="6226"/>
      <c r="P20" s="6423"/>
      <c r="Q20" s="6422"/>
      <c r="R20" s="3903"/>
      <c r="S20" s="3902"/>
    </row>
    <row r="21" spans="1:24" s="51" customFormat="1" ht="18" hidden="1" customHeight="1">
      <c r="A21" s="8238"/>
      <c r="B21" s="8360"/>
      <c r="C21" s="3727"/>
      <c r="D21" s="3726"/>
      <c r="E21" s="3710"/>
      <c r="F21" s="8095"/>
      <c r="G21" s="8204"/>
      <c r="H21" s="8344"/>
      <c r="I21" s="3663"/>
      <c r="J21" s="3844" t="s">
        <v>373</v>
      </c>
      <c r="K21" s="3835"/>
      <c r="L21" s="4144"/>
      <c r="M21" s="4143"/>
      <c r="N21" s="3974"/>
      <c r="O21" s="3848"/>
      <c r="P21" s="3848"/>
      <c r="Q21" s="3847"/>
      <c r="R21" s="3903"/>
      <c r="S21" s="3902"/>
    </row>
    <row r="22" spans="1:24" s="51" customFormat="1" ht="25.5" hidden="1" customHeight="1">
      <c r="A22" s="8238"/>
      <c r="B22" s="8360"/>
      <c r="C22" s="3727"/>
      <c r="D22" s="3726"/>
      <c r="E22" s="3710"/>
      <c r="F22" s="8096"/>
      <c r="G22" s="8204"/>
      <c r="H22" s="8344"/>
      <c r="I22" s="3654"/>
      <c r="J22" s="6322" t="s">
        <v>36</v>
      </c>
      <c r="K22" s="6411"/>
      <c r="L22" s="4142">
        <f>SUM(L19:L21)</f>
        <v>0</v>
      </c>
      <c r="M22" s="4141"/>
      <c r="N22" s="48"/>
      <c r="O22" s="4081"/>
      <c r="P22" s="4081"/>
      <c r="Q22" s="47"/>
      <c r="R22" s="3903"/>
      <c r="S22" s="3902"/>
    </row>
    <row r="23" spans="1:24" s="51" customFormat="1" ht="19.149999999999999" customHeight="1">
      <c r="A23" s="8238"/>
      <c r="B23" s="8360"/>
      <c r="C23" s="3727"/>
      <c r="D23" s="3726" t="s">
        <v>273</v>
      </c>
      <c r="E23" s="3710"/>
      <c r="F23" s="8094" t="s">
        <v>1527</v>
      </c>
      <c r="G23" s="8204"/>
      <c r="H23" s="8344"/>
      <c r="I23" s="3667" t="s">
        <v>1174</v>
      </c>
      <c r="J23" s="3845" t="s">
        <v>41</v>
      </c>
      <c r="K23" s="4102">
        <v>330</v>
      </c>
      <c r="L23" s="3823">
        <v>55.5</v>
      </c>
      <c r="M23" s="4102">
        <v>3.3</v>
      </c>
      <c r="N23" s="3866" t="s">
        <v>1525</v>
      </c>
      <c r="O23" s="6176" t="s">
        <v>476</v>
      </c>
      <c r="P23" s="6351">
        <v>0.85599999999999998</v>
      </c>
      <c r="Q23" s="6351">
        <v>0.85599999999999998</v>
      </c>
      <c r="R23" s="8077" t="s">
        <v>1526</v>
      </c>
      <c r="S23" s="3962"/>
      <c r="T23" s="4135"/>
      <c r="U23" s="3623"/>
      <c r="V23" s="3623"/>
      <c r="W23" s="3623"/>
      <c r="X23" s="3623"/>
    </row>
    <row r="24" spans="1:24" s="51" customFormat="1" ht="17.25" customHeight="1">
      <c r="A24" s="8238"/>
      <c r="B24" s="8360"/>
      <c r="C24" s="3727"/>
      <c r="D24" s="3726"/>
      <c r="E24" s="3710"/>
      <c r="F24" s="8095"/>
      <c r="G24" s="8204"/>
      <c r="H24" s="8344"/>
      <c r="I24" s="3663"/>
      <c r="J24" s="4097" t="s">
        <v>374</v>
      </c>
      <c r="K24" s="4027"/>
      <c r="L24" s="3858">
        <v>332.6</v>
      </c>
      <c r="M24" s="3858">
        <v>332.6</v>
      </c>
      <c r="N24" s="3865"/>
      <c r="O24" s="3687"/>
      <c r="P24" s="3687"/>
      <c r="Q24" s="3624"/>
      <c r="R24" s="8078"/>
      <c r="S24" s="3962"/>
      <c r="T24" s="3623"/>
    </row>
    <row r="25" spans="1:24" s="51" customFormat="1" ht="14.45" customHeight="1">
      <c r="A25" s="8238"/>
      <c r="B25" s="8360"/>
      <c r="C25" s="3727"/>
      <c r="D25" s="3726"/>
      <c r="E25" s="3710"/>
      <c r="F25" s="8095"/>
      <c r="G25" s="8204"/>
      <c r="H25" s="8344"/>
      <c r="I25" s="3663"/>
      <c r="J25" s="4030" t="s">
        <v>373</v>
      </c>
      <c r="K25" s="4118"/>
      <c r="L25" s="3826">
        <v>94.3</v>
      </c>
      <c r="M25" s="3826">
        <v>94.3</v>
      </c>
      <c r="N25" s="3698"/>
      <c r="O25" s="3703"/>
      <c r="P25" s="3703"/>
      <c r="Q25" s="3700"/>
      <c r="R25" s="8078"/>
      <c r="S25" s="3962"/>
      <c r="T25" s="3623"/>
    </row>
    <row r="26" spans="1:24" s="51" customFormat="1" ht="14.45" customHeight="1" thickBot="1">
      <c r="A26" s="8238"/>
      <c r="B26" s="8360"/>
      <c r="C26" s="3727"/>
      <c r="D26" s="3726"/>
      <c r="E26" s="3710"/>
      <c r="F26" s="8095"/>
      <c r="G26" s="8204"/>
      <c r="H26" s="8344"/>
      <c r="I26" s="3663"/>
      <c r="J26" s="4097" t="s">
        <v>69</v>
      </c>
      <c r="K26" s="4027"/>
      <c r="L26" s="3869"/>
      <c r="M26" s="4140"/>
      <c r="N26" s="3785"/>
      <c r="O26" s="3718"/>
      <c r="P26" s="3718"/>
      <c r="Q26" s="583"/>
      <c r="R26" s="8079"/>
      <c r="S26" s="3962"/>
      <c r="T26" s="4135"/>
      <c r="U26" s="3623"/>
    </row>
    <row r="27" spans="1:24" s="51" customFormat="1" ht="15" customHeight="1" thickBot="1">
      <c r="A27" s="8238"/>
      <c r="B27" s="8360"/>
      <c r="C27" s="3721"/>
      <c r="D27" s="3720"/>
      <c r="E27" s="3707"/>
      <c r="F27" s="8096"/>
      <c r="G27" s="8204"/>
      <c r="H27" s="8344"/>
      <c r="I27" s="3654"/>
      <c r="J27" s="6322" t="s">
        <v>36</v>
      </c>
      <c r="K27" s="4139">
        <f>SUM(K23:K26)</f>
        <v>330</v>
      </c>
      <c r="L27" s="3825">
        <f>SUM(L23:L26)</f>
        <v>482.40000000000003</v>
      </c>
      <c r="M27" s="4139">
        <f>SUM(M23:M26)</f>
        <v>430.20000000000005</v>
      </c>
      <c r="N27" s="48"/>
      <c r="O27" s="4081"/>
      <c r="P27" s="4081"/>
      <c r="Q27" s="4079"/>
      <c r="R27" s="3903"/>
      <c r="S27" s="3962"/>
    </row>
    <row r="28" spans="1:24" s="51" customFormat="1" ht="16.5" hidden="1" customHeight="1" thickBot="1">
      <c r="A28" s="8238"/>
      <c r="B28" s="8360"/>
      <c r="C28" s="3727"/>
      <c r="D28" s="3731"/>
      <c r="E28" s="3716"/>
      <c r="F28" s="7568"/>
      <c r="G28" s="8204"/>
      <c r="H28" s="8344"/>
      <c r="I28" s="3667" t="s">
        <v>1174</v>
      </c>
      <c r="J28" s="4019" t="s">
        <v>41</v>
      </c>
      <c r="K28" s="3792"/>
      <c r="L28" s="3870"/>
      <c r="M28" s="3870"/>
      <c r="N28" s="4136" t="s">
        <v>1525</v>
      </c>
      <c r="O28" s="3776" t="s">
        <v>476</v>
      </c>
      <c r="P28" s="3776"/>
      <c r="Q28" s="3682"/>
      <c r="R28" s="3903"/>
      <c r="S28" s="3962"/>
      <c r="T28" s="3623"/>
    </row>
    <row r="29" spans="1:24" s="51" customFormat="1" ht="17.45" hidden="1" customHeight="1" thickBot="1">
      <c r="A29" s="8238"/>
      <c r="B29" s="8360"/>
      <c r="C29" s="3727"/>
      <c r="D29" s="3726"/>
      <c r="E29" s="3710"/>
      <c r="F29" s="7569"/>
      <c r="G29" s="8204"/>
      <c r="H29" s="8344"/>
      <c r="I29" s="3663"/>
      <c r="J29" s="4004" t="s">
        <v>90</v>
      </c>
      <c r="K29" s="3895"/>
      <c r="L29" s="3879"/>
      <c r="M29" s="3879"/>
      <c r="N29" s="3854"/>
      <c r="O29" s="3809"/>
      <c r="P29" s="3809"/>
      <c r="Q29" s="3713"/>
      <c r="R29" s="3903"/>
      <c r="S29" s="3962"/>
      <c r="T29" s="4135"/>
      <c r="U29" s="3623"/>
    </row>
    <row r="30" spans="1:24" s="51" customFormat="1" ht="13.9" hidden="1" customHeight="1" thickBot="1">
      <c r="A30" s="8238"/>
      <c r="B30" s="8360"/>
      <c r="C30" s="3727"/>
      <c r="D30" s="3726"/>
      <c r="E30" s="3710"/>
      <c r="F30" s="7569"/>
      <c r="G30" s="8204"/>
      <c r="H30" s="8344"/>
      <c r="I30" s="3663"/>
      <c r="J30" s="3844" t="s">
        <v>373</v>
      </c>
      <c r="K30" s="3835"/>
      <c r="L30" s="3820"/>
      <c r="M30" s="3820"/>
      <c r="N30" s="3851"/>
      <c r="O30" s="3703"/>
      <c r="P30" s="3703"/>
      <c r="Q30" s="3700"/>
      <c r="R30" s="3903"/>
      <c r="S30" s="3962"/>
    </row>
    <row r="31" spans="1:24" s="51" customFormat="1" ht="15.75" hidden="1" customHeight="1" thickBot="1">
      <c r="A31" s="8238"/>
      <c r="B31" s="8360"/>
      <c r="C31" s="3727"/>
      <c r="D31" s="3726"/>
      <c r="E31" s="3710"/>
      <c r="F31" s="6040"/>
      <c r="G31" s="8204"/>
      <c r="H31" s="8344"/>
      <c r="I31" s="3663"/>
      <c r="J31" s="3844" t="s">
        <v>69</v>
      </c>
      <c r="K31" s="3835"/>
      <c r="L31" s="3752"/>
      <c r="M31" s="3752"/>
      <c r="N31" s="3975"/>
      <c r="O31" s="3687"/>
      <c r="P31" s="3687"/>
      <c r="Q31" s="3624"/>
      <c r="R31" s="3903"/>
      <c r="S31" s="3962"/>
      <c r="T31" s="3623"/>
    </row>
    <row r="32" spans="1:24" s="51" customFormat="1" ht="15.6" hidden="1" customHeight="1" thickBot="1">
      <c r="A32" s="8238"/>
      <c r="B32" s="8360"/>
      <c r="C32" s="3727"/>
      <c r="D32" s="3720"/>
      <c r="E32" s="3707"/>
      <c r="F32" s="6039"/>
      <c r="G32" s="8458"/>
      <c r="H32" s="8345"/>
      <c r="I32" s="4138"/>
      <c r="J32" s="6322" t="s">
        <v>36</v>
      </c>
      <c r="K32" s="6421"/>
      <c r="L32" s="4137">
        <f>SUM(L28:L31)</f>
        <v>0</v>
      </c>
      <c r="M32" s="4137"/>
      <c r="N32" s="3787"/>
      <c r="O32" s="3776"/>
      <c r="P32" s="3776"/>
      <c r="Q32" s="3682"/>
      <c r="R32" s="3903"/>
      <c r="S32" s="3962"/>
      <c r="T32" s="4135"/>
      <c r="U32" s="3623"/>
    </row>
    <row r="33" spans="1:24" s="51" customFormat="1" ht="25.5" hidden="1" customHeight="1" thickBot="1">
      <c r="A33" s="8238"/>
      <c r="B33" s="8360"/>
      <c r="C33" s="4092"/>
      <c r="D33" s="3726"/>
      <c r="E33" s="3710"/>
      <c r="F33" s="6040"/>
      <c r="G33" s="3967"/>
      <c r="H33" s="4134"/>
      <c r="I33" s="3667" t="s">
        <v>1174</v>
      </c>
      <c r="J33" s="4019" t="s">
        <v>41</v>
      </c>
      <c r="K33" s="3822"/>
      <c r="L33" s="3879"/>
      <c r="M33" s="3879"/>
      <c r="N33" s="4136"/>
      <c r="O33" s="6176"/>
      <c r="P33" s="6176"/>
      <c r="Q33" s="3713"/>
      <c r="R33" s="3903"/>
      <c r="S33" s="3962"/>
    </row>
    <row r="34" spans="1:24" s="51" customFormat="1" ht="16.5" hidden="1" customHeight="1" thickBot="1">
      <c r="A34" s="8238"/>
      <c r="B34" s="8360"/>
      <c r="C34" s="4092"/>
      <c r="D34" s="3726"/>
      <c r="E34" s="3710"/>
      <c r="F34" s="6040"/>
      <c r="G34" s="3967"/>
      <c r="H34" s="4134"/>
      <c r="I34" s="3663"/>
      <c r="J34" s="4004" t="s">
        <v>90</v>
      </c>
      <c r="K34" s="3835"/>
      <c r="L34" s="3753"/>
      <c r="M34" s="3753"/>
      <c r="N34" s="3785"/>
      <c r="O34" s="3718"/>
      <c r="P34" s="3718"/>
      <c r="Q34" s="583"/>
      <c r="R34" s="3903"/>
      <c r="S34" s="3962"/>
      <c r="T34" s="3623"/>
    </row>
    <row r="35" spans="1:24" s="51" customFormat="1" ht="15" hidden="1" customHeight="1" thickBot="1">
      <c r="A35" s="8238"/>
      <c r="B35" s="8360"/>
      <c r="C35" s="4092"/>
      <c r="D35" s="3726"/>
      <c r="E35" s="3710"/>
      <c r="F35" s="6040"/>
      <c r="G35" s="3967"/>
      <c r="H35" s="4134"/>
      <c r="I35" s="3663"/>
      <c r="J35" s="3844" t="s">
        <v>373</v>
      </c>
      <c r="K35" s="3835"/>
      <c r="L35" s="3969"/>
      <c r="M35" s="3969"/>
      <c r="N35" s="48"/>
      <c r="O35" s="4081"/>
      <c r="P35" s="4081"/>
      <c r="Q35" s="4079"/>
      <c r="R35" s="3903"/>
      <c r="S35" s="3962"/>
      <c r="T35" s="4135"/>
      <c r="U35" s="3623"/>
    </row>
    <row r="36" spans="1:24" s="51" customFormat="1" ht="13.9" hidden="1" customHeight="1" thickBot="1">
      <c r="A36" s="8238"/>
      <c r="B36" s="8360"/>
      <c r="C36" s="4092"/>
      <c r="D36" s="3720"/>
      <c r="E36" s="3707"/>
      <c r="F36" s="6039"/>
      <c r="G36" s="3968"/>
      <c r="H36" s="4134"/>
      <c r="I36" s="3654"/>
      <c r="J36" s="6322" t="s">
        <v>36</v>
      </c>
      <c r="K36" s="6411"/>
      <c r="L36" s="3817">
        <f>SUM(L33:L35)</f>
        <v>0</v>
      </c>
      <c r="M36" s="3817"/>
      <c r="N36" s="48"/>
      <c r="O36" s="4081"/>
      <c r="P36" s="4081"/>
      <c r="Q36" s="4079"/>
      <c r="R36" s="3903"/>
      <c r="S36" s="3962"/>
    </row>
    <row r="37" spans="1:24" s="51" customFormat="1" ht="16.5" customHeight="1" thickBot="1">
      <c r="A37" s="8238"/>
      <c r="B37" s="8360"/>
      <c r="C37" s="8233"/>
      <c r="D37" s="8206"/>
      <c r="E37" s="8206"/>
      <c r="F37" s="8206"/>
      <c r="G37" s="8206"/>
      <c r="H37" s="8206"/>
      <c r="I37" s="8206"/>
      <c r="J37" s="6405" t="s">
        <v>41</v>
      </c>
      <c r="K37" s="6420">
        <f>K14+K28+K23+K33</f>
        <v>450</v>
      </c>
      <c r="L37" s="6419">
        <f>L14+L28+L23+L33</f>
        <v>325.5</v>
      </c>
      <c r="M37" s="6419">
        <f>M14+M28+M23+M33</f>
        <v>269.90000000000003</v>
      </c>
      <c r="N37" s="48"/>
      <c r="O37" s="4081"/>
      <c r="P37" s="4081"/>
      <c r="Q37" s="47"/>
      <c r="R37" s="3903"/>
      <c r="S37" s="3962"/>
      <c r="T37" s="3623"/>
      <c r="X37" s="3623"/>
    </row>
    <row r="38" spans="1:24" s="51" customFormat="1" ht="16.5" customHeight="1" thickBot="1">
      <c r="A38" s="8238"/>
      <c r="B38" s="8360"/>
      <c r="C38" s="8234"/>
      <c r="D38" s="8207"/>
      <c r="E38" s="8207"/>
      <c r="F38" s="8207"/>
      <c r="G38" s="8207"/>
      <c r="H38" s="8207"/>
      <c r="I38" s="8207"/>
      <c r="J38" s="6405" t="s">
        <v>373</v>
      </c>
      <c r="K38" s="3838">
        <f>K16+K25+K30</f>
        <v>0</v>
      </c>
      <c r="L38" s="3838">
        <f>L16+L25+L30</f>
        <v>94.3</v>
      </c>
      <c r="M38" s="3838">
        <f>M16+M25+M30</f>
        <v>94.3</v>
      </c>
      <c r="N38" s="3785"/>
      <c r="O38" s="3718"/>
      <c r="P38" s="3718"/>
      <c r="Q38" s="3717"/>
      <c r="R38" s="3903"/>
      <c r="S38" s="3902"/>
    </row>
    <row r="39" spans="1:24" s="51" customFormat="1" ht="16.5" customHeight="1" thickBot="1">
      <c r="A39" s="8238"/>
      <c r="B39" s="8360"/>
      <c r="C39" s="8234"/>
      <c r="D39" s="8207"/>
      <c r="E39" s="8207"/>
      <c r="F39" s="8207"/>
      <c r="G39" s="8207"/>
      <c r="H39" s="8207"/>
      <c r="I39" s="8207"/>
      <c r="J39" s="6405" t="s">
        <v>374</v>
      </c>
      <c r="K39" s="3838">
        <f>SUM(K24)</f>
        <v>0</v>
      </c>
      <c r="L39" s="3838">
        <f>SUM(L24)</f>
        <v>332.6</v>
      </c>
      <c r="M39" s="3838">
        <f>SUM(M24)</f>
        <v>332.6</v>
      </c>
      <c r="N39" s="3785"/>
      <c r="O39" s="3718"/>
      <c r="P39" s="3718"/>
      <c r="Q39" s="3717"/>
      <c r="R39" s="3903"/>
      <c r="S39" s="3902"/>
    </row>
    <row r="40" spans="1:24" s="51" customFormat="1" ht="16.5" customHeight="1" thickBot="1">
      <c r="A40" s="8238"/>
      <c r="B40" s="8360"/>
      <c r="C40" s="8234"/>
      <c r="D40" s="8207"/>
      <c r="E40" s="8207"/>
      <c r="F40" s="8207"/>
      <c r="G40" s="8207"/>
      <c r="H40" s="8207"/>
      <c r="I40" s="8207"/>
      <c r="J40" s="6405" t="s">
        <v>69</v>
      </c>
      <c r="K40" s="3838">
        <f>K17+K31+K26</f>
        <v>0</v>
      </c>
      <c r="L40" s="3838">
        <f>L17+L31+L26</f>
        <v>0</v>
      </c>
      <c r="M40" s="3838">
        <f>M17+M31+M26</f>
        <v>0</v>
      </c>
      <c r="N40" s="3785"/>
      <c r="O40" s="3718"/>
      <c r="P40" s="3718"/>
      <c r="Q40" s="3717"/>
      <c r="R40" s="3957"/>
      <c r="S40" s="3902"/>
    </row>
    <row r="41" spans="1:24" s="51" customFormat="1" ht="15" customHeight="1" thickBot="1">
      <c r="A41" s="8238"/>
      <c r="B41" s="8360"/>
      <c r="C41" s="8235"/>
      <c r="D41" s="8208"/>
      <c r="E41" s="8208"/>
      <c r="F41" s="8208"/>
      <c r="G41" s="8208"/>
      <c r="H41" s="8208"/>
      <c r="I41" s="8208"/>
      <c r="J41" s="4133" t="s">
        <v>36</v>
      </c>
      <c r="K41" s="3838">
        <f>SUM(K37:K40)</f>
        <v>450</v>
      </c>
      <c r="L41" s="3838">
        <f>SUM(L37:L40)</f>
        <v>752.40000000000009</v>
      </c>
      <c r="M41" s="3838">
        <f>SUM(M37:M40)</f>
        <v>696.80000000000007</v>
      </c>
      <c r="N41" s="48"/>
      <c r="O41" s="4081"/>
      <c r="P41" s="4081"/>
      <c r="Q41" s="47"/>
      <c r="R41" s="4132"/>
      <c r="S41" s="4002"/>
    </row>
    <row r="42" spans="1:24" s="51" customFormat="1" ht="21" customHeight="1" thickBot="1">
      <c r="A42" s="3647" t="s">
        <v>43</v>
      </c>
      <c r="B42" s="4071" t="s">
        <v>43</v>
      </c>
      <c r="C42" s="8470" t="s">
        <v>781</v>
      </c>
      <c r="D42" s="8154"/>
      <c r="E42" s="8154"/>
      <c r="F42" s="8154"/>
      <c r="G42" s="8154"/>
      <c r="H42" s="8154"/>
      <c r="I42" s="8154"/>
      <c r="J42" s="8155"/>
      <c r="K42" s="3648">
        <f>K41</f>
        <v>450</v>
      </c>
      <c r="L42" s="3648">
        <f>L41</f>
        <v>752.40000000000009</v>
      </c>
      <c r="M42" s="3648">
        <f>M41</f>
        <v>696.80000000000007</v>
      </c>
      <c r="N42" s="8346"/>
      <c r="O42" s="8347"/>
      <c r="P42" s="8347"/>
      <c r="Q42" s="8347"/>
      <c r="R42" s="4001"/>
      <c r="S42" s="4000"/>
    </row>
    <row r="43" spans="1:24" s="51" customFormat="1" ht="18.75" customHeight="1" thickBot="1">
      <c r="A43" s="3647" t="s">
        <v>43</v>
      </c>
      <c r="B43" s="3908" t="s">
        <v>38</v>
      </c>
      <c r="C43" s="4054" t="s">
        <v>1524</v>
      </c>
      <c r="D43" s="4053"/>
      <c r="E43" s="4053"/>
      <c r="F43" s="4053"/>
      <c r="G43" s="4050"/>
      <c r="H43" s="4052"/>
      <c r="I43" s="4050"/>
      <c r="J43" s="4050"/>
      <c r="K43" s="4051"/>
      <c r="L43" s="4131"/>
      <c r="M43" s="4131"/>
      <c r="N43" s="4050"/>
      <c r="O43" s="4050"/>
      <c r="P43" s="4050"/>
      <c r="Q43" s="4050"/>
      <c r="R43" s="3997"/>
      <c r="S43" s="3996"/>
    </row>
    <row r="44" spans="1:24" s="51" customFormat="1" ht="21.75" customHeight="1" thickBot="1">
      <c r="A44" s="8237"/>
      <c r="B44" s="8277"/>
      <c r="C44" s="4074"/>
      <c r="D44" s="4073"/>
      <c r="E44" s="4073"/>
      <c r="F44" s="4073"/>
      <c r="G44" s="4073"/>
      <c r="H44" s="4073"/>
      <c r="I44" s="4073"/>
      <c r="J44" s="4073"/>
      <c r="K44" s="4130"/>
      <c r="L44" s="4073"/>
      <c r="M44" s="3681"/>
      <c r="N44" s="6418" t="s">
        <v>1523</v>
      </c>
      <c r="O44" s="6353" t="s">
        <v>254</v>
      </c>
      <c r="P44" s="6353">
        <v>120</v>
      </c>
      <c r="Q44" s="6354">
        <v>179</v>
      </c>
      <c r="R44" s="3913"/>
      <c r="S44" s="3912"/>
    </row>
    <row r="45" spans="1:24" s="51" customFormat="1" ht="24.75" customHeight="1">
      <c r="A45" s="8238"/>
      <c r="B45" s="8278"/>
      <c r="C45" s="3995"/>
      <c r="D45" s="3993"/>
      <c r="E45" s="3993"/>
      <c r="F45" s="3993"/>
      <c r="G45" s="3993"/>
      <c r="H45" s="3993"/>
      <c r="I45" s="3993"/>
      <c r="J45" s="3993"/>
      <c r="K45" s="3994"/>
      <c r="L45" s="3993"/>
      <c r="M45" s="3674"/>
      <c r="N45" s="6292" t="s">
        <v>566</v>
      </c>
      <c r="O45" s="6176" t="s">
        <v>254</v>
      </c>
      <c r="P45" s="3714">
        <v>3</v>
      </c>
      <c r="Q45" s="3713">
        <v>0</v>
      </c>
      <c r="R45" s="3903"/>
      <c r="S45" s="3902"/>
    </row>
    <row r="46" spans="1:24" s="51" customFormat="1" ht="17.25" customHeight="1" thickBot="1">
      <c r="A46" s="8239"/>
      <c r="B46" s="8279"/>
      <c r="C46" s="3990"/>
      <c r="D46" s="3988"/>
      <c r="E46" s="3988"/>
      <c r="F46" s="3988"/>
      <c r="G46" s="3988"/>
      <c r="H46" s="3988"/>
      <c r="I46" s="3988"/>
      <c r="J46" s="3988"/>
      <c r="K46" s="3989"/>
      <c r="L46" s="3988"/>
      <c r="M46" s="3671"/>
      <c r="N46" s="6383" t="s">
        <v>1522</v>
      </c>
      <c r="O46" s="6240" t="s">
        <v>899</v>
      </c>
      <c r="P46" s="6057">
        <v>2</v>
      </c>
      <c r="Q46" s="6056">
        <v>0</v>
      </c>
      <c r="R46" s="3903"/>
      <c r="S46" s="3902"/>
    </row>
    <row r="47" spans="1:24" s="51" customFormat="1" ht="46.5" customHeight="1" thickBot="1">
      <c r="A47" s="3669" t="s">
        <v>43</v>
      </c>
      <c r="B47" s="4095" t="s">
        <v>38</v>
      </c>
      <c r="C47" s="4094" t="s">
        <v>43</v>
      </c>
      <c r="D47" s="4129"/>
      <c r="E47" s="4128"/>
      <c r="F47" s="4127" t="s">
        <v>1521</v>
      </c>
      <c r="G47" s="8203" t="s">
        <v>814</v>
      </c>
      <c r="H47" s="8475" t="s">
        <v>48</v>
      </c>
      <c r="I47" s="3779" t="s">
        <v>1364</v>
      </c>
      <c r="J47" s="3845"/>
      <c r="K47" s="4102"/>
      <c r="L47" s="4126"/>
      <c r="M47" s="4125"/>
      <c r="N47" s="6090" t="s">
        <v>1520</v>
      </c>
      <c r="O47" s="6131" t="s">
        <v>254</v>
      </c>
      <c r="P47" s="6351">
        <v>2</v>
      </c>
      <c r="Q47" s="6350">
        <v>0</v>
      </c>
      <c r="R47" s="3903"/>
      <c r="S47" s="3902"/>
    </row>
    <row r="48" spans="1:24" s="51" customFormat="1" ht="19.5" customHeight="1">
      <c r="A48" s="8237" t="s">
        <v>43</v>
      </c>
      <c r="B48" s="8221" t="s">
        <v>38</v>
      </c>
      <c r="C48" s="8105" t="s">
        <v>43</v>
      </c>
      <c r="D48" s="8117" t="s">
        <v>38</v>
      </c>
      <c r="E48" s="8288"/>
      <c r="F48" s="7847" t="s">
        <v>1519</v>
      </c>
      <c r="G48" s="8204"/>
      <c r="H48" s="8476"/>
      <c r="I48" s="8097" t="s">
        <v>1174</v>
      </c>
      <c r="J48" s="3845" t="s">
        <v>41</v>
      </c>
      <c r="K48" s="4124">
        <v>0</v>
      </c>
      <c r="L48" s="4124">
        <v>0</v>
      </c>
      <c r="M48" s="4124">
        <v>0</v>
      </c>
      <c r="N48" s="8291" t="s">
        <v>1508</v>
      </c>
      <c r="O48" s="8451" t="s">
        <v>1171</v>
      </c>
      <c r="P48" s="8424">
        <v>1</v>
      </c>
      <c r="Q48" s="8351">
        <v>0</v>
      </c>
      <c r="R48" s="4123"/>
      <c r="S48" s="4122"/>
      <c r="T48" s="4121"/>
      <c r="U48" s="4121"/>
      <c r="V48" s="4121"/>
      <c r="W48" s="4121"/>
    </row>
    <row r="49" spans="1:22" s="51" customFormat="1" ht="15.75" customHeight="1">
      <c r="A49" s="8238"/>
      <c r="B49" s="8222"/>
      <c r="C49" s="8106"/>
      <c r="D49" s="8118"/>
      <c r="E49" s="8289"/>
      <c r="F49" s="7848"/>
      <c r="G49" s="8204"/>
      <c r="H49" s="8476"/>
      <c r="I49" s="8098"/>
      <c r="J49" s="4098" t="s">
        <v>90</v>
      </c>
      <c r="K49" s="4029"/>
      <c r="L49" s="4120"/>
      <c r="M49" s="4119"/>
      <c r="N49" s="8292"/>
      <c r="O49" s="8294"/>
      <c r="P49" s="8293"/>
      <c r="Q49" s="8352"/>
      <c r="R49" s="3903"/>
      <c r="S49" s="3902"/>
    </row>
    <row r="50" spans="1:22" s="51" customFormat="1" ht="18" customHeight="1">
      <c r="A50" s="8238"/>
      <c r="B50" s="8222"/>
      <c r="C50" s="8106"/>
      <c r="D50" s="8118"/>
      <c r="E50" s="8289"/>
      <c r="F50" s="7848"/>
      <c r="G50" s="8204"/>
      <c r="H50" s="8476"/>
      <c r="I50" s="8098"/>
      <c r="J50" s="4030" t="s">
        <v>373</v>
      </c>
      <c r="K50" s="4118"/>
      <c r="L50" s="4117"/>
      <c r="M50" s="4116"/>
      <c r="N50" s="6417"/>
      <c r="O50" s="6265"/>
      <c r="P50" s="6349"/>
      <c r="Q50" s="6348"/>
      <c r="R50" s="3903"/>
      <c r="S50" s="3902"/>
    </row>
    <row r="51" spans="1:22" s="51" customFormat="1" ht="15.75" customHeight="1" thickBot="1">
      <c r="A51" s="8238"/>
      <c r="B51" s="8222"/>
      <c r="C51" s="8106"/>
      <c r="D51" s="8118"/>
      <c r="E51" s="8289"/>
      <c r="F51" s="7848"/>
      <c r="G51" s="8204"/>
      <c r="H51" s="8476"/>
      <c r="I51" s="8098"/>
      <c r="J51" s="4097" t="s">
        <v>69</v>
      </c>
      <c r="K51" s="4027"/>
      <c r="L51" s="4115"/>
      <c r="M51" s="4114"/>
      <c r="N51" s="6417"/>
      <c r="O51" s="6265"/>
      <c r="P51" s="6349"/>
      <c r="Q51" s="6348"/>
      <c r="R51" s="3903"/>
      <c r="S51" s="3902"/>
    </row>
    <row r="52" spans="1:22" s="51" customFormat="1" ht="17.25" customHeight="1" thickBot="1">
      <c r="A52" s="8239"/>
      <c r="B52" s="8223"/>
      <c r="C52" s="8107"/>
      <c r="D52" s="8119"/>
      <c r="E52" s="8290"/>
      <c r="F52" s="7849"/>
      <c r="G52" s="8204"/>
      <c r="H52" s="8476"/>
      <c r="I52" s="8099"/>
      <c r="J52" s="6322" t="s">
        <v>36</v>
      </c>
      <c r="K52" s="4113">
        <f>SUM(K48:K51)</f>
        <v>0</v>
      </c>
      <c r="L52" s="4113">
        <f>SUM(L48:L51)</f>
        <v>0</v>
      </c>
      <c r="M52" s="4113">
        <f>SUM(M48:M51)</f>
        <v>0</v>
      </c>
      <c r="N52" s="6416"/>
      <c r="O52" s="6190"/>
      <c r="P52" s="6415"/>
      <c r="Q52" s="6024"/>
      <c r="R52" s="3903"/>
      <c r="S52" s="3902"/>
    </row>
    <row r="53" spans="1:22" s="51" customFormat="1" ht="23.25" hidden="1" customHeight="1" thickBot="1">
      <c r="A53" s="8237"/>
      <c r="B53" s="8221"/>
      <c r="C53" s="8105"/>
      <c r="D53" s="8117"/>
      <c r="E53" s="8288"/>
      <c r="F53" s="8348"/>
      <c r="G53" s="8204"/>
      <c r="H53" s="8476"/>
      <c r="I53" s="8097" t="s">
        <v>1174</v>
      </c>
      <c r="J53" s="3713" t="s">
        <v>41</v>
      </c>
      <c r="K53" s="4102"/>
      <c r="L53" s="3823">
        <v>0</v>
      </c>
      <c r="M53" s="3792"/>
      <c r="N53" s="8291" t="s">
        <v>1508</v>
      </c>
      <c r="O53" s="8451" t="s">
        <v>1171</v>
      </c>
      <c r="P53" s="8424">
        <v>1</v>
      </c>
      <c r="Q53" s="8351"/>
      <c r="R53" s="3903"/>
      <c r="S53" s="3902"/>
      <c r="T53" s="3623"/>
      <c r="V53" s="3623"/>
    </row>
    <row r="54" spans="1:22" s="51" customFormat="1" ht="36.75" hidden="1" customHeight="1">
      <c r="A54" s="8238"/>
      <c r="B54" s="8222"/>
      <c r="C54" s="8106"/>
      <c r="D54" s="8118"/>
      <c r="E54" s="8289"/>
      <c r="F54" s="8349"/>
      <c r="G54" s="8204"/>
      <c r="H54" s="8476"/>
      <c r="I54" s="8098"/>
      <c r="J54" s="3692" t="s">
        <v>90</v>
      </c>
      <c r="K54" s="4029"/>
      <c r="L54" s="3826"/>
      <c r="M54" s="3895"/>
      <c r="N54" s="8292"/>
      <c r="O54" s="8294"/>
      <c r="P54" s="8293"/>
      <c r="Q54" s="8352"/>
      <c r="R54" s="3903"/>
      <c r="S54" s="3902"/>
    </row>
    <row r="55" spans="1:22" s="51" customFormat="1" ht="40.5" hidden="1" customHeight="1">
      <c r="A55" s="8238"/>
      <c r="B55" s="8222"/>
      <c r="C55" s="8106"/>
      <c r="D55" s="8118"/>
      <c r="E55" s="8289"/>
      <c r="F55" s="8349"/>
      <c r="G55" s="8204"/>
      <c r="H55" s="8476"/>
      <c r="I55" s="8098"/>
      <c r="J55" s="4112" t="s">
        <v>373</v>
      </c>
      <c r="K55" s="3846"/>
      <c r="L55" s="3875"/>
      <c r="M55" s="4111"/>
      <c r="N55" s="6309"/>
      <c r="O55" s="6190"/>
      <c r="P55" s="6414"/>
      <c r="Q55" s="6413"/>
      <c r="R55" s="3903"/>
      <c r="S55" s="3902"/>
    </row>
    <row r="56" spans="1:22" s="51" customFormat="1" ht="45" hidden="1" customHeight="1">
      <c r="A56" s="8238"/>
      <c r="B56" s="8222"/>
      <c r="C56" s="8106"/>
      <c r="D56" s="8118"/>
      <c r="E56" s="8289"/>
      <c r="F56" s="8349"/>
      <c r="G56" s="8204"/>
      <c r="H56" s="8476"/>
      <c r="I56" s="8098"/>
      <c r="J56" s="3624" t="s">
        <v>69</v>
      </c>
      <c r="K56" s="4027"/>
      <c r="L56" s="3858"/>
      <c r="M56" s="3835"/>
      <c r="N56" s="6309"/>
      <c r="O56" s="6190"/>
      <c r="P56" s="6414"/>
      <c r="Q56" s="6413"/>
      <c r="R56" s="3903"/>
      <c r="S56" s="3902"/>
      <c r="T56" s="3623"/>
    </row>
    <row r="57" spans="1:22" s="51" customFormat="1" ht="60" hidden="1" customHeight="1">
      <c r="A57" s="8239"/>
      <c r="B57" s="8223"/>
      <c r="C57" s="8107"/>
      <c r="D57" s="8119"/>
      <c r="E57" s="8290"/>
      <c r="F57" s="8350"/>
      <c r="G57" s="8204"/>
      <c r="H57" s="8476"/>
      <c r="I57" s="8099"/>
      <c r="J57" s="6412" t="s">
        <v>36</v>
      </c>
      <c r="K57" s="6411"/>
      <c r="L57" s="4014">
        <f>SUM(L53:L56)</f>
        <v>0</v>
      </c>
      <c r="M57" s="4110"/>
      <c r="N57" s="6059"/>
      <c r="O57" s="6410"/>
      <c r="P57" s="6409"/>
      <c r="Q57" s="6408"/>
      <c r="R57" s="3903"/>
      <c r="S57" s="3902"/>
    </row>
    <row r="58" spans="1:22" s="51" customFormat="1" ht="37.5" customHeight="1">
      <c r="A58" s="3669" t="s">
        <v>43</v>
      </c>
      <c r="B58" s="4095" t="s">
        <v>38</v>
      </c>
      <c r="C58" s="4094" t="s">
        <v>43</v>
      </c>
      <c r="D58" s="3731" t="s">
        <v>86</v>
      </c>
      <c r="E58" s="3716"/>
      <c r="F58" s="8185" t="s">
        <v>1518</v>
      </c>
      <c r="G58" s="8204"/>
      <c r="H58" s="8476"/>
      <c r="I58" s="8097" t="s">
        <v>790</v>
      </c>
      <c r="J58" s="4019" t="s">
        <v>41</v>
      </c>
      <c r="K58" s="3822">
        <v>45</v>
      </c>
      <c r="L58" s="3823">
        <v>50.3</v>
      </c>
      <c r="M58" s="3822">
        <v>50.2</v>
      </c>
      <c r="N58" s="6090" t="s">
        <v>1517</v>
      </c>
      <c r="O58" s="6131" t="s">
        <v>254</v>
      </c>
      <c r="P58" s="6351">
        <v>2</v>
      </c>
      <c r="Q58" s="6350">
        <v>3</v>
      </c>
      <c r="R58" s="3957"/>
      <c r="S58" s="3902"/>
    </row>
    <row r="59" spans="1:22" s="51" customFormat="1" ht="16.5" customHeight="1">
      <c r="A59" s="3729"/>
      <c r="B59" s="4093"/>
      <c r="C59" s="4092"/>
      <c r="D59" s="3726"/>
      <c r="E59" s="3710"/>
      <c r="F59" s="8186"/>
      <c r="G59" s="8204"/>
      <c r="H59" s="8476"/>
      <c r="I59" s="8098"/>
      <c r="J59" s="4004" t="s">
        <v>90</v>
      </c>
      <c r="K59" s="3895"/>
      <c r="L59" s="3834"/>
      <c r="M59" s="3895"/>
      <c r="N59" s="4109" t="s">
        <v>1516</v>
      </c>
      <c r="O59" s="4108" t="s">
        <v>254</v>
      </c>
      <c r="P59" s="4107">
        <v>50</v>
      </c>
      <c r="Q59" s="4106">
        <v>52</v>
      </c>
      <c r="R59" s="3903"/>
      <c r="S59" s="3902"/>
    </row>
    <row r="60" spans="1:22" s="51" customFormat="1" ht="19.5" customHeight="1" thickBot="1">
      <c r="A60" s="3729"/>
      <c r="B60" s="4093"/>
      <c r="C60" s="4092"/>
      <c r="D60" s="3726"/>
      <c r="E60" s="3710"/>
      <c r="F60" s="8186"/>
      <c r="G60" s="8204"/>
      <c r="H60" s="8476"/>
      <c r="I60" s="8098"/>
      <c r="J60" s="3844" t="s">
        <v>373</v>
      </c>
      <c r="K60" s="3835">
        <v>80</v>
      </c>
      <c r="L60" s="4096">
        <v>68.7</v>
      </c>
      <c r="M60" s="3827">
        <v>68.5</v>
      </c>
      <c r="N60" s="4105"/>
      <c r="O60" s="3748"/>
      <c r="P60" s="3748"/>
      <c r="Q60" s="3747"/>
      <c r="R60" s="3903"/>
      <c r="S60" s="3902"/>
    </row>
    <row r="61" spans="1:22" s="51" customFormat="1" ht="13.5" customHeight="1" thickBot="1">
      <c r="A61" s="3723"/>
      <c r="B61" s="4091"/>
      <c r="C61" s="4090"/>
      <c r="D61" s="3720"/>
      <c r="E61" s="3671"/>
      <c r="F61" s="4104"/>
      <c r="G61" s="8205"/>
      <c r="H61" s="8476"/>
      <c r="I61" s="8099"/>
      <c r="J61" s="6322" t="s">
        <v>36</v>
      </c>
      <c r="K61" s="4103">
        <f>SUM(K58:K60)</f>
        <v>125</v>
      </c>
      <c r="L61" s="4103">
        <f>SUM(L58:L60)</f>
        <v>119</v>
      </c>
      <c r="M61" s="4103">
        <f>SUM(M58:M60)</f>
        <v>118.7</v>
      </c>
      <c r="N61" s="48"/>
      <c r="O61" s="4081"/>
      <c r="P61" s="4081"/>
      <c r="Q61" s="47"/>
      <c r="R61" s="3903"/>
      <c r="S61" s="3902"/>
    </row>
    <row r="62" spans="1:22" s="51" customFormat="1" ht="21.75" customHeight="1">
      <c r="A62" s="8237" t="s">
        <v>43</v>
      </c>
      <c r="B62" s="8221" t="s">
        <v>38</v>
      </c>
      <c r="C62" s="8105" t="s">
        <v>43</v>
      </c>
      <c r="D62" s="8117" t="s">
        <v>81</v>
      </c>
      <c r="E62" s="8097"/>
      <c r="F62" s="8094" t="s">
        <v>1515</v>
      </c>
      <c r="G62" s="8203" t="s">
        <v>814</v>
      </c>
      <c r="H62" s="8476"/>
      <c r="I62" s="8097" t="s">
        <v>790</v>
      </c>
      <c r="J62" s="4019" t="s">
        <v>41</v>
      </c>
      <c r="K62" s="3822">
        <v>25</v>
      </c>
      <c r="L62" s="3822">
        <v>25</v>
      </c>
      <c r="M62" s="3823">
        <v>21.9</v>
      </c>
      <c r="N62" s="8491" t="s">
        <v>1514</v>
      </c>
      <c r="O62" s="8425" t="s">
        <v>1171</v>
      </c>
      <c r="P62" s="8424">
        <v>9600</v>
      </c>
      <c r="Q62" s="8351">
        <v>8027</v>
      </c>
      <c r="R62" s="3903"/>
      <c r="S62" s="3962"/>
      <c r="T62" s="3623"/>
    </row>
    <row r="63" spans="1:22" s="51" customFormat="1" ht="12.75" customHeight="1">
      <c r="A63" s="8238"/>
      <c r="B63" s="8222"/>
      <c r="C63" s="8106"/>
      <c r="D63" s="8118"/>
      <c r="E63" s="8098"/>
      <c r="F63" s="8095"/>
      <c r="G63" s="8204"/>
      <c r="H63" s="8476"/>
      <c r="I63" s="8098"/>
      <c r="J63" s="4004" t="s">
        <v>90</v>
      </c>
      <c r="K63" s="3895"/>
      <c r="L63" s="3895">
        <v>0</v>
      </c>
      <c r="M63" s="3895">
        <v>0</v>
      </c>
      <c r="N63" s="8492"/>
      <c r="O63" s="8426"/>
      <c r="P63" s="8293"/>
      <c r="Q63" s="8352"/>
      <c r="R63" s="3903"/>
      <c r="S63" s="3902"/>
    </row>
    <row r="64" spans="1:22" s="51" customFormat="1" ht="18.75" customHeight="1" thickBot="1">
      <c r="A64" s="8238"/>
      <c r="B64" s="8222"/>
      <c r="C64" s="8106"/>
      <c r="D64" s="8118"/>
      <c r="E64" s="8098"/>
      <c r="F64" s="8095"/>
      <c r="G64" s="8204"/>
      <c r="H64" s="8476"/>
      <c r="I64" s="8098"/>
      <c r="J64" s="3844" t="s">
        <v>373</v>
      </c>
      <c r="K64" s="3835">
        <v>40</v>
      </c>
      <c r="L64" s="3835">
        <v>30.3</v>
      </c>
      <c r="M64" s="3835">
        <v>30.3</v>
      </c>
      <c r="N64" s="3977"/>
      <c r="O64" s="3736"/>
      <c r="P64" s="3736"/>
      <c r="Q64" s="3735"/>
      <c r="R64" s="3903"/>
      <c r="S64" s="3902"/>
    </row>
    <row r="65" spans="1:22" s="51" customFormat="1" ht="19.5" customHeight="1" thickBot="1">
      <c r="A65" s="8239"/>
      <c r="B65" s="8223"/>
      <c r="C65" s="8107"/>
      <c r="D65" s="8119"/>
      <c r="E65" s="8099"/>
      <c r="F65" s="8096"/>
      <c r="G65" s="8204"/>
      <c r="H65" s="8477"/>
      <c r="I65" s="8099"/>
      <c r="J65" s="6322" t="s">
        <v>36</v>
      </c>
      <c r="K65" s="4014">
        <f>K62+K63+K64</f>
        <v>65</v>
      </c>
      <c r="L65" s="4014">
        <f>L62+L63+L64</f>
        <v>55.3</v>
      </c>
      <c r="M65" s="4014">
        <f>M62+M63+M64</f>
        <v>52.2</v>
      </c>
      <c r="N65" s="3747"/>
      <c r="O65" s="3748"/>
      <c r="P65" s="3748"/>
      <c r="Q65" s="3747"/>
      <c r="R65" s="3903"/>
      <c r="S65" s="3902"/>
    </row>
    <row r="66" spans="1:22" s="51" customFormat="1" ht="19.5" customHeight="1">
      <c r="A66" s="3669" t="s">
        <v>43</v>
      </c>
      <c r="B66" s="4095" t="s">
        <v>38</v>
      </c>
      <c r="C66" s="4094" t="s">
        <v>43</v>
      </c>
      <c r="D66" s="3731" t="s">
        <v>79</v>
      </c>
      <c r="E66" s="3716"/>
      <c r="F66" s="6407" t="s">
        <v>1513</v>
      </c>
      <c r="G66" s="8203" t="s">
        <v>814</v>
      </c>
      <c r="H66" s="8108" t="s">
        <v>48</v>
      </c>
      <c r="I66" s="3716" t="s">
        <v>790</v>
      </c>
      <c r="J66" s="3845" t="s">
        <v>41</v>
      </c>
      <c r="K66" s="4102">
        <v>50</v>
      </c>
      <c r="L66" s="3823">
        <v>20</v>
      </c>
      <c r="M66" s="3823">
        <v>14.5</v>
      </c>
      <c r="N66" s="8291" t="s">
        <v>1512</v>
      </c>
      <c r="O66" s="8451" t="s">
        <v>476</v>
      </c>
      <c r="P66" s="8424">
        <v>188.08</v>
      </c>
      <c r="Q66" s="8493">
        <v>188.08</v>
      </c>
      <c r="R66" s="8089"/>
      <c r="S66" s="4099"/>
      <c r="T66" s="3623"/>
      <c r="V66" s="3623"/>
    </row>
    <row r="67" spans="1:22" s="51" customFormat="1" ht="19.5" customHeight="1">
      <c r="A67" s="3729"/>
      <c r="B67" s="4093"/>
      <c r="C67" s="4092"/>
      <c r="D67" s="3726"/>
      <c r="E67" s="3710"/>
      <c r="F67" s="6406"/>
      <c r="G67" s="8204"/>
      <c r="H67" s="8109"/>
      <c r="I67" s="3710"/>
      <c r="J67" s="4098" t="s">
        <v>90</v>
      </c>
      <c r="K67" s="3826">
        <v>0</v>
      </c>
      <c r="L67" s="3826">
        <v>0</v>
      </c>
      <c r="M67" s="3826">
        <v>0</v>
      </c>
      <c r="N67" s="8292"/>
      <c r="O67" s="8294"/>
      <c r="P67" s="8293"/>
      <c r="Q67" s="8494"/>
      <c r="R67" s="8090"/>
      <c r="S67" s="3902"/>
    </row>
    <row r="68" spans="1:22" s="51" customFormat="1" ht="19.5" customHeight="1" thickBot="1">
      <c r="A68" s="3729"/>
      <c r="B68" s="4093"/>
      <c r="C68" s="4092"/>
      <c r="D68" s="3726"/>
      <c r="E68" s="3710"/>
      <c r="F68" s="6406"/>
      <c r="G68" s="8204"/>
      <c r="H68" s="8109"/>
      <c r="I68" s="3710"/>
      <c r="J68" s="4101" t="s">
        <v>373</v>
      </c>
      <c r="K68" s="4100">
        <v>100</v>
      </c>
      <c r="L68" s="4096">
        <v>94.1</v>
      </c>
      <c r="M68" s="4096">
        <v>94.1</v>
      </c>
      <c r="N68" s="3851"/>
      <c r="O68" s="3696"/>
      <c r="P68" s="3703"/>
      <c r="Q68" s="3898"/>
      <c r="R68" s="3700"/>
      <c r="S68" s="3902"/>
    </row>
    <row r="69" spans="1:22" s="51" customFormat="1" ht="19.5" customHeight="1" thickBot="1">
      <c r="A69" s="3723"/>
      <c r="B69" s="4091"/>
      <c r="C69" s="4090"/>
      <c r="D69" s="3720"/>
      <c r="E69" s="3707"/>
      <c r="F69" s="6406"/>
      <c r="G69" s="8204"/>
      <c r="H69" s="8109"/>
      <c r="I69" s="3710"/>
      <c r="J69" s="6322" t="s">
        <v>36</v>
      </c>
      <c r="K69" s="4014">
        <f>SUM(K66:K68)</f>
        <v>150</v>
      </c>
      <c r="L69" s="4014">
        <f>SUM(L66:L68)</f>
        <v>114.1</v>
      </c>
      <c r="M69" s="4014">
        <f>SUM(M66:M68)</f>
        <v>108.6</v>
      </c>
      <c r="N69" s="3689"/>
      <c r="O69" s="3718"/>
      <c r="P69" s="3718"/>
      <c r="Q69" s="3941"/>
      <c r="R69" s="3940"/>
      <c r="S69" s="3902"/>
    </row>
    <row r="70" spans="1:22" s="51" customFormat="1" ht="19.5" customHeight="1">
      <c r="A70" s="3669" t="s">
        <v>43</v>
      </c>
      <c r="B70" s="4095" t="s">
        <v>38</v>
      </c>
      <c r="C70" s="4094" t="s">
        <v>43</v>
      </c>
      <c r="D70" s="3731" t="s">
        <v>74</v>
      </c>
      <c r="E70" s="3716"/>
      <c r="F70" s="6041" t="s">
        <v>1511</v>
      </c>
      <c r="G70" s="8204"/>
      <c r="H70" s="8109"/>
      <c r="I70" s="3716" t="s">
        <v>790</v>
      </c>
      <c r="J70" s="4098" t="s">
        <v>41</v>
      </c>
      <c r="K70" s="4029">
        <v>150</v>
      </c>
      <c r="L70" s="3834">
        <v>104.4</v>
      </c>
      <c r="M70" s="3823">
        <v>102.6</v>
      </c>
      <c r="N70" s="8252" t="s">
        <v>1510</v>
      </c>
      <c r="O70" s="8293" t="s">
        <v>1171</v>
      </c>
      <c r="P70" s="8495">
        <v>2</v>
      </c>
      <c r="Q70" s="8498">
        <v>1</v>
      </c>
      <c r="R70" s="8077" t="s">
        <v>2125</v>
      </c>
      <c r="S70" s="4099"/>
      <c r="T70" s="3623"/>
    </row>
    <row r="71" spans="1:22" s="51" customFormat="1" ht="19.5" customHeight="1">
      <c r="A71" s="3729"/>
      <c r="B71" s="4093"/>
      <c r="C71" s="4092"/>
      <c r="D71" s="3726"/>
      <c r="E71" s="3710"/>
      <c r="F71" s="6112"/>
      <c r="G71" s="8204"/>
      <c r="H71" s="8109"/>
      <c r="I71" s="3710"/>
      <c r="J71" s="4098" t="s">
        <v>90</v>
      </c>
      <c r="K71" s="3826">
        <v>0</v>
      </c>
      <c r="L71" s="3826">
        <v>0</v>
      </c>
      <c r="M71" s="3826">
        <v>0</v>
      </c>
      <c r="N71" s="8292"/>
      <c r="O71" s="8294"/>
      <c r="P71" s="8293"/>
      <c r="Q71" s="8352"/>
      <c r="R71" s="8078"/>
      <c r="S71" s="3902"/>
    </row>
    <row r="72" spans="1:22" s="51" customFormat="1" ht="19.5" customHeight="1" thickBot="1">
      <c r="A72" s="3729"/>
      <c r="B72" s="4093"/>
      <c r="C72" s="4092"/>
      <c r="D72" s="3726"/>
      <c r="E72" s="3710"/>
      <c r="F72" s="6112"/>
      <c r="G72" s="8204"/>
      <c r="H72" s="8109"/>
      <c r="I72" s="3710"/>
      <c r="J72" s="4097" t="s">
        <v>373</v>
      </c>
      <c r="K72" s="3835">
        <v>0</v>
      </c>
      <c r="L72" s="3835">
        <v>0</v>
      </c>
      <c r="M72" s="3835">
        <v>0</v>
      </c>
      <c r="N72" s="3975"/>
      <c r="O72" s="3687"/>
      <c r="P72" s="3687"/>
      <c r="R72" s="8079"/>
      <c r="S72" s="3902"/>
    </row>
    <row r="73" spans="1:22" s="51" customFormat="1" ht="16.5" customHeight="1" thickBot="1">
      <c r="A73" s="3723"/>
      <c r="B73" s="4091"/>
      <c r="C73" s="4090"/>
      <c r="D73" s="3720"/>
      <c r="E73" s="3707"/>
      <c r="F73" s="6109"/>
      <c r="G73" s="8204"/>
      <c r="H73" s="8109"/>
      <c r="I73" s="3707"/>
      <c r="J73" s="6322" t="s">
        <v>36</v>
      </c>
      <c r="K73" s="4014">
        <f>SUM(K70:K72)</f>
        <v>150</v>
      </c>
      <c r="L73" s="4014">
        <f>SUM(L70:L72)</f>
        <v>104.4</v>
      </c>
      <c r="M73" s="4014">
        <f>SUM(M70:M72)</f>
        <v>102.6</v>
      </c>
      <c r="N73" s="3785"/>
      <c r="O73" s="3718"/>
      <c r="P73" s="3718"/>
      <c r="Q73" s="3717"/>
      <c r="R73" s="3903"/>
      <c r="S73" s="3902"/>
    </row>
    <row r="74" spans="1:22" s="51" customFormat="1" ht="13.5" customHeight="1">
      <c r="A74" s="3669" t="s">
        <v>43</v>
      </c>
      <c r="B74" s="4095" t="s">
        <v>38</v>
      </c>
      <c r="C74" s="4094" t="s">
        <v>43</v>
      </c>
      <c r="D74" s="3726" t="s">
        <v>284</v>
      </c>
      <c r="E74" s="3716"/>
      <c r="F74" s="8295" t="s">
        <v>1509</v>
      </c>
      <c r="G74" s="8204"/>
      <c r="H74" s="8109"/>
      <c r="I74" s="3716" t="s">
        <v>790</v>
      </c>
      <c r="J74" s="4098" t="s">
        <v>41</v>
      </c>
      <c r="K74" s="4029">
        <v>120</v>
      </c>
      <c r="L74" s="3823">
        <v>0</v>
      </c>
      <c r="M74" s="3823">
        <v>0</v>
      </c>
      <c r="N74" s="8291" t="s">
        <v>1508</v>
      </c>
      <c r="O74" s="8451" t="s">
        <v>1171</v>
      </c>
      <c r="P74" s="8424">
        <v>1</v>
      </c>
      <c r="Q74" s="8351">
        <v>0</v>
      </c>
      <c r="R74" s="8077" t="s">
        <v>1507</v>
      </c>
      <c r="S74" s="3962"/>
    </row>
    <row r="75" spans="1:22" s="51" customFormat="1" ht="21.75" customHeight="1">
      <c r="A75" s="3729"/>
      <c r="B75" s="4093"/>
      <c r="C75" s="4092"/>
      <c r="D75" s="3726"/>
      <c r="E75" s="3710"/>
      <c r="F75" s="8296"/>
      <c r="G75" s="8204"/>
      <c r="H75" s="8109"/>
      <c r="I75" s="3710"/>
      <c r="J75" s="4098" t="s">
        <v>90</v>
      </c>
      <c r="K75" s="4029"/>
      <c r="L75" s="3826"/>
      <c r="M75" s="3895"/>
      <c r="N75" s="8292"/>
      <c r="O75" s="8294"/>
      <c r="P75" s="8293"/>
      <c r="Q75" s="8352"/>
      <c r="R75" s="8078"/>
      <c r="S75" s="3902"/>
    </row>
    <row r="76" spans="1:22" s="51" customFormat="1" ht="15" customHeight="1" thickBot="1">
      <c r="A76" s="3729"/>
      <c r="B76" s="4093"/>
      <c r="C76" s="4092"/>
      <c r="D76" s="3726"/>
      <c r="E76" s="3710"/>
      <c r="F76" s="8296"/>
      <c r="G76" s="8204"/>
      <c r="H76" s="8109"/>
      <c r="I76" s="3710"/>
      <c r="J76" s="4097" t="s">
        <v>373</v>
      </c>
      <c r="K76" s="4096">
        <v>0</v>
      </c>
      <c r="L76" s="4096">
        <v>0</v>
      </c>
      <c r="M76" s="4096">
        <v>0</v>
      </c>
      <c r="N76" s="3977"/>
      <c r="O76" s="3736"/>
      <c r="P76" s="3736"/>
      <c r="Q76" s="3735"/>
      <c r="R76" s="8078"/>
      <c r="S76" s="3902"/>
    </row>
    <row r="77" spans="1:22" s="51" customFormat="1" ht="19.5" customHeight="1" thickBot="1">
      <c r="A77" s="3723"/>
      <c r="B77" s="4091"/>
      <c r="C77" s="4090"/>
      <c r="D77" s="3720"/>
      <c r="E77" s="3707"/>
      <c r="F77" s="8297"/>
      <c r="G77" s="8205"/>
      <c r="H77" s="8110"/>
      <c r="I77" s="3707"/>
      <c r="J77" s="6322" t="s">
        <v>36</v>
      </c>
      <c r="K77" s="4014">
        <f>SUM(K74:K76)</f>
        <v>120</v>
      </c>
      <c r="L77" s="4014">
        <f>SUM(L74:L76)</f>
        <v>0</v>
      </c>
      <c r="M77" s="4014">
        <f>SUM(M74:M76)</f>
        <v>0</v>
      </c>
      <c r="N77" s="3785"/>
      <c r="O77" s="3718"/>
      <c r="P77" s="3718"/>
      <c r="Q77" s="3717"/>
      <c r="R77" s="8079"/>
      <c r="S77" s="3902"/>
    </row>
    <row r="78" spans="1:22" s="51" customFormat="1" ht="19.5" customHeight="1" thickBot="1">
      <c r="A78" s="3669" t="s">
        <v>43</v>
      </c>
      <c r="B78" s="4095" t="s">
        <v>38</v>
      </c>
      <c r="C78" s="4094" t="s">
        <v>43</v>
      </c>
      <c r="D78" s="8207"/>
      <c r="E78" s="8207"/>
      <c r="F78" s="8207"/>
      <c r="G78" s="8207"/>
      <c r="H78" s="8207"/>
      <c r="I78" s="8207"/>
      <c r="J78" s="6405" t="s">
        <v>41</v>
      </c>
      <c r="K78" s="3836">
        <f>K58+K62+K66+K70+K53+K74+K48</f>
        <v>390</v>
      </c>
      <c r="L78" s="3836">
        <f>L58+L62+L66+L70+L53+L74+L48</f>
        <v>199.7</v>
      </c>
      <c r="M78" s="3836">
        <f>M58+M62+M66+M70+M53+M74+M48</f>
        <v>189.2</v>
      </c>
      <c r="N78" s="3984"/>
      <c r="O78" s="3983"/>
      <c r="P78" s="3776"/>
      <c r="Q78" s="3775"/>
      <c r="R78" s="3957"/>
      <c r="S78" s="3902"/>
    </row>
    <row r="79" spans="1:22" s="51" customFormat="1" ht="19.5" customHeight="1" thickBot="1">
      <c r="A79" s="3729"/>
      <c r="B79" s="4093"/>
      <c r="C79" s="4092"/>
      <c r="D79" s="8207"/>
      <c r="E79" s="8207"/>
      <c r="F79" s="8207"/>
      <c r="G79" s="8207"/>
      <c r="H79" s="8207"/>
      <c r="I79" s="8207"/>
      <c r="J79" s="6405" t="s">
        <v>373</v>
      </c>
      <c r="K79" s="3836">
        <f>K60+K64+K68+K72+K55+K76+K50</f>
        <v>220</v>
      </c>
      <c r="L79" s="3836">
        <f>L60+L64+L68+L72+L55+L76+L50</f>
        <v>193.1</v>
      </c>
      <c r="M79" s="3836">
        <f>M60+M64+M68+M72+M55+M76+M50</f>
        <v>192.89999999999998</v>
      </c>
      <c r="N79" s="3691"/>
      <c r="O79" s="3690"/>
      <c r="P79" s="3687"/>
      <c r="R79" s="3957"/>
      <c r="S79" s="3902"/>
    </row>
    <row r="80" spans="1:22" s="51" customFormat="1" ht="19.5" customHeight="1" thickBot="1">
      <c r="A80" s="3729"/>
      <c r="B80" s="4093"/>
      <c r="C80" s="4092"/>
      <c r="D80" s="3905"/>
      <c r="E80" s="3905"/>
      <c r="F80" s="3905"/>
      <c r="G80" s="3905"/>
      <c r="H80" s="3905"/>
      <c r="I80" s="3905"/>
      <c r="J80" s="6405" t="s">
        <v>69</v>
      </c>
      <c r="K80" s="3836">
        <f>K51+K56</f>
        <v>0</v>
      </c>
      <c r="L80" s="3836">
        <f>L51+L56</f>
        <v>0</v>
      </c>
      <c r="M80" s="3836">
        <f>M51+M56</f>
        <v>0</v>
      </c>
      <c r="N80" s="3691"/>
      <c r="O80" s="3690"/>
      <c r="P80" s="3687"/>
      <c r="R80" s="3957"/>
      <c r="S80" s="3902"/>
    </row>
    <row r="81" spans="1:20" s="51" customFormat="1" ht="14.25" customHeight="1" thickBot="1">
      <c r="A81" s="3723"/>
      <c r="B81" s="4091"/>
      <c r="C81" s="4090"/>
      <c r="D81" s="8208"/>
      <c r="E81" s="8208"/>
      <c r="F81" s="8208"/>
      <c r="G81" s="8208"/>
      <c r="H81" s="8208"/>
      <c r="I81" s="8208"/>
      <c r="J81" s="6344" t="s">
        <v>36</v>
      </c>
      <c r="K81" s="3836">
        <f>SUM(K78:K80)</f>
        <v>610</v>
      </c>
      <c r="L81" s="3836">
        <f>SUM(L78:L80)</f>
        <v>392.79999999999995</v>
      </c>
      <c r="M81" s="3836">
        <f>SUM(M78:M80)</f>
        <v>382.09999999999997</v>
      </c>
      <c r="N81" s="3689"/>
      <c r="O81" s="3688"/>
      <c r="P81" s="3718"/>
      <c r="Q81" s="3717"/>
      <c r="R81" s="3957"/>
      <c r="S81" s="3902"/>
    </row>
    <row r="82" spans="1:20" s="51" customFormat="1" ht="24.75" customHeight="1" thickBot="1">
      <c r="A82" s="8237" t="s">
        <v>43</v>
      </c>
      <c r="B82" s="8448" t="s">
        <v>38</v>
      </c>
      <c r="C82" s="8105" t="s">
        <v>38</v>
      </c>
      <c r="D82" s="8126" t="s">
        <v>1502</v>
      </c>
      <c r="E82" s="8127"/>
      <c r="F82" s="8128"/>
      <c r="G82" s="8203" t="s">
        <v>793</v>
      </c>
      <c r="H82" s="8108" t="s">
        <v>48</v>
      </c>
      <c r="I82" s="8097" t="s">
        <v>790</v>
      </c>
      <c r="J82" s="4089"/>
      <c r="K82" s="4088"/>
      <c r="L82" s="4088"/>
      <c r="M82" s="4088"/>
      <c r="N82" s="6404" t="s">
        <v>1506</v>
      </c>
      <c r="O82" s="6403" t="s">
        <v>476</v>
      </c>
      <c r="P82" s="6353">
        <v>0.5</v>
      </c>
      <c r="Q82" s="6354">
        <v>0.5</v>
      </c>
      <c r="R82" s="3903"/>
      <c r="S82" s="3902"/>
    </row>
    <row r="83" spans="1:20" s="51" customFormat="1" ht="33.75" customHeight="1" thickBot="1">
      <c r="A83" s="8238"/>
      <c r="B83" s="8449"/>
      <c r="C83" s="8106"/>
      <c r="D83" s="8129"/>
      <c r="E83" s="8130"/>
      <c r="F83" s="8131"/>
      <c r="G83" s="8204"/>
      <c r="H83" s="8109"/>
      <c r="I83" s="8098"/>
      <c r="J83" s="4089" t="s">
        <v>41</v>
      </c>
      <c r="K83" s="4088">
        <f>K87</f>
        <v>50</v>
      </c>
      <c r="L83" s="4088">
        <f>L87</f>
        <v>0</v>
      </c>
      <c r="M83" s="4088">
        <f>M87</f>
        <v>0</v>
      </c>
      <c r="N83" s="6404" t="s">
        <v>1505</v>
      </c>
      <c r="O83" s="6403" t="s">
        <v>476</v>
      </c>
      <c r="P83" s="6353">
        <v>20</v>
      </c>
      <c r="Q83" s="6354">
        <v>20</v>
      </c>
      <c r="R83" s="3903"/>
      <c r="S83" s="3902"/>
    </row>
    <row r="84" spans="1:20" s="51" customFormat="1" ht="25.5" customHeight="1">
      <c r="A84" s="8238"/>
      <c r="B84" s="8449"/>
      <c r="C84" s="8106"/>
      <c r="D84" s="8129"/>
      <c r="E84" s="8130"/>
      <c r="F84" s="8131"/>
      <c r="G84" s="8204"/>
      <c r="H84" s="8109"/>
      <c r="I84" s="8098"/>
      <c r="J84" s="4010" t="s">
        <v>90</v>
      </c>
      <c r="K84" s="4043"/>
      <c r="L84" s="4043"/>
      <c r="M84" s="4043"/>
      <c r="N84" s="6402" t="s">
        <v>1504</v>
      </c>
      <c r="O84" s="6401" t="s">
        <v>476</v>
      </c>
      <c r="P84" s="6400"/>
      <c r="Q84" s="6399"/>
      <c r="R84" s="3903"/>
      <c r="S84" s="3902"/>
    </row>
    <row r="85" spans="1:20" s="51" customFormat="1" ht="23.25" customHeight="1" thickBot="1">
      <c r="A85" s="8238"/>
      <c r="B85" s="8449"/>
      <c r="C85" s="8106"/>
      <c r="D85" s="8129"/>
      <c r="E85" s="8130"/>
      <c r="F85" s="8131"/>
      <c r="G85" s="8204"/>
      <c r="H85" s="8109"/>
      <c r="I85" s="8098"/>
      <c r="J85" s="4025" t="s">
        <v>373</v>
      </c>
      <c r="K85" s="4087"/>
      <c r="L85" s="4087"/>
      <c r="M85" s="4087"/>
      <c r="N85" s="6398" t="s">
        <v>1503</v>
      </c>
      <c r="O85" s="6397" t="s">
        <v>254</v>
      </c>
      <c r="P85" s="6396"/>
      <c r="Q85" s="6395"/>
      <c r="R85" s="3903"/>
      <c r="S85" s="3902"/>
    </row>
    <row r="86" spans="1:20" s="51" customFormat="1" ht="19.5" customHeight="1" thickBot="1">
      <c r="A86" s="8239"/>
      <c r="B86" s="8450"/>
      <c r="C86" s="8107"/>
      <c r="D86" s="8132"/>
      <c r="E86" s="8133"/>
      <c r="F86" s="8134"/>
      <c r="G86" s="8204"/>
      <c r="H86" s="8109"/>
      <c r="I86" s="8098"/>
      <c r="J86" s="4086" t="s">
        <v>36</v>
      </c>
      <c r="K86" s="4085">
        <f>SUM(K83:K85)</f>
        <v>50</v>
      </c>
      <c r="L86" s="4085">
        <f>SUM(L83:L85)</f>
        <v>0</v>
      </c>
      <c r="M86" s="4085">
        <f>SUM(M83:M85)</f>
        <v>0</v>
      </c>
      <c r="N86" s="3775"/>
      <c r="O86" s="3776"/>
      <c r="P86" s="3776"/>
      <c r="Q86" s="3775"/>
      <c r="R86" s="3903"/>
      <c r="S86" s="3902"/>
    </row>
    <row r="87" spans="1:20" s="51" customFormat="1" ht="15" customHeight="1" thickBot="1">
      <c r="A87" s="3669" t="s">
        <v>43</v>
      </c>
      <c r="B87" s="4013" t="s">
        <v>38</v>
      </c>
      <c r="C87" s="3732" t="s">
        <v>38</v>
      </c>
      <c r="D87" s="4082" t="s">
        <v>43</v>
      </c>
      <c r="E87" s="3710"/>
      <c r="F87" s="8247" t="s">
        <v>1502</v>
      </c>
      <c r="G87" s="8204"/>
      <c r="H87" s="8109"/>
      <c r="I87" s="8098"/>
      <c r="J87" s="4084" t="s">
        <v>41</v>
      </c>
      <c r="K87" s="4083">
        <v>50</v>
      </c>
      <c r="L87" s="3874">
        <v>0</v>
      </c>
      <c r="M87" s="3874">
        <v>0</v>
      </c>
      <c r="N87" s="3775"/>
      <c r="O87" s="3776"/>
      <c r="P87" s="3776"/>
      <c r="Q87" s="3775"/>
      <c r="R87" s="3903"/>
      <c r="S87" s="3902"/>
    </row>
    <row r="88" spans="1:20" s="51" customFormat="1" ht="25.5" customHeight="1" thickBot="1">
      <c r="A88" s="3729"/>
      <c r="B88" s="4008"/>
      <c r="C88" s="3727"/>
      <c r="D88" s="4082"/>
      <c r="E88" s="3710"/>
      <c r="F88" s="8247"/>
      <c r="G88" s="8204"/>
      <c r="H88" s="8109"/>
      <c r="I88" s="8098"/>
      <c r="J88" s="6344" t="s">
        <v>36</v>
      </c>
      <c r="K88" s="3836">
        <f>SUM(K87)</f>
        <v>50</v>
      </c>
      <c r="L88" s="3836">
        <f>SUM(L87)</f>
        <v>0</v>
      </c>
      <c r="M88" s="3836">
        <f>SUM(M87)</f>
        <v>0</v>
      </c>
      <c r="N88" s="47"/>
      <c r="O88" s="4081"/>
      <c r="P88" s="4081"/>
      <c r="Q88" s="47"/>
      <c r="R88" s="4003"/>
      <c r="S88" s="4002"/>
    </row>
    <row r="89" spans="1:20" s="51" customFormat="1" ht="26.25" customHeight="1" thickBot="1">
      <c r="A89" s="3647" t="s">
        <v>43</v>
      </c>
      <c r="B89" s="4071" t="s">
        <v>38</v>
      </c>
      <c r="C89" s="8470" t="s">
        <v>781</v>
      </c>
      <c r="D89" s="8154"/>
      <c r="E89" s="8154"/>
      <c r="F89" s="8154"/>
      <c r="G89" s="8154"/>
      <c r="H89" s="8154"/>
      <c r="I89" s="8154"/>
      <c r="J89" s="8155"/>
      <c r="K89" s="3929">
        <f>K81+K86</f>
        <v>660</v>
      </c>
      <c r="L89" s="3929">
        <f>L81+L86</f>
        <v>392.79999999999995</v>
      </c>
      <c r="M89" s="3929">
        <f>M81+M86</f>
        <v>382.09999999999997</v>
      </c>
      <c r="N89" s="8346"/>
      <c r="O89" s="8347"/>
      <c r="P89" s="8347"/>
      <c r="Q89" s="8347"/>
      <c r="R89" s="4001"/>
      <c r="S89" s="4000"/>
    </row>
    <row r="90" spans="1:20" s="51" customFormat="1" ht="19.5" customHeight="1" thickBot="1">
      <c r="A90" s="6388" t="s">
        <v>43</v>
      </c>
      <c r="B90" s="6387" t="s">
        <v>51</v>
      </c>
      <c r="C90" s="6103" t="s">
        <v>1501</v>
      </c>
      <c r="D90" s="6393"/>
      <c r="E90" s="6393"/>
      <c r="F90" s="6393"/>
      <c r="G90" s="6393"/>
      <c r="H90" s="6394"/>
      <c r="I90" s="6393"/>
      <c r="J90" s="6391"/>
      <c r="K90" s="6392"/>
      <c r="L90" s="6391"/>
      <c r="M90" s="6391"/>
      <c r="N90" s="6391"/>
      <c r="O90" s="6391"/>
      <c r="P90" s="6391"/>
      <c r="Q90" s="6391"/>
      <c r="R90" s="3997"/>
      <c r="S90" s="3996"/>
    </row>
    <row r="91" spans="1:20" s="51" customFormat="1" ht="24.75" customHeight="1" thickBot="1">
      <c r="A91" s="3657"/>
      <c r="B91" s="3918"/>
      <c r="C91" s="3814"/>
      <c r="D91" s="3812"/>
      <c r="E91" s="3812"/>
      <c r="F91" s="3812"/>
      <c r="G91" s="3812"/>
      <c r="H91" s="3812"/>
      <c r="I91" s="3812"/>
      <c r="J91" s="3812"/>
      <c r="K91" s="3812"/>
      <c r="L91" s="3812"/>
      <c r="M91" s="3811"/>
      <c r="N91" s="6355" t="s">
        <v>1500</v>
      </c>
      <c r="O91" s="6390" t="s">
        <v>254</v>
      </c>
      <c r="P91" s="4080">
        <v>1</v>
      </c>
      <c r="Q91" s="4079">
        <v>1</v>
      </c>
      <c r="R91" s="3913"/>
      <c r="S91" s="3912"/>
    </row>
    <row r="92" spans="1:20" s="51" customFormat="1" ht="15" customHeight="1">
      <c r="A92" s="3743" t="s">
        <v>43</v>
      </c>
      <c r="B92" s="3796" t="s">
        <v>51</v>
      </c>
      <c r="C92" s="3732" t="s">
        <v>43</v>
      </c>
      <c r="D92" s="8126" t="s">
        <v>1499</v>
      </c>
      <c r="E92" s="8127"/>
      <c r="F92" s="8128"/>
      <c r="G92" s="8164" t="s">
        <v>972</v>
      </c>
      <c r="H92" s="8108" t="s">
        <v>48</v>
      </c>
      <c r="I92" s="8097" t="s">
        <v>790</v>
      </c>
      <c r="J92" s="4078" t="s">
        <v>41</v>
      </c>
      <c r="K92" s="3833">
        <f>K95</f>
        <v>70</v>
      </c>
      <c r="L92" s="3833">
        <f>L95</f>
        <v>70</v>
      </c>
      <c r="M92" s="3833">
        <f>M95</f>
        <v>0.9</v>
      </c>
      <c r="N92" s="3715"/>
      <c r="O92" s="3751"/>
      <c r="P92" s="3809"/>
      <c r="Q92" s="3808"/>
      <c r="R92" s="3903"/>
      <c r="S92" s="3902"/>
      <c r="T92" s="3623"/>
    </row>
    <row r="93" spans="1:20" s="51" customFormat="1" ht="27" customHeight="1" thickBot="1">
      <c r="A93" s="3665"/>
      <c r="B93" s="3795"/>
      <c r="C93" s="3727"/>
      <c r="D93" s="8129"/>
      <c r="E93" s="8130"/>
      <c r="F93" s="8131"/>
      <c r="G93" s="8165"/>
      <c r="H93" s="8109"/>
      <c r="I93" s="8098"/>
      <c r="J93" s="4077" t="s">
        <v>90</v>
      </c>
      <c r="K93" s="3843">
        <v>0</v>
      </c>
      <c r="L93" s="3843">
        <v>0</v>
      </c>
      <c r="M93" s="3843">
        <v>0</v>
      </c>
      <c r="N93" s="8286" t="s">
        <v>1498</v>
      </c>
      <c r="O93" s="6389" t="s">
        <v>254</v>
      </c>
      <c r="P93" s="6127">
        <v>90</v>
      </c>
      <c r="Q93" s="6262">
        <v>36</v>
      </c>
      <c r="R93" s="8080" t="s">
        <v>1497</v>
      </c>
      <c r="S93" s="8081"/>
    </row>
    <row r="94" spans="1:20" s="51" customFormat="1" ht="15" customHeight="1" thickBot="1">
      <c r="A94" s="3657"/>
      <c r="B94" s="3790"/>
      <c r="C94" s="3721"/>
      <c r="D94" s="8132"/>
      <c r="E94" s="8133"/>
      <c r="F94" s="8134"/>
      <c r="G94" s="8165"/>
      <c r="H94" s="8109"/>
      <c r="I94" s="8098"/>
      <c r="J94" s="3788" t="s">
        <v>36</v>
      </c>
      <c r="K94" s="3843">
        <f>SUM(K92:K93)</f>
        <v>70</v>
      </c>
      <c r="L94" s="3843">
        <f>SUM(L92:L93)</f>
        <v>70</v>
      </c>
      <c r="M94" s="3843">
        <f>SUM(M92:M93)</f>
        <v>0.9</v>
      </c>
      <c r="N94" s="8287"/>
      <c r="O94" s="3864"/>
      <c r="P94" s="3736"/>
      <c r="Q94" s="3735"/>
      <c r="R94" s="8082"/>
      <c r="S94" s="8083"/>
    </row>
    <row r="95" spans="1:20" s="51" customFormat="1" ht="15" customHeight="1" thickBot="1">
      <c r="A95" s="3743" t="s">
        <v>43</v>
      </c>
      <c r="B95" s="4042" t="s">
        <v>51</v>
      </c>
      <c r="C95" s="3732" t="s">
        <v>43</v>
      </c>
      <c r="D95" s="8118" t="s">
        <v>43</v>
      </c>
      <c r="E95" s="3710"/>
      <c r="F95" s="8212" t="s">
        <v>1496</v>
      </c>
      <c r="G95" s="8165"/>
      <c r="H95" s="8109"/>
      <c r="I95" s="8098"/>
      <c r="J95" s="4076" t="s">
        <v>41</v>
      </c>
      <c r="K95" s="3672">
        <v>70</v>
      </c>
      <c r="L95" s="3827">
        <v>70</v>
      </c>
      <c r="M95" s="3827">
        <v>0.9</v>
      </c>
      <c r="N95" s="3689"/>
      <c r="O95" s="3688"/>
      <c r="P95" s="3718"/>
      <c r="Q95" s="3717"/>
      <c r="R95" s="6612"/>
      <c r="S95" s="6614"/>
    </row>
    <row r="96" spans="1:20" s="51" customFormat="1" ht="15" customHeight="1" thickBot="1">
      <c r="A96" s="3657"/>
      <c r="B96" s="3918"/>
      <c r="C96" s="3721"/>
      <c r="D96" s="8119"/>
      <c r="E96" s="3707"/>
      <c r="F96" s="8213"/>
      <c r="G96" s="8166"/>
      <c r="H96" s="8110"/>
      <c r="I96" s="8099"/>
      <c r="J96" s="3982" t="s">
        <v>36</v>
      </c>
      <c r="K96" s="3825">
        <f>SUM(K95)</f>
        <v>70</v>
      </c>
      <c r="L96" s="3867">
        <f>SUM(L95)</f>
        <v>70</v>
      </c>
      <c r="M96" s="3867">
        <f>SUM(M95)</f>
        <v>0.9</v>
      </c>
      <c r="N96" s="3689"/>
      <c r="O96" s="3688"/>
      <c r="P96" s="3718"/>
      <c r="Q96" s="3717"/>
      <c r="R96" s="4003"/>
      <c r="S96" s="4075"/>
    </row>
    <row r="97" spans="1:20" s="51" customFormat="1" ht="15" customHeight="1" thickBot="1">
      <c r="A97" s="3647" t="s">
        <v>43</v>
      </c>
      <c r="B97" s="3650" t="s">
        <v>51</v>
      </c>
      <c r="C97" s="8154" t="s">
        <v>781</v>
      </c>
      <c r="D97" s="8154"/>
      <c r="E97" s="8154"/>
      <c r="F97" s="8154"/>
      <c r="G97" s="8154"/>
      <c r="H97" s="8154"/>
      <c r="I97" s="8154"/>
      <c r="J97" s="8155"/>
      <c r="K97" s="3929">
        <f>K94</f>
        <v>70</v>
      </c>
      <c r="L97" s="3929">
        <f>L94</f>
        <v>70</v>
      </c>
      <c r="M97" s="3929">
        <f>M94</f>
        <v>0.9</v>
      </c>
      <c r="N97" s="8346"/>
      <c r="O97" s="8347"/>
      <c r="P97" s="8347"/>
      <c r="Q97" s="8347"/>
      <c r="R97" s="4001"/>
      <c r="S97" s="4000"/>
    </row>
    <row r="98" spans="1:20" s="51" customFormat="1" ht="15" customHeight="1" thickBot="1">
      <c r="A98" s="6388" t="s">
        <v>43</v>
      </c>
      <c r="B98" s="6387" t="s">
        <v>44</v>
      </c>
      <c r="C98" s="6386" t="s">
        <v>1495</v>
      </c>
      <c r="D98" s="6384"/>
      <c r="E98" s="6384"/>
      <c r="F98" s="6384"/>
      <c r="G98" s="6384"/>
      <c r="H98" s="6385"/>
      <c r="I98" s="6384"/>
      <c r="J98" s="6384"/>
      <c r="K98" s="6311"/>
      <c r="L98" s="6384"/>
      <c r="M98" s="6384"/>
      <c r="N98" s="6377"/>
      <c r="O98" s="6377"/>
      <c r="P98" s="6377"/>
      <c r="Q98" s="6377"/>
      <c r="R98" s="3997"/>
      <c r="S98" s="3996"/>
    </row>
    <row r="99" spans="1:20" s="51" customFormat="1" ht="27.75" customHeight="1" thickBot="1">
      <c r="A99" s="8237"/>
      <c r="B99" s="8365"/>
      <c r="C99" s="8367"/>
      <c r="D99" s="4074"/>
      <c r="E99" s="4073"/>
      <c r="F99" s="4073"/>
      <c r="G99" s="4073"/>
      <c r="H99" s="4073"/>
      <c r="I99" s="4073"/>
      <c r="J99" s="4073"/>
      <c r="K99" s="4073"/>
      <c r="L99" s="4073"/>
      <c r="M99" s="3681"/>
      <c r="N99" s="6373" t="s">
        <v>1494</v>
      </c>
      <c r="O99" s="6255" t="s">
        <v>1023</v>
      </c>
      <c r="P99" s="6255">
        <v>1</v>
      </c>
      <c r="Q99" s="6255">
        <v>1</v>
      </c>
      <c r="R99" s="4072"/>
      <c r="S99" s="3912"/>
    </row>
    <row r="100" spans="1:20" s="51" customFormat="1" ht="24.75" customHeight="1" thickBot="1">
      <c r="A100" s="8238"/>
      <c r="B100" s="8396"/>
      <c r="C100" s="8368"/>
      <c r="D100" s="3995"/>
      <c r="E100" s="3993"/>
      <c r="F100" s="3993"/>
      <c r="G100" s="3993"/>
      <c r="H100" s="3993"/>
      <c r="I100" s="3993"/>
      <c r="J100" s="3993"/>
      <c r="K100" s="3993"/>
      <c r="L100" s="3993"/>
      <c r="M100" s="3674"/>
      <c r="N100" s="6383" t="s">
        <v>1493</v>
      </c>
      <c r="O100" s="6382" t="s">
        <v>254</v>
      </c>
      <c r="P100" s="6381" t="s">
        <v>1492</v>
      </c>
      <c r="Q100" s="6381" t="s">
        <v>1492</v>
      </c>
      <c r="R100" s="3903"/>
      <c r="S100" s="3902"/>
    </row>
    <row r="101" spans="1:20" s="51" customFormat="1" ht="26.25" customHeight="1" thickBot="1">
      <c r="A101" s="8239"/>
      <c r="B101" s="8366"/>
      <c r="C101" s="8369"/>
      <c r="D101" s="3990"/>
      <c r="E101" s="3988"/>
      <c r="F101" s="3988"/>
      <c r="G101" s="3988"/>
      <c r="H101" s="3988"/>
      <c r="I101" s="3988"/>
      <c r="J101" s="3988"/>
      <c r="K101" s="3988"/>
      <c r="L101" s="3988"/>
      <c r="M101" s="3671"/>
      <c r="N101" s="6065" t="s">
        <v>1491</v>
      </c>
      <c r="O101" s="6057" t="s">
        <v>1023</v>
      </c>
      <c r="P101" s="6380" t="s">
        <v>1490</v>
      </c>
      <c r="Q101" s="6380" t="s">
        <v>1490</v>
      </c>
      <c r="R101" s="3903"/>
      <c r="S101" s="3902"/>
    </row>
    <row r="102" spans="1:20" s="51" customFormat="1" ht="15" customHeight="1">
      <c r="A102" s="8237" t="s">
        <v>43</v>
      </c>
      <c r="B102" s="8243" t="s">
        <v>44</v>
      </c>
      <c r="C102" s="8105" t="s">
        <v>43</v>
      </c>
      <c r="D102" s="8126" t="s">
        <v>1487</v>
      </c>
      <c r="E102" s="8127"/>
      <c r="F102" s="8128"/>
      <c r="G102" s="8169" t="s">
        <v>1489</v>
      </c>
      <c r="H102" s="8343" t="s">
        <v>48</v>
      </c>
      <c r="I102" s="8097" t="s">
        <v>790</v>
      </c>
      <c r="J102" s="6136" t="s">
        <v>41</v>
      </c>
      <c r="K102" s="3833">
        <f>K105</f>
        <v>0</v>
      </c>
      <c r="L102" s="3833">
        <f>L105</f>
        <v>0</v>
      </c>
      <c r="M102" s="3833">
        <f>M105</f>
        <v>0</v>
      </c>
      <c r="N102" s="3715"/>
      <c r="O102" s="3809"/>
      <c r="P102" s="3809"/>
      <c r="Q102" s="3808"/>
      <c r="R102" s="3903"/>
      <c r="S102" s="3902"/>
    </row>
    <row r="103" spans="1:20" s="51" customFormat="1" ht="31.5" customHeight="1" thickBot="1">
      <c r="A103" s="8238"/>
      <c r="B103" s="8244"/>
      <c r="C103" s="8106"/>
      <c r="D103" s="8129"/>
      <c r="E103" s="8130"/>
      <c r="F103" s="8131"/>
      <c r="G103" s="8170"/>
      <c r="H103" s="8344"/>
      <c r="I103" s="8098"/>
      <c r="J103" s="6135" t="s">
        <v>90</v>
      </c>
      <c r="K103" s="3843"/>
      <c r="L103" s="3843"/>
      <c r="M103" s="3843"/>
      <c r="N103" s="6203" t="s">
        <v>1488</v>
      </c>
      <c r="O103" s="6057" t="s">
        <v>45</v>
      </c>
      <c r="P103" s="6057">
        <v>2</v>
      </c>
      <c r="Q103" s="6056">
        <v>2</v>
      </c>
      <c r="R103" s="3903"/>
      <c r="S103" s="3902"/>
    </row>
    <row r="104" spans="1:20" s="51" customFormat="1" ht="18" customHeight="1" thickBot="1">
      <c r="A104" s="8239"/>
      <c r="B104" s="8245"/>
      <c r="C104" s="8107"/>
      <c r="D104" s="8132"/>
      <c r="E104" s="8133"/>
      <c r="F104" s="8134"/>
      <c r="G104" s="8170"/>
      <c r="H104" s="8344"/>
      <c r="I104" s="8098"/>
      <c r="J104" s="6133" t="s">
        <v>36</v>
      </c>
      <c r="K104" s="3843">
        <f>SUM(K102:K103)</f>
        <v>0</v>
      </c>
      <c r="L104" s="3843">
        <f>SUM(L102:L103)</f>
        <v>0</v>
      </c>
      <c r="M104" s="3843">
        <f>SUM(M102:M103)</f>
        <v>0</v>
      </c>
      <c r="N104" s="3750"/>
      <c r="O104" s="3748"/>
      <c r="P104" s="3748"/>
      <c r="Q104" s="3747"/>
      <c r="R104" s="3903"/>
      <c r="S104" s="3902"/>
    </row>
    <row r="105" spans="1:20" s="51" customFormat="1" ht="18" customHeight="1" thickBot="1">
      <c r="A105" s="8237" t="s">
        <v>43</v>
      </c>
      <c r="B105" s="8277" t="s">
        <v>44</v>
      </c>
      <c r="C105" s="8105" t="s">
        <v>43</v>
      </c>
      <c r="D105" s="8118" t="s">
        <v>43</v>
      </c>
      <c r="E105" s="3710"/>
      <c r="F105" s="8212" t="s">
        <v>1487</v>
      </c>
      <c r="G105" s="8170"/>
      <c r="H105" s="8344"/>
      <c r="I105" s="8098"/>
      <c r="J105" s="6120" t="s">
        <v>41</v>
      </c>
      <c r="K105" s="3827">
        <v>0</v>
      </c>
      <c r="L105" s="3827">
        <v>0</v>
      </c>
      <c r="M105" s="3827">
        <v>0</v>
      </c>
      <c r="N105" s="3785"/>
      <c r="O105" s="3717"/>
      <c r="P105" s="3717"/>
      <c r="Q105" s="3717"/>
      <c r="R105" s="3903"/>
      <c r="S105" s="3902"/>
    </row>
    <row r="106" spans="1:20" s="51" customFormat="1" ht="18" customHeight="1" thickBot="1">
      <c r="A106" s="8239"/>
      <c r="B106" s="8279"/>
      <c r="C106" s="8107"/>
      <c r="D106" s="8119"/>
      <c r="E106" s="3707"/>
      <c r="F106" s="8213"/>
      <c r="G106" s="8171"/>
      <c r="H106" s="8370"/>
      <c r="I106" s="8099"/>
      <c r="J106" s="3982" t="s">
        <v>36</v>
      </c>
      <c r="K106" s="3825">
        <f>SUM(K105)</f>
        <v>0</v>
      </c>
      <c r="L106" s="3867">
        <f>SUM(L105)</f>
        <v>0</v>
      </c>
      <c r="M106" s="3867">
        <f>SUM(M105)</f>
        <v>0</v>
      </c>
      <c r="N106" s="3785"/>
      <c r="O106" s="3717"/>
      <c r="P106" s="3717"/>
      <c r="Q106" s="3717"/>
      <c r="R106" s="4003"/>
      <c r="S106" s="4002"/>
    </row>
    <row r="107" spans="1:20" s="51" customFormat="1" ht="15" customHeight="1" thickBot="1">
      <c r="A107" s="3647" t="s">
        <v>43</v>
      </c>
      <c r="B107" s="3650" t="s">
        <v>44</v>
      </c>
      <c r="C107" s="8154" t="s">
        <v>781</v>
      </c>
      <c r="D107" s="8154"/>
      <c r="E107" s="8154"/>
      <c r="F107" s="8154"/>
      <c r="G107" s="8154"/>
      <c r="H107" s="8154"/>
      <c r="I107" s="8154"/>
      <c r="J107" s="8155"/>
      <c r="K107" s="3929">
        <f>K104</f>
        <v>0</v>
      </c>
      <c r="L107" s="3929">
        <f>L104</f>
        <v>0</v>
      </c>
      <c r="M107" s="3929">
        <f>M104</f>
        <v>0</v>
      </c>
      <c r="N107" s="8389"/>
      <c r="O107" s="8390"/>
      <c r="P107" s="8390"/>
      <c r="Q107" s="8390"/>
      <c r="R107" s="4001"/>
      <c r="S107" s="4000"/>
    </row>
    <row r="108" spans="1:20" s="51" customFormat="1" ht="18" customHeight="1" thickBot="1">
      <c r="A108" s="3647" t="s">
        <v>43</v>
      </c>
      <c r="B108" s="4071" t="s">
        <v>86</v>
      </c>
      <c r="C108" s="6103" t="s">
        <v>1486</v>
      </c>
      <c r="D108" s="6377"/>
      <c r="E108" s="6377"/>
      <c r="F108" s="6377"/>
      <c r="G108" s="6377"/>
      <c r="H108" s="6379"/>
      <c r="I108" s="6377"/>
      <c r="J108" s="6377"/>
      <c r="K108" s="6378"/>
      <c r="L108" s="6377"/>
      <c r="M108" s="6377"/>
      <c r="N108" s="4070"/>
      <c r="O108" s="4070"/>
      <c r="P108" s="4070"/>
      <c r="Q108" s="4070"/>
      <c r="R108" s="3997"/>
      <c r="S108" s="3996"/>
    </row>
    <row r="109" spans="1:20" s="51" customFormat="1" ht="40.5" customHeight="1" thickBot="1">
      <c r="A109" s="8237"/>
      <c r="B109" s="8365"/>
      <c r="C109" s="8367"/>
      <c r="D109" s="8361"/>
      <c r="E109" s="8362"/>
      <c r="F109" s="8362"/>
      <c r="G109" s="8362"/>
      <c r="H109" s="8362"/>
      <c r="I109" s="8362"/>
      <c r="J109" s="8362"/>
      <c r="K109" s="8362"/>
      <c r="L109" s="8362"/>
      <c r="M109" s="8218"/>
      <c r="N109" s="6376" t="s">
        <v>1485</v>
      </c>
      <c r="O109" s="6117" t="s">
        <v>279</v>
      </c>
      <c r="P109" s="6375" t="s">
        <v>1183</v>
      </c>
      <c r="Q109" s="6374" t="s">
        <v>1183</v>
      </c>
      <c r="R109" s="3913"/>
      <c r="S109" s="3912"/>
    </row>
    <row r="110" spans="1:20" s="51" customFormat="1" ht="31.5" customHeight="1" thickBot="1">
      <c r="A110" s="8239"/>
      <c r="B110" s="8366"/>
      <c r="C110" s="8369"/>
      <c r="D110" s="8363"/>
      <c r="E110" s="8364"/>
      <c r="F110" s="8364"/>
      <c r="G110" s="8364"/>
      <c r="H110" s="8364"/>
      <c r="I110" s="8364"/>
      <c r="J110" s="8364"/>
      <c r="K110" s="8364"/>
      <c r="L110" s="8364"/>
      <c r="M110" s="8220"/>
      <c r="N110" s="6373" t="s">
        <v>1484</v>
      </c>
      <c r="O110" s="6372" t="s">
        <v>254</v>
      </c>
      <c r="P110" s="6295">
        <v>1</v>
      </c>
      <c r="Q110" s="6371">
        <v>1</v>
      </c>
      <c r="R110" s="3903"/>
      <c r="S110" s="3902"/>
    </row>
    <row r="111" spans="1:20" s="51" customFormat="1" ht="24" customHeight="1">
      <c r="A111" s="8237" t="s">
        <v>43</v>
      </c>
      <c r="B111" s="8243" t="s">
        <v>86</v>
      </c>
      <c r="C111" s="8105" t="s">
        <v>43</v>
      </c>
      <c r="D111" s="8126" t="s">
        <v>1483</v>
      </c>
      <c r="E111" s="8127"/>
      <c r="F111" s="8128"/>
      <c r="G111" s="8169" t="s">
        <v>1482</v>
      </c>
      <c r="H111" s="8108" t="s">
        <v>48</v>
      </c>
      <c r="I111" s="8097" t="s">
        <v>577</v>
      </c>
      <c r="J111" s="6136" t="s">
        <v>41</v>
      </c>
      <c r="K111" s="3833">
        <f>K115</f>
        <v>0</v>
      </c>
      <c r="L111" s="3833">
        <f>L115</f>
        <v>0</v>
      </c>
      <c r="M111" s="3833">
        <f>M115</f>
        <v>0</v>
      </c>
      <c r="N111" s="6132" t="s">
        <v>1481</v>
      </c>
      <c r="O111" s="6370" t="s">
        <v>826</v>
      </c>
      <c r="P111" s="6131">
        <v>1</v>
      </c>
      <c r="Q111" s="6131">
        <v>1</v>
      </c>
      <c r="R111" s="3903"/>
      <c r="S111" s="3902"/>
      <c r="T111" s="3623"/>
    </row>
    <row r="112" spans="1:20" s="51" customFormat="1" ht="15" customHeight="1">
      <c r="A112" s="8238"/>
      <c r="B112" s="8244"/>
      <c r="C112" s="8106"/>
      <c r="D112" s="8129"/>
      <c r="E112" s="8130"/>
      <c r="F112" s="8131"/>
      <c r="G112" s="8170"/>
      <c r="H112" s="8109"/>
      <c r="I112" s="8098"/>
      <c r="J112" s="6135" t="s">
        <v>90</v>
      </c>
      <c r="K112" s="3832">
        <f>SUM(K116)</f>
        <v>0</v>
      </c>
      <c r="L112" s="3832">
        <f>SUM(L116)</f>
        <v>0</v>
      </c>
      <c r="M112" s="3832">
        <f>SUM(M116)</f>
        <v>0</v>
      </c>
      <c r="N112" s="3698"/>
      <c r="O112" s="3703"/>
      <c r="P112" s="3703"/>
      <c r="Q112" s="3702"/>
      <c r="R112" s="3903"/>
      <c r="S112" s="3902"/>
    </row>
    <row r="113" spans="1:20" s="51" customFormat="1" ht="15" customHeight="1" thickBot="1">
      <c r="A113" s="8238"/>
      <c r="B113" s="8244"/>
      <c r="C113" s="8106"/>
      <c r="D113" s="8129"/>
      <c r="E113" s="8130"/>
      <c r="F113" s="8131"/>
      <c r="G113" s="8170"/>
      <c r="H113" s="8109"/>
      <c r="I113" s="8098"/>
      <c r="J113" s="6134" t="s">
        <v>69</v>
      </c>
      <c r="K113" s="3830">
        <f>K117</f>
        <v>0</v>
      </c>
      <c r="L113" s="3830">
        <f>L117</f>
        <v>0</v>
      </c>
      <c r="M113" s="3830">
        <f>M117</f>
        <v>0</v>
      </c>
      <c r="N113" s="3698"/>
      <c r="O113" s="3703"/>
      <c r="P113" s="3703"/>
      <c r="Q113" s="3702"/>
      <c r="R113" s="3903"/>
      <c r="S113" s="3902"/>
    </row>
    <row r="114" spans="1:20" s="51" customFormat="1" ht="18.75" customHeight="1" thickBot="1">
      <c r="A114" s="8239"/>
      <c r="B114" s="8245"/>
      <c r="C114" s="8107"/>
      <c r="D114" s="8132"/>
      <c r="E114" s="8133"/>
      <c r="F114" s="8134"/>
      <c r="G114" s="8170"/>
      <c r="H114" s="8109"/>
      <c r="I114" s="8098"/>
      <c r="J114" s="6133" t="s">
        <v>36</v>
      </c>
      <c r="K114" s="3830">
        <f>SUM(K111:K113)</f>
        <v>0</v>
      </c>
      <c r="L114" s="3830">
        <f>SUM(L111:L113)</f>
        <v>0</v>
      </c>
      <c r="M114" s="3830">
        <f>SUM(M111:M113)</f>
        <v>0</v>
      </c>
      <c r="N114" s="3750"/>
      <c r="O114" s="3748"/>
      <c r="P114" s="3748"/>
      <c r="Q114" s="3747"/>
      <c r="R114" s="3903"/>
      <c r="S114" s="3902"/>
    </row>
    <row r="115" spans="1:20" s="51" customFormat="1" ht="18.75" customHeight="1">
      <c r="A115" s="3729" t="s">
        <v>43</v>
      </c>
      <c r="B115" s="3781" t="s">
        <v>86</v>
      </c>
      <c r="C115" s="4064" t="s">
        <v>43</v>
      </c>
      <c r="D115" s="3971" t="s">
        <v>43</v>
      </c>
      <c r="E115" s="3710"/>
      <c r="F115" s="8247" t="s">
        <v>1480</v>
      </c>
      <c r="G115" s="8170"/>
      <c r="H115" s="8109"/>
      <c r="I115" s="8098"/>
      <c r="J115" s="6120" t="s">
        <v>41</v>
      </c>
      <c r="K115" s="6149"/>
      <c r="L115" s="3822"/>
      <c r="M115" s="3823"/>
      <c r="N115" s="3984"/>
      <c r="O115" s="3776"/>
      <c r="P115" s="3776"/>
      <c r="Q115" s="3775"/>
      <c r="R115" s="8080" t="s">
        <v>2124</v>
      </c>
      <c r="S115" s="8081"/>
      <c r="T115" s="3623"/>
    </row>
    <row r="116" spans="1:20" s="51" customFormat="1" ht="18.75" customHeight="1">
      <c r="A116" s="3729"/>
      <c r="B116" s="3781"/>
      <c r="C116" s="4064"/>
      <c r="D116" s="3971"/>
      <c r="E116" s="3710"/>
      <c r="F116" s="8247"/>
      <c r="G116" s="8170"/>
      <c r="H116" s="8109"/>
      <c r="I116" s="8098"/>
      <c r="J116" s="6114" t="s">
        <v>90</v>
      </c>
      <c r="K116" s="3846">
        <v>0</v>
      </c>
      <c r="L116" s="3846">
        <v>0</v>
      </c>
      <c r="M116" s="3846">
        <v>0</v>
      </c>
      <c r="N116" s="3691"/>
      <c r="O116" s="3687"/>
      <c r="P116" s="3687"/>
      <c r="R116" s="8082"/>
      <c r="S116" s="8083"/>
    </row>
    <row r="117" spans="1:20" s="51" customFormat="1" ht="19.5" customHeight="1" thickBot="1">
      <c r="A117" s="3729"/>
      <c r="B117" s="3781"/>
      <c r="C117" s="4064"/>
      <c r="D117" s="3971"/>
      <c r="E117" s="3710"/>
      <c r="F117" s="8247"/>
      <c r="G117" s="8170"/>
      <c r="H117" s="8109"/>
      <c r="I117" s="8098"/>
      <c r="J117" s="6143" t="s">
        <v>69</v>
      </c>
      <c r="K117" s="6110"/>
      <c r="L117" s="3835"/>
      <c r="M117" s="3835"/>
      <c r="N117" s="3691"/>
      <c r="O117" s="3687"/>
      <c r="P117" s="3687"/>
      <c r="R117" s="8082"/>
      <c r="S117" s="8083"/>
      <c r="T117" s="3623"/>
    </row>
    <row r="118" spans="1:20" s="51" customFormat="1" ht="12" customHeight="1" thickBot="1">
      <c r="A118" s="3657"/>
      <c r="B118" s="3790"/>
      <c r="C118" s="3818"/>
      <c r="D118" s="3970"/>
      <c r="E118" s="3707"/>
      <c r="F118" s="8248"/>
      <c r="G118" s="8170"/>
      <c r="H118" s="8109"/>
      <c r="I118" s="8099"/>
      <c r="J118" s="4065" t="s">
        <v>36</v>
      </c>
      <c r="K118" s="3817">
        <f>SUM(K115:K117)</f>
        <v>0</v>
      </c>
      <c r="L118" s="3817">
        <f>SUM(L115:L117)</f>
        <v>0</v>
      </c>
      <c r="M118" s="3825">
        <f>SUM(M115:M117)</f>
        <v>0</v>
      </c>
      <c r="N118" s="3689"/>
      <c r="O118" s="3718"/>
      <c r="P118" s="3718"/>
      <c r="Q118" s="3717"/>
      <c r="R118" s="8082"/>
      <c r="S118" s="8083"/>
    </row>
    <row r="119" spans="1:20" s="51" customFormat="1" ht="19.5" customHeight="1">
      <c r="A119" s="3669" t="s">
        <v>43</v>
      </c>
      <c r="B119" s="3784" t="s">
        <v>86</v>
      </c>
      <c r="C119" s="4069" t="s">
        <v>43</v>
      </c>
      <c r="D119" s="4068" t="s">
        <v>38</v>
      </c>
      <c r="E119" s="3667"/>
      <c r="F119" s="8094" t="s">
        <v>1479</v>
      </c>
      <c r="G119" s="8170"/>
      <c r="H119" s="8109"/>
      <c r="I119" s="3667" t="s">
        <v>247</v>
      </c>
      <c r="J119" s="6120" t="s">
        <v>41</v>
      </c>
      <c r="K119" s="3823">
        <v>0</v>
      </c>
      <c r="L119" s="3823">
        <v>0</v>
      </c>
      <c r="M119" s="3823">
        <v>0</v>
      </c>
      <c r="N119" s="6369" t="s">
        <v>1478</v>
      </c>
      <c r="O119" s="6368" t="s">
        <v>45</v>
      </c>
      <c r="P119" s="6368">
        <v>1</v>
      </c>
      <c r="Q119" s="6368">
        <v>1</v>
      </c>
      <c r="R119" s="8082"/>
      <c r="S119" s="8083"/>
    </row>
    <row r="120" spans="1:20" s="51" customFormat="1" ht="19.5" customHeight="1" thickBot="1">
      <c r="A120" s="3665"/>
      <c r="B120" s="3795"/>
      <c r="C120" s="3760"/>
      <c r="D120" s="4067"/>
      <c r="E120" s="3663"/>
      <c r="F120" s="8095"/>
      <c r="G120" s="8170"/>
      <c r="H120" s="8109"/>
      <c r="I120" s="3663"/>
      <c r="J120" s="6114" t="s">
        <v>90</v>
      </c>
      <c r="K120" s="3826">
        <v>0</v>
      </c>
      <c r="L120" s="3826">
        <v>0</v>
      </c>
      <c r="M120" s="3826">
        <v>0</v>
      </c>
      <c r="N120" s="6367"/>
      <c r="O120" s="6366"/>
      <c r="P120" s="6366"/>
      <c r="Q120" s="6365"/>
      <c r="R120" s="8082"/>
      <c r="S120" s="8083"/>
    </row>
    <row r="121" spans="1:20" s="51" customFormat="1" ht="19.5" customHeight="1" thickBot="1">
      <c r="A121" s="3665"/>
      <c r="B121" s="3795"/>
      <c r="C121" s="3760"/>
      <c r="D121" s="4067"/>
      <c r="E121" s="3663"/>
      <c r="F121" s="8095"/>
      <c r="G121" s="8170"/>
      <c r="H121" s="8109"/>
      <c r="I121" s="3663"/>
      <c r="J121" s="6143" t="s">
        <v>69</v>
      </c>
      <c r="K121" s="3858">
        <v>0</v>
      </c>
      <c r="L121" s="3858">
        <v>0</v>
      </c>
      <c r="M121" s="3858">
        <v>0</v>
      </c>
      <c r="N121" s="3691"/>
      <c r="O121" s="3687"/>
      <c r="P121" s="3687"/>
      <c r="R121" s="8082"/>
      <c r="S121" s="8083"/>
    </row>
    <row r="122" spans="1:20" s="51" customFormat="1" ht="19.5" customHeight="1" thickBot="1">
      <c r="A122" s="3657"/>
      <c r="B122" s="3790"/>
      <c r="C122" s="3818"/>
      <c r="D122" s="4066"/>
      <c r="E122" s="3654"/>
      <c r="F122" s="8096"/>
      <c r="G122" s="8171"/>
      <c r="H122" s="8110"/>
      <c r="I122" s="3654"/>
      <c r="J122" s="4065" t="s">
        <v>36</v>
      </c>
      <c r="K122" s="3817">
        <f>SUM(K119:K121)</f>
        <v>0</v>
      </c>
      <c r="L122" s="3817">
        <f>SUM(L119:L121)</f>
        <v>0</v>
      </c>
      <c r="M122" s="3825">
        <f>SUM(M119:M121)</f>
        <v>0</v>
      </c>
      <c r="N122" s="3689"/>
      <c r="O122" s="3718"/>
      <c r="P122" s="3718"/>
      <c r="Q122" s="3717"/>
      <c r="R122" s="6612"/>
      <c r="S122" s="6614"/>
    </row>
    <row r="123" spans="1:20" s="51" customFormat="1" ht="15" customHeight="1">
      <c r="A123" s="3729" t="s">
        <v>43</v>
      </c>
      <c r="B123" s="3781" t="s">
        <v>86</v>
      </c>
      <c r="C123" s="4064" t="s">
        <v>38</v>
      </c>
      <c r="D123" s="8129" t="s">
        <v>1474</v>
      </c>
      <c r="E123" s="8130"/>
      <c r="F123" s="8131"/>
      <c r="G123" s="8169" t="s">
        <v>1477</v>
      </c>
      <c r="H123" s="8108" t="s">
        <v>48</v>
      </c>
      <c r="I123" s="8097" t="s">
        <v>1476</v>
      </c>
      <c r="J123" s="6364" t="s">
        <v>41</v>
      </c>
      <c r="K123" s="3833">
        <f t="shared" ref="K123:M124" si="0">K126</f>
        <v>0</v>
      </c>
      <c r="L123" s="3833">
        <f t="shared" si="0"/>
        <v>0</v>
      </c>
      <c r="M123" s="3833">
        <f t="shared" si="0"/>
        <v>0</v>
      </c>
      <c r="N123" s="6268" t="s">
        <v>1475</v>
      </c>
      <c r="O123" s="6117" t="s">
        <v>254</v>
      </c>
      <c r="P123" s="6117"/>
      <c r="Q123" s="6363"/>
      <c r="R123" s="3903"/>
      <c r="S123" s="3902"/>
    </row>
    <row r="124" spans="1:20" s="51" customFormat="1" ht="23.25" customHeight="1" thickBot="1">
      <c r="A124" s="3729"/>
      <c r="B124" s="3781"/>
      <c r="C124" s="4064"/>
      <c r="D124" s="8129"/>
      <c r="E124" s="8130"/>
      <c r="F124" s="8131"/>
      <c r="G124" s="8170"/>
      <c r="H124" s="8109"/>
      <c r="I124" s="8098"/>
      <c r="J124" s="6362" t="s">
        <v>90</v>
      </c>
      <c r="K124" s="4063">
        <f t="shared" si="0"/>
        <v>0</v>
      </c>
      <c r="L124" s="4063">
        <f t="shared" si="0"/>
        <v>0</v>
      </c>
      <c r="M124" s="4063">
        <f t="shared" si="0"/>
        <v>0</v>
      </c>
      <c r="N124" s="6361"/>
      <c r="O124" s="6315"/>
      <c r="P124" s="6315"/>
      <c r="Q124" s="6360"/>
      <c r="R124" s="3903"/>
      <c r="S124" s="3902"/>
    </row>
    <row r="125" spans="1:20" s="51" customFormat="1" ht="15" customHeight="1" thickBot="1">
      <c r="A125" s="3723"/>
      <c r="B125" s="3839"/>
      <c r="C125" s="4062"/>
      <c r="D125" s="8132"/>
      <c r="E125" s="8133"/>
      <c r="F125" s="8134"/>
      <c r="G125" s="8170"/>
      <c r="H125" s="8109"/>
      <c r="I125" s="8098"/>
      <c r="J125" s="6133" t="s">
        <v>36</v>
      </c>
      <c r="K125" s="3836">
        <f>SUM(K123:K124)</f>
        <v>0</v>
      </c>
      <c r="L125" s="3836">
        <f>SUM(L123:L124)</f>
        <v>0</v>
      </c>
      <c r="M125" s="3836">
        <f>SUM(M123:M124)</f>
        <v>0</v>
      </c>
      <c r="N125" s="3750"/>
      <c r="O125" s="3748"/>
      <c r="P125" s="3748"/>
      <c r="Q125" s="3747"/>
      <c r="R125" s="3903"/>
      <c r="S125" s="3902"/>
    </row>
    <row r="126" spans="1:20" s="51" customFormat="1" ht="15" customHeight="1">
      <c r="A126" s="3729" t="s">
        <v>43</v>
      </c>
      <c r="B126" s="3857" t="s">
        <v>86</v>
      </c>
      <c r="C126" s="8105" t="s">
        <v>38</v>
      </c>
      <c r="D126" s="8284" t="s">
        <v>43</v>
      </c>
      <c r="E126" s="3710"/>
      <c r="F126" s="8095" t="s">
        <v>1474</v>
      </c>
      <c r="G126" s="8170"/>
      <c r="H126" s="8109"/>
      <c r="I126" s="8098"/>
      <c r="J126" s="6120" t="s">
        <v>41</v>
      </c>
      <c r="K126" s="3822">
        <v>0</v>
      </c>
      <c r="L126" s="3822">
        <v>0</v>
      </c>
      <c r="M126" s="3822">
        <v>0</v>
      </c>
      <c r="N126" s="3715"/>
      <c r="O126" s="3809"/>
      <c r="P126" s="3809"/>
      <c r="Q126" s="3808"/>
      <c r="R126" s="3903"/>
      <c r="S126" s="3902"/>
    </row>
    <row r="127" spans="1:20" s="51" customFormat="1" ht="15" customHeight="1" thickBot="1">
      <c r="A127" s="3729"/>
      <c r="B127" s="3857"/>
      <c r="C127" s="8106"/>
      <c r="D127" s="8284"/>
      <c r="E127" s="3710"/>
      <c r="F127" s="8095"/>
      <c r="G127" s="8170"/>
      <c r="H127" s="8109"/>
      <c r="I127" s="8098"/>
      <c r="J127" s="6143" t="s">
        <v>90</v>
      </c>
      <c r="K127" s="3827">
        <v>0</v>
      </c>
      <c r="L127" s="3827">
        <v>0</v>
      </c>
      <c r="M127" s="3827">
        <v>0</v>
      </c>
      <c r="N127" s="3689"/>
      <c r="O127" s="3718"/>
      <c r="P127" s="3718"/>
      <c r="Q127" s="3717"/>
      <c r="R127" s="3903"/>
      <c r="S127" s="3902"/>
    </row>
    <row r="128" spans="1:20" s="51" customFormat="1" ht="15" customHeight="1" thickBot="1">
      <c r="A128" s="3657"/>
      <c r="B128" s="3918"/>
      <c r="C128" s="8107"/>
      <c r="D128" s="8285"/>
      <c r="E128" s="3707"/>
      <c r="F128" s="8096"/>
      <c r="G128" s="8171"/>
      <c r="H128" s="8110"/>
      <c r="I128" s="8099"/>
      <c r="J128" s="3982" t="s">
        <v>36</v>
      </c>
      <c r="K128" s="3825">
        <f>SUM(K126)</f>
        <v>0</v>
      </c>
      <c r="L128" s="3867">
        <f>SUM(L126)</f>
        <v>0</v>
      </c>
      <c r="M128" s="3867">
        <f>SUM(M126)</f>
        <v>0</v>
      </c>
      <c r="N128" s="3689"/>
      <c r="O128" s="3718"/>
      <c r="P128" s="3718"/>
      <c r="Q128" s="3717"/>
      <c r="R128" s="4003"/>
      <c r="S128" s="4002"/>
    </row>
    <row r="129" spans="1:19" s="51" customFormat="1" ht="26.25" customHeight="1" thickBot="1">
      <c r="A129" s="3647" t="s">
        <v>43</v>
      </c>
      <c r="B129" s="3650" t="s">
        <v>86</v>
      </c>
      <c r="C129" s="8154" t="s">
        <v>781</v>
      </c>
      <c r="D129" s="8154"/>
      <c r="E129" s="8154"/>
      <c r="F129" s="8154"/>
      <c r="G129" s="8154"/>
      <c r="H129" s="8154"/>
      <c r="I129" s="8154"/>
      <c r="J129" s="8155"/>
      <c r="K129" s="3929">
        <f>K114+K125</f>
        <v>0</v>
      </c>
      <c r="L129" s="3929">
        <f>L114+L125</f>
        <v>0</v>
      </c>
      <c r="M129" s="3929">
        <f>M114+M125</f>
        <v>0</v>
      </c>
      <c r="N129" s="8346"/>
      <c r="O129" s="8347"/>
      <c r="P129" s="8347"/>
      <c r="Q129" s="8347"/>
      <c r="R129" s="4049"/>
      <c r="S129" s="4048"/>
    </row>
    <row r="130" spans="1:19" s="51" customFormat="1" ht="21" customHeight="1" thickBot="1">
      <c r="A130" s="3647" t="s">
        <v>43</v>
      </c>
      <c r="B130" s="8316" t="s">
        <v>780</v>
      </c>
      <c r="C130" s="8317"/>
      <c r="D130" s="8317"/>
      <c r="E130" s="8317"/>
      <c r="F130" s="8317"/>
      <c r="G130" s="8317"/>
      <c r="H130" s="8317"/>
      <c r="I130" s="8317"/>
      <c r="J130" s="8318"/>
      <c r="K130" s="3646">
        <f>K42+K89+K97+K107+K129</f>
        <v>1180</v>
      </c>
      <c r="L130" s="3646">
        <f>L42+L89+L97+L107+L129</f>
        <v>1215.2</v>
      </c>
      <c r="M130" s="3646">
        <f>M42+M89+M97+M107+M129</f>
        <v>1079.8000000000002</v>
      </c>
      <c r="N130" s="8446"/>
      <c r="O130" s="8447"/>
      <c r="P130" s="8447"/>
      <c r="Q130" s="8447"/>
      <c r="R130" s="3926"/>
      <c r="S130" s="4061"/>
    </row>
    <row r="131" spans="1:19" s="51" customFormat="1" ht="24.75" customHeight="1" thickBot="1">
      <c r="A131" s="4060" t="s">
        <v>38</v>
      </c>
      <c r="B131" s="8328" t="s">
        <v>176</v>
      </c>
      <c r="C131" s="8329"/>
      <c r="D131" s="8329"/>
      <c r="E131" s="8329"/>
      <c r="F131" s="8329"/>
      <c r="G131" s="8329"/>
      <c r="H131" s="8329"/>
      <c r="I131" s="8329"/>
      <c r="J131" s="8329"/>
      <c r="K131" s="8329"/>
      <c r="L131" s="8329"/>
      <c r="M131" s="8329"/>
      <c r="N131" s="8329"/>
      <c r="O131" s="8329"/>
      <c r="P131" s="8329"/>
      <c r="Q131" s="8329"/>
      <c r="R131" s="3920"/>
      <c r="S131" s="3919"/>
    </row>
    <row r="132" spans="1:19" s="51" customFormat="1" ht="18.75" customHeight="1" thickBot="1">
      <c r="A132" s="4060"/>
      <c r="B132" s="4059"/>
      <c r="C132" s="4057"/>
      <c r="D132" s="4057"/>
      <c r="E132" s="4057"/>
      <c r="F132" s="4057"/>
      <c r="G132" s="4057"/>
      <c r="H132" s="4057"/>
      <c r="I132" s="4057"/>
      <c r="J132" s="4057"/>
      <c r="K132" s="4058"/>
      <c r="L132" s="4057"/>
      <c r="M132" s="4056"/>
      <c r="N132" s="6359" t="s">
        <v>175</v>
      </c>
      <c r="O132" s="6295" t="s">
        <v>279</v>
      </c>
      <c r="P132" s="6358">
        <v>76.25</v>
      </c>
      <c r="Q132" s="6357" t="s">
        <v>173</v>
      </c>
      <c r="R132" s="6356" t="s">
        <v>172</v>
      </c>
      <c r="S132" s="4055"/>
    </row>
    <row r="133" spans="1:19" s="51" customFormat="1" ht="25.5" customHeight="1" thickBot="1">
      <c r="A133" s="3647" t="s">
        <v>38</v>
      </c>
      <c r="B133" s="3908" t="s">
        <v>43</v>
      </c>
      <c r="C133" s="4054" t="s">
        <v>1473</v>
      </c>
      <c r="D133" s="4053"/>
      <c r="E133" s="4053"/>
      <c r="F133" s="4053"/>
      <c r="G133" s="4050"/>
      <c r="H133" s="4052"/>
      <c r="I133" s="4050"/>
      <c r="J133" s="4050"/>
      <c r="K133" s="4051"/>
      <c r="L133" s="4050"/>
      <c r="M133" s="4050"/>
      <c r="N133" s="4050"/>
      <c r="O133" s="4050"/>
      <c r="P133" s="4050"/>
      <c r="Q133" s="4050"/>
      <c r="R133" s="4049"/>
      <c r="S133" s="4048"/>
    </row>
    <row r="134" spans="1:19" s="51" customFormat="1" ht="48" customHeight="1" thickBot="1">
      <c r="A134" s="3743"/>
      <c r="B134" s="4042"/>
      <c r="C134" s="3814"/>
      <c r="D134" s="3812"/>
      <c r="E134" s="3812"/>
      <c r="F134" s="3812"/>
      <c r="G134" s="3812"/>
      <c r="H134" s="3812"/>
      <c r="I134" s="3812"/>
      <c r="J134" s="3812"/>
      <c r="K134" s="3813"/>
      <c r="L134" s="3812"/>
      <c r="M134" s="3811"/>
      <c r="N134" s="6355" t="s">
        <v>1472</v>
      </c>
      <c r="O134" s="6354" t="s">
        <v>1471</v>
      </c>
      <c r="P134" s="6353">
        <v>19</v>
      </c>
      <c r="Q134" s="6352">
        <v>24</v>
      </c>
      <c r="R134" s="4047" t="s">
        <v>1470</v>
      </c>
      <c r="S134" s="4046"/>
    </row>
    <row r="135" spans="1:19" s="51" customFormat="1" ht="28.5" customHeight="1">
      <c r="A135" s="8237" t="s">
        <v>38</v>
      </c>
      <c r="B135" s="8277" t="s">
        <v>43</v>
      </c>
      <c r="C135" s="3732" t="s">
        <v>43</v>
      </c>
      <c r="D135" s="8127" t="s">
        <v>1466</v>
      </c>
      <c r="E135" s="8127"/>
      <c r="F135" s="8128"/>
      <c r="G135" s="8111" t="s">
        <v>1469</v>
      </c>
      <c r="H135" s="8108" t="s">
        <v>48</v>
      </c>
      <c r="I135" s="8097" t="s">
        <v>790</v>
      </c>
      <c r="J135" s="4012" t="s">
        <v>41</v>
      </c>
      <c r="K135" s="4045">
        <f>K139</f>
        <v>0</v>
      </c>
      <c r="L135" s="4045">
        <f>L139</f>
        <v>0</v>
      </c>
      <c r="M135" s="4045">
        <f>M139</f>
        <v>0</v>
      </c>
      <c r="N135" s="6132" t="s">
        <v>1468</v>
      </c>
      <c r="O135" s="6155" t="s">
        <v>254</v>
      </c>
      <c r="P135" s="6351">
        <v>210</v>
      </c>
      <c r="Q135" s="6350">
        <v>129</v>
      </c>
      <c r="R135" s="3903"/>
      <c r="S135" s="3986" t="s">
        <v>1467</v>
      </c>
    </row>
    <row r="136" spans="1:19" s="51" customFormat="1" ht="18" customHeight="1">
      <c r="A136" s="8238"/>
      <c r="B136" s="8278"/>
      <c r="C136" s="3727"/>
      <c r="D136" s="8130"/>
      <c r="E136" s="8130"/>
      <c r="F136" s="8131"/>
      <c r="G136" s="8112"/>
      <c r="H136" s="8109"/>
      <c r="I136" s="8098"/>
      <c r="J136" s="4010" t="s">
        <v>90</v>
      </c>
      <c r="K136" s="4044"/>
      <c r="L136" s="4044"/>
      <c r="M136" s="4044"/>
      <c r="N136" s="6086"/>
      <c r="O136" s="6265"/>
      <c r="P136" s="6349"/>
      <c r="Q136" s="6348"/>
      <c r="R136" s="3903"/>
      <c r="S136" s="3902"/>
    </row>
    <row r="137" spans="1:19" s="51" customFormat="1" ht="15" customHeight="1" thickBot="1">
      <c r="A137" s="8238"/>
      <c r="B137" s="8278"/>
      <c r="C137" s="3727"/>
      <c r="D137" s="8130"/>
      <c r="E137" s="8130"/>
      <c r="F137" s="8131"/>
      <c r="G137" s="8112"/>
      <c r="H137" s="8109"/>
      <c r="I137" s="8098"/>
      <c r="J137" s="4025" t="s">
        <v>373</v>
      </c>
      <c r="K137" s="4043"/>
      <c r="L137" s="4043"/>
      <c r="M137" s="4043"/>
      <c r="N137" s="6086"/>
      <c r="O137" s="6265"/>
      <c r="P137" s="6349"/>
      <c r="Q137" s="6348"/>
      <c r="R137" s="3903"/>
      <c r="S137" s="3902"/>
    </row>
    <row r="138" spans="1:19" s="51" customFormat="1" ht="18" customHeight="1" thickBot="1">
      <c r="A138" s="8239"/>
      <c r="B138" s="8279"/>
      <c r="C138" s="3721"/>
      <c r="D138" s="8133"/>
      <c r="E138" s="8133"/>
      <c r="F138" s="8134"/>
      <c r="G138" s="8112"/>
      <c r="H138" s="8109"/>
      <c r="I138" s="8098"/>
      <c r="J138" s="3778" t="s">
        <v>36</v>
      </c>
      <c r="K138" s="3836">
        <f>SUM(K135:K137)</f>
        <v>0</v>
      </c>
      <c r="L138" s="3836">
        <f>SUM(L135:L137)</f>
        <v>0</v>
      </c>
      <c r="M138" s="3836">
        <f>SUM(M135:M137)</f>
        <v>0</v>
      </c>
      <c r="N138" s="3750"/>
      <c r="O138" s="3748"/>
      <c r="P138" s="3748"/>
      <c r="Q138" s="3747"/>
      <c r="R138" s="3903"/>
      <c r="S138" s="3902"/>
    </row>
    <row r="139" spans="1:19" s="51" customFormat="1" ht="25.5" customHeight="1" thickBot="1">
      <c r="A139" s="3743" t="s">
        <v>38</v>
      </c>
      <c r="B139" s="4042" t="s">
        <v>43</v>
      </c>
      <c r="C139" s="4041" t="s">
        <v>43</v>
      </c>
      <c r="D139" s="3668" t="s">
        <v>43</v>
      </c>
      <c r="E139" s="3860"/>
      <c r="F139" s="8094" t="s">
        <v>1466</v>
      </c>
      <c r="G139" s="8112"/>
      <c r="H139" s="8109"/>
      <c r="I139" s="8098"/>
      <c r="J139" s="4019" t="s">
        <v>41</v>
      </c>
      <c r="K139" s="3791">
        <v>0</v>
      </c>
      <c r="L139" s="3791">
        <v>0</v>
      </c>
      <c r="M139" s="3791">
        <v>0</v>
      </c>
      <c r="N139" s="3715"/>
      <c r="O139" s="3809"/>
      <c r="P139" s="3809"/>
      <c r="Q139" s="3808"/>
      <c r="R139" s="3903"/>
      <c r="S139" s="3902"/>
    </row>
    <row r="140" spans="1:19" s="51" customFormat="1" ht="19.149999999999999" customHeight="1" thickBot="1">
      <c r="A140" s="3657"/>
      <c r="B140" s="3918"/>
      <c r="C140" s="4040"/>
      <c r="D140" s="4039"/>
      <c r="E140" s="3856"/>
      <c r="F140" s="8096"/>
      <c r="G140" s="8113"/>
      <c r="H140" s="8110"/>
      <c r="I140" s="8099"/>
      <c r="J140" s="6322" t="s">
        <v>36</v>
      </c>
      <c r="K140" s="3825">
        <f>SUM(K139)</f>
        <v>0</v>
      </c>
      <c r="L140" s="3825">
        <f>SUM(L139)</f>
        <v>0</v>
      </c>
      <c r="M140" s="3825">
        <f>SUM(M139)</f>
        <v>0</v>
      </c>
      <c r="N140" s="3750"/>
      <c r="O140" s="3748"/>
      <c r="P140" s="3748"/>
      <c r="Q140" s="3747"/>
      <c r="R140" s="3903"/>
      <c r="S140" s="3902"/>
    </row>
    <row r="141" spans="1:19" s="51" customFormat="1" ht="13.5" customHeight="1">
      <c r="A141" s="3669" t="s">
        <v>38</v>
      </c>
      <c r="B141" s="4031" t="s">
        <v>43</v>
      </c>
      <c r="C141" s="4020" t="s">
        <v>38</v>
      </c>
      <c r="D141" s="4038"/>
      <c r="E141" s="8319"/>
      <c r="F141" s="8190" t="s">
        <v>1464</v>
      </c>
      <c r="G141" s="8301" t="s">
        <v>1465</v>
      </c>
      <c r="H141" s="8108" t="s">
        <v>48</v>
      </c>
      <c r="I141" s="8097" t="s">
        <v>790</v>
      </c>
      <c r="J141" s="3981" t="s">
        <v>69</v>
      </c>
      <c r="K141" s="4023">
        <f>K148</f>
        <v>0</v>
      </c>
      <c r="L141" s="4023">
        <f>L148</f>
        <v>0</v>
      </c>
      <c r="M141" s="4023">
        <f>M148</f>
        <v>0</v>
      </c>
      <c r="N141" s="6132"/>
      <c r="O141" s="6320"/>
      <c r="P141" s="6347"/>
      <c r="Q141" s="6346"/>
      <c r="R141" s="3903"/>
      <c r="S141" s="3902"/>
    </row>
    <row r="142" spans="1:19" s="51" customFormat="1" ht="18.75" customHeight="1">
      <c r="A142" s="3729"/>
      <c r="B142" s="4028"/>
      <c r="C142" s="4017"/>
      <c r="D142" s="4035"/>
      <c r="E142" s="8320"/>
      <c r="F142" s="8193"/>
      <c r="G142" s="8302"/>
      <c r="H142" s="8109"/>
      <c r="I142" s="8098"/>
      <c r="J142" s="4037" t="s">
        <v>90</v>
      </c>
      <c r="K142" s="4036">
        <f>K147</f>
        <v>0</v>
      </c>
      <c r="L142" s="4036">
        <f>L147</f>
        <v>0</v>
      </c>
      <c r="M142" s="4036">
        <f>M147</f>
        <v>0</v>
      </c>
      <c r="N142" s="6345"/>
      <c r="O142" s="6315"/>
      <c r="P142" s="6337"/>
      <c r="Q142" s="6336"/>
      <c r="R142" s="3903"/>
      <c r="S142" s="3902"/>
    </row>
    <row r="143" spans="1:19" s="51" customFormat="1" ht="20.25" customHeight="1">
      <c r="A143" s="3729"/>
      <c r="B143" s="4028"/>
      <c r="C143" s="4017"/>
      <c r="D143" s="4035"/>
      <c r="E143" s="8320"/>
      <c r="F143" s="8193"/>
      <c r="G143" s="8302"/>
      <c r="H143" s="8109"/>
      <c r="I143" s="8098"/>
      <c r="J143" s="3980" t="s">
        <v>41</v>
      </c>
      <c r="K143" s="4036">
        <f>K146</f>
        <v>0</v>
      </c>
      <c r="L143" s="4036">
        <f>L146</f>
        <v>0</v>
      </c>
      <c r="M143" s="4036">
        <f>M146</f>
        <v>0</v>
      </c>
      <c r="N143" s="6345"/>
      <c r="O143" s="6315"/>
      <c r="P143" s="6337"/>
      <c r="Q143" s="6336"/>
      <c r="R143" s="3903"/>
      <c r="S143" s="3902"/>
    </row>
    <row r="144" spans="1:19" s="51" customFormat="1" ht="14.25" customHeight="1" thickBot="1">
      <c r="A144" s="3729"/>
      <c r="B144" s="4028"/>
      <c r="C144" s="4017"/>
      <c r="D144" s="4035"/>
      <c r="E144" s="8320"/>
      <c r="F144" s="8193"/>
      <c r="G144" s="8302"/>
      <c r="H144" s="8109"/>
      <c r="I144" s="8098"/>
      <c r="J144" s="4034" t="s">
        <v>373</v>
      </c>
      <c r="K144" s="4009">
        <f t="shared" ref="K144:M145" si="1">K149</f>
        <v>0</v>
      </c>
      <c r="L144" s="4009">
        <f t="shared" si="1"/>
        <v>0</v>
      </c>
      <c r="M144" s="4009">
        <f t="shared" si="1"/>
        <v>0</v>
      </c>
      <c r="N144" s="6345"/>
      <c r="O144" s="6315"/>
      <c r="P144" s="6337"/>
      <c r="Q144" s="6336"/>
      <c r="R144" s="3903"/>
      <c r="S144" s="3902"/>
    </row>
    <row r="145" spans="1:19" s="51" customFormat="1" ht="16.5" customHeight="1" thickBot="1">
      <c r="A145" s="3729"/>
      <c r="B145" s="4028"/>
      <c r="C145" s="4017"/>
      <c r="D145" s="4033"/>
      <c r="E145" s="8321"/>
      <c r="F145" s="8196"/>
      <c r="G145" s="8303"/>
      <c r="H145" s="8109"/>
      <c r="I145" s="8098"/>
      <c r="J145" s="6344" t="s">
        <v>36</v>
      </c>
      <c r="K145" s="4032">
        <f t="shared" si="1"/>
        <v>0</v>
      </c>
      <c r="L145" s="4032">
        <f t="shared" si="1"/>
        <v>0</v>
      </c>
      <c r="M145" s="4032">
        <f t="shared" si="1"/>
        <v>0</v>
      </c>
      <c r="N145" s="6343"/>
      <c r="O145" s="6342"/>
      <c r="P145" s="6341"/>
      <c r="Q145" s="6340"/>
      <c r="R145" s="3903"/>
      <c r="S145" s="3902"/>
    </row>
    <row r="146" spans="1:19" s="51" customFormat="1" ht="19.5" customHeight="1">
      <c r="A146" s="3669" t="s">
        <v>38</v>
      </c>
      <c r="B146" s="4031" t="s">
        <v>43</v>
      </c>
      <c r="C146" s="4020" t="s">
        <v>38</v>
      </c>
      <c r="D146" s="3731" t="s">
        <v>43</v>
      </c>
      <c r="E146" s="8097"/>
      <c r="F146" s="8094" t="s">
        <v>1464</v>
      </c>
      <c r="G146" s="8301" t="s">
        <v>104</v>
      </c>
      <c r="H146" s="8109"/>
      <c r="I146" s="8098"/>
      <c r="J146" s="3845" t="s">
        <v>41</v>
      </c>
      <c r="K146" s="3823">
        <v>0</v>
      </c>
      <c r="L146" s="3823">
        <v>0</v>
      </c>
      <c r="M146" s="3823">
        <v>0</v>
      </c>
      <c r="N146" s="8135" t="s">
        <v>1463</v>
      </c>
      <c r="O146" s="6339" t="s">
        <v>279</v>
      </c>
      <c r="P146" s="6116">
        <v>30</v>
      </c>
      <c r="Q146" s="6115">
        <v>30</v>
      </c>
      <c r="R146" s="3903"/>
      <c r="S146" s="3902"/>
    </row>
    <row r="147" spans="1:19" s="51" customFormat="1" ht="15.75" customHeight="1">
      <c r="A147" s="3729"/>
      <c r="B147" s="4028"/>
      <c r="C147" s="4017"/>
      <c r="D147" s="3726"/>
      <c r="E147" s="8098"/>
      <c r="F147" s="8095"/>
      <c r="G147" s="8302"/>
      <c r="H147" s="8109"/>
      <c r="I147" s="8098"/>
      <c r="J147" s="4030" t="s">
        <v>90</v>
      </c>
      <c r="K147" s="3895"/>
      <c r="L147" s="3834"/>
      <c r="M147" s="4029"/>
      <c r="N147" s="8287"/>
      <c r="O147" s="6338"/>
      <c r="P147" s="6337"/>
      <c r="Q147" s="6336"/>
      <c r="R147" s="3903"/>
      <c r="S147" s="3902"/>
    </row>
    <row r="148" spans="1:19" s="51" customFormat="1" ht="15.75" customHeight="1">
      <c r="A148" s="3729"/>
      <c r="B148" s="4028"/>
      <c r="C148" s="4017"/>
      <c r="D148" s="3726"/>
      <c r="E148" s="8098"/>
      <c r="F148" s="8095"/>
      <c r="G148" s="8302"/>
      <c r="H148" s="8109"/>
      <c r="I148" s="8098"/>
      <c r="J148" s="4030" t="s">
        <v>69</v>
      </c>
      <c r="K148" s="3895"/>
      <c r="L148" s="3834"/>
      <c r="M148" s="4029"/>
      <c r="N148" s="6196"/>
      <c r="O148" s="6061"/>
      <c r="P148" s="6335"/>
      <c r="Q148" s="6334"/>
      <c r="R148" s="3903"/>
      <c r="S148" s="3902"/>
    </row>
    <row r="149" spans="1:19" s="51" customFormat="1" ht="15" customHeight="1" thickBot="1">
      <c r="A149" s="3729"/>
      <c r="B149" s="4028"/>
      <c r="C149" s="4017"/>
      <c r="D149" s="3726"/>
      <c r="E149" s="8098"/>
      <c r="F149" s="8095"/>
      <c r="G149" s="8302"/>
      <c r="H149" s="8109"/>
      <c r="I149" s="8098"/>
      <c r="J149" s="3859" t="s">
        <v>373</v>
      </c>
      <c r="K149" s="4027"/>
      <c r="L149" s="3858"/>
      <c r="M149" s="4027"/>
      <c r="N149" s="3698"/>
      <c r="O149" s="3703"/>
      <c r="P149" s="3703"/>
      <c r="Q149" s="3702"/>
      <c r="R149" s="3903"/>
      <c r="S149" s="3902"/>
    </row>
    <row r="150" spans="1:19" s="51" customFormat="1" ht="15.75" customHeight="1" thickBot="1">
      <c r="A150" s="3723"/>
      <c r="B150" s="4026"/>
      <c r="C150" s="4015"/>
      <c r="D150" s="3720"/>
      <c r="E150" s="8099"/>
      <c r="F150" s="6109"/>
      <c r="G150" s="8303"/>
      <c r="H150" s="8110"/>
      <c r="I150" s="8099"/>
      <c r="J150" s="6322" t="s">
        <v>36</v>
      </c>
      <c r="K150" s="4014">
        <f>SUM(K146:K149)</f>
        <v>0</v>
      </c>
      <c r="L150" s="4014">
        <f>SUM(L146:L149)</f>
        <v>0</v>
      </c>
      <c r="M150" s="4014">
        <f>SUM(M146:M149)</f>
        <v>0</v>
      </c>
      <c r="N150" s="3750"/>
      <c r="O150" s="3748"/>
      <c r="P150" s="3748"/>
      <c r="Q150" s="3747"/>
      <c r="R150" s="3903"/>
      <c r="S150" s="3902"/>
    </row>
    <row r="151" spans="1:19" s="51" customFormat="1" ht="21" customHeight="1">
      <c r="A151" s="3669" t="s">
        <v>38</v>
      </c>
      <c r="B151" s="4021" t="s">
        <v>43</v>
      </c>
      <c r="C151" s="4020" t="s">
        <v>51</v>
      </c>
      <c r="D151" s="8307" t="s">
        <v>1461</v>
      </c>
      <c r="E151" s="8308"/>
      <c r="F151" s="8309"/>
      <c r="G151" s="8304" t="s">
        <v>101</v>
      </c>
      <c r="H151" s="8108" t="s">
        <v>48</v>
      </c>
      <c r="I151" s="8097" t="s">
        <v>790</v>
      </c>
      <c r="J151" s="4012" t="s">
        <v>41</v>
      </c>
      <c r="K151" s="4023">
        <f t="shared" ref="K151:M153" si="2">K155</f>
        <v>0</v>
      </c>
      <c r="L151" s="4023">
        <f t="shared" si="2"/>
        <v>0</v>
      </c>
      <c r="M151" s="4023">
        <f t="shared" si="2"/>
        <v>0</v>
      </c>
      <c r="N151" s="6333" t="s">
        <v>1462</v>
      </c>
      <c r="O151" s="6117" t="s">
        <v>254</v>
      </c>
      <c r="P151" s="6131">
        <v>0</v>
      </c>
      <c r="Q151" s="6267">
        <v>0</v>
      </c>
      <c r="R151" s="3903"/>
      <c r="S151" s="3902"/>
    </row>
    <row r="152" spans="1:19" s="51" customFormat="1" ht="18" customHeight="1" thickBot="1">
      <c r="A152" s="3729"/>
      <c r="B152" s="4018"/>
      <c r="C152" s="4017"/>
      <c r="D152" s="8310"/>
      <c r="E152" s="8311"/>
      <c r="F152" s="8312"/>
      <c r="G152" s="8305"/>
      <c r="H152" s="8109"/>
      <c r="I152" s="8098"/>
      <c r="J152" s="4025" t="s">
        <v>90</v>
      </c>
      <c r="K152" s="4024">
        <f t="shared" si="2"/>
        <v>0</v>
      </c>
      <c r="L152" s="4024">
        <f t="shared" si="2"/>
        <v>0</v>
      </c>
      <c r="M152" s="4024">
        <f t="shared" si="2"/>
        <v>0</v>
      </c>
      <c r="N152" s="6332"/>
      <c r="O152" s="6331"/>
      <c r="P152" s="6331"/>
      <c r="Q152" s="3702"/>
      <c r="R152" s="3903"/>
      <c r="S152" s="3902"/>
    </row>
    <row r="153" spans="1:19" s="51" customFormat="1" ht="18" customHeight="1">
      <c r="A153" s="3729"/>
      <c r="B153" s="4018"/>
      <c r="C153" s="4017"/>
      <c r="D153" s="8310"/>
      <c r="E153" s="8311"/>
      <c r="F153" s="8312"/>
      <c r="G153" s="8305"/>
      <c r="H153" s="8109"/>
      <c r="I153" s="8098"/>
      <c r="J153" s="4012" t="s">
        <v>373</v>
      </c>
      <c r="K153" s="4023">
        <f t="shared" si="2"/>
        <v>0</v>
      </c>
      <c r="L153" s="4023">
        <f t="shared" si="2"/>
        <v>0</v>
      </c>
      <c r="M153" s="4023">
        <f t="shared" si="2"/>
        <v>0</v>
      </c>
      <c r="N153" s="6330"/>
      <c r="O153" s="6329"/>
      <c r="P153" s="6329"/>
      <c r="Q153" s="3735"/>
      <c r="R153" s="3903"/>
      <c r="S153" s="3902"/>
    </row>
    <row r="154" spans="1:19" s="51" customFormat="1" ht="18" customHeight="1" thickBot="1">
      <c r="A154" s="3723"/>
      <c r="B154" s="4016"/>
      <c r="C154" s="4015"/>
      <c r="D154" s="8313"/>
      <c r="E154" s="8314"/>
      <c r="F154" s="8315"/>
      <c r="G154" s="8305"/>
      <c r="H154" s="8109"/>
      <c r="I154" s="8098"/>
      <c r="J154" s="6328" t="s">
        <v>36</v>
      </c>
      <c r="K154" s="4022">
        <f>SUM(K151:K153)</f>
        <v>0</v>
      </c>
      <c r="L154" s="4022">
        <f>SUM(L151:L153)</f>
        <v>0</v>
      </c>
      <c r="M154" s="4022">
        <f>SUM(M151:M153)</f>
        <v>0</v>
      </c>
      <c r="N154" s="6327"/>
      <c r="O154" s="6326"/>
      <c r="P154" s="6326"/>
      <c r="Q154" s="3747"/>
      <c r="R154" s="3903"/>
      <c r="S154" s="3902"/>
    </row>
    <row r="155" spans="1:19" s="51" customFormat="1" ht="12.75" customHeight="1">
      <c r="A155" s="3669" t="s">
        <v>38</v>
      </c>
      <c r="B155" s="4021" t="s">
        <v>43</v>
      </c>
      <c r="C155" s="4020" t="s">
        <v>51</v>
      </c>
      <c r="D155" s="3731" t="s">
        <v>43</v>
      </c>
      <c r="E155" s="8097"/>
      <c r="F155" s="8185" t="s">
        <v>1461</v>
      </c>
      <c r="G155" s="8305"/>
      <c r="H155" s="8109"/>
      <c r="I155" s="8098"/>
      <c r="J155" s="4019" t="s">
        <v>41</v>
      </c>
      <c r="K155" s="3823">
        <v>0</v>
      </c>
      <c r="L155" s="3823">
        <v>0</v>
      </c>
      <c r="M155" s="3823">
        <v>0</v>
      </c>
      <c r="N155" s="6325"/>
      <c r="O155" s="6324"/>
      <c r="P155" s="6324"/>
      <c r="Q155" s="6115"/>
      <c r="R155" s="3903"/>
      <c r="S155" s="3902"/>
    </row>
    <row r="156" spans="1:19" s="51" customFormat="1" ht="13.5" customHeight="1">
      <c r="A156" s="3729"/>
      <c r="B156" s="4018"/>
      <c r="C156" s="4017"/>
      <c r="D156" s="3726"/>
      <c r="E156" s="8098"/>
      <c r="F156" s="8186"/>
      <c r="G156" s="8305"/>
      <c r="H156" s="8109"/>
      <c r="I156" s="8098"/>
      <c r="J156" s="4004" t="s">
        <v>90</v>
      </c>
      <c r="K156" s="3895"/>
      <c r="L156" s="3834"/>
      <c r="M156" s="3895"/>
      <c r="N156" s="3698"/>
      <c r="O156" s="6323"/>
      <c r="P156" s="6323"/>
      <c r="Q156" s="6276"/>
      <c r="R156" s="3903"/>
      <c r="S156" s="3902"/>
    </row>
    <row r="157" spans="1:19" s="51" customFormat="1" ht="15.75" customHeight="1" thickBot="1">
      <c r="A157" s="3729"/>
      <c r="B157" s="4018"/>
      <c r="C157" s="4017"/>
      <c r="D157" s="3726"/>
      <c r="E157" s="8098"/>
      <c r="F157" s="8186"/>
      <c r="G157" s="8305"/>
      <c r="H157" s="8109"/>
      <c r="I157" s="8098"/>
      <c r="J157" s="3844" t="s">
        <v>373</v>
      </c>
      <c r="K157" s="3835"/>
      <c r="L157" s="3858"/>
      <c r="M157" s="3835"/>
      <c r="N157" s="3698"/>
      <c r="O157" s="3703"/>
      <c r="P157" s="3703"/>
      <c r="Q157" s="3702"/>
      <c r="R157" s="3903"/>
      <c r="S157" s="3902"/>
    </row>
    <row r="158" spans="1:19" s="51" customFormat="1" ht="15.75" customHeight="1" thickBot="1">
      <c r="A158" s="3723"/>
      <c r="B158" s="4016"/>
      <c r="C158" s="4015"/>
      <c r="D158" s="3720"/>
      <c r="E158" s="8099"/>
      <c r="F158" s="8187"/>
      <c r="G158" s="8306"/>
      <c r="H158" s="8110"/>
      <c r="I158" s="8099"/>
      <c r="J158" s="6322" t="s">
        <v>36</v>
      </c>
      <c r="K158" s="4014">
        <f>SUM(K155:K157)</f>
        <v>0</v>
      </c>
      <c r="L158" s="4014">
        <f>SUM(L155:L157)</f>
        <v>0</v>
      </c>
      <c r="M158" s="4014">
        <f>SUM(M155:M157)</f>
        <v>0</v>
      </c>
      <c r="N158" s="3750"/>
      <c r="O158" s="3748"/>
      <c r="P158" s="3748"/>
      <c r="Q158" s="3747"/>
      <c r="R158" s="3903"/>
      <c r="S158" s="3902"/>
    </row>
    <row r="159" spans="1:19" s="51" customFormat="1" ht="15" customHeight="1">
      <c r="A159" s="3669" t="s">
        <v>38</v>
      </c>
      <c r="B159" s="4013" t="s">
        <v>43</v>
      </c>
      <c r="C159" s="3732" t="s">
        <v>44</v>
      </c>
      <c r="D159" s="8188" t="s">
        <v>1458</v>
      </c>
      <c r="E159" s="8189"/>
      <c r="F159" s="8190"/>
      <c r="G159" s="8203" t="s">
        <v>72</v>
      </c>
      <c r="H159" s="8108" t="s">
        <v>48</v>
      </c>
      <c r="I159" s="8097" t="s">
        <v>790</v>
      </c>
      <c r="J159" s="4012"/>
      <c r="K159" s="4011"/>
      <c r="L159" s="4011"/>
      <c r="M159" s="4011"/>
      <c r="N159" s="6321"/>
      <c r="O159" s="6320"/>
      <c r="P159" s="6320"/>
      <c r="Q159" s="6319"/>
      <c r="R159" s="3903"/>
      <c r="S159" s="3902"/>
    </row>
    <row r="160" spans="1:19" s="51" customFormat="1" ht="25.5" customHeight="1">
      <c r="A160" s="3729"/>
      <c r="B160" s="4008"/>
      <c r="C160" s="3727"/>
      <c r="D160" s="8191"/>
      <c r="E160" s="8192"/>
      <c r="F160" s="8193"/>
      <c r="G160" s="8204"/>
      <c r="H160" s="8109"/>
      <c r="I160" s="8098"/>
      <c r="J160" s="4010" t="s">
        <v>41</v>
      </c>
      <c r="K160" s="4009">
        <f t="shared" ref="K160:M162" si="3">K164</f>
        <v>0</v>
      </c>
      <c r="L160" s="4009">
        <f t="shared" si="3"/>
        <v>0</v>
      </c>
      <c r="M160" s="4009">
        <f t="shared" si="3"/>
        <v>0</v>
      </c>
      <c r="N160" s="6318" t="s">
        <v>1460</v>
      </c>
      <c r="O160" s="6127" t="s">
        <v>826</v>
      </c>
      <c r="P160" s="6127">
        <v>0</v>
      </c>
      <c r="Q160" s="6289">
        <v>0</v>
      </c>
      <c r="R160" s="3903"/>
      <c r="S160" s="3902"/>
    </row>
    <row r="161" spans="1:22" s="51" customFormat="1" ht="33" customHeight="1">
      <c r="A161" s="3729"/>
      <c r="B161" s="4008"/>
      <c r="C161" s="3727"/>
      <c r="D161" s="8191"/>
      <c r="E161" s="8192"/>
      <c r="F161" s="8193"/>
      <c r="G161" s="8204"/>
      <c r="H161" s="8109"/>
      <c r="I161" s="8098"/>
      <c r="J161" s="4010" t="s">
        <v>90</v>
      </c>
      <c r="K161" s="4009">
        <f t="shared" si="3"/>
        <v>0</v>
      </c>
      <c r="L161" s="4009">
        <f t="shared" si="3"/>
        <v>0</v>
      </c>
      <c r="M161" s="4009">
        <f t="shared" si="3"/>
        <v>0</v>
      </c>
      <c r="N161" s="6317" t="s">
        <v>1459</v>
      </c>
      <c r="O161" s="6226" t="s">
        <v>254</v>
      </c>
      <c r="P161" s="6226"/>
      <c r="Q161" s="6316"/>
      <c r="R161" s="3903"/>
      <c r="S161" s="3902"/>
    </row>
    <row r="162" spans="1:22" s="51" customFormat="1" ht="17.25" customHeight="1" thickBot="1">
      <c r="A162" s="3729"/>
      <c r="B162" s="4008"/>
      <c r="C162" s="3727"/>
      <c r="D162" s="8191"/>
      <c r="E162" s="8192"/>
      <c r="F162" s="8193"/>
      <c r="G162" s="8204"/>
      <c r="H162" s="8109"/>
      <c r="I162" s="8098"/>
      <c r="J162" s="4007" t="s">
        <v>373</v>
      </c>
      <c r="K162" s="4006">
        <f t="shared" si="3"/>
        <v>0</v>
      </c>
      <c r="L162" s="4006">
        <f t="shared" si="3"/>
        <v>0</v>
      </c>
      <c r="M162" s="4006">
        <f t="shared" si="3"/>
        <v>0</v>
      </c>
      <c r="N162" s="6020"/>
      <c r="O162" s="6315"/>
      <c r="P162" s="6315"/>
      <c r="Q162" s="6314"/>
      <c r="R162" s="3903"/>
      <c r="S162" s="3902"/>
    </row>
    <row r="163" spans="1:22" s="51" customFormat="1" ht="15" customHeight="1" thickBot="1">
      <c r="A163" s="3723"/>
      <c r="B163" s="4005"/>
      <c r="C163" s="3721"/>
      <c r="D163" s="8194"/>
      <c r="E163" s="8195"/>
      <c r="F163" s="8196"/>
      <c r="G163" s="8204"/>
      <c r="H163" s="8109"/>
      <c r="I163" s="8098"/>
      <c r="J163" s="3786" t="s">
        <v>36</v>
      </c>
      <c r="K163" s="3830">
        <f>SUM(K160:K162)</f>
        <v>0</v>
      </c>
      <c r="L163" s="3830">
        <f>SUM(L160:L162)</f>
        <v>0</v>
      </c>
      <c r="M163" s="3830">
        <f>SUM(M160:M162)</f>
        <v>0</v>
      </c>
      <c r="N163" s="3977"/>
      <c r="O163" s="3736"/>
      <c r="P163" s="3736"/>
      <c r="Q163" s="3735"/>
      <c r="R163" s="3903"/>
      <c r="S163" s="3902"/>
    </row>
    <row r="164" spans="1:22" s="51" customFormat="1" ht="15" customHeight="1">
      <c r="A164" s="8237" t="s">
        <v>38</v>
      </c>
      <c r="B164" s="8221" t="s">
        <v>43</v>
      </c>
      <c r="C164" s="8105" t="s">
        <v>44</v>
      </c>
      <c r="D164" s="8283" t="s">
        <v>43</v>
      </c>
      <c r="E164" s="3716"/>
      <c r="F164" s="8427" t="s">
        <v>1458</v>
      </c>
      <c r="G164" s="8204"/>
      <c r="H164" s="8109"/>
      <c r="I164" s="8098"/>
      <c r="J164" s="4004" t="s">
        <v>41</v>
      </c>
      <c r="K164" s="3895">
        <v>0</v>
      </c>
      <c r="L164" s="3895">
        <v>0</v>
      </c>
      <c r="M164" s="3895">
        <v>0</v>
      </c>
      <c r="N164" s="3851"/>
      <c r="O164" s="3703"/>
      <c r="P164" s="3703"/>
      <c r="Q164" s="3702"/>
      <c r="R164" s="3903"/>
      <c r="S164" s="3902"/>
      <c r="T164" s="3623"/>
      <c r="V164" s="3623"/>
    </row>
    <row r="165" spans="1:22" s="51" customFormat="1" ht="15" customHeight="1">
      <c r="A165" s="8238"/>
      <c r="B165" s="8222"/>
      <c r="C165" s="8106"/>
      <c r="D165" s="8284"/>
      <c r="E165" s="3710"/>
      <c r="F165" s="8428"/>
      <c r="G165" s="8204"/>
      <c r="H165" s="8109"/>
      <c r="I165" s="8098"/>
      <c r="J165" s="4004" t="s">
        <v>90</v>
      </c>
      <c r="K165" s="3895"/>
      <c r="L165" s="3821"/>
      <c r="M165" s="3820"/>
      <c r="N165" s="3851"/>
      <c r="O165" s="3703"/>
      <c r="P165" s="3703"/>
      <c r="Q165" s="3702"/>
      <c r="R165" s="3903"/>
      <c r="S165" s="3902"/>
    </row>
    <row r="166" spans="1:22" s="51" customFormat="1" ht="15" customHeight="1" thickBot="1">
      <c r="A166" s="8238"/>
      <c r="B166" s="8222"/>
      <c r="C166" s="8106"/>
      <c r="D166" s="8284"/>
      <c r="E166" s="3710"/>
      <c r="F166" s="8428"/>
      <c r="G166" s="8204"/>
      <c r="H166" s="8109"/>
      <c r="I166" s="8098"/>
      <c r="J166" s="3844" t="s">
        <v>373</v>
      </c>
      <c r="K166" s="3835"/>
      <c r="L166" s="3752"/>
      <c r="M166" s="3752"/>
      <c r="N166" s="3851"/>
      <c r="O166" s="3703"/>
      <c r="P166" s="3703"/>
      <c r="Q166" s="3702"/>
      <c r="R166" s="3903"/>
      <c r="S166" s="3902"/>
    </row>
    <row r="167" spans="1:22" s="51" customFormat="1" ht="15" customHeight="1" thickBot="1">
      <c r="A167" s="8239"/>
      <c r="B167" s="8223"/>
      <c r="C167" s="8107"/>
      <c r="D167" s="8285"/>
      <c r="E167" s="3707"/>
      <c r="F167" s="8429"/>
      <c r="G167" s="8205"/>
      <c r="H167" s="8110"/>
      <c r="I167" s="8099"/>
      <c r="J167" s="3982" t="s">
        <v>36</v>
      </c>
      <c r="K167" s="3817">
        <f>SUM(K164:K166)</f>
        <v>0</v>
      </c>
      <c r="L167" s="3817">
        <f>SUM(L164:L166)</f>
        <v>0</v>
      </c>
      <c r="M167" s="3825">
        <f>SUM(M164:M166)</f>
        <v>0</v>
      </c>
      <c r="N167" s="3785"/>
      <c r="O167" s="3718"/>
      <c r="P167" s="3718"/>
      <c r="Q167" s="3717"/>
      <c r="R167" s="4003"/>
      <c r="S167" s="4002"/>
    </row>
    <row r="168" spans="1:22" s="51" customFormat="1" ht="15" customHeight="1" thickBot="1">
      <c r="A168" s="3647" t="s">
        <v>38</v>
      </c>
      <c r="B168" s="3650" t="s">
        <v>43</v>
      </c>
      <c r="C168" s="8154" t="s">
        <v>781</v>
      </c>
      <c r="D168" s="8154"/>
      <c r="E168" s="8154"/>
      <c r="F168" s="8154"/>
      <c r="G168" s="8154"/>
      <c r="H168" s="8154"/>
      <c r="I168" s="8154"/>
      <c r="J168" s="8155"/>
      <c r="K168" s="3929">
        <f>K138+K145+K154+K163</f>
        <v>0</v>
      </c>
      <c r="L168" s="3929">
        <f>L138+L145+L154+L163</f>
        <v>0</v>
      </c>
      <c r="M168" s="3929">
        <f>M138+M145+M154+M163</f>
        <v>0</v>
      </c>
      <c r="N168" s="8346"/>
      <c r="O168" s="8347"/>
      <c r="P168" s="8347"/>
      <c r="Q168" s="8347"/>
      <c r="R168" s="4001"/>
      <c r="S168" s="4000"/>
    </row>
    <row r="169" spans="1:22" s="51" customFormat="1" ht="22.5" customHeight="1" thickBot="1">
      <c r="A169" s="3999" t="s">
        <v>38</v>
      </c>
      <c r="B169" s="3998" t="s">
        <v>38</v>
      </c>
      <c r="C169" s="6103" t="s">
        <v>1457</v>
      </c>
      <c r="D169" s="6312"/>
      <c r="E169" s="6312"/>
      <c r="F169" s="6312"/>
      <c r="G169" s="6312"/>
      <c r="H169" s="6313"/>
      <c r="I169" s="6312"/>
      <c r="J169" s="6310"/>
      <c r="K169" s="6311"/>
      <c r="L169" s="6310"/>
      <c r="M169" s="6310"/>
      <c r="N169" s="6310"/>
      <c r="O169" s="6310"/>
      <c r="P169" s="6310"/>
      <c r="Q169" s="6310"/>
      <c r="R169" s="3997"/>
      <c r="S169" s="3996"/>
    </row>
    <row r="170" spans="1:22" s="51" customFormat="1" ht="25.5" customHeight="1">
      <c r="A170" s="3729"/>
      <c r="B170" s="3781"/>
      <c r="C170" s="3995"/>
      <c r="D170" s="3993"/>
      <c r="E170" s="3993"/>
      <c r="F170" s="3993"/>
      <c r="G170" s="3993"/>
      <c r="H170" s="3993"/>
      <c r="I170" s="3993"/>
      <c r="J170" s="3993"/>
      <c r="K170" s="3994"/>
      <c r="L170" s="3993"/>
      <c r="M170" s="3794"/>
      <c r="N170" s="6309" t="s">
        <v>1456</v>
      </c>
      <c r="O170" s="6190" t="s">
        <v>254</v>
      </c>
      <c r="P170" s="6131">
        <v>1</v>
      </c>
      <c r="Q170" s="6189">
        <v>0</v>
      </c>
      <c r="R170" s="3992"/>
      <c r="S170" s="3991" t="s">
        <v>1455</v>
      </c>
    </row>
    <row r="171" spans="1:22" s="51" customFormat="1" ht="24.75" customHeight="1" thickBot="1">
      <c r="A171" s="3723"/>
      <c r="B171" s="3839"/>
      <c r="C171" s="3990"/>
      <c r="D171" s="3988"/>
      <c r="E171" s="3988"/>
      <c r="F171" s="3988"/>
      <c r="G171" s="3988"/>
      <c r="H171" s="3988"/>
      <c r="I171" s="3988"/>
      <c r="J171" s="3988"/>
      <c r="K171" s="3989"/>
      <c r="L171" s="3988"/>
      <c r="M171" s="3789"/>
      <c r="N171" s="6308" t="s">
        <v>168</v>
      </c>
      <c r="O171" s="6307" t="s">
        <v>254</v>
      </c>
      <c r="P171" s="6307">
        <v>1</v>
      </c>
      <c r="Q171" s="6306">
        <v>1</v>
      </c>
      <c r="R171" s="3903"/>
      <c r="S171" s="3986"/>
    </row>
    <row r="172" spans="1:22" s="51" customFormat="1" ht="27.75" customHeight="1">
      <c r="A172" s="8237" t="s">
        <v>38</v>
      </c>
      <c r="B172" s="8243" t="s">
        <v>38</v>
      </c>
      <c r="C172" s="8105" t="s">
        <v>43</v>
      </c>
      <c r="D172" s="8126" t="s">
        <v>1453</v>
      </c>
      <c r="E172" s="8127"/>
      <c r="F172" s="8128"/>
      <c r="G172" s="8203" t="s">
        <v>938</v>
      </c>
      <c r="H172" s="8108" t="s">
        <v>48</v>
      </c>
      <c r="I172" s="8097" t="s">
        <v>790</v>
      </c>
      <c r="J172" s="3981" t="s">
        <v>41</v>
      </c>
      <c r="K172" s="3987">
        <f t="shared" ref="K172:M173" si="4">K176</f>
        <v>100</v>
      </c>
      <c r="L172" s="3987">
        <f t="shared" si="4"/>
        <v>0</v>
      </c>
      <c r="M172" s="3987">
        <f t="shared" si="4"/>
        <v>0</v>
      </c>
      <c r="N172" s="6126" t="s">
        <v>1454</v>
      </c>
      <c r="O172" s="6305" t="s">
        <v>45</v>
      </c>
      <c r="P172" s="6212">
        <v>2</v>
      </c>
      <c r="Q172" s="6115">
        <v>2</v>
      </c>
      <c r="R172" s="3903"/>
      <c r="S172" s="3986" t="s">
        <v>2123</v>
      </c>
    </row>
    <row r="173" spans="1:22" s="51" customFormat="1" ht="17.25" customHeight="1">
      <c r="A173" s="8238"/>
      <c r="B173" s="8244"/>
      <c r="C173" s="8106"/>
      <c r="D173" s="8129"/>
      <c r="E173" s="8130"/>
      <c r="F173" s="8131"/>
      <c r="G173" s="8204"/>
      <c r="H173" s="8109"/>
      <c r="I173" s="8098"/>
      <c r="J173" s="3980" t="s">
        <v>90</v>
      </c>
      <c r="K173" s="3832">
        <f t="shared" si="4"/>
        <v>0</v>
      </c>
      <c r="L173" s="3832">
        <f t="shared" si="4"/>
        <v>0</v>
      </c>
      <c r="M173" s="3832">
        <f t="shared" si="4"/>
        <v>0</v>
      </c>
      <c r="N173" s="3695"/>
      <c r="O173" s="3736"/>
      <c r="P173" s="3736"/>
      <c r="Q173" s="3735"/>
      <c r="R173" s="3903"/>
      <c r="S173" s="3902"/>
    </row>
    <row r="174" spans="1:22" s="51" customFormat="1" ht="15" customHeight="1" thickBot="1">
      <c r="A174" s="8238"/>
      <c r="B174" s="8244"/>
      <c r="C174" s="8106"/>
      <c r="D174" s="8129"/>
      <c r="E174" s="8130"/>
      <c r="F174" s="8131"/>
      <c r="G174" s="8204"/>
      <c r="H174" s="8109"/>
      <c r="I174" s="8098"/>
      <c r="J174" s="3978" t="s">
        <v>373</v>
      </c>
      <c r="K174" s="3985"/>
      <c r="L174" s="3985"/>
      <c r="M174" s="3985"/>
      <c r="N174" s="3698"/>
      <c r="O174" s="3703"/>
      <c r="P174" s="3703"/>
      <c r="Q174" s="3702"/>
      <c r="R174" s="3903"/>
      <c r="S174" s="3902"/>
    </row>
    <row r="175" spans="1:22" s="51" customFormat="1" ht="13.5" customHeight="1" thickBot="1">
      <c r="A175" s="8238"/>
      <c r="B175" s="8244"/>
      <c r="C175" s="8106"/>
      <c r="D175" s="8132"/>
      <c r="E175" s="8133"/>
      <c r="F175" s="8134"/>
      <c r="G175" s="8204"/>
      <c r="H175" s="8109"/>
      <c r="I175" s="8098"/>
      <c r="J175" s="6133" t="s">
        <v>36</v>
      </c>
      <c r="K175" s="3836">
        <f>SUM(K172:K174)</f>
        <v>100</v>
      </c>
      <c r="L175" s="3836">
        <f>SUM(L172:L174)</f>
        <v>0</v>
      </c>
      <c r="M175" s="3836">
        <f>SUM(M172:M174)</f>
        <v>0</v>
      </c>
      <c r="N175" s="3849"/>
      <c r="O175" s="3848"/>
      <c r="P175" s="3848"/>
      <c r="Q175" s="3847"/>
      <c r="R175" s="3903"/>
      <c r="S175" s="3902"/>
    </row>
    <row r="176" spans="1:22" s="51" customFormat="1" ht="35.25" customHeight="1">
      <c r="A176" s="3743" t="s">
        <v>38</v>
      </c>
      <c r="B176" s="3796" t="s">
        <v>38</v>
      </c>
      <c r="C176" s="3742" t="s">
        <v>43</v>
      </c>
      <c r="D176" s="8117" t="s">
        <v>43</v>
      </c>
      <c r="E176" s="3667"/>
      <c r="F176" s="8094" t="s">
        <v>1453</v>
      </c>
      <c r="G176" s="8204"/>
      <c r="H176" s="8109"/>
      <c r="I176" s="8098"/>
      <c r="J176" s="6120" t="s">
        <v>41</v>
      </c>
      <c r="K176" s="3823">
        <v>100</v>
      </c>
      <c r="L176" s="3823">
        <v>0</v>
      </c>
      <c r="M176" s="3823">
        <v>0</v>
      </c>
      <c r="N176" s="3984"/>
      <c r="O176" s="3983"/>
      <c r="P176" s="3776"/>
      <c r="Q176" s="6304"/>
      <c r="R176" s="6616" t="s">
        <v>2122</v>
      </c>
      <c r="S176" s="6617"/>
    </row>
    <row r="177" spans="1:20" s="51" customFormat="1" ht="31.5" customHeight="1" thickBot="1">
      <c r="A177" s="3665"/>
      <c r="B177" s="3795"/>
      <c r="C177" s="3741"/>
      <c r="D177" s="8118"/>
      <c r="E177" s="3663"/>
      <c r="F177" s="8095"/>
      <c r="G177" s="8204"/>
      <c r="H177" s="8109"/>
      <c r="I177" s="8098"/>
      <c r="J177" s="6303" t="s">
        <v>90</v>
      </c>
      <c r="K177" s="6302"/>
      <c r="L177" s="3752"/>
      <c r="M177" s="3752"/>
      <c r="N177" s="3691"/>
      <c r="O177" s="3690"/>
      <c r="P177" s="3687"/>
      <c r="Q177" s="6301"/>
      <c r="R177" s="6616" t="s">
        <v>2121</v>
      </c>
      <c r="S177" s="6617"/>
    </row>
    <row r="178" spans="1:20" s="51" customFormat="1" ht="15" customHeight="1" thickBot="1">
      <c r="A178" s="3657"/>
      <c r="B178" s="3790"/>
      <c r="C178" s="3740"/>
      <c r="D178" s="8119"/>
      <c r="E178" s="3654"/>
      <c r="F178" s="8096"/>
      <c r="G178" s="8205"/>
      <c r="H178" s="8110"/>
      <c r="I178" s="8099"/>
      <c r="J178" s="3982" t="s">
        <v>36</v>
      </c>
      <c r="K178" s="3825">
        <f>SUM(K176:K177)</f>
        <v>100</v>
      </c>
      <c r="L178" s="3825">
        <f>SUM(L176:L177)</f>
        <v>0</v>
      </c>
      <c r="M178" s="3825">
        <f>SUM(M176:M177)</f>
        <v>0</v>
      </c>
      <c r="N178" s="3689"/>
      <c r="O178" s="3688"/>
      <c r="P178" s="3718"/>
      <c r="Q178" s="3941"/>
      <c r="R178" s="6300"/>
      <c r="S178" s="3902"/>
    </row>
    <row r="179" spans="1:20" s="51" customFormat="1" ht="15" customHeight="1">
      <c r="A179" s="3669" t="s">
        <v>38</v>
      </c>
      <c r="B179" s="3784" t="s">
        <v>38</v>
      </c>
      <c r="C179" s="3732" t="s">
        <v>38</v>
      </c>
      <c r="D179" s="8233"/>
      <c r="E179" s="8233"/>
      <c r="F179" s="8309" t="s">
        <v>1452</v>
      </c>
      <c r="G179" s="8304" t="s">
        <v>933</v>
      </c>
      <c r="H179" s="8108" t="s">
        <v>48</v>
      </c>
      <c r="I179" s="3716" t="s">
        <v>790</v>
      </c>
      <c r="J179" s="3981" t="s">
        <v>41</v>
      </c>
      <c r="K179" s="3833">
        <f>K184+K188+K192+K196+K202+K206+K210+K214+K218+K222+K226+K230+K234</f>
        <v>4357</v>
      </c>
      <c r="L179" s="3833">
        <f>L184+L188+L192+L196+L202+L206+L210+L214+L218+L222+L226+L230+L234</f>
        <v>4920.3999999999996</v>
      </c>
      <c r="M179" s="3833">
        <f>M184+M188+M192+M196+M202+M206+M210+M214+M218+M222+M226+M230+M234</f>
        <v>4663.3</v>
      </c>
      <c r="N179" s="3715"/>
      <c r="O179" s="3751"/>
      <c r="P179" s="3809"/>
      <c r="Q179" s="6299"/>
      <c r="R179" s="3940"/>
      <c r="S179" s="3902"/>
      <c r="T179" s="3623"/>
    </row>
    <row r="180" spans="1:20" s="51" customFormat="1" ht="18" customHeight="1">
      <c r="A180" s="3729"/>
      <c r="B180" s="3781"/>
      <c r="C180" s="3727"/>
      <c r="D180" s="8234"/>
      <c r="E180" s="8234"/>
      <c r="F180" s="8312"/>
      <c r="G180" s="8305"/>
      <c r="H180" s="8109"/>
      <c r="I180" s="3663"/>
      <c r="J180" s="3980" t="s">
        <v>90</v>
      </c>
      <c r="K180" s="3832">
        <f>K185+K189+K193+K197+K203+K207+K211+K219+K223+K227</f>
        <v>0</v>
      </c>
      <c r="L180" s="3832">
        <f>L185+L189+L193+L197+L203+L207+L211+L219+L223+L227</f>
        <v>0</v>
      </c>
      <c r="M180" s="3832">
        <f>M185+M189+M193+M197+M203+M207+M211+M219+M223+M227</f>
        <v>0</v>
      </c>
      <c r="N180" s="3851"/>
      <c r="O180" s="3703"/>
      <c r="P180" s="3704"/>
      <c r="Q180" s="3948"/>
      <c r="S180" s="3902"/>
    </row>
    <row r="181" spans="1:20" s="51" customFormat="1" ht="15" customHeight="1">
      <c r="A181" s="3729"/>
      <c r="B181" s="3781"/>
      <c r="C181" s="3727"/>
      <c r="D181" s="8234"/>
      <c r="E181" s="8234"/>
      <c r="F181" s="8312"/>
      <c r="G181" s="8305"/>
      <c r="H181" s="8109"/>
      <c r="I181" s="3663"/>
      <c r="J181" s="3980" t="s">
        <v>69</v>
      </c>
      <c r="K181" s="3832">
        <f>K186+K190+K194+K198+K204+K208+K212+K216+K224+K228+K232+K236</f>
        <v>113.9</v>
      </c>
      <c r="L181" s="3979">
        <f>L186+L190+L194+L198+L204+L208+L212+L216+L224+L228+L232+L236</f>
        <v>0</v>
      </c>
      <c r="M181" s="3979">
        <f>M186+M190+M194+M198+M204+M208+M212+M216+M224+M228+M232+M236</f>
        <v>0</v>
      </c>
      <c r="N181" s="3851"/>
      <c r="O181" s="3703"/>
      <c r="P181" s="3704"/>
      <c r="Q181" s="3948"/>
      <c r="R181" s="3940"/>
      <c r="S181" s="3902"/>
    </row>
    <row r="182" spans="1:20" s="51" customFormat="1" ht="16.5" customHeight="1" thickBot="1">
      <c r="A182" s="3729"/>
      <c r="B182" s="3781"/>
      <c r="C182" s="3727"/>
      <c r="D182" s="8234"/>
      <c r="E182" s="8234"/>
      <c r="F182" s="8312"/>
      <c r="G182" s="8305"/>
      <c r="H182" s="8109"/>
      <c r="I182" s="3663"/>
      <c r="J182" s="3978" t="s">
        <v>373</v>
      </c>
      <c r="K182" s="3830">
        <v>0</v>
      </c>
      <c r="L182" s="3830">
        <v>0</v>
      </c>
      <c r="M182" s="3830">
        <v>0</v>
      </c>
      <c r="N182" s="3851"/>
      <c r="O182" s="3703"/>
      <c r="P182" s="3704"/>
      <c r="Q182" s="3948"/>
      <c r="R182" s="3940"/>
      <c r="S182" s="3902"/>
    </row>
    <row r="183" spans="1:20" s="51" customFormat="1" ht="15" customHeight="1" thickBot="1">
      <c r="A183" s="3723"/>
      <c r="B183" s="3839"/>
      <c r="C183" s="3721"/>
      <c r="D183" s="8235"/>
      <c r="E183" s="8235"/>
      <c r="F183" s="3818"/>
      <c r="G183" s="8306"/>
      <c r="H183" s="8110"/>
      <c r="I183" s="3654"/>
      <c r="J183" s="6133" t="s">
        <v>36</v>
      </c>
      <c r="K183" s="3830">
        <f>SUM(K179:K182)</f>
        <v>4470.8999999999996</v>
      </c>
      <c r="L183" s="3830">
        <f>SUM(L179:L182)</f>
        <v>4920.3999999999996</v>
      </c>
      <c r="M183" s="3830">
        <f>SUM(M179:M182)</f>
        <v>4663.3</v>
      </c>
      <c r="N183" s="3850"/>
      <c r="O183" s="3748"/>
      <c r="P183" s="3749"/>
      <c r="Q183" s="3944"/>
      <c r="R183" s="3940"/>
      <c r="S183" s="3902"/>
    </row>
    <row r="184" spans="1:20" s="51" customFormat="1" ht="13.5" customHeight="1">
      <c r="A184" s="8237" t="s">
        <v>38</v>
      </c>
      <c r="B184" s="8277" t="s">
        <v>38</v>
      </c>
      <c r="C184" s="8105" t="s">
        <v>38</v>
      </c>
      <c r="D184" s="8117" t="s">
        <v>43</v>
      </c>
      <c r="E184" s="3667"/>
      <c r="F184" s="8094" t="s">
        <v>1451</v>
      </c>
      <c r="G184" s="8203" t="s">
        <v>933</v>
      </c>
      <c r="H184" s="8108" t="s">
        <v>48</v>
      </c>
      <c r="I184" s="3716" t="s">
        <v>790</v>
      </c>
      <c r="J184" s="6120" t="s">
        <v>41</v>
      </c>
      <c r="K184" s="3823">
        <v>350</v>
      </c>
      <c r="L184" s="3823">
        <v>345</v>
      </c>
      <c r="M184" s="3823">
        <v>335.3</v>
      </c>
      <c r="N184" s="8432" t="s">
        <v>1450</v>
      </c>
      <c r="O184" s="8425" t="s">
        <v>804</v>
      </c>
      <c r="P184" s="8424">
        <v>700</v>
      </c>
      <c r="Q184" s="8424">
        <v>700</v>
      </c>
      <c r="R184" s="8077"/>
      <c r="S184" s="8087" t="s">
        <v>1449</v>
      </c>
      <c r="T184" s="3623"/>
    </row>
    <row r="185" spans="1:20" s="51" customFormat="1" ht="15" customHeight="1">
      <c r="A185" s="8238"/>
      <c r="B185" s="8278"/>
      <c r="C185" s="8106"/>
      <c r="D185" s="8118"/>
      <c r="E185" s="3663"/>
      <c r="F185" s="8095"/>
      <c r="G185" s="8204"/>
      <c r="H185" s="8109"/>
      <c r="I185" s="3663"/>
      <c r="J185" s="6114" t="s">
        <v>90</v>
      </c>
      <c r="K185" s="6113"/>
      <c r="L185" s="3821"/>
      <c r="M185" s="3853"/>
      <c r="N185" s="8488"/>
      <c r="O185" s="8426"/>
      <c r="P185" s="8293"/>
      <c r="Q185" s="8293"/>
      <c r="R185" s="8079"/>
      <c r="S185" s="8088"/>
      <c r="T185" s="3623"/>
    </row>
    <row r="186" spans="1:20" s="51" customFormat="1" ht="15" customHeight="1" thickBot="1">
      <c r="A186" s="8238"/>
      <c r="B186" s="8278"/>
      <c r="C186" s="8106"/>
      <c r="D186" s="8118"/>
      <c r="E186" s="3663"/>
      <c r="F186" s="8095"/>
      <c r="G186" s="8204"/>
      <c r="H186" s="8109"/>
      <c r="I186" s="3663"/>
      <c r="J186" s="6111" t="s">
        <v>69</v>
      </c>
      <c r="K186" s="6110"/>
      <c r="L186" s="3947"/>
      <c r="M186" s="3947"/>
      <c r="N186" s="3977"/>
      <c r="O186" s="3736"/>
      <c r="P186" s="3864"/>
      <c r="Q186" s="3735"/>
      <c r="R186" s="3903"/>
      <c r="S186" s="3902"/>
      <c r="T186" s="3623"/>
    </row>
    <row r="187" spans="1:20" s="51" customFormat="1" ht="15" customHeight="1" thickBot="1">
      <c r="A187" s="8239"/>
      <c r="B187" s="8279"/>
      <c r="C187" s="8107"/>
      <c r="D187" s="8119"/>
      <c r="E187" s="3654"/>
      <c r="F187" s="6109"/>
      <c r="G187" s="8205"/>
      <c r="H187" s="8110"/>
      <c r="I187" s="3654"/>
      <c r="J187" s="6037" t="s">
        <v>36</v>
      </c>
      <c r="K187" s="3817">
        <f>SUM(K184:K186)</f>
        <v>350</v>
      </c>
      <c r="L187" s="3817">
        <f>SUM(L184:L186)</f>
        <v>345</v>
      </c>
      <c r="M187" s="3817">
        <f>SUM(M184:M186)</f>
        <v>335.3</v>
      </c>
      <c r="N187" s="3850"/>
      <c r="O187" s="3748"/>
      <c r="P187" s="3749"/>
      <c r="Q187" s="3747"/>
      <c r="R187" s="3903"/>
      <c r="S187" s="3902"/>
      <c r="T187" s="3623"/>
    </row>
    <row r="188" spans="1:20" s="51" customFormat="1" ht="16.5" customHeight="1" thickBot="1">
      <c r="A188" s="8237" t="s">
        <v>38</v>
      </c>
      <c r="B188" s="8277" t="s">
        <v>38</v>
      </c>
      <c r="C188" s="8105" t="s">
        <v>38</v>
      </c>
      <c r="D188" s="8283" t="s">
        <v>38</v>
      </c>
      <c r="E188" s="3686"/>
      <c r="F188" s="8094" t="s">
        <v>1448</v>
      </c>
      <c r="G188" s="8203" t="s">
        <v>933</v>
      </c>
      <c r="H188" s="8108" t="s">
        <v>48</v>
      </c>
      <c r="I188" s="3716" t="s">
        <v>790</v>
      </c>
      <c r="J188" s="6298" t="s">
        <v>41</v>
      </c>
      <c r="K188" s="6297">
        <v>180</v>
      </c>
      <c r="L188" s="3976">
        <v>151</v>
      </c>
      <c r="M188" s="3976">
        <v>150.80000000000001</v>
      </c>
      <c r="N188" s="6296" t="s">
        <v>1447</v>
      </c>
      <c r="O188" s="6295" t="s">
        <v>1445</v>
      </c>
      <c r="P188" s="6294">
        <v>14200</v>
      </c>
      <c r="Q188" s="6293">
        <v>16288</v>
      </c>
      <c r="R188" s="3903"/>
      <c r="S188" s="3902"/>
      <c r="T188" s="3623"/>
    </row>
    <row r="189" spans="1:20" s="51" customFormat="1" ht="18" customHeight="1">
      <c r="A189" s="8238"/>
      <c r="B189" s="8278"/>
      <c r="C189" s="8106"/>
      <c r="D189" s="8284"/>
      <c r="E189" s="3684"/>
      <c r="F189" s="8095"/>
      <c r="G189" s="8204"/>
      <c r="H189" s="8109"/>
      <c r="I189" s="3663"/>
      <c r="J189" s="6120" t="s">
        <v>90</v>
      </c>
      <c r="K189" s="6119"/>
      <c r="L189" s="3871"/>
      <c r="M189" s="3879"/>
      <c r="N189" s="6292" t="s">
        <v>1446</v>
      </c>
      <c r="O189" s="6116" t="s">
        <v>1445</v>
      </c>
      <c r="P189" s="6212">
        <v>3500</v>
      </c>
      <c r="Q189" s="6115">
        <v>1206</v>
      </c>
      <c r="R189" s="3903"/>
      <c r="S189" s="8499" t="s">
        <v>1444</v>
      </c>
      <c r="T189" s="3623"/>
    </row>
    <row r="190" spans="1:20" s="51" customFormat="1" ht="15" customHeight="1" thickBot="1">
      <c r="A190" s="8238"/>
      <c r="B190" s="8278"/>
      <c r="C190" s="8106"/>
      <c r="D190" s="8284"/>
      <c r="E190" s="3684"/>
      <c r="F190" s="8095"/>
      <c r="G190" s="8204"/>
      <c r="H190" s="8109"/>
      <c r="I190" s="3663"/>
      <c r="J190" s="6111" t="s">
        <v>69</v>
      </c>
      <c r="K190" s="6110"/>
      <c r="L190" s="3752"/>
      <c r="M190" s="3752"/>
      <c r="N190" s="3851"/>
      <c r="O190" s="3703"/>
      <c r="P190" s="3690"/>
      <c r="R190" s="3903"/>
      <c r="S190" s="8501"/>
      <c r="T190" s="3623"/>
    </row>
    <row r="191" spans="1:20" s="51" customFormat="1" ht="18" customHeight="1" thickBot="1">
      <c r="A191" s="8239"/>
      <c r="B191" s="8279"/>
      <c r="C191" s="8107"/>
      <c r="D191" s="8285"/>
      <c r="E191" s="3683"/>
      <c r="F191" s="6109"/>
      <c r="G191" s="8205"/>
      <c r="H191" s="8110"/>
      <c r="I191" s="3654"/>
      <c r="J191" s="6037" t="s">
        <v>36</v>
      </c>
      <c r="K191" s="3817">
        <f>SUM(K188:K190)</f>
        <v>180</v>
      </c>
      <c r="L191" s="3817">
        <f>SUM(L188:L190)</f>
        <v>151</v>
      </c>
      <c r="M191" s="3817">
        <f>SUM(M188:M190)</f>
        <v>150.80000000000001</v>
      </c>
      <c r="N191" s="3850"/>
      <c r="O191" s="3748"/>
      <c r="P191" s="3749"/>
      <c r="Q191" s="3747"/>
      <c r="R191" s="3903"/>
      <c r="S191" s="3902"/>
      <c r="T191" s="3623"/>
    </row>
    <row r="192" spans="1:20" s="51" customFormat="1" ht="15.75" customHeight="1">
      <c r="A192" s="8237" t="s">
        <v>38</v>
      </c>
      <c r="B192" s="8277" t="s">
        <v>38</v>
      </c>
      <c r="C192" s="8105" t="s">
        <v>38</v>
      </c>
      <c r="D192" s="8284" t="s">
        <v>51</v>
      </c>
      <c r="E192" s="3684"/>
      <c r="F192" s="8095" t="s">
        <v>1443</v>
      </c>
      <c r="G192" s="8204" t="s">
        <v>933</v>
      </c>
      <c r="H192" s="8109" t="s">
        <v>48</v>
      </c>
      <c r="I192" s="3710" t="s">
        <v>790</v>
      </c>
      <c r="J192" s="6145" t="s">
        <v>41</v>
      </c>
      <c r="K192" s="3823">
        <v>400</v>
      </c>
      <c r="L192" s="3823">
        <v>400</v>
      </c>
      <c r="M192" s="3835">
        <v>396.1</v>
      </c>
      <c r="N192" s="3975"/>
      <c r="O192" s="3736"/>
      <c r="P192" s="3690"/>
      <c r="R192" s="3903"/>
      <c r="S192" s="3902"/>
      <c r="T192" s="3623"/>
    </row>
    <row r="193" spans="1:21" s="51" customFormat="1" ht="15" customHeight="1">
      <c r="A193" s="8238"/>
      <c r="B193" s="8278"/>
      <c r="C193" s="8106"/>
      <c r="D193" s="8284"/>
      <c r="E193" s="3684"/>
      <c r="F193" s="8095"/>
      <c r="G193" s="8204"/>
      <c r="H193" s="8109"/>
      <c r="I193" s="3663"/>
      <c r="J193" s="6114" t="s">
        <v>90</v>
      </c>
      <c r="K193" s="6113"/>
      <c r="L193" s="3821"/>
      <c r="M193" s="3820"/>
      <c r="N193" s="6291" t="s">
        <v>1442</v>
      </c>
      <c r="O193" s="6275" t="s">
        <v>254</v>
      </c>
      <c r="P193" s="6233">
        <v>2900</v>
      </c>
      <c r="Q193" s="6262">
        <v>3972</v>
      </c>
      <c r="R193" s="3903"/>
      <c r="S193" s="8499" t="s">
        <v>1441</v>
      </c>
    </row>
    <row r="194" spans="1:21" s="51" customFormat="1" ht="15" customHeight="1" thickBot="1">
      <c r="A194" s="8238"/>
      <c r="B194" s="8278"/>
      <c r="C194" s="8106"/>
      <c r="D194" s="8284"/>
      <c r="E194" s="3684"/>
      <c r="F194" s="8095"/>
      <c r="G194" s="8204"/>
      <c r="H194" s="8109"/>
      <c r="I194" s="3663"/>
      <c r="J194" s="6111" t="s">
        <v>69</v>
      </c>
      <c r="K194" s="6110">
        <v>113.9</v>
      </c>
      <c r="L194" s="3835">
        <v>0</v>
      </c>
      <c r="M194" s="3835">
        <v>0</v>
      </c>
      <c r="N194" s="3975"/>
      <c r="O194" s="3703"/>
      <c r="P194" s="3690"/>
      <c r="R194" s="3903"/>
      <c r="S194" s="8500"/>
    </row>
    <row r="195" spans="1:21" s="51" customFormat="1" ht="24" customHeight="1" thickBot="1">
      <c r="A195" s="8239"/>
      <c r="B195" s="8279"/>
      <c r="C195" s="8107"/>
      <c r="D195" s="8284"/>
      <c r="E195" s="3684"/>
      <c r="F195" s="6112"/>
      <c r="G195" s="8204"/>
      <c r="H195" s="8109"/>
      <c r="I195" s="3663"/>
      <c r="J195" s="6049" t="s">
        <v>36</v>
      </c>
      <c r="K195" s="3817">
        <f>SUM(K192:K194)</f>
        <v>513.9</v>
      </c>
      <c r="L195" s="3817">
        <f>SUM(L192:L194)</f>
        <v>400</v>
      </c>
      <c r="M195" s="3825">
        <f>SUM(M192:M194)</f>
        <v>396.1</v>
      </c>
      <c r="N195" s="3974"/>
      <c r="O195" s="3848"/>
      <c r="P195" s="3973"/>
      <c r="Q195" s="3847"/>
      <c r="R195" s="3903"/>
      <c r="S195" s="8501"/>
    </row>
    <row r="196" spans="1:21" s="51" customFormat="1" ht="15" customHeight="1">
      <c r="A196" s="8237" t="s">
        <v>38</v>
      </c>
      <c r="B196" s="8277" t="s">
        <v>38</v>
      </c>
      <c r="C196" s="8105" t="s">
        <v>38</v>
      </c>
      <c r="D196" s="8283" t="s">
        <v>44</v>
      </c>
      <c r="E196" s="3686"/>
      <c r="F196" s="8094" t="s">
        <v>1440</v>
      </c>
      <c r="G196" s="8203" t="s">
        <v>933</v>
      </c>
      <c r="H196" s="8108" t="s">
        <v>48</v>
      </c>
      <c r="I196" s="3716" t="s">
        <v>790</v>
      </c>
      <c r="J196" s="6120" t="s">
        <v>41</v>
      </c>
      <c r="K196" s="6119">
        <v>3000</v>
      </c>
      <c r="L196" s="3823">
        <v>3746.9</v>
      </c>
      <c r="M196" s="3822">
        <v>3544.1</v>
      </c>
      <c r="N196" s="6268" t="s">
        <v>1439</v>
      </c>
      <c r="O196" s="6117" t="s">
        <v>254</v>
      </c>
      <c r="P196" s="6212">
        <v>21</v>
      </c>
      <c r="Q196" s="6115">
        <v>21</v>
      </c>
      <c r="R196" s="3903"/>
      <c r="S196" s="3902"/>
      <c r="T196" s="3623"/>
      <c r="U196" s="3623"/>
    </row>
    <row r="197" spans="1:21" s="51" customFormat="1" ht="15" customHeight="1">
      <c r="A197" s="8238"/>
      <c r="B197" s="8278"/>
      <c r="C197" s="8106"/>
      <c r="D197" s="8284"/>
      <c r="E197" s="3684"/>
      <c r="F197" s="8095"/>
      <c r="G197" s="8204"/>
      <c r="H197" s="8109"/>
      <c r="I197" s="3663"/>
      <c r="J197" s="6114" t="s">
        <v>90</v>
      </c>
      <c r="K197" s="6113"/>
      <c r="L197" s="3826"/>
      <c r="M197" s="3846"/>
      <c r="N197" s="6266" t="s">
        <v>1438</v>
      </c>
      <c r="O197" s="6288" t="s">
        <v>254</v>
      </c>
      <c r="P197" s="6290">
        <v>690</v>
      </c>
      <c r="Q197" s="6289">
        <v>801</v>
      </c>
      <c r="R197" s="3903"/>
      <c r="S197" s="3902" t="s">
        <v>1437</v>
      </c>
    </row>
    <row r="198" spans="1:21" s="51" customFormat="1" ht="15" customHeight="1">
      <c r="A198" s="8238"/>
      <c r="B198" s="8278"/>
      <c r="C198" s="8106"/>
      <c r="D198" s="8284"/>
      <c r="E198" s="3684"/>
      <c r="F198" s="8095"/>
      <c r="G198" s="8204"/>
      <c r="H198" s="8109"/>
      <c r="I198" s="3663"/>
      <c r="J198" s="6114" t="s">
        <v>69</v>
      </c>
      <c r="K198" s="3826">
        <v>0</v>
      </c>
      <c r="L198" s="3826">
        <v>0</v>
      </c>
      <c r="M198" s="3826">
        <v>0</v>
      </c>
      <c r="N198" s="6266" t="s">
        <v>1436</v>
      </c>
      <c r="O198" s="6288" t="s">
        <v>476</v>
      </c>
      <c r="P198" s="6290">
        <v>142</v>
      </c>
      <c r="Q198" s="6289">
        <v>142</v>
      </c>
      <c r="R198" s="3903"/>
      <c r="S198" s="3902"/>
    </row>
    <row r="199" spans="1:21" s="51" customFormat="1" ht="15" customHeight="1">
      <c r="A199" s="8238"/>
      <c r="B199" s="8278"/>
      <c r="C199" s="8106"/>
      <c r="D199" s="8284"/>
      <c r="E199" s="3684"/>
      <c r="F199" s="8095"/>
      <c r="G199" s="8204"/>
      <c r="H199" s="8109"/>
      <c r="I199" s="3663"/>
      <c r="J199" s="6114"/>
      <c r="K199" s="6113"/>
      <c r="L199" s="3821"/>
      <c r="M199" s="3820"/>
      <c r="N199" s="6266" t="s">
        <v>1435</v>
      </c>
      <c r="O199" s="6288" t="s">
        <v>1434</v>
      </c>
      <c r="P199" s="6233">
        <v>352</v>
      </c>
      <c r="Q199" s="6262">
        <v>352</v>
      </c>
      <c r="R199" s="3903"/>
      <c r="S199" s="3902"/>
    </row>
    <row r="200" spans="1:21" s="51" customFormat="1" ht="12.75" customHeight="1" thickBot="1">
      <c r="A200" s="8238"/>
      <c r="B200" s="8278"/>
      <c r="C200" s="8106"/>
      <c r="D200" s="8284"/>
      <c r="E200" s="3684"/>
      <c r="F200" s="8095"/>
      <c r="G200" s="8204"/>
      <c r="H200" s="8109"/>
      <c r="I200" s="3663"/>
      <c r="J200" s="6111"/>
      <c r="K200" s="6110"/>
      <c r="L200" s="3752"/>
      <c r="M200" s="3752"/>
      <c r="N200" s="3691"/>
      <c r="O200" s="3687"/>
      <c r="P200" s="3690"/>
      <c r="R200" s="3903"/>
      <c r="S200" s="3902"/>
    </row>
    <row r="201" spans="1:21" s="51" customFormat="1" ht="15" customHeight="1" thickBot="1">
      <c r="A201" s="8239"/>
      <c r="B201" s="8279"/>
      <c r="C201" s="8107"/>
      <c r="D201" s="8285"/>
      <c r="E201" s="3683"/>
      <c r="F201" s="6109"/>
      <c r="G201" s="8205"/>
      <c r="H201" s="8110"/>
      <c r="I201" s="3654"/>
      <c r="J201" s="6037" t="s">
        <v>36</v>
      </c>
      <c r="K201" s="3817">
        <f>SUM(K196:K200)</f>
        <v>3000</v>
      </c>
      <c r="L201" s="3817">
        <f>SUM(L196:L200)</f>
        <v>3746.9</v>
      </c>
      <c r="M201" s="3825">
        <f>SUM(M196:M200)</f>
        <v>3544.1</v>
      </c>
      <c r="N201" s="3750"/>
      <c r="O201" s="3748"/>
      <c r="P201" s="3749"/>
      <c r="Q201" s="3747"/>
      <c r="R201" s="3903"/>
      <c r="S201" s="3902"/>
    </row>
    <row r="202" spans="1:21" s="51" customFormat="1" ht="16.5" customHeight="1">
      <c r="A202" s="8237" t="s">
        <v>38</v>
      </c>
      <c r="B202" s="8277" t="s">
        <v>38</v>
      </c>
      <c r="C202" s="8105" t="s">
        <v>38</v>
      </c>
      <c r="D202" s="8283" t="s">
        <v>86</v>
      </c>
      <c r="E202" s="3686"/>
      <c r="F202" s="8094" t="s">
        <v>1433</v>
      </c>
      <c r="G202" s="8203" t="s">
        <v>933</v>
      </c>
      <c r="H202" s="8108" t="s">
        <v>48</v>
      </c>
      <c r="I202" s="3716" t="s">
        <v>790</v>
      </c>
      <c r="J202" s="6120" t="s">
        <v>41</v>
      </c>
      <c r="K202" s="6119">
        <v>80</v>
      </c>
      <c r="L202" s="3823">
        <v>90.5</v>
      </c>
      <c r="M202" s="3823">
        <v>88</v>
      </c>
      <c r="N202" s="8432" t="s">
        <v>1432</v>
      </c>
      <c r="O202" s="6117" t="s">
        <v>254</v>
      </c>
      <c r="P202" s="6116">
        <v>12</v>
      </c>
      <c r="Q202" s="6115">
        <v>12</v>
      </c>
      <c r="R202" s="3903"/>
      <c r="S202" s="3902"/>
    </row>
    <row r="203" spans="1:21" s="51" customFormat="1" ht="17.25" customHeight="1">
      <c r="A203" s="8238"/>
      <c r="B203" s="8278"/>
      <c r="C203" s="8106"/>
      <c r="D203" s="8284"/>
      <c r="E203" s="3684"/>
      <c r="F203" s="8095"/>
      <c r="G203" s="8204"/>
      <c r="H203" s="8109"/>
      <c r="I203" s="3663"/>
      <c r="J203" s="6114" t="s">
        <v>90</v>
      </c>
      <c r="K203" s="6113"/>
      <c r="L203" s="3821"/>
      <c r="M203" s="3821"/>
      <c r="N203" s="8433"/>
      <c r="O203" s="3703"/>
      <c r="P203" s="3703"/>
      <c r="Q203" s="3702"/>
      <c r="R203" s="3903"/>
      <c r="S203" s="3902"/>
    </row>
    <row r="204" spans="1:21" s="51" customFormat="1" ht="20.25" customHeight="1" thickBot="1">
      <c r="A204" s="8238"/>
      <c r="B204" s="8278"/>
      <c r="C204" s="8106"/>
      <c r="D204" s="8284"/>
      <c r="E204" s="3684"/>
      <c r="F204" s="8095"/>
      <c r="G204" s="8204"/>
      <c r="H204" s="8109"/>
      <c r="I204" s="3663"/>
      <c r="J204" s="6111" t="s">
        <v>69</v>
      </c>
      <c r="K204" s="6110"/>
      <c r="L204" s="3835">
        <v>0</v>
      </c>
      <c r="M204" s="3835">
        <v>0</v>
      </c>
      <c r="N204" s="8433"/>
      <c r="O204" s="3703"/>
      <c r="P204" s="3703"/>
      <c r="Q204" s="3702"/>
      <c r="R204" s="3903"/>
      <c r="S204" s="3902"/>
    </row>
    <row r="205" spans="1:21" s="51" customFormat="1" ht="16.149999999999999" customHeight="1" thickBot="1">
      <c r="A205" s="8239"/>
      <c r="B205" s="8279"/>
      <c r="C205" s="8107"/>
      <c r="D205" s="8285"/>
      <c r="E205" s="3683"/>
      <c r="F205" s="6109"/>
      <c r="G205" s="8205"/>
      <c r="H205" s="8110"/>
      <c r="I205" s="3654"/>
      <c r="J205" s="6037" t="s">
        <v>36</v>
      </c>
      <c r="K205" s="3817">
        <f>SUM(K202:K204)</f>
        <v>80</v>
      </c>
      <c r="L205" s="3817">
        <f>SUM(L202:L204)</f>
        <v>90.5</v>
      </c>
      <c r="M205" s="3817">
        <f>SUM(M202:M204)</f>
        <v>88</v>
      </c>
      <c r="N205" s="8434"/>
      <c r="O205" s="3748"/>
      <c r="P205" s="3748"/>
      <c r="Q205" s="3747"/>
      <c r="R205" s="3903"/>
      <c r="S205" s="3902"/>
    </row>
    <row r="206" spans="1:21" s="51" customFormat="1" ht="23.25" customHeight="1">
      <c r="A206" s="8237" t="s">
        <v>38</v>
      </c>
      <c r="B206" s="8277" t="s">
        <v>38</v>
      </c>
      <c r="C206" s="8105" t="s">
        <v>38</v>
      </c>
      <c r="D206" s="8283" t="s">
        <v>81</v>
      </c>
      <c r="E206" s="3686"/>
      <c r="F206" s="6121" t="s">
        <v>1431</v>
      </c>
      <c r="G206" s="8203" t="s">
        <v>933</v>
      </c>
      <c r="H206" s="8108" t="s">
        <v>48</v>
      </c>
      <c r="I206" s="3716" t="s">
        <v>790</v>
      </c>
      <c r="J206" s="6120" t="s">
        <v>41</v>
      </c>
      <c r="K206" s="6119">
        <v>75</v>
      </c>
      <c r="L206" s="3823">
        <v>75</v>
      </c>
      <c r="M206" s="3823">
        <v>74.2</v>
      </c>
      <c r="N206" s="8143" t="s">
        <v>1430</v>
      </c>
      <c r="O206" s="6117" t="s">
        <v>254</v>
      </c>
      <c r="P206" s="6116">
        <v>50</v>
      </c>
      <c r="Q206" s="6115">
        <v>30</v>
      </c>
      <c r="R206" s="3903"/>
      <c r="S206" s="3902"/>
    </row>
    <row r="207" spans="1:21" s="51" customFormat="1" ht="15" customHeight="1">
      <c r="A207" s="8238"/>
      <c r="B207" s="8278"/>
      <c r="C207" s="8106"/>
      <c r="D207" s="8284"/>
      <c r="E207" s="3684"/>
      <c r="F207" s="6112"/>
      <c r="G207" s="8204"/>
      <c r="H207" s="8109"/>
      <c r="I207" s="3663"/>
      <c r="J207" s="6114" t="s">
        <v>90</v>
      </c>
      <c r="K207" s="6113"/>
      <c r="L207" s="3821"/>
      <c r="M207" s="3853"/>
      <c r="N207" s="8144"/>
      <c r="O207" s="3736"/>
      <c r="P207" s="3736"/>
      <c r="Q207" s="3735"/>
      <c r="R207" s="3903"/>
      <c r="S207" s="3902"/>
    </row>
    <row r="208" spans="1:21" s="51" customFormat="1" ht="14.25" customHeight="1" thickBot="1">
      <c r="A208" s="8238"/>
      <c r="B208" s="8278"/>
      <c r="C208" s="8106"/>
      <c r="D208" s="8284"/>
      <c r="E208" s="3684"/>
      <c r="F208" s="6112"/>
      <c r="G208" s="8204"/>
      <c r="H208" s="8109"/>
      <c r="I208" s="3663"/>
      <c r="J208" s="6143" t="s">
        <v>69</v>
      </c>
      <c r="K208" s="6110"/>
      <c r="L208" s="3972">
        <v>0</v>
      </c>
      <c r="M208" s="3972">
        <v>0</v>
      </c>
      <c r="N208" s="3698"/>
      <c r="O208" s="3703"/>
      <c r="P208" s="3703"/>
      <c r="Q208" s="3702"/>
      <c r="R208" s="3903"/>
      <c r="S208" s="3902"/>
    </row>
    <row r="209" spans="1:19" s="51" customFormat="1" ht="15" customHeight="1" thickBot="1">
      <c r="A209" s="8239"/>
      <c r="B209" s="8279"/>
      <c r="C209" s="8107"/>
      <c r="D209" s="8285"/>
      <c r="E209" s="3683"/>
      <c r="F209" s="6109"/>
      <c r="G209" s="8205"/>
      <c r="H209" s="8110"/>
      <c r="I209" s="3654"/>
      <c r="J209" s="6037" t="s">
        <v>36</v>
      </c>
      <c r="K209" s="3825">
        <f>SUM(K206:K208)</f>
        <v>75</v>
      </c>
      <c r="L209" s="3825">
        <f>SUM(L206:L208)</f>
        <v>75</v>
      </c>
      <c r="M209" s="3825">
        <f>SUM(M206:M208)</f>
        <v>74.2</v>
      </c>
      <c r="N209" s="3750"/>
      <c r="O209" s="3748"/>
      <c r="P209" s="3748"/>
      <c r="Q209" s="3747"/>
      <c r="R209" s="3903"/>
      <c r="S209" s="3902"/>
    </row>
    <row r="210" spans="1:19" s="51" customFormat="1" ht="12" customHeight="1">
      <c r="A210" s="8237" t="s">
        <v>38</v>
      </c>
      <c r="B210" s="8277" t="s">
        <v>38</v>
      </c>
      <c r="C210" s="8105" t="s">
        <v>38</v>
      </c>
      <c r="D210" s="8283" t="s">
        <v>79</v>
      </c>
      <c r="E210" s="3686"/>
      <c r="F210" s="8094" t="s">
        <v>1429</v>
      </c>
      <c r="G210" s="8203" t="s">
        <v>933</v>
      </c>
      <c r="H210" s="8108" t="s">
        <v>48</v>
      </c>
      <c r="I210" s="3716" t="s">
        <v>790</v>
      </c>
      <c r="J210" s="6120" t="s">
        <v>41</v>
      </c>
      <c r="K210" s="6119">
        <v>150</v>
      </c>
      <c r="L210" s="3823">
        <v>0</v>
      </c>
      <c r="M210" s="3823">
        <v>0</v>
      </c>
      <c r="N210" s="8409" t="s">
        <v>1428</v>
      </c>
      <c r="O210" s="3809"/>
      <c r="P210" s="3809"/>
      <c r="Q210" s="3808"/>
      <c r="R210" s="3903"/>
      <c r="S210" s="3902"/>
    </row>
    <row r="211" spans="1:19" s="51" customFormat="1" ht="18" customHeight="1">
      <c r="A211" s="8238"/>
      <c r="B211" s="8278"/>
      <c r="C211" s="8106"/>
      <c r="D211" s="8284"/>
      <c r="E211" s="3684"/>
      <c r="F211" s="8095"/>
      <c r="G211" s="8204"/>
      <c r="H211" s="8109"/>
      <c r="I211" s="3663"/>
      <c r="J211" s="6114" t="s">
        <v>90</v>
      </c>
      <c r="K211" s="6113"/>
      <c r="L211" s="3826"/>
      <c r="M211" s="3895"/>
      <c r="N211" s="8410"/>
      <c r="O211" s="6287" t="s">
        <v>254</v>
      </c>
      <c r="P211" s="6061">
        <v>20</v>
      </c>
      <c r="Q211" s="6060">
        <v>0</v>
      </c>
      <c r="R211" s="3903"/>
      <c r="S211" s="8499" t="s">
        <v>1427</v>
      </c>
    </row>
    <row r="212" spans="1:19" s="51" customFormat="1" ht="15.6" customHeight="1" thickBot="1">
      <c r="A212" s="8238"/>
      <c r="B212" s="8278"/>
      <c r="C212" s="8106"/>
      <c r="D212" s="8284"/>
      <c r="E212" s="3684"/>
      <c r="F212" s="8095"/>
      <c r="G212" s="8204"/>
      <c r="H212" s="8109"/>
      <c r="I212" s="3663"/>
      <c r="J212" s="6143" t="s">
        <v>69</v>
      </c>
      <c r="K212" s="6110"/>
      <c r="L212" s="3753"/>
      <c r="M212" s="3753"/>
      <c r="N212" s="6286"/>
      <c r="O212" s="6285"/>
      <c r="P212" s="6285"/>
      <c r="Q212" s="6284"/>
      <c r="R212" s="3903"/>
      <c r="S212" s="8500"/>
    </row>
    <row r="213" spans="1:19" s="51" customFormat="1" ht="15" customHeight="1" thickBot="1">
      <c r="A213" s="8239"/>
      <c r="B213" s="8279"/>
      <c r="C213" s="8107"/>
      <c r="D213" s="8285"/>
      <c r="E213" s="3683"/>
      <c r="F213" s="8096"/>
      <c r="G213" s="8205"/>
      <c r="H213" s="8110"/>
      <c r="I213" s="3654"/>
      <c r="J213" s="6037" t="s">
        <v>36</v>
      </c>
      <c r="K213" s="3825">
        <f>SUM(K210:K212)</f>
        <v>150</v>
      </c>
      <c r="L213" s="3867">
        <f>SUM(L210:L212)</f>
        <v>0</v>
      </c>
      <c r="M213" s="3867">
        <f>SUM(M210:M212)</f>
        <v>0</v>
      </c>
      <c r="N213" s="3750"/>
      <c r="O213" s="3748"/>
      <c r="P213" s="3748"/>
      <c r="Q213" s="3747"/>
      <c r="R213" s="3903"/>
      <c r="S213" s="8501"/>
    </row>
    <row r="214" spans="1:19" s="51" customFormat="1" ht="20.25" customHeight="1">
      <c r="A214" s="8237" t="s">
        <v>38</v>
      </c>
      <c r="B214" s="8277" t="s">
        <v>38</v>
      </c>
      <c r="C214" s="8105" t="s">
        <v>38</v>
      </c>
      <c r="D214" s="8283" t="s">
        <v>74</v>
      </c>
      <c r="E214" s="3686"/>
      <c r="F214" s="8094" t="s">
        <v>1426</v>
      </c>
      <c r="G214" s="8203" t="s">
        <v>933</v>
      </c>
      <c r="H214" s="8108" t="s">
        <v>48</v>
      </c>
      <c r="I214" s="3716" t="s">
        <v>790</v>
      </c>
      <c r="J214" s="6120" t="s">
        <v>41</v>
      </c>
      <c r="K214" s="6119">
        <v>0</v>
      </c>
      <c r="L214" s="3823">
        <v>0</v>
      </c>
      <c r="M214" s="3823">
        <v>0</v>
      </c>
      <c r="N214" s="6132" t="s">
        <v>813</v>
      </c>
      <c r="O214" s="6117" t="s">
        <v>254</v>
      </c>
      <c r="P214" s="3714">
        <v>0</v>
      </c>
      <c r="Q214" s="3713">
        <v>0</v>
      </c>
      <c r="R214" s="3903"/>
      <c r="S214" s="3902"/>
    </row>
    <row r="215" spans="1:19" s="51" customFormat="1" ht="15" customHeight="1">
      <c r="A215" s="8238"/>
      <c r="B215" s="8278"/>
      <c r="C215" s="8106"/>
      <c r="D215" s="8284"/>
      <c r="E215" s="3684"/>
      <c r="F215" s="8095"/>
      <c r="G215" s="8204"/>
      <c r="H215" s="8109"/>
      <c r="I215" s="3663"/>
      <c r="J215" s="6114" t="s">
        <v>90</v>
      </c>
      <c r="K215" s="6113"/>
      <c r="L215" s="3821"/>
      <c r="M215" s="3853"/>
      <c r="N215" s="6196"/>
      <c r="O215" s="3703"/>
      <c r="P215" s="3703"/>
      <c r="Q215" s="3702"/>
      <c r="R215" s="3903"/>
      <c r="S215" s="3902"/>
    </row>
    <row r="216" spans="1:19" s="51" customFormat="1" ht="15" customHeight="1" thickBot="1">
      <c r="A216" s="8238"/>
      <c r="B216" s="8278"/>
      <c r="C216" s="8106"/>
      <c r="D216" s="8284"/>
      <c r="E216" s="3684"/>
      <c r="F216" s="6040"/>
      <c r="G216" s="8204"/>
      <c r="H216" s="8109"/>
      <c r="I216" s="3663"/>
      <c r="J216" s="6111" t="s">
        <v>69</v>
      </c>
      <c r="K216" s="6110"/>
      <c r="L216" s="3752"/>
      <c r="M216" s="3752"/>
      <c r="N216" s="3698"/>
      <c r="O216" s="3703"/>
      <c r="P216" s="3703"/>
      <c r="Q216" s="3702"/>
      <c r="R216" s="3903"/>
      <c r="S216" s="3902"/>
    </row>
    <row r="217" spans="1:19" s="51" customFormat="1" ht="18" customHeight="1" thickBot="1">
      <c r="A217" s="8239"/>
      <c r="B217" s="8279"/>
      <c r="C217" s="8107"/>
      <c r="D217" s="8285"/>
      <c r="E217" s="3683"/>
      <c r="F217" s="6109"/>
      <c r="G217" s="8205"/>
      <c r="H217" s="8110"/>
      <c r="I217" s="3654"/>
      <c r="J217" s="6037" t="s">
        <v>36</v>
      </c>
      <c r="K217" s="3817">
        <f>SUM(K214:K216)</f>
        <v>0</v>
      </c>
      <c r="L217" s="3817">
        <f>SUM(L214:L216)</f>
        <v>0</v>
      </c>
      <c r="M217" s="3817">
        <f>SUM(M214:M216)</f>
        <v>0</v>
      </c>
      <c r="N217" s="3750"/>
      <c r="O217" s="3748"/>
      <c r="P217" s="3748"/>
      <c r="Q217" s="3747"/>
      <c r="R217" s="3903"/>
      <c r="S217" s="3902"/>
    </row>
    <row r="218" spans="1:19" s="51" customFormat="1" ht="15" customHeight="1">
      <c r="A218" s="3669" t="s">
        <v>38</v>
      </c>
      <c r="B218" s="3784" t="s">
        <v>38</v>
      </c>
      <c r="C218" s="3732" t="s">
        <v>38</v>
      </c>
      <c r="D218" s="8117" t="s">
        <v>284</v>
      </c>
      <c r="E218" s="3667"/>
      <c r="F218" s="8094" t="s">
        <v>1425</v>
      </c>
      <c r="G218" s="8203" t="s">
        <v>933</v>
      </c>
      <c r="H218" s="8108" t="s">
        <v>48</v>
      </c>
      <c r="I218" s="3716" t="s">
        <v>790</v>
      </c>
      <c r="J218" s="6120" t="s">
        <v>41</v>
      </c>
      <c r="K218" s="6119">
        <v>2</v>
      </c>
      <c r="L218" s="3823">
        <v>2</v>
      </c>
      <c r="M218" s="3823">
        <v>2</v>
      </c>
      <c r="N218" s="6283" t="s">
        <v>1424</v>
      </c>
      <c r="O218" s="6117" t="s">
        <v>254</v>
      </c>
      <c r="P218" s="6116">
        <v>30</v>
      </c>
      <c r="Q218" s="6115">
        <v>13</v>
      </c>
      <c r="R218" s="3903"/>
      <c r="S218" s="3902" t="s">
        <v>1423</v>
      </c>
    </row>
    <row r="219" spans="1:19" s="51" customFormat="1" ht="15" customHeight="1">
      <c r="A219" s="3665"/>
      <c r="B219" s="3795"/>
      <c r="C219" s="3727"/>
      <c r="D219" s="8118"/>
      <c r="E219" s="3663"/>
      <c r="F219" s="8095"/>
      <c r="G219" s="8204"/>
      <c r="H219" s="8109"/>
      <c r="I219" s="3663"/>
      <c r="J219" s="6114" t="s">
        <v>90</v>
      </c>
      <c r="K219" s="6113"/>
      <c r="L219" s="3821"/>
      <c r="M219" s="3820"/>
      <c r="N219" s="3698"/>
      <c r="O219" s="3703"/>
      <c r="P219" s="3703"/>
      <c r="Q219" s="3702"/>
      <c r="R219" s="3903"/>
      <c r="S219" s="3902"/>
    </row>
    <row r="220" spans="1:19" s="51" customFormat="1" ht="15" customHeight="1" thickBot="1">
      <c r="A220" s="3665"/>
      <c r="B220" s="3795"/>
      <c r="C220" s="3727"/>
      <c r="D220" s="8118"/>
      <c r="E220" s="3663"/>
      <c r="F220" s="8095"/>
      <c r="G220" s="8204"/>
      <c r="H220" s="8109"/>
      <c r="I220" s="3663"/>
      <c r="J220" s="6123" t="s">
        <v>69</v>
      </c>
      <c r="K220" s="6122"/>
      <c r="L220" s="3753"/>
      <c r="M220" s="3753"/>
      <c r="N220" s="3689"/>
      <c r="O220" s="3718"/>
      <c r="P220" s="3718"/>
      <c r="Q220" s="3717"/>
      <c r="R220" s="3903"/>
      <c r="S220" s="3902"/>
    </row>
    <row r="221" spans="1:19" s="51" customFormat="1" ht="15" customHeight="1" thickBot="1">
      <c r="A221" s="3657"/>
      <c r="B221" s="3790"/>
      <c r="C221" s="3721"/>
      <c r="D221" s="8119"/>
      <c r="E221" s="3654"/>
      <c r="F221" s="6109"/>
      <c r="G221" s="8205"/>
      <c r="H221" s="8110"/>
      <c r="I221" s="3654"/>
      <c r="J221" s="6215" t="s">
        <v>36</v>
      </c>
      <c r="K221" s="3867">
        <f>SUM(K218:K220)</f>
        <v>2</v>
      </c>
      <c r="L221" s="3867">
        <f>SUM(L218:L220)</f>
        <v>2</v>
      </c>
      <c r="M221" s="3867">
        <f>SUM(M218:M220)</f>
        <v>2</v>
      </c>
      <c r="N221" s="3689"/>
      <c r="O221" s="3718"/>
      <c r="P221" s="3718"/>
      <c r="Q221" s="3717"/>
      <c r="R221" s="3903"/>
      <c r="S221" s="3902"/>
    </row>
    <row r="222" spans="1:19" s="51" customFormat="1" ht="15" hidden="1" customHeight="1" thickBot="1">
      <c r="A222" s="3669"/>
      <c r="B222" s="3784"/>
      <c r="C222" s="3732"/>
      <c r="D222" s="8117"/>
      <c r="E222" s="3667"/>
      <c r="F222" s="8094"/>
      <c r="G222" s="8203" t="s">
        <v>933</v>
      </c>
      <c r="H222" s="8108" t="s">
        <v>48</v>
      </c>
      <c r="I222" s="3716" t="s">
        <v>790</v>
      </c>
      <c r="J222" s="6120" t="s">
        <v>41</v>
      </c>
      <c r="K222" s="6282"/>
      <c r="L222" s="3969">
        <v>0</v>
      </c>
      <c r="M222" s="3870"/>
      <c r="N222" s="6281" t="s">
        <v>1422</v>
      </c>
      <c r="O222" s="6280" t="s">
        <v>254</v>
      </c>
      <c r="P222" s="6116">
        <v>0</v>
      </c>
      <c r="Q222" s="6115"/>
      <c r="R222" s="3903"/>
      <c r="S222" s="3902"/>
    </row>
    <row r="223" spans="1:19" s="51" customFormat="1" ht="15" hidden="1" customHeight="1">
      <c r="A223" s="3665"/>
      <c r="B223" s="3795"/>
      <c r="C223" s="3727"/>
      <c r="D223" s="8118"/>
      <c r="E223" s="3663"/>
      <c r="F223" s="8095"/>
      <c r="G223" s="8204"/>
      <c r="H223" s="8109"/>
      <c r="I223" s="3663"/>
      <c r="J223" s="6114" t="s">
        <v>90</v>
      </c>
      <c r="K223" s="6110"/>
      <c r="L223" s="3753"/>
      <c r="M223" s="3752"/>
      <c r="N223" s="6279"/>
      <c r="O223" s="6278"/>
      <c r="P223" s="6277"/>
      <c r="Q223" s="6276"/>
      <c r="R223" s="3903"/>
      <c r="S223" s="3902"/>
    </row>
    <row r="224" spans="1:19" s="51" customFormat="1" ht="15" hidden="1" customHeight="1">
      <c r="A224" s="3665"/>
      <c r="B224" s="3795"/>
      <c r="C224" s="3727"/>
      <c r="D224" s="8118"/>
      <c r="E224" s="3663"/>
      <c r="F224" s="6040"/>
      <c r="G224" s="8204"/>
      <c r="H224" s="8109"/>
      <c r="I224" s="3663"/>
      <c r="J224" s="6111" t="s">
        <v>69</v>
      </c>
      <c r="K224" s="6110"/>
      <c r="L224" s="3753"/>
      <c r="M224" s="3752"/>
      <c r="N224" s="6279"/>
      <c r="O224" s="6278"/>
      <c r="P224" s="6277"/>
      <c r="Q224" s="6276"/>
      <c r="R224" s="3903"/>
      <c r="S224" s="3902"/>
    </row>
    <row r="225" spans="1:20" s="51" customFormat="1" ht="15" hidden="1" customHeight="1">
      <c r="A225" s="3657"/>
      <c r="B225" s="3790"/>
      <c r="C225" s="3721"/>
      <c r="D225" s="8119"/>
      <c r="E225" s="3654"/>
      <c r="F225" s="6272"/>
      <c r="G225" s="8205"/>
      <c r="H225" s="8110"/>
      <c r="I225" s="3654"/>
      <c r="J225" s="6160" t="s">
        <v>36</v>
      </c>
      <c r="K225" s="6219"/>
      <c r="L225" s="3867">
        <f>SUM(L222:L224)</f>
        <v>0</v>
      </c>
      <c r="M225" s="3867"/>
      <c r="N225" s="3750"/>
      <c r="O225" s="3748"/>
      <c r="P225" s="3748"/>
      <c r="Q225" s="3747"/>
      <c r="R225" s="3903"/>
      <c r="S225" s="3902"/>
    </row>
    <row r="226" spans="1:20" s="51" customFormat="1" ht="15" customHeight="1">
      <c r="A226" s="3669" t="s">
        <v>38</v>
      </c>
      <c r="B226" s="3784" t="s">
        <v>38</v>
      </c>
      <c r="C226" s="3732" t="s">
        <v>38</v>
      </c>
      <c r="D226" s="8117" t="s">
        <v>273</v>
      </c>
      <c r="E226" s="3667"/>
      <c r="F226" s="8094" t="s">
        <v>1421</v>
      </c>
      <c r="G226" s="8203" t="s">
        <v>933</v>
      </c>
      <c r="H226" s="8108" t="s">
        <v>48</v>
      </c>
      <c r="I226" s="8288" t="s">
        <v>1420</v>
      </c>
      <c r="J226" s="6120" t="s">
        <v>41</v>
      </c>
      <c r="K226" s="6119">
        <v>100</v>
      </c>
      <c r="L226" s="3823">
        <v>100</v>
      </c>
      <c r="M226" s="3822">
        <v>72.8</v>
      </c>
      <c r="N226" s="8480" t="s">
        <v>1419</v>
      </c>
      <c r="O226" s="8484" t="s">
        <v>254</v>
      </c>
      <c r="P226" s="8451">
        <v>1</v>
      </c>
      <c r="Q226" s="8430">
        <v>1</v>
      </c>
      <c r="R226" s="3957"/>
      <c r="S226" s="8499" t="s">
        <v>1418</v>
      </c>
    </row>
    <row r="227" spans="1:20" s="51" customFormat="1" ht="15" customHeight="1">
      <c r="A227" s="3665"/>
      <c r="B227" s="3795"/>
      <c r="C227" s="3727"/>
      <c r="D227" s="8118"/>
      <c r="E227" s="3663"/>
      <c r="F227" s="8095"/>
      <c r="G227" s="8204"/>
      <c r="H227" s="8109"/>
      <c r="I227" s="8289"/>
      <c r="J227" s="6114" t="s">
        <v>90</v>
      </c>
      <c r="K227" s="6113"/>
      <c r="L227" s="3821"/>
      <c r="M227" s="3820"/>
      <c r="N227" s="8481"/>
      <c r="O227" s="8485"/>
      <c r="P227" s="8294"/>
      <c r="Q227" s="8431"/>
      <c r="R227" s="3903"/>
      <c r="S227" s="8500"/>
    </row>
    <row r="228" spans="1:20" s="51" customFormat="1" ht="15" customHeight="1" thickBot="1">
      <c r="A228" s="3665"/>
      <c r="B228" s="3795"/>
      <c r="C228" s="3727"/>
      <c r="D228" s="8118"/>
      <c r="E228" s="3663"/>
      <c r="F228" s="8095"/>
      <c r="G228" s="8204"/>
      <c r="H228" s="8109"/>
      <c r="I228" s="8289"/>
      <c r="J228" s="6111" t="s">
        <v>69</v>
      </c>
      <c r="K228" s="6110"/>
      <c r="L228" s="3835">
        <v>0</v>
      </c>
      <c r="M228" s="3835">
        <v>0</v>
      </c>
      <c r="N228" s="8481"/>
      <c r="O228" s="8485"/>
      <c r="P228" s="8294"/>
      <c r="Q228" s="8431"/>
      <c r="R228" s="3903"/>
      <c r="S228" s="8501"/>
    </row>
    <row r="229" spans="1:20" s="51" customFormat="1" ht="15" customHeight="1" thickBot="1">
      <c r="A229" s="3657"/>
      <c r="B229" s="3790"/>
      <c r="C229" s="3721"/>
      <c r="D229" s="8119"/>
      <c r="E229" s="3654"/>
      <c r="F229" s="8096"/>
      <c r="G229" s="8205"/>
      <c r="H229" s="8110"/>
      <c r="I229" s="8290"/>
      <c r="J229" s="6037" t="s">
        <v>36</v>
      </c>
      <c r="K229" s="3817">
        <f>SUM(K226:K228)</f>
        <v>100</v>
      </c>
      <c r="L229" s="3817">
        <f>SUM(L226:L228)</f>
        <v>100</v>
      </c>
      <c r="M229" s="3817">
        <f>SUM(M226:M228)</f>
        <v>72.8</v>
      </c>
      <c r="N229" s="3750"/>
      <c r="O229" s="3748"/>
      <c r="P229" s="3748"/>
      <c r="Q229" s="3747"/>
      <c r="R229" s="3903"/>
      <c r="S229" s="3902"/>
    </row>
    <row r="230" spans="1:20" s="51" customFormat="1" ht="15" customHeight="1">
      <c r="A230" s="3669" t="s">
        <v>38</v>
      </c>
      <c r="B230" s="3784" t="s">
        <v>38</v>
      </c>
      <c r="C230" s="3732" t="s">
        <v>38</v>
      </c>
      <c r="D230" s="3668" t="s">
        <v>267</v>
      </c>
      <c r="E230" s="3667"/>
      <c r="F230" s="8094" t="s">
        <v>1417</v>
      </c>
      <c r="G230" s="8203" t="s">
        <v>933</v>
      </c>
      <c r="H230" s="8108" t="s">
        <v>48</v>
      </c>
      <c r="I230" s="8097" t="s">
        <v>790</v>
      </c>
      <c r="J230" s="6120" t="s">
        <v>41</v>
      </c>
      <c r="K230" s="6119">
        <v>20</v>
      </c>
      <c r="L230" s="3823">
        <v>10</v>
      </c>
      <c r="M230" s="3823">
        <v>0</v>
      </c>
      <c r="N230" s="8135" t="s">
        <v>1416</v>
      </c>
      <c r="O230" s="6117" t="s">
        <v>254</v>
      </c>
      <c r="P230" s="3714">
        <v>20</v>
      </c>
      <c r="Q230" s="3713">
        <v>0</v>
      </c>
      <c r="R230" s="3903"/>
      <c r="S230" s="8499" t="s">
        <v>1415</v>
      </c>
    </row>
    <row r="231" spans="1:20" s="51" customFormat="1" ht="15" customHeight="1">
      <c r="A231" s="3665"/>
      <c r="B231" s="3795"/>
      <c r="C231" s="3727"/>
      <c r="D231" s="3664"/>
      <c r="E231" s="3663"/>
      <c r="F231" s="8095"/>
      <c r="G231" s="8204"/>
      <c r="H231" s="8109"/>
      <c r="I231" s="8098"/>
      <c r="J231" s="6114" t="s">
        <v>90</v>
      </c>
      <c r="K231" s="6113"/>
      <c r="L231" s="3821"/>
      <c r="M231" s="3821"/>
      <c r="N231" s="8136"/>
      <c r="O231" s="3687"/>
      <c r="P231" s="3687"/>
      <c r="R231" s="3903"/>
      <c r="S231" s="8500"/>
    </row>
    <row r="232" spans="1:20" s="51" customFormat="1" ht="15" customHeight="1" thickBot="1">
      <c r="A232" s="3665"/>
      <c r="B232" s="3795"/>
      <c r="C232" s="3727"/>
      <c r="D232" s="3664"/>
      <c r="E232" s="3663"/>
      <c r="F232" s="6040"/>
      <c r="G232" s="8204"/>
      <c r="H232" s="8109"/>
      <c r="I232" s="8098"/>
      <c r="J232" s="6111" t="s">
        <v>69</v>
      </c>
      <c r="K232" s="6110"/>
      <c r="L232" s="3752"/>
      <c r="M232" s="3752"/>
      <c r="N232" s="8136"/>
      <c r="O232" s="3687"/>
      <c r="P232" s="3687"/>
      <c r="R232" s="3903"/>
      <c r="S232" s="8501"/>
    </row>
    <row r="233" spans="1:20" s="51" customFormat="1" ht="13.5" customHeight="1" thickBot="1">
      <c r="A233" s="3657"/>
      <c r="B233" s="3790"/>
      <c r="C233" s="3721"/>
      <c r="D233" s="3656"/>
      <c r="E233" s="3654"/>
      <c r="F233" s="6039"/>
      <c r="G233" s="8205"/>
      <c r="H233" s="8110"/>
      <c r="I233" s="8099"/>
      <c r="J233" s="6037" t="s">
        <v>36</v>
      </c>
      <c r="K233" s="3817">
        <f>SUM(K230:K232)</f>
        <v>20</v>
      </c>
      <c r="L233" s="3817">
        <f>SUM(L230:L232)</f>
        <v>10</v>
      </c>
      <c r="M233" s="3817">
        <f>SUM(M230:M232)</f>
        <v>0</v>
      </c>
      <c r="N233" s="3689"/>
      <c r="O233" s="3718"/>
      <c r="P233" s="3718"/>
      <c r="Q233" s="3717"/>
      <c r="R233" s="3903"/>
      <c r="S233" s="3902"/>
    </row>
    <row r="234" spans="1:20" s="51" customFormat="1" ht="27" hidden="1" customHeight="1" thickBot="1">
      <c r="A234" s="3665"/>
      <c r="B234" s="3795"/>
      <c r="C234" s="3727"/>
      <c r="D234" s="3668" t="s">
        <v>263</v>
      </c>
      <c r="E234" s="3794"/>
      <c r="F234" s="6121" t="s">
        <v>1414</v>
      </c>
      <c r="G234" s="8204" t="s">
        <v>1375</v>
      </c>
      <c r="H234" s="8109" t="s">
        <v>48</v>
      </c>
      <c r="I234" s="8098" t="s">
        <v>790</v>
      </c>
      <c r="J234" s="6145" t="s">
        <v>41</v>
      </c>
      <c r="K234" s="6110"/>
      <c r="L234" s="3753"/>
      <c r="M234" s="3752"/>
      <c r="N234" s="8486" t="s">
        <v>1413</v>
      </c>
      <c r="O234" s="6274" t="s">
        <v>254</v>
      </c>
      <c r="P234" s="6273"/>
      <c r="Q234" s="6115">
        <v>44000</v>
      </c>
      <c r="R234" s="3903"/>
      <c r="S234" s="3902"/>
    </row>
    <row r="235" spans="1:20" s="51" customFormat="1" ht="24" hidden="1" customHeight="1" thickBot="1">
      <c r="A235" s="3665"/>
      <c r="B235" s="3795"/>
      <c r="C235" s="3727"/>
      <c r="D235" s="3664"/>
      <c r="E235" s="3794"/>
      <c r="F235" s="6112"/>
      <c r="G235" s="8204"/>
      <c r="H235" s="8109"/>
      <c r="I235" s="8098"/>
      <c r="J235" s="6114" t="s">
        <v>90</v>
      </c>
      <c r="K235" s="6110"/>
      <c r="L235" s="3753"/>
      <c r="M235" s="3752"/>
      <c r="N235" s="8487"/>
      <c r="O235" s="3690"/>
      <c r="Q235" s="3966"/>
      <c r="R235" s="3903"/>
      <c r="S235" s="3902"/>
    </row>
    <row r="236" spans="1:20" s="51" customFormat="1" ht="17.25" hidden="1" customHeight="1" thickBot="1">
      <c r="A236" s="3665"/>
      <c r="B236" s="3795"/>
      <c r="C236" s="3727"/>
      <c r="D236" s="3664"/>
      <c r="E236" s="3794"/>
      <c r="F236" s="6040"/>
      <c r="G236" s="8204"/>
      <c r="H236" s="8109"/>
      <c r="I236" s="8098"/>
      <c r="J236" s="6111" t="s">
        <v>69</v>
      </c>
      <c r="K236" s="6110"/>
      <c r="L236" s="3753"/>
      <c r="M236" s="3752"/>
      <c r="N236" s="3691"/>
      <c r="O236" s="3690"/>
      <c r="Q236" s="3966"/>
      <c r="R236" s="3903"/>
      <c r="S236" s="3902"/>
    </row>
    <row r="237" spans="1:20" s="51" customFormat="1" ht="25.5" hidden="1" customHeight="1" thickBot="1">
      <c r="A237" s="3665"/>
      <c r="B237" s="3795"/>
      <c r="C237" s="3727"/>
      <c r="D237" s="3656"/>
      <c r="E237" s="3794"/>
      <c r="F237" s="6272"/>
      <c r="G237" s="8204"/>
      <c r="H237" s="8109"/>
      <c r="I237" s="8098"/>
      <c r="J237" s="6160" t="s">
        <v>36</v>
      </c>
      <c r="K237" s="6271"/>
      <c r="L237" s="3881">
        <f>SUM(L234:L236)</f>
        <v>0</v>
      </c>
      <c r="M237" s="3881"/>
      <c r="N237" s="3689"/>
      <c r="O237" s="3690"/>
      <c r="Q237" s="3966"/>
      <c r="R237" s="3903"/>
      <c r="S237" s="3902"/>
    </row>
    <row r="238" spans="1:20" s="51" customFormat="1" ht="16.5" customHeight="1" thickBot="1">
      <c r="A238" s="3669" t="s">
        <v>38</v>
      </c>
      <c r="B238" s="3784" t="s">
        <v>38</v>
      </c>
      <c r="C238" s="3732" t="s">
        <v>51</v>
      </c>
      <c r="D238" s="8233"/>
      <c r="E238" s="8206"/>
      <c r="F238" s="8190" t="s">
        <v>1412</v>
      </c>
      <c r="G238" s="8377" t="s">
        <v>927</v>
      </c>
      <c r="H238" s="8108" t="s">
        <v>48</v>
      </c>
      <c r="I238" s="8097" t="s">
        <v>790</v>
      </c>
      <c r="J238" s="3965"/>
      <c r="K238" s="3964"/>
      <c r="L238" s="3964"/>
      <c r="M238" s="3964"/>
      <c r="N238" s="3715"/>
      <c r="O238" s="3809"/>
      <c r="P238" s="3963"/>
      <c r="Q238" s="3963"/>
      <c r="R238" s="3903"/>
      <c r="S238" s="3902"/>
    </row>
    <row r="239" spans="1:20" s="51" customFormat="1" ht="15" customHeight="1" thickBot="1">
      <c r="A239" s="3729"/>
      <c r="B239" s="3781"/>
      <c r="C239" s="3727"/>
      <c r="D239" s="8234"/>
      <c r="E239" s="8207"/>
      <c r="F239" s="8193"/>
      <c r="G239" s="8378"/>
      <c r="H239" s="8109"/>
      <c r="I239" s="8098"/>
      <c r="J239" s="6153" t="s">
        <v>41</v>
      </c>
      <c r="K239" s="3838">
        <f>K243+K247+K251+K255+K259+K263+K267+K271+K275+K283+K287+K279</f>
        <v>1814</v>
      </c>
      <c r="L239" s="3838">
        <f>L243+L247+L251+L255+L259+L263+L267+L271+L275+L283+L287+L279</f>
        <v>1223</v>
      </c>
      <c r="M239" s="3838">
        <f>M243+M247+M251+M255+M259+M263+M267+M271+M275+M283+M287+M279</f>
        <v>1076</v>
      </c>
      <c r="N239" s="3698"/>
      <c r="O239" s="3703"/>
      <c r="P239" s="3960"/>
      <c r="Q239" s="3960"/>
      <c r="R239" s="3957"/>
      <c r="S239" s="3962"/>
      <c r="T239" s="3623"/>
    </row>
    <row r="240" spans="1:20" s="51" customFormat="1" ht="12.75" customHeight="1" thickBot="1">
      <c r="A240" s="3729"/>
      <c r="B240" s="3781"/>
      <c r="C240" s="3727"/>
      <c r="D240" s="8234"/>
      <c r="E240" s="8207"/>
      <c r="F240" s="8193"/>
      <c r="G240" s="8378"/>
      <c r="H240" s="8109"/>
      <c r="I240" s="8098"/>
      <c r="J240" s="6258" t="s">
        <v>90</v>
      </c>
      <c r="K240" s="3838">
        <f t="shared" ref="K240:M241" si="5">K244+K248+K252+K256+K260+K264+K268+K272+K276+K284+K288</f>
        <v>0</v>
      </c>
      <c r="L240" s="3838">
        <f t="shared" si="5"/>
        <v>0</v>
      </c>
      <c r="M240" s="3838">
        <f t="shared" si="5"/>
        <v>0</v>
      </c>
      <c r="N240" s="3695"/>
      <c r="O240" s="3736"/>
      <c r="P240" s="3961"/>
      <c r="Q240" s="3961"/>
      <c r="R240" s="3903"/>
      <c r="S240" s="3902"/>
    </row>
    <row r="241" spans="1:23" s="51" customFormat="1" ht="15" customHeight="1" thickBot="1">
      <c r="A241" s="3729"/>
      <c r="B241" s="3781"/>
      <c r="C241" s="3727"/>
      <c r="D241" s="8234"/>
      <c r="E241" s="8207"/>
      <c r="F241" s="8193"/>
      <c r="G241" s="8378"/>
      <c r="H241" s="8109"/>
      <c r="I241" s="8098"/>
      <c r="J241" s="6134" t="s">
        <v>69</v>
      </c>
      <c r="K241" s="3838">
        <f t="shared" si="5"/>
        <v>0</v>
      </c>
      <c r="L241" s="3838">
        <f t="shared" si="5"/>
        <v>0</v>
      </c>
      <c r="M241" s="3838">
        <f t="shared" si="5"/>
        <v>0</v>
      </c>
      <c r="N241" s="3698"/>
      <c r="O241" s="3703"/>
      <c r="P241" s="3960"/>
      <c r="Q241" s="3960"/>
      <c r="R241" s="3903"/>
      <c r="S241" s="3902"/>
    </row>
    <row r="242" spans="1:23" s="51" customFormat="1" ht="13.5" customHeight="1" thickBot="1">
      <c r="A242" s="3723"/>
      <c r="B242" s="3839"/>
      <c r="C242" s="3721"/>
      <c r="D242" s="8235"/>
      <c r="E242" s="8208"/>
      <c r="F242" s="8196"/>
      <c r="G242" s="8379"/>
      <c r="H242" s="8110"/>
      <c r="I242" s="8099"/>
      <c r="J242" s="6133" t="s">
        <v>36</v>
      </c>
      <c r="K242" s="3830">
        <f>SUM(K239:K241)</f>
        <v>1814</v>
      </c>
      <c r="L242" s="3830">
        <f>SUM(L239:L241)</f>
        <v>1223</v>
      </c>
      <c r="M242" s="3830">
        <f>SUM(M239:M241)</f>
        <v>1076</v>
      </c>
      <c r="N242" s="3750"/>
      <c r="O242" s="3748"/>
      <c r="P242" s="3959"/>
      <c r="Q242" s="3959"/>
      <c r="R242" s="3903"/>
      <c r="S242" s="3902"/>
    </row>
    <row r="243" spans="1:23" s="51" customFormat="1" ht="21" customHeight="1">
      <c r="A243" s="3669" t="s">
        <v>38</v>
      </c>
      <c r="B243" s="3784" t="s">
        <v>38</v>
      </c>
      <c r="C243" s="3732" t="s">
        <v>51</v>
      </c>
      <c r="D243" s="8118" t="s">
        <v>43</v>
      </c>
      <c r="E243" s="3663"/>
      <c r="F243" s="8095" t="s">
        <v>1411</v>
      </c>
      <c r="G243" s="8112" t="s">
        <v>927</v>
      </c>
      <c r="H243" s="8109" t="s">
        <v>48</v>
      </c>
      <c r="I243" s="8097" t="s">
        <v>790</v>
      </c>
      <c r="J243" s="6120" t="s">
        <v>41</v>
      </c>
      <c r="K243" s="6119">
        <v>130</v>
      </c>
      <c r="L243" s="3823">
        <v>80</v>
      </c>
      <c r="M243" s="3822">
        <v>73.2</v>
      </c>
      <c r="N243" s="6208" t="s">
        <v>1410</v>
      </c>
      <c r="O243" s="6176" t="s">
        <v>1409</v>
      </c>
      <c r="P243" s="6116">
        <v>33</v>
      </c>
      <c r="Q243" s="6115">
        <v>33</v>
      </c>
      <c r="R243" s="3903"/>
      <c r="S243" s="3902"/>
    </row>
    <row r="244" spans="1:23" s="51" customFormat="1" ht="15" customHeight="1">
      <c r="A244" s="3729"/>
      <c r="B244" s="3781"/>
      <c r="C244" s="3727"/>
      <c r="D244" s="8118"/>
      <c r="E244" s="3663"/>
      <c r="F244" s="8095"/>
      <c r="G244" s="8112"/>
      <c r="H244" s="8109"/>
      <c r="I244" s="8098"/>
      <c r="J244" s="6114" t="s">
        <v>90</v>
      </c>
      <c r="K244" s="6113"/>
      <c r="L244" s="3826"/>
      <c r="M244" s="3820"/>
      <c r="N244" s="6270" t="s">
        <v>1408</v>
      </c>
      <c r="O244" s="6128" t="s">
        <v>254</v>
      </c>
      <c r="P244" s="6265">
        <v>1</v>
      </c>
      <c r="Q244" s="6206">
        <v>0</v>
      </c>
      <c r="R244" s="3903"/>
      <c r="S244" s="8499" t="s">
        <v>1407</v>
      </c>
    </row>
    <row r="245" spans="1:23" s="51" customFormat="1" ht="15" customHeight="1" thickBot="1">
      <c r="A245" s="3729"/>
      <c r="B245" s="3781"/>
      <c r="C245" s="3727"/>
      <c r="D245" s="8118"/>
      <c r="E245" s="3663"/>
      <c r="F245" s="8095"/>
      <c r="G245" s="8112"/>
      <c r="H245" s="8109"/>
      <c r="I245" s="8098"/>
      <c r="J245" s="6111" t="s">
        <v>69</v>
      </c>
      <c r="K245" s="6110"/>
      <c r="L245" s="3958">
        <v>0</v>
      </c>
      <c r="M245" s="3958">
        <v>0</v>
      </c>
      <c r="N245" s="3698"/>
      <c r="O245" s="3955"/>
      <c r="P245" s="3955"/>
      <c r="Q245" s="3950"/>
      <c r="R245" s="3903"/>
      <c r="S245" s="8501"/>
    </row>
    <row r="246" spans="1:23" s="51" customFormat="1" ht="16.5" customHeight="1" thickBot="1">
      <c r="A246" s="3723"/>
      <c r="B246" s="3839"/>
      <c r="C246" s="3721"/>
      <c r="D246" s="8119"/>
      <c r="E246" s="3654"/>
      <c r="F246" s="6109"/>
      <c r="G246" s="8113"/>
      <c r="H246" s="8110"/>
      <c r="I246" s="8099"/>
      <c r="J246" s="6037" t="s">
        <v>36</v>
      </c>
      <c r="K246" s="3817">
        <f>SUM(K243:K245)</f>
        <v>130</v>
      </c>
      <c r="L246" s="3817">
        <f>SUM(L243:L245)</f>
        <v>80</v>
      </c>
      <c r="M246" s="3817">
        <f>SUM(M243:M245)</f>
        <v>73.2</v>
      </c>
      <c r="N246" s="3750"/>
      <c r="O246" s="3956"/>
      <c r="P246" s="3956"/>
      <c r="Q246" s="3949"/>
      <c r="R246" s="3903"/>
      <c r="S246" s="3902"/>
    </row>
    <row r="247" spans="1:23" s="51" customFormat="1" ht="15" customHeight="1">
      <c r="A247" s="3669" t="s">
        <v>38</v>
      </c>
      <c r="B247" s="3784" t="s">
        <v>38</v>
      </c>
      <c r="C247" s="3732" t="s">
        <v>51</v>
      </c>
      <c r="D247" s="8117" t="s">
        <v>38</v>
      </c>
      <c r="E247" s="3667"/>
      <c r="F247" s="8094" t="s">
        <v>1406</v>
      </c>
      <c r="G247" s="8111" t="s">
        <v>927</v>
      </c>
      <c r="H247" s="8108" t="s">
        <v>48</v>
      </c>
      <c r="I247" s="8097" t="s">
        <v>790</v>
      </c>
      <c r="J247" s="6120" t="s">
        <v>41</v>
      </c>
      <c r="K247" s="6119">
        <v>60</v>
      </c>
      <c r="L247" s="3823">
        <v>50</v>
      </c>
      <c r="M247" s="3822">
        <v>41.3</v>
      </c>
      <c r="N247" s="6118" t="s">
        <v>1405</v>
      </c>
      <c r="O247" s="6176" t="s">
        <v>1171</v>
      </c>
      <c r="P247" s="6116">
        <v>2</v>
      </c>
      <c r="Q247" s="6115">
        <v>2</v>
      </c>
      <c r="R247" s="3957"/>
      <c r="S247" s="3902" t="s">
        <v>1404</v>
      </c>
      <c r="U247" s="3623"/>
    </row>
    <row r="248" spans="1:23" s="51" customFormat="1" ht="15" customHeight="1">
      <c r="A248" s="3729"/>
      <c r="B248" s="3781"/>
      <c r="C248" s="3727"/>
      <c r="D248" s="8118"/>
      <c r="E248" s="3663"/>
      <c r="F248" s="8095"/>
      <c r="G248" s="8112"/>
      <c r="H248" s="8109"/>
      <c r="I248" s="8098"/>
      <c r="J248" s="6114" t="s">
        <v>90</v>
      </c>
      <c r="K248" s="6113"/>
      <c r="L248" s="3826"/>
      <c r="M248" s="3820"/>
      <c r="N248" s="6269"/>
      <c r="O248" s="6128"/>
      <c r="P248" s="6127"/>
      <c r="Q248" s="6262"/>
      <c r="R248" s="3903"/>
      <c r="S248" s="3902"/>
    </row>
    <row r="249" spans="1:23" s="51" customFormat="1" ht="18" customHeight="1" thickBot="1">
      <c r="A249" s="3729"/>
      <c r="B249" s="3781"/>
      <c r="C249" s="3727"/>
      <c r="D249" s="8118"/>
      <c r="E249" s="3663"/>
      <c r="F249" s="8095"/>
      <c r="G249" s="8112"/>
      <c r="H249" s="8109"/>
      <c r="I249" s="8098"/>
      <c r="J249" s="6111" t="s">
        <v>69</v>
      </c>
      <c r="K249" s="6110"/>
      <c r="L249" s="3827">
        <v>0</v>
      </c>
      <c r="M249" s="3827">
        <v>0</v>
      </c>
      <c r="N249" s="3698"/>
      <c r="O249" s="3955"/>
      <c r="P249" s="3955"/>
      <c r="Q249" s="3950"/>
      <c r="R249" s="3903"/>
      <c r="S249" s="3902"/>
    </row>
    <row r="250" spans="1:23" s="51" customFormat="1" ht="17.25" customHeight="1" thickBot="1">
      <c r="A250" s="3723"/>
      <c r="B250" s="3839"/>
      <c r="C250" s="3721"/>
      <c r="D250" s="8119"/>
      <c r="E250" s="3654"/>
      <c r="F250" s="6109"/>
      <c r="G250" s="8113"/>
      <c r="H250" s="8110"/>
      <c r="I250" s="8099"/>
      <c r="J250" s="6037" t="s">
        <v>36</v>
      </c>
      <c r="K250" s="3825">
        <f>SUM(K247:K249)</f>
        <v>60</v>
      </c>
      <c r="L250" s="3825">
        <f>SUM(L247:L249)</f>
        <v>50</v>
      </c>
      <c r="M250" s="3825">
        <f>SUM(M247:M249)</f>
        <v>41.3</v>
      </c>
      <c r="N250" s="3750"/>
      <c r="O250" s="3956"/>
      <c r="P250" s="3956"/>
      <c r="Q250" s="3949"/>
      <c r="R250" s="3903"/>
      <c r="S250" s="3902"/>
    </row>
    <row r="251" spans="1:23" s="51" customFormat="1" ht="13.5" customHeight="1">
      <c r="A251" s="3669" t="s">
        <v>38</v>
      </c>
      <c r="B251" s="3784" t="s">
        <v>38</v>
      </c>
      <c r="C251" s="3732" t="s">
        <v>51</v>
      </c>
      <c r="D251" s="8117" t="s">
        <v>51</v>
      </c>
      <c r="E251" s="3667"/>
      <c r="F251" s="6121" t="s">
        <v>1403</v>
      </c>
      <c r="G251" s="8111" t="s">
        <v>927</v>
      </c>
      <c r="H251" s="8108" t="s">
        <v>48</v>
      </c>
      <c r="I251" s="8097" t="s">
        <v>790</v>
      </c>
      <c r="J251" s="6120" t="s">
        <v>41</v>
      </c>
      <c r="K251" s="6119">
        <v>70</v>
      </c>
      <c r="L251" s="3823">
        <v>70</v>
      </c>
      <c r="M251" s="3822">
        <v>66.900000000000006</v>
      </c>
      <c r="N251" s="8420" t="s">
        <v>1402</v>
      </c>
      <c r="O251" s="8482" t="s">
        <v>1171</v>
      </c>
      <c r="P251" s="8411">
        <v>4</v>
      </c>
      <c r="Q251" s="8418">
        <v>4</v>
      </c>
      <c r="R251" s="3903"/>
      <c r="S251" s="3902"/>
      <c r="W251" s="3623"/>
    </row>
    <row r="252" spans="1:23" s="51" customFormat="1" ht="19.5" customHeight="1">
      <c r="A252" s="3729"/>
      <c r="B252" s="3781"/>
      <c r="C252" s="3727"/>
      <c r="D252" s="8118"/>
      <c r="E252" s="3663"/>
      <c r="F252" s="6112"/>
      <c r="G252" s="8112"/>
      <c r="H252" s="8109"/>
      <c r="I252" s="8098"/>
      <c r="J252" s="6114" t="s">
        <v>90</v>
      </c>
      <c r="K252" s="6113"/>
      <c r="L252" s="3826"/>
      <c r="M252" s="3820"/>
      <c r="N252" s="8421"/>
      <c r="O252" s="8483"/>
      <c r="P252" s="8412"/>
      <c r="Q252" s="8419"/>
      <c r="R252" s="3903"/>
      <c r="S252" s="3902"/>
    </row>
    <row r="253" spans="1:23" s="51" customFormat="1" ht="14.25" customHeight="1" thickBot="1">
      <c r="A253" s="3729"/>
      <c r="B253" s="3781"/>
      <c r="C253" s="3727"/>
      <c r="D253" s="8118"/>
      <c r="E253" s="3663"/>
      <c r="F253" s="6112"/>
      <c r="G253" s="8112"/>
      <c r="H253" s="8109"/>
      <c r="I253" s="8098"/>
      <c r="J253" s="6143" t="s">
        <v>69</v>
      </c>
      <c r="K253" s="6110"/>
      <c r="L253" s="3835">
        <v>0</v>
      </c>
      <c r="M253" s="3835">
        <v>0</v>
      </c>
      <c r="N253" s="3698"/>
      <c r="O253" s="3955"/>
      <c r="P253" s="3955"/>
      <c r="Q253" s="3950"/>
      <c r="R253" s="3903"/>
      <c r="S253" s="3902"/>
    </row>
    <row r="254" spans="1:23" s="51" customFormat="1" ht="18" customHeight="1" thickBot="1">
      <c r="A254" s="3723"/>
      <c r="B254" s="3839"/>
      <c r="C254" s="3721"/>
      <c r="D254" s="8119"/>
      <c r="E254" s="3654"/>
      <c r="F254" s="6109"/>
      <c r="G254" s="8113"/>
      <c r="H254" s="8110"/>
      <c r="I254" s="8099"/>
      <c r="J254" s="6037" t="s">
        <v>36</v>
      </c>
      <c r="K254" s="3817">
        <f>SUM(K251:K253)</f>
        <v>70</v>
      </c>
      <c r="L254" s="3817">
        <f>SUM(L251:L253)</f>
        <v>70</v>
      </c>
      <c r="M254" s="3817">
        <f>SUM(M251:M253)</f>
        <v>66.900000000000006</v>
      </c>
      <c r="N254" s="3750"/>
      <c r="O254" s="3956"/>
      <c r="P254" s="3956"/>
      <c r="Q254" s="3949"/>
      <c r="R254" s="3903"/>
      <c r="S254" s="3902"/>
    </row>
    <row r="255" spans="1:23" s="51" customFormat="1" ht="18.75" customHeight="1">
      <c r="A255" s="3669" t="s">
        <v>38</v>
      </c>
      <c r="B255" s="3784" t="s">
        <v>38</v>
      </c>
      <c r="C255" s="3732" t="s">
        <v>51</v>
      </c>
      <c r="D255" s="8117" t="s">
        <v>44</v>
      </c>
      <c r="E255" s="3667"/>
      <c r="F255" s="6121" t="s">
        <v>1401</v>
      </c>
      <c r="G255" s="8111" t="s">
        <v>927</v>
      </c>
      <c r="H255" s="8108" t="s">
        <v>48</v>
      </c>
      <c r="I255" s="8097" t="s">
        <v>790</v>
      </c>
      <c r="J255" s="6120" t="s">
        <v>41</v>
      </c>
      <c r="K255" s="6119">
        <v>20</v>
      </c>
      <c r="L255" s="3823">
        <v>0</v>
      </c>
      <c r="M255" s="3823">
        <v>0</v>
      </c>
      <c r="N255" s="6264" t="s">
        <v>1400</v>
      </c>
      <c r="O255" s="6176" t="s">
        <v>125</v>
      </c>
      <c r="P255" s="6116">
        <v>6.5</v>
      </c>
      <c r="Q255" s="6115">
        <v>0</v>
      </c>
      <c r="R255" s="3903"/>
      <c r="S255" s="8499" t="s">
        <v>1399</v>
      </c>
    </row>
    <row r="256" spans="1:23" s="51" customFormat="1" ht="14.25" customHeight="1">
      <c r="A256" s="3729"/>
      <c r="B256" s="3781"/>
      <c r="C256" s="3727"/>
      <c r="D256" s="8118"/>
      <c r="E256" s="3663"/>
      <c r="F256" s="6112"/>
      <c r="G256" s="8112"/>
      <c r="H256" s="8109"/>
      <c r="I256" s="8098"/>
      <c r="J256" s="6114" t="s">
        <v>90</v>
      </c>
      <c r="K256" s="6144"/>
      <c r="L256" s="3899"/>
      <c r="M256" s="3853"/>
      <c r="N256" s="6263"/>
      <c r="O256" s="6128"/>
      <c r="P256" s="6127"/>
      <c r="Q256" s="6262"/>
      <c r="R256" s="3903"/>
      <c r="S256" s="8500"/>
    </row>
    <row r="257" spans="1:21" s="51" customFormat="1" ht="19.5" customHeight="1" thickBot="1">
      <c r="A257" s="3729"/>
      <c r="B257" s="3781"/>
      <c r="C257" s="3727"/>
      <c r="D257" s="8118"/>
      <c r="E257" s="3663"/>
      <c r="F257" s="6112"/>
      <c r="G257" s="8112"/>
      <c r="H257" s="8109"/>
      <c r="I257" s="8098"/>
      <c r="J257" s="6111" t="s">
        <v>69</v>
      </c>
      <c r="K257" s="6110"/>
      <c r="L257" s="3752"/>
      <c r="M257" s="3752"/>
      <c r="N257" s="3698"/>
      <c r="O257" s="3955"/>
      <c r="P257" s="3703"/>
      <c r="Q257" s="3702"/>
      <c r="R257" s="3903"/>
      <c r="S257" s="8500"/>
    </row>
    <row r="258" spans="1:21" s="51" customFormat="1" ht="15" customHeight="1" thickBot="1">
      <c r="A258" s="3723"/>
      <c r="B258" s="3839"/>
      <c r="C258" s="3721"/>
      <c r="D258" s="8119"/>
      <c r="E258" s="3654"/>
      <c r="F258" s="6109"/>
      <c r="G258" s="8113"/>
      <c r="H258" s="8110"/>
      <c r="I258" s="8099"/>
      <c r="J258" s="6037" t="s">
        <v>36</v>
      </c>
      <c r="K258" s="3817">
        <f>SUM(K255:K257)</f>
        <v>20</v>
      </c>
      <c r="L258" s="3817">
        <f>SUM(L255:L257)</f>
        <v>0</v>
      </c>
      <c r="M258" s="3817">
        <f>SUM(M255:M257)</f>
        <v>0</v>
      </c>
      <c r="N258" s="3750"/>
      <c r="O258" s="3956"/>
      <c r="P258" s="3748"/>
      <c r="Q258" s="3747"/>
      <c r="R258" s="3903"/>
      <c r="S258" s="8501"/>
    </row>
    <row r="259" spans="1:21" s="51" customFormat="1" ht="15" customHeight="1">
      <c r="A259" s="3669" t="s">
        <v>38</v>
      </c>
      <c r="B259" s="3784" t="s">
        <v>38</v>
      </c>
      <c r="C259" s="3732" t="s">
        <v>51</v>
      </c>
      <c r="D259" s="8117" t="s">
        <v>86</v>
      </c>
      <c r="E259" s="3667"/>
      <c r="F259" s="8094" t="s">
        <v>1398</v>
      </c>
      <c r="G259" s="8111" t="s">
        <v>927</v>
      </c>
      <c r="H259" s="8108" t="s">
        <v>48</v>
      </c>
      <c r="I259" s="8097" t="s">
        <v>790</v>
      </c>
      <c r="J259" s="6120" t="s">
        <v>41</v>
      </c>
      <c r="K259" s="6119">
        <v>494</v>
      </c>
      <c r="L259" s="3823">
        <v>274</v>
      </c>
      <c r="M259" s="3822">
        <v>267.10000000000002</v>
      </c>
      <c r="N259" s="6208" t="s">
        <v>1397</v>
      </c>
      <c r="O259" s="6176" t="s">
        <v>254</v>
      </c>
      <c r="P259" s="6116">
        <v>13</v>
      </c>
      <c r="Q259" s="6115">
        <v>92</v>
      </c>
      <c r="R259" s="3903"/>
      <c r="S259" s="8499" t="s">
        <v>1396</v>
      </c>
      <c r="U259" s="3623"/>
    </row>
    <row r="260" spans="1:21" s="51" customFormat="1" ht="15" customHeight="1">
      <c r="A260" s="3729"/>
      <c r="B260" s="3781"/>
      <c r="C260" s="3727"/>
      <c r="D260" s="8118"/>
      <c r="E260" s="3663"/>
      <c r="F260" s="8095"/>
      <c r="G260" s="8112"/>
      <c r="H260" s="8109"/>
      <c r="I260" s="8098"/>
      <c r="J260" s="6114" t="s">
        <v>90</v>
      </c>
      <c r="K260" s="6113"/>
      <c r="L260" s="3826"/>
      <c r="M260" s="3820"/>
      <c r="N260" s="3698"/>
      <c r="O260" s="3955"/>
      <c r="P260" s="3955"/>
      <c r="Q260" s="3950"/>
      <c r="R260" s="3903"/>
      <c r="S260" s="8500"/>
    </row>
    <row r="261" spans="1:21" s="51" customFormat="1" ht="15" customHeight="1" thickBot="1">
      <c r="A261" s="3729"/>
      <c r="B261" s="3781"/>
      <c r="C261" s="3727"/>
      <c r="D261" s="8118"/>
      <c r="E261" s="3663"/>
      <c r="F261" s="8095"/>
      <c r="G261" s="8112"/>
      <c r="H261" s="8109"/>
      <c r="I261" s="8098"/>
      <c r="J261" s="6111" t="s">
        <v>69</v>
      </c>
      <c r="K261" s="6110"/>
      <c r="L261" s="3827">
        <v>0</v>
      </c>
      <c r="M261" s="3827">
        <v>0</v>
      </c>
      <c r="N261" s="3698"/>
      <c r="O261" s="3955"/>
      <c r="P261" s="3954"/>
      <c r="Q261" s="3953"/>
      <c r="R261" s="3903"/>
      <c r="S261" s="8500"/>
    </row>
    <row r="262" spans="1:21" s="51" customFormat="1" ht="31.5" customHeight="1" thickBot="1">
      <c r="A262" s="3723"/>
      <c r="B262" s="3839"/>
      <c r="C262" s="3721"/>
      <c r="D262" s="8119"/>
      <c r="E262" s="3654"/>
      <c r="F262" s="6039"/>
      <c r="G262" s="8113"/>
      <c r="H262" s="8110"/>
      <c r="I262" s="8099"/>
      <c r="J262" s="6037" t="s">
        <v>36</v>
      </c>
      <c r="K262" s="3825">
        <f>SUM(K259:K261)</f>
        <v>494</v>
      </c>
      <c r="L262" s="3825">
        <f>SUM(L259:L261)</f>
        <v>274</v>
      </c>
      <c r="M262" s="3825">
        <f>SUM(M259:M261)</f>
        <v>267.10000000000002</v>
      </c>
      <c r="N262" s="3750"/>
      <c r="O262" s="3748"/>
      <c r="P262" s="3952"/>
      <c r="Q262" s="3951"/>
      <c r="R262" s="3903"/>
      <c r="S262" s="8501"/>
    </row>
    <row r="263" spans="1:21" s="51" customFormat="1" ht="15" customHeight="1">
      <c r="A263" s="3669" t="s">
        <v>38</v>
      </c>
      <c r="B263" s="3784" t="s">
        <v>38</v>
      </c>
      <c r="C263" s="3732" t="s">
        <v>51</v>
      </c>
      <c r="D263" s="8117" t="s">
        <v>81</v>
      </c>
      <c r="E263" s="3667"/>
      <c r="F263" s="8094" t="s">
        <v>1395</v>
      </c>
      <c r="G263" s="8111" t="s">
        <v>927</v>
      </c>
      <c r="H263" s="8108" t="s">
        <v>48</v>
      </c>
      <c r="I263" s="8097" t="s">
        <v>790</v>
      </c>
      <c r="J263" s="6120" t="s">
        <v>41</v>
      </c>
      <c r="K263" s="6119">
        <v>400</v>
      </c>
      <c r="L263" s="3823">
        <v>400</v>
      </c>
      <c r="M263" s="3822">
        <v>305.3</v>
      </c>
      <c r="N263" s="6208" t="s">
        <v>1394</v>
      </c>
      <c r="O263" s="6176" t="s">
        <v>254</v>
      </c>
      <c r="P263" s="6116">
        <v>50</v>
      </c>
      <c r="Q263" s="6115">
        <v>50</v>
      </c>
      <c r="R263" s="3903"/>
      <c r="S263" s="3902"/>
      <c r="T263" s="3623"/>
    </row>
    <row r="264" spans="1:21" s="51" customFormat="1" ht="15" customHeight="1">
      <c r="A264" s="3729"/>
      <c r="B264" s="3781"/>
      <c r="C264" s="3727"/>
      <c r="D264" s="8118"/>
      <c r="E264" s="3663"/>
      <c r="F264" s="8095"/>
      <c r="G264" s="8112"/>
      <c r="H264" s="8109"/>
      <c r="I264" s="8098"/>
      <c r="J264" s="6114" t="s">
        <v>90</v>
      </c>
      <c r="K264" s="6113"/>
      <c r="L264" s="3826"/>
      <c r="M264" s="3820"/>
      <c r="N264" s="3698"/>
      <c r="O264" s="3703"/>
      <c r="P264" s="3703"/>
      <c r="Q264" s="3950"/>
      <c r="R264" s="3903"/>
      <c r="S264" s="3902"/>
    </row>
    <row r="265" spans="1:21" s="51" customFormat="1" ht="15" customHeight="1" thickBot="1">
      <c r="A265" s="3729"/>
      <c r="B265" s="3781"/>
      <c r="C265" s="3727"/>
      <c r="D265" s="8118"/>
      <c r="E265" s="3663"/>
      <c r="F265" s="8095"/>
      <c r="G265" s="8112"/>
      <c r="H265" s="8109"/>
      <c r="I265" s="8098"/>
      <c r="J265" s="6143" t="s">
        <v>69</v>
      </c>
      <c r="K265" s="6110"/>
      <c r="L265" s="3835">
        <v>0</v>
      </c>
      <c r="M265" s="3947"/>
      <c r="N265" s="3695"/>
      <c r="O265" s="3736"/>
      <c r="P265" s="3736"/>
      <c r="Q265" s="3841"/>
      <c r="R265" s="3903"/>
      <c r="S265" s="3902"/>
    </row>
    <row r="266" spans="1:21" s="51" customFormat="1" ht="21.75" customHeight="1" thickBot="1">
      <c r="A266" s="3723"/>
      <c r="B266" s="3839"/>
      <c r="C266" s="3721"/>
      <c r="D266" s="8119"/>
      <c r="E266" s="3654"/>
      <c r="F266" s="6109"/>
      <c r="G266" s="8113"/>
      <c r="H266" s="8110"/>
      <c r="I266" s="8099"/>
      <c r="J266" s="6037" t="s">
        <v>36</v>
      </c>
      <c r="K266" s="3817">
        <f>SUM(K263:K265)</f>
        <v>400</v>
      </c>
      <c r="L266" s="3817">
        <f>SUM(L263:L265)</f>
        <v>400</v>
      </c>
      <c r="M266" s="3817">
        <f>SUM(M263:M265)</f>
        <v>305.3</v>
      </c>
      <c r="N266" s="3750"/>
      <c r="O266" s="3748"/>
      <c r="P266" s="3748"/>
      <c r="Q266" s="3949"/>
      <c r="R266" s="3903"/>
      <c r="S266" s="3902"/>
    </row>
    <row r="267" spans="1:21" s="51" customFormat="1" ht="15" customHeight="1">
      <c r="A267" s="3669" t="s">
        <v>38</v>
      </c>
      <c r="B267" s="3784" t="s">
        <v>38</v>
      </c>
      <c r="C267" s="3732" t="s">
        <v>51</v>
      </c>
      <c r="D267" s="8117" t="s">
        <v>79</v>
      </c>
      <c r="E267" s="3667"/>
      <c r="F267" s="8211" t="s">
        <v>1393</v>
      </c>
      <c r="G267" s="8111" t="s">
        <v>927</v>
      </c>
      <c r="H267" s="8108" t="s">
        <v>48</v>
      </c>
      <c r="I267" s="8097" t="s">
        <v>258</v>
      </c>
      <c r="J267" s="6120" t="s">
        <v>41</v>
      </c>
      <c r="K267" s="6119">
        <v>150</v>
      </c>
      <c r="L267" s="3823">
        <v>150</v>
      </c>
      <c r="M267" s="3823">
        <v>146.6</v>
      </c>
      <c r="N267" s="8135" t="s">
        <v>1392</v>
      </c>
      <c r="O267" s="6176" t="s">
        <v>254</v>
      </c>
      <c r="P267" s="6116">
        <v>1</v>
      </c>
      <c r="Q267" s="6261">
        <v>1</v>
      </c>
      <c r="R267" s="6260" t="s">
        <v>1391</v>
      </c>
      <c r="S267" s="3902"/>
    </row>
    <row r="268" spans="1:21" s="51" customFormat="1" ht="15" customHeight="1">
      <c r="A268" s="3729"/>
      <c r="B268" s="3781"/>
      <c r="C268" s="3727"/>
      <c r="D268" s="8118"/>
      <c r="E268" s="3663"/>
      <c r="F268" s="8212"/>
      <c r="G268" s="8112"/>
      <c r="H268" s="8109"/>
      <c r="I268" s="8098"/>
      <c r="J268" s="6114" t="s">
        <v>90</v>
      </c>
      <c r="K268" s="6113"/>
      <c r="L268" s="3821"/>
      <c r="M268" s="3853"/>
      <c r="N268" s="8287"/>
      <c r="O268" s="3703"/>
      <c r="P268" s="3703"/>
      <c r="Q268" s="3948"/>
      <c r="R268" s="6259"/>
      <c r="S268" s="3902"/>
    </row>
    <row r="269" spans="1:21" s="51" customFormat="1" ht="15" customHeight="1" thickBot="1">
      <c r="A269" s="3729"/>
      <c r="B269" s="3781"/>
      <c r="C269" s="3727"/>
      <c r="D269" s="8118"/>
      <c r="E269" s="3663"/>
      <c r="F269" s="8212"/>
      <c r="G269" s="8112"/>
      <c r="H269" s="8109"/>
      <c r="I269" s="8098"/>
      <c r="J269" s="6143" t="s">
        <v>69</v>
      </c>
      <c r="K269" s="6110"/>
      <c r="L269" s="3947"/>
      <c r="M269" s="3947"/>
      <c r="N269" s="3695"/>
      <c r="O269" s="3736"/>
      <c r="P269" s="3736"/>
      <c r="Q269" s="3946"/>
      <c r="R269" s="3940"/>
      <c r="S269" s="3902"/>
    </row>
    <row r="270" spans="1:21" s="51" customFormat="1" ht="15" customHeight="1" thickBot="1">
      <c r="A270" s="3723"/>
      <c r="B270" s="3839"/>
      <c r="C270" s="3721"/>
      <c r="D270" s="8119"/>
      <c r="E270" s="3654"/>
      <c r="F270" s="3945"/>
      <c r="G270" s="8113"/>
      <c r="H270" s="8110"/>
      <c r="I270" s="8099"/>
      <c r="J270" s="6037" t="s">
        <v>36</v>
      </c>
      <c r="K270" s="3817">
        <f>SUM(K267:K269)</f>
        <v>150</v>
      </c>
      <c r="L270" s="3817">
        <f>SUM(L267:L269)</f>
        <v>150</v>
      </c>
      <c r="M270" s="3817">
        <f>SUM(M267:M269)</f>
        <v>146.6</v>
      </c>
      <c r="N270" s="3750"/>
      <c r="O270" s="3748"/>
      <c r="P270" s="3748"/>
      <c r="Q270" s="3944"/>
      <c r="R270" s="3940"/>
      <c r="S270" s="3902"/>
    </row>
    <row r="271" spans="1:21" s="51" customFormat="1" ht="24" customHeight="1">
      <c r="A271" s="3669" t="s">
        <v>38</v>
      </c>
      <c r="B271" s="3784" t="s">
        <v>38</v>
      </c>
      <c r="C271" s="3732" t="s">
        <v>51</v>
      </c>
      <c r="D271" s="8117" t="s">
        <v>74</v>
      </c>
      <c r="E271" s="3667"/>
      <c r="F271" s="6121" t="s">
        <v>1390</v>
      </c>
      <c r="G271" s="8111" t="s">
        <v>927</v>
      </c>
      <c r="H271" s="8108" t="s">
        <v>48</v>
      </c>
      <c r="I271" s="8097" t="s">
        <v>790</v>
      </c>
      <c r="J271" s="6145" t="s">
        <v>41</v>
      </c>
      <c r="K271" s="6144">
        <v>320</v>
      </c>
      <c r="L271" s="3834">
        <v>101</v>
      </c>
      <c r="M271" s="3895">
        <v>99.5</v>
      </c>
      <c r="N271" s="6090" t="s">
        <v>1389</v>
      </c>
      <c r="O271" s="6207" t="s">
        <v>804</v>
      </c>
      <c r="P271" s="6061">
        <v>289</v>
      </c>
      <c r="Q271" s="6060">
        <v>290.89999999999998</v>
      </c>
      <c r="R271" s="3903"/>
      <c r="S271" s="3902"/>
      <c r="T271" s="3623"/>
      <c r="U271" s="3623"/>
    </row>
    <row r="272" spans="1:21" s="51" customFormat="1" ht="15" customHeight="1">
      <c r="A272" s="3729"/>
      <c r="B272" s="3781"/>
      <c r="C272" s="3727"/>
      <c r="D272" s="8118"/>
      <c r="E272" s="3663"/>
      <c r="F272" s="6112"/>
      <c r="G272" s="8112"/>
      <c r="H272" s="8109"/>
      <c r="I272" s="8098"/>
      <c r="J272" s="6114" t="s">
        <v>90</v>
      </c>
      <c r="K272" s="6113"/>
      <c r="L272" s="3826"/>
      <c r="M272" s="3820"/>
      <c r="N272" s="3698"/>
      <c r="O272" s="3704"/>
      <c r="P272" s="3703"/>
      <c r="Q272" s="3702"/>
      <c r="R272" s="3903"/>
      <c r="S272" s="3902"/>
    </row>
    <row r="273" spans="1:19" s="51" customFormat="1" ht="15" customHeight="1" thickBot="1">
      <c r="A273" s="3729"/>
      <c r="B273" s="3781"/>
      <c r="C273" s="3727"/>
      <c r="D273" s="8118"/>
      <c r="E273" s="3663"/>
      <c r="F273" s="6112"/>
      <c r="G273" s="8112"/>
      <c r="H273" s="8109"/>
      <c r="I273" s="8098"/>
      <c r="J273" s="6111" t="s">
        <v>69</v>
      </c>
      <c r="K273" s="6110"/>
      <c r="L273" s="3835">
        <v>0</v>
      </c>
      <c r="M273" s="3835">
        <v>0</v>
      </c>
      <c r="N273" s="3698"/>
      <c r="O273" s="3704"/>
      <c r="P273" s="3703"/>
      <c r="Q273" s="3702"/>
      <c r="R273" s="3903"/>
      <c r="S273" s="3902"/>
    </row>
    <row r="274" spans="1:19" s="51" customFormat="1" ht="15.75" customHeight="1" thickBot="1">
      <c r="A274" s="3723"/>
      <c r="B274" s="3839"/>
      <c r="C274" s="3721"/>
      <c r="D274" s="8119"/>
      <c r="E274" s="3654"/>
      <c r="F274" s="6109"/>
      <c r="G274" s="8113"/>
      <c r="H274" s="8110"/>
      <c r="I274" s="8099"/>
      <c r="J274" s="6037" t="s">
        <v>36</v>
      </c>
      <c r="K274" s="3817">
        <f>SUM(K271:K273)</f>
        <v>320</v>
      </c>
      <c r="L274" s="3817">
        <f>SUM(L271:L273)</f>
        <v>101</v>
      </c>
      <c r="M274" s="3817">
        <f>SUM(M271:M273)</f>
        <v>99.5</v>
      </c>
      <c r="N274" s="3750"/>
      <c r="O274" s="3749"/>
      <c r="P274" s="3748"/>
      <c r="Q274" s="3747"/>
      <c r="R274" s="3903"/>
      <c r="S274" s="3902"/>
    </row>
    <row r="275" spans="1:19" s="51" customFormat="1" ht="15" customHeight="1">
      <c r="A275" s="3669" t="s">
        <v>38</v>
      </c>
      <c r="B275" s="3784" t="s">
        <v>38</v>
      </c>
      <c r="C275" s="3732" t="s">
        <v>51</v>
      </c>
      <c r="D275" s="8117" t="s">
        <v>284</v>
      </c>
      <c r="E275" s="8097"/>
      <c r="F275" s="8094" t="s">
        <v>1388</v>
      </c>
      <c r="G275" s="8111" t="s">
        <v>927</v>
      </c>
      <c r="H275" s="8108" t="s">
        <v>48</v>
      </c>
      <c r="I275" s="8097" t="s">
        <v>258</v>
      </c>
      <c r="J275" s="6145" t="s">
        <v>41</v>
      </c>
      <c r="K275" s="6144">
        <v>20</v>
      </c>
      <c r="L275" s="3823">
        <v>20</v>
      </c>
      <c r="M275" s="3823">
        <v>0</v>
      </c>
      <c r="N275" s="8143" t="s">
        <v>1387</v>
      </c>
      <c r="O275" s="3943" t="s">
        <v>1171</v>
      </c>
      <c r="P275" s="3714">
        <v>200</v>
      </c>
      <c r="Q275" s="3942">
        <v>0</v>
      </c>
      <c r="R275" s="8506" t="s">
        <v>1386</v>
      </c>
      <c r="S275" s="8507"/>
    </row>
    <row r="276" spans="1:19" s="51" customFormat="1" ht="15" customHeight="1">
      <c r="A276" s="3729"/>
      <c r="B276" s="3936"/>
      <c r="C276" s="3727"/>
      <c r="D276" s="8118"/>
      <c r="E276" s="8098"/>
      <c r="F276" s="8095"/>
      <c r="G276" s="8112"/>
      <c r="H276" s="8109"/>
      <c r="I276" s="8098"/>
      <c r="J276" s="6114" t="s">
        <v>90</v>
      </c>
      <c r="K276" s="6113"/>
      <c r="L276" s="3821"/>
      <c r="M276" s="3821"/>
      <c r="N276" s="8160"/>
      <c r="O276" s="8100" t="s">
        <v>1385</v>
      </c>
      <c r="P276" s="8413"/>
      <c r="Q276" s="8102"/>
      <c r="R276" s="8508"/>
      <c r="S276" s="8509"/>
    </row>
    <row r="277" spans="1:19" s="51" customFormat="1" ht="46.5" customHeight="1" thickBot="1">
      <c r="A277" s="3729"/>
      <c r="B277" s="3936"/>
      <c r="C277" s="3727"/>
      <c r="D277" s="8118"/>
      <c r="E277" s="8098"/>
      <c r="F277" s="8095"/>
      <c r="G277" s="8112"/>
      <c r="H277" s="8109"/>
      <c r="I277" s="8098"/>
      <c r="J277" s="6111" t="s">
        <v>69</v>
      </c>
      <c r="K277" s="6110"/>
      <c r="L277" s="3752"/>
      <c r="M277" s="3752"/>
      <c r="N277" s="8160"/>
      <c r="O277" s="8101"/>
      <c r="P277" s="8414"/>
      <c r="Q277" s="8103"/>
      <c r="R277" s="8510"/>
      <c r="S277" s="8511"/>
    </row>
    <row r="278" spans="1:19" s="51" customFormat="1" ht="15" customHeight="1" thickBot="1">
      <c r="A278" s="3723"/>
      <c r="B278" s="3935"/>
      <c r="C278" s="3721"/>
      <c r="D278" s="8119"/>
      <c r="E278" s="8099"/>
      <c r="F278" s="8096"/>
      <c r="G278" s="8113"/>
      <c r="H278" s="8110"/>
      <c r="I278" s="8099"/>
      <c r="J278" s="6037" t="s">
        <v>36</v>
      </c>
      <c r="K278" s="3817">
        <f>SUM(K275:K277)</f>
        <v>20</v>
      </c>
      <c r="L278" s="3817">
        <f>SUM(L275:L277)</f>
        <v>20</v>
      </c>
      <c r="M278" s="3817">
        <f>SUM(M275:M277)</f>
        <v>0</v>
      </c>
      <c r="N278" s="8172"/>
      <c r="O278" s="3688"/>
      <c r="P278" s="3718"/>
      <c r="Q278" s="3941"/>
      <c r="R278" s="3940"/>
      <c r="S278" s="3902"/>
    </row>
    <row r="279" spans="1:19" s="51" customFormat="1" ht="15" customHeight="1">
      <c r="A279" s="3669" t="s">
        <v>38</v>
      </c>
      <c r="B279" s="3784" t="s">
        <v>38</v>
      </c>
      <c r="C279" s="3732" t="s">
        <v>51</v>
      </c>
      <c r="D279" s="8117" t="s">
        <v>278</v>
      </c>
      <c r="E279" s="3663"/>
      <c r="F279" s="6043" t="s">
        <v>1384</v>
      </c>
      <c r="G279" s="8111" t="s">
        <v>927</v>
      </c>
      <c r="H279" s="8108" t="s">
        <v>48</v>
      </c>
      <c r="I279" s="8097" t="s">
        <v>790</v>
      </c>
      <c r="J279" s="6145" t="s">
        <v>41</v>
      </c>
      <c r="K279" s="6144">
        <v>0</v>
      </c>
      <c r="L279" s="3823">
        <v>20</v>
      </c>
      <c r="M279" s="3823">
        <v>18.100000000000001</v>
      </c>
      <c r="N279" s="3746" t="s">
        <v>1383</v>
      </c>
      <c r="O279" s="3714" t="s">
        <v>1379</v>
      </c>
      <c r="P279" s="3939">
        <v>200</v>
      </c>
      <c r="Q279" s="3938">
        <v>200</v>
      </c>
      <c r="R279" s="8077" t="s">
        <v>1382</v>
      </c>
      <c r="S279" s="3902"/>
    </row>
    <row r="280" spans="1:19" s="51" customFormat="1" ht="15" customHeight="1">
      <c r="A280" s="3729"/>
      <c r="B280" s="3936"/>
      <c r="C280" s="3727"/>
      <c r="D280" s="8118"/>
      <c r="E280" s="3663"/>
      <c r="F280" s="6043"/>
      <c r="G280" s="8112"/>
      <c r="H280" s="8109"/>
      <c r="I280" s="8098"/>
      <c r="J280" s="6114" t="s">
        <v>90</v>
      </c>
      <c r="K280" s="6113"/>
      <c r="L280" s="3821"/>
      <c r="M280" s="3821"/>
      <c r="N280" s="3659"/>
      <c r="O280" s="3690"/>
      <c r="P280" s="3687"/>
      <c r="R280" s="8078"/>
      <c r="S280" s="3902"/>
    </row>
    <row r="281" spans="1:19" s="51" customFormat="1" ht="15" customHeight="1" thickBot="1">
      <c r="A281" s="3729"/>
      <c r="B281" s="3936"/>
      <c r="C281" s="3727"/>
      <c r="D281" s="8118"/>
      <c r="E281" s="3663"/>
      <c r="F281" s="6043"/>
      <c r="G281" s="8112"/>
      <c r="H281" s="8109"/>
      <c r="I281" s="8098"/>
      <c r="J281" s="6111" t="s">
        <v>69</v>
      </c>
      <c r="K281" s="6110"/>
      <c r="L281" s="3752"/>
      <c r="M281" s="3752"/>
      <c r="N281" s="3659"/>
      <c r="O281" s="3690"/>
      <c r="P281" s="3687"/>
      <c r="R281" s="8078"/>
      <c r="S281" s="3902"/>
    </row>
    <row r="282" spans="1:19" s="51" customFormat="1" ht="27.75" customHeight="1" thickBot="1">
      <c r="A282" s="3723"/>
      <c r="B282" s="3935"/>
      <c r="C282" s="3721"/>
      <c r="D282" s="8119"/>
      <c r="E282" s="3663"/>
      <c r="F282" s="6043"/>
      <c r="G282" s="8113"/>
      <c r="H282" s="8110"/>
      <c r="I282" s="8099"/>
      <c r="J282" s="6037" t="s">
        <v>36</v>
      </c>
      <c r="K282" s="3817">
        <f>SUM(K279:K281)</f>
        <v>0</v>
      </c>
      <c r="L282" s="3817">
        <f>SUM(L279:L281)</f>
        <v>20</v>
      </c>
      <c r="M282" s="3817">
        <f>SUM(M279:M281)</f>
        <v>18.100000000000001</v>
      </c>
      <c r="N282" s="3659"/>
      <c r="O282" s="3690"/>
      <c r="P282" s="3687"/>
      <c r="R282" s="8079"/>
      <c r="S282" s="3902"/>
    </row>
    <row r="283" spans="1:19" s="51" customFormat="1" ht="17.25" customHeight="1">
      <c r="A283" s="3669" t="s">
        <v>38</v>
      </c>
      <c r="B283" s="3784" t="s">
        <v>38</v>
      </c>
      <c r="C283" s="3732" t="s">
        <v>51</v>
      </c>
      <c r="D283" s="8117" t="s">
        <v>273</v>
      </c>
      <c r="E283" s="3667"/>
      <c r="F283" s="8197" t="s">
        <v>1381</v>
      </c>
      <c r="G283" s="8111" t="s">
        <v>927</v>
      </c>
      <c r="H283" s="8108" t="s">
        <v>48</v>
      </c>
      <c r="I283" s="8097" t="s">
        <v>790</v>
      </c>
      <c r="J283" s="6145" t="s">
        <v>41</v>
      </c>
      <c r="K283" s="6144">
        <v>150</v>
      </c>
      <c r="L283" s="3823">
        <v>58</v>
      </c>
      <c r="M283" s="3823">
        <v>58</v>
      </c>
      <c r="N283" s="3866" t="s">
        <v>1380</v>
      </c>
      <c r="O283" s="3714" t="s">
        <v>1379</v>
      </c>
      <c r="P283" s="3939">
        <v>700</v>
      </c>
      <c r="Q283" s="3938">
        <v>430</v>
      </c>
      <c r="R283" s="8077" t="s">
        <v>1378</v>
      </c>
      <c r="S283" s="8499" t="s">
        <v>1377</v>
      </c>
    </row>
    <row r="284" spans="1:19" s="51" customFormat="1" ht="12.75" customHeight="1">
      <c r="A284" s="3729"/>
      <c r="B284" s="3936"/>
      <c r="C284" s="3727"/>
      <c r="D284" s="8118"/>
      <c r="E284" s="3663"/>
      <c r="F284" s="8198"/>
      <c r="G284" s="8112"/>
      <c r="H284" s="8109"/>
      <c r="I284" s="8098"/>
      <c r="J284" s="6114" t="s">
        <v>90</v>
      </c>
      <c r="K284" s="6144"/>
      <c r="L284" s="3899"/>
      <c r="M284" s="3853"/>
      <c r="N284" s="3937"/>
      <c r="O284" s="3864"/>
      <c r="P284" s="3736"/>
      <c r="Q284" s="3735"/>
      <c r="R284" s="8078"/>
      <c r="S284" s="8500"/>
    </row>
    <row r="285" spans="1:19" s="51" customFormat="1" ht="14.25" customHeight="1" thickBot="1">
      <c r="A285" s="3729"/>
      <c r="B285" s="3936"/>
      <c r="C285" s="3727"/>
      <c r="D285" s="8118"/>
      <c r="E285" s="3663"/>
      <c r="F285" s="8198"/>
      <c r="G285" s="8112"/>
      <c r="H285" s="8109"/>
      <c r="I285" s="8098"/>
      <c r="J285" s="6111" t="s">
        <v>69</v>
      </c>
      <c r="K285" s="6110"/>
      <c r="L285" s="3752"/>
      <c r="M285" s="3752"/>
      <c r="N285" s="3698"/>
      <c r="O285" s="3704"/>
      <c r="P285" s="3703"/>
      <c r="Q285" s="3702"/>
      <c r="R285" s="8079"/>
      <c r="S285" s="8501"/>
    </row>
    <row r="286" spans="1:19" s="51" customFormat="1" ht="11.25" customHeight="1" thickBot="1">
      <c r="A286" s="3723"/>
      <c r="B286" s="3935"/>
      <c r="C286" s="3721"/>
      <c r="D286" s="8119"/>
      <c r="E286" s="3654"/>
      <c r="F286" s="8199"/>
      <c r="G286" s="8113"/>
      <c r="H286" s="8110"/>
      <c r="I286" s="8099"/>
      <c r="J286" s="6037" t="s">
        <v>36</v>
      </c>
      <c r="K286" s="3817">
        <f>SUM(K283:K285)</f>
        <v>150</v>
      </c>
      <c r="L286" s="3817">
        <f>SUM(L283:L285)</f>
        <v>58</v>
      </c>
      <c r="M286" s="3817">
        <f>SUM(M283:M285)</f>
        <v>58</v>
      </c>
      <c r="N286" s="3689"/>
      <c r="O286" s="3688"/>
      <c r="P286" s="3718"/>
      <c r="Q286" s="3717"/>
      <c r="R286" s="3903"/>
      <c r="S286" s="3902"/>
    </row>
    <row r="287" spans="1:19" s="51" customFormat="1" ht="11.25" hidden="1" customHeight="1" thickBot="1">
      <c r="A287" s="3669"/>
      <c r="B287" s="3784"/>
      <c r="C287" s="3732"/>
      <c r="D287" s="8117"/>
      <c r="E287" s="3794"/>
      <c r="F287" s="8197"/>
      <c r="G287" s="3803"/>
      <c r="J287" s="6145"/>
      <c r="K287" s="6144"/>
      <c r="L287" s="3871"/>
      <c r="M287" s="3752"/>
      <c r="N287" s="3691"/>
      <c r="O287" s="3690"/>
      <c r="R287" s="3934"/>
      <c r="S287" s="3933"/>
    </row>
    <row r="288" spans="1:19" s="51" customFormat="1" ht="11.25" hidden="1" customHeight="1" thickBot="1">
      <c r="A288" s="3729"/>
      <c r="B288" s="3936"/>
      <c r="C288" s="3727"/>
      <c r="D288" s="8118"/>
      <c r="E288" s="3794"/>
      <c r="F288" s="8198"/>
      <c r="G288" s="3803"/>
      <c r="J288" s="6114"/>
      <c r="K288" s="6113"/>
      <c r="L288" s="3821"/>
      <c r="M288" s="3752"/>
      <c r="N288" s="3691"/>
      <c r="O288" s="3690"/>
      <c r="R288" s="3934"/>
      <c r="S288" s="3933"/>
    </row>
    <row r="289" spans="1:19" s="51" customFormat="1" ht="11.25" hidden="1" customHeight="1" thickBot="1">
      <c r="A289" s="3729"/>
      <c r="B289" s="3936"/>
      <c r="C289" s="3727"/>
      <c r="D289" s="8118"/>
      <c r="E289" s="3794"/>
      <c r="F289" s="8198"/>
      <c r="G289" s="3803"/>
      <c r="J289" s="6111"/>
      <c r="K289" s="6110"/>
      <c r="L289" s="3753"/>
      <c r="M289" s="3752"/>
      <c r="N289" s="3691"/>
      <c r="O289" s="3690"/>
      <c r="R289" s="3934"/>
      <c r="S289" s="3933"/>
    </row>
    <row r="290" spans="1:19" s="51" customFormat="1" ht="11.25" hidden="1" customHeight="1" thickBot="1">
      <c r="A290" s="3723"/>
      <c r="B290" s="3935"/>
      <c r="C290" s="3721"/>
      <c r="D290" s="8119"/>
      <c r="E290" s="3794"/>
      <c r="F290" s="8199"/>
      <c r="G290" s="3803"/>
      <c r="J290" s="6037"/>
      <c r="K290" s="6045"/>
      <c r="L290" s="3867"/>
      <c r="M290" s="3881"/>
      <c r="N290" s="3691"/>
      <c r="O290" s="3690"/>
      <c r="R290" s="3934"/>
      <c r="S290" s="3933"/>
    </row>
    <row r="291" spans="1:19" s="51" customFormat="1" ht="15" customHeight="1" thickBot="1">
      <c r="A291" s="8237" t="s">
        <v>38</v>
      </c>
      <c r="B291" s="8277" t="s">
        <v>38</v>
      </c>
      <c r="C291" s="8105" t="s">
        <v>44</v>
      </c>
      <c r="D291" s="8188" t="s">
        <v>1376</v>
      </c>
      <c r="E291" s="8189"/>
      <c r="F291" s="8190"/>
      <c r="G291" s="8111" t="s">
        <v>1375</v>
      </c>
      <c r="H291" s="8108" t="s">
        <v>48</v>
      </c>
      <c r="I291" s="8097" t="s">
        <v>790</v>
      </c>
      <c r="J291" s="6153" t="s">
        <v>41</v>
      </c>
      <c r="K291" s="3830">
        <f>K295</f>
        <v>15</v>
      </c>
      <c r="L291" s="3830">
        <f>L295</f>
        <v>30</v>
      </c>
      <c r="M291" s="3830">
        <f>M295</f>
        <v>29</v>
      </c>
      <c r="N291" s="8415"/>
      <c r="O291" s="8407"/>
      <c r="P291" s="8407"/>
      <c r="Q291" s="8407"/>
      <c r="R291" s="3932"/>
      <c r="S291" s="3931"/>
    </row>
    <row r="292" spans="1:19" s="51" customFormat="1" ht="15" customHeight="1" thickBot="1">
      <c r="A292" s="8238"/>
      <c r="B292" s="8278"/>
      <c r="C292" s="8106"/>
      <c r="D292" s="8191"/>
      <c r="E292" s="8192"/>
      <c r="F292" s="8193"/>
      <c r="G292" s="8112"/>
      <c r="H292" s="8109"/>
      <c r="I292" s="8098"/>
      <c r="J292" s="6258" t="s">
        <v>90</v>
      </c>
      <c r="K292" s="3830"/>
      <c r="L292" s="3830"/>
      <c r="M292" s="3830"/>
      <c r="N292" s="8416"/>
      <c r="O292" s="8275"/>
      <c r="P292" s="8275"/>
      <c r="Q292" s="8275"/>
      <c r="R292" s="3913"/>
      <c r="S292" s="3912"/>
    </row>
    <row r="293" spans="1:19" s="51" customFormat="1" ht="15" customHeight="1" thickBot="1">
      <c r="A293" s="8238"/>
      <c r="B293" s="8278"/>
      <c r="C293" s="8106"/>
      <c r="D293" s="8191"/>
      <c r="E293" s="8192"/>
      <c r="F293" s="8193"/>
      <c r="G293" s="8112"/>
      <c r="H293" s="8109"/>
      <c r="I293" s="8098"/>
      <c r="J293" s="6134" t="s">
        <v>69</v>
      </c>
      <c r="K293" s="3830"/>
      <c r="L293" s="3830"/>
      <c r="M293" s="3830"/>
      <c r="N293" s="8416"/>
      <c r="O293" s="8275"/>
      <c r="P293" s="8275"/>
      <c r="Q293" s="8275"/>
      <c r="R293" s="3903"/>
      <c r="S293" s="3902"/>
    </row>
    <row r="294" spans="1:19" s="51" customFormat="1" ht="15" customHeight="1" thickBot="1">
      <c r="A294" s="8239"/>
      <c r="B294" s="8279"/>
      <c r="C294" s="8107"/>
      <c r="D294" s="8194"/>
      <c r="E294" s="8195"/>
      <c r="F294" s="8196"/>
      <c r="G294" s="8113"/>
      <c r="H294" s="8110"/>
      <c r="I294" s="8099"/>
      <c r="J294" s="6133" t="s">
        <v>36</v>
      </c>
      <c r="K294" s="3830">
        <f>SUM(K291:K293)</f>
        <v>15</v>
      </c>
      <c r="L294" s="3830">
        <f>SUM(L291:L293)</f>
        <v>30</v>
      </c>
      <c r="M294" s="3830">
        <f>SUM(M291:M293)</f>
        <v>29</v>
      </c>
      <c r="N294" s="8417"/>
      <c r="O294" s="8408"/>
      <c r="P294" s="8408"/>
      <c r="Q294" s="8408"/>
      <c r="R294" s="3903"/>
      <c r="S294" s="3902"/>
    </row>
    <row r="295" spans="1:19" s="51" customFormat="1" ht="15" customHeight="1">
      <c r="A295" s="3669" t="s">
        <v>38</v>
      </c>
      <c r="B295" s="8277" t="s">
        <v>38</v>
      </c>
      <c r="C295" s="8105" t="s">
        <v>44</v>
      </c>
      <c r="D295" s="8117" t="s">
        <v>43</v>
      </c>
      <c r="E295" s="8097"/>
      <c r="F295" s="8094" t="s">
        <v>1376</v>
      </c>
      <c r="G295" s="8111" t="s">
        <v>1375</v>
      </c>
      <c r="H295" s="8108" t="s">
        <v>48</v>
      </c>
      <c r="I295" s="8097" t="s">
        <v>790</v>
      </c>
      <c r="J295" s="6120" t="s">
        <v>41</v>
      </c>
      <c r="K295" s="6119">
        <v>15</v>
      </c>
      <c r="L295" s="3823">
        <v>30</v>
      </c>
      <c r="M295" s="3823">
        <v>29</v>
      </c>
      <c r="N295" s="8143" t="s">
        <v>1374</v>
      </c>
      <c r="O295" s="3714" t="s">
        <v>1373</v>
      </c>
      <c r="P295" s="3714"/>
      <c r="Q295" s="3930"/>
      <c r="R295" s="8080" t="s">
        <v>2120</v>
      </c>
      <c r="S295" s="8081"/>
    </row>
    <row r="296" spans="1:19" s="51" customFormat="1" ht="15" customHeight="1">
      <c r="A296" s="8238"/>
      <c r="B296" s="8278"/>
      <c r="C296" s="8106"/>
      <c r="D296" s="8118"/>
      <c r="E296" s="8098"/>
      <c r="F296" s="8095"/>
      <c r="G296" s="8112"/>
      <c r="H296" s="8109"/>
      <c r="I296" s="8098"/>
      <c r="J296" s="6145" t="s">
        <v>90</v>
      </c>
      <c r="K296" s="6144"/>
      <c r="L296" s="3821"/>
      <c r="M296" s="3853"/>
      <c r="N296" s="8144"/>
      <c r="O296" s="3864"/>
      <c r="P296" s="3736"/>
      <c r="Q296" s="3735"/>
      <c r="R296" s="8082"/>
      <c r="S296" s="8083"/>
    </row>
    <row r="297" spans="1:19" s="51" customFormat="1" ht="15" customHeight="1" thickBot="1">
      <c r="A297" s="8238"/>
      <c r="B297" s="8278"/>
      <c r="C297" s="8106"/>
      <c r="D297" s="8118"/>
      <c r="E297" s="8098"/>
      <c r="F297" s="8095"/>
      <c r="G297" s="8112"/>
      <c r="H297" s="8109"/>
      <c r="I297" s="8098"/>
      <c r="J297" s="6111" t="s">
        <v>69</v>
      </c>
      <c r="K297" s="6110"/>
      <c r="L297" s="3752"/>
      <c r="M297" s="3752"/>
      <c r="N297" s="3698"/>
      <c r="O297" s="3704"/>
      <c r="P297" s="3703"/>
      <c r="Q297" s="3702"/>
      <c r="R297" s="8082"/>
      <c r="S297" s="8083"/>
    </row>
    <row r="298" spans="1:19" s="51" customFormat="1" ht="15" customHeight="1" thickBot="1">
      <c r="A298" s="8239"/>
      <c r="B298" s="8279"/>
      <c r="C298" s="8107"/>
      <c r="D298" s="8119"/>
      <c r="E298" s="8099"/>
      <c r="F298" s="8096"/>
      <c r="G298" s="8113"/>
      <c r="H298" s="8110"/>
      <c r="I298" s="8099"/>
      <c r="J298" s="6037" t="s">
        <v>36</v>
      </c>
      <c r="K298" s="3817">
        <f>SUM(K295:K297)</f>
        <v>15</v>
      </c>
      <c r="L298" s="3817">
        <f>SUM(L295:L297)</f>
        <v>30</v>
      </c>
      <c r="M298" s="3817">
        <f>SUM(M295:M297)</f>
        <v>29</v>
      </c>
      <c r="N298" s="3689"/>
      <c r="O298" s="3688"/>
      <c r="P298" s="3718"/>
      <c r="Q298" s="3717"/>
      <c r="R298" s="6612"/>
      <c r="S298" s="6614"/>
    </row>
    <row r="299" spans="1:19" s="51" customFormat="1" ht="15" customHeight="1" thickBot="1">
      <c r="A299" s="3647" t="s">
        <v>38</v>
      </c>
      <c r="B299" s="3650" t="s">
        <v>38</v>
      </c>
      <c r="C299" s="8154" t="s">
        <v>781</v>
      </c>
      <c r="D299" s="8154"/>
      <c r="E299" s="8154"/>
      <c r="F299" s="8154"/>
      <c r="G299" s="8154"/>
      <c r="H299" s="8154"/>
      <c r="I299" s="8154"/>
      <c r="J299" s="8155"/>
      <c r="K299" s="3929">
        <f>K242+K183+K175+K294</f>
        <v>6399.9</v>
      </c>
      <c r="L299" s="3929">
        <f>L242+L183+L175+L294</f>
        <v>6173.4</v>
      </c>
      <c r="M299" s="3929">
        <f>M242+M183+M175+M294</f>
        <v>5768.3</v>
      </c>
      <c r="N299" s="8346"/>
      <c r="O299" s="8347"/>
      <c r="P299" s="8347"/>
      <c r="Q299" s="8347"/>
      <c r="R299" s="3928"/>
      <c r="S299" s="3927"/>
    </row>
    <row r="300" spans="1:19" s="51" customFormat="1" ht="15" customHeight="1" thickBot="1">
      <c r="A300" s="3647" t="s">
        <v>38</v>
      </c>
      <c r="B300" s="8316" t="s">
        <v>780</v>
      </c>
      <c r="C300" s="8317"/>
      <c r="D300" s="8317"/>
      <c r="E300" s="8317"/>
      <c r="F300" s="8317"/>
      <c r="G300" s="8317"/>
      <c r="H300" s="8317"/>
      <c r="I300" s="8317"/>
      <c r="J300" s="8318"/>
      <c r="K300" s="3646">
        <f>K168+K299</f>
        <v>6399.9</v>
      </c>
      <c r="L300" s="3646">
        <f>L168+L299</f>
        <v>6173.4</v>
      </c>
      <c r="M300" s="3646">
        <f>M168+M299</f>
        <v>5768.3</v>
      </c>
      <c r="N300" s="8446"/>
      <c r="O300" s="8447"/>
      <c r="P300" s="8447"/>
      <c r="Q300" s="8447"/>
      <c r="R300" s="3926"/>
      <c r="S300" s="3925"/>
    </row>
    <row r="301" spans="1:19" s="51" customFormat="1" ht="19.5" customHeight="1" thickBot="1">
      <c r="A301" s="3647" t="s">
        <v>51</v>
      </c>
      <c r="B301" s="3924"/>
      <c r="C301" s="3921" t="s">
        <v>1372</v>
      </c>
      <c r="D301" s="3921"/>
      <c r="E301" s="3921"/>
      <c r="F301" s="3921"/>
      <c r="G301" s="3921"/>
      <c r="H301" s="3923"/>
      <c r="I301" s="3921"/>
      <c r="J301" s="3921"/>
      <c r="K301" s="3922"/>
      <c r="L301" s="3921"/>
      <c r="M301" s="3921"/>
      <c r="N301" s="3921"/>
      <c r="O301" s="3921"/>
      <c r="P301" s="3921"/>
      <c r="Q301" s="3921"/>
      <c r="R301" s="3920"/>
      <c r="S301" s="3919"/>
    </row>
    <row r="302" spans="1:19" s="51" customFormat="1" ht="23.25" customHeight="1" thickBot="1">
      <c r="A302" s="3657"/>
      <c r="B302" s="3918"/>
      <c r="C302" s="3814"/>
      <c r="D302" s="3812"/>
      <c r="E302" s="3812"/>
      <c r="F302" s="3812"/>
      <c r="G302" s="3812"/>
      <c r="H302" s="3812"/>
      <c r="I302" s="3812"/>
      <c r="J302" s="3812"/>
      <c r="K302" s="3813"/>
      <c r="L302" s="3812"/>
      <c r="M302" s="3907"/>
      <c r="N302" s="3917" t="s">
        <v>1371</v>
      </c>
      <c r="O302" s="3916" t="s">
        <v>1370</v>
      </c>
      <c r="P302" s="3915" t="s">
        <v>1369</v>
      </c>
      <c r="Q302" s="3914" t="s">
        <v>1369</v>
      </c>
      <c r="R302" s="3913"/>
      <c r="S302" s="3912"/>
    </row>
    <row r="303" spans="1:19" s="51" customFormat="1" ht="17.25" customHeight="1" thickBot="1">
      <c r="A303" s="3647" t="s">
        <v>51</v>
      </c>
      <c r="B303" s="3911" t="s">
        <v>43</v>
      </c>
      <c r="C303" s="8422" t="s">
        <v>1368</v>
      </c>
      <c r="D303" s="8423"/>
      <c r="E303" s="8423"/>
      <c r="F303" s="8423"/>
      <c r="G303" s="8423"/>
      <c r="H303" s="8423"/>
      <c r="I303" s="8423"/>
      <c r="J303" s="8423"/>
      <c r="K303" s="8423"/>
      <c r="L303" s="8423"/>
      <c r="M303" s="8423"/>
      <c r="N303" s="8423"/>
      <c r="O303" s="8423"/>
      <c r="P303" s="8423"/>
      <c r="Q303" s="8423"/>
      <c r="R303" s="3910"/>
      <c r="S303" s="3909"/>
    </row>
    <row r="304" spans="1:19" s="51" customFormat="1" ht="32.25" customHeight="1" thickBot="1">
      <c r="A304" s="3647"/>
      <c r="B304" s="3908"/>
      <c r="C304" s="8371"/>
      <c r="D304" s="8372"/>
      <c r="E304" s="8372"/>
      <c r="F304" s="8372"/>
      <c r="G304" s="8372"/>
      <c r="H304" s="8372"/>
      <c r="I304" s="8372"/>
      <c r="J304" s="8372"/>
      <c r="K304" s="8372"/>
      <c r="L304" s="8372"/>
      <c r="M304" s="8373"/>
      <c r="N304" s="6257" t="s">
        <v>1367</v>
      </c>
      <c r="O304" s="6256" t="s">
        <v>476</v>
      </c>
      <c r="P304" s="6255">
        <v>3.82</v>
      </c>
      <c r="Q304" s="6254">
        <v>13.057</v>
      </c>
      <c r="R304" s="6253" t="s">
        <v>1366</v>
      </c>
      <c r="S304" s="3902"/>
    </row>
    <row r="305" spans="1:26" s="51" customFormat="1" ht="21" customHeight="1" thickBot="1">
      <c r="A305" s="8237" t="s">
        <v>51</v>
      </c>
      <c r="B305" s="8243" t="s">
        <v>43</v>
      </c>
      <c r="C305" s="8298" t="s">
        <v>43</v>
      </c>
      <c r="D305" s="8206"/>
      <c r="E305" s="3906"/>
      <c r="F305" s="8189" t="s">
        <v>1365</v>
      </c>
      <c r="G305" s="8200" t="s">
        <v>683</v>
      </c>
      <c r="H305" s="8108" t="s">
        <v>48</v>
      </c>
      <c r="I305" s="8288" t="s">
        <v>1364</v>
      </c>
      <c r="J305" s="6136" t="s">
        <v>41</v>
      </c>
      <c r="K305" s="3838">
        <f>K310+K314+K318+K322+K326+K330+K335+K340+K344+K348+K350+K354+K358+K362+K366+K374+K370+K378+K382+K386+K390+K395+K399+K403+K407+K412+K417</f>
        <v>4755</v>
      </c>
      <c r="L305" s="3838">
        <f>L310+L314+L318+L322+L326+L330+L335+L340+L344+L348+L350+L354+L358+L362+L366+L374+L370+L378+L382+L386+L390+L395+L399+L403+L407+L412+L417</f>
        <v>4719.4000000000005</v>
      </c>
      <c r="M305" s="3838">
        <f>M310+M314+M318+M322+M326+M330+M335+M340+M344+M348+M350+M354+M358+M362+M366+M374+M370+M378+M382+M386+M390+M395+M399+M403+M407+M412+M417</f>
        <v>3323.5999999999995</v>
      </c>
      <c r="N305" s="6252"/>
      <c r="O305" s="6251"/>
      <c r="P305" s="6250"/>
      <c r="Q305" s="6249"/>
      <c r="R305" s="3903"/>
      <c r="S305" s="3902"/>
      <c r="T305" s="3623"/>
      <c r="Z305" s="3623"/>
    </row>
    <row r="306" spans="1:26" s="51" customFormat="1" ht="15" customHeight="1" thickBot="1">
      <c r="A306" s="8238"/>
      <c r="B306" s="8244"/>
      <c r="C306" s="8299"/>
      <c r="D306" s="8207"/>
      <c r="E306" s="3905"/>
      <c r="F306" s="8192"/>
      <c r="G306" s="8201"/>
      <c r="H306" s="8109"/>
      <c r="I306" s="8289"/>
      <c r="J306" s="6135" t="s">
        <v>373</v>
      </c>
      <c r="K306" s="3838">
        <f>K311+K315+K319+K323+K327+K331+K336+K341+K345+K349+K351+K355+K359+K363+K367+K375+K371+K379+K383+K387+K391+K396+K400+K404+K408+K418</f>
        <v>1760</v>
      </c>
      <c r="L306" s="3838">
        <f>L311+L315+L319+L323+L327+L331+L336+L341+L345+L349+L351+L355+L359+L363+L367+L375+L371+L379+L383+L387+L391+L396+L400+L404+L408+L418</f>
        <v>3800.2000000000003</v>
      </c>
      <c r="M306" s="3838">
        <f>M311+M315+M319+M323+M327+M331+M336+M341+M345+M349+M351+M355+M359+M363+M367+M375+M371+M379+M383+M387+M391+M396+M400+M404+M408+M418</f>
        <v>3800.2000000000003</v>
      </c>
      <c r="N306" s="6247"/>
      <c r="O306" s="6246"/>
      <c r="P306" s="6245"/>
      <c r="Q306" s="6044"/>
      <c r="R306" s="3903"/>
      <c r="S306" s="3902"/>
      <c r="T306" s="3623"/>
    </row>
    <row r="307" spans="1:26" s="51" customFormat="1" ht="15" customHeight="1" thickBot="1">
      <c r="A307" s="8238"/>
      <c r="B307" s="8244"/>
      <c r="C307" s="8299"/>
      <c r="D307" s="8207"/>
      <c r="E307" s="3905"/>
      <c r="F307" s="8192"/>
      <c r="G307" s="8201"/>
      <c r="H307" s="8109"/>
      <c r="I307" s="8289"/>
      <c r="J307" s="6248" t="s">
        <v>374</v>
      </c>
      <c r="K307" s="3838">
        <f>K332+K409+K414+K419+K337+K392</f>
        <v>0</v>
      </c>
      <c r="L307" s="3838">
        <f>L332+L409+L414+L419+L337+L392</f>
        <v>1195.8</v>
      </c>
      <c r="M307" s="3838">
        <f>M332+M409+M414+M419+M337+M392</f>
        <v>1145.7</v>
      </c>
      <c r="N307" s="6247"/>
      <c r="O307" s="6246"/>
      <c r="P307" s="6245"/>
      <c r="Q307" s="6044"/>
      <c r="R307" s="3903"/>
      <c r="S307" s="3902"/>
    </row>
    <row r="308" spans="1:26" s="51" customFormat="1" ht="15" customHeight="1" thickBot="1">
      <c r="A308" s="8238"/>
      <c r="B308" s="8244"/>
      <c r="C308" s="8299"/>
      <c r="D308" s="8207"/>
      <c r="E308" s="3905"/>
      <c r="F308" s="8192"/>
      <c r="G308" s="8201"/>
      <c r="H308" s="8109"/>
      <c r="I308" s="8289"/>
      <c r="J308" s="6134" t="s">
        <v>69</v>
      </c>
      <c r="K308" s="3838">
        <f>K312+K316+K320+K333+K338+K342+K346+K352+K356+K360+K364+K368+K393+K401+K405+K397+K410+K420</f>
        <v>0</v>
      </c>
      <c r="L308" s="3838">
        <f>L312+L316+L320+L333+L338+L342+L346+L352+L356+L360+L364+L368+L393+L401+L405+L397+L410+L420</f>
        <v>121.4</v>
      </c>
      <c r="M308" s="3838">
        <f>M312+M316+M320+M333+M338+M342+M346+M352+M356+M360+M364+M368+M393+M401+M405+M397+M410+M420</f>
        <v>121.3</v>
      </c>
      <c r="N308" s="6081"/>
      <c r="O308" s="6244"/>
      <c r="P308" s="6243"/>
      <c r="Q308" s="6242"/>
      <c r="R308" s="3903"/>
      <c r="S308" s="3902"/>
      <c r="T308" s="3623"/>
    </row>
    <row r="309" spans="1:26" s="51" customFormat="1" ht="15" customHeight="1" thickBot="1">
      <c r="A309" s="8239"/>
      <c r="B309" s="8245"/>
      <c r="C309" s="8300"/>
      <c r="D309" s="8208"/>
      <c r="E309" s="3904"/>
      <c r="F309" s="8195"/>
      <c r="G309" s="8202"/>
      <c r="H309" s="8110"/>
      <c r="I309" s="8290"/>
      <c r="J309" s="6133" t="s">
        <v>36</v>
      </c>
      <c r="K309" s="3836">
        <f>SUM(K305:K308)</f>
        <v>6515</v>
      </c>
      <c r="L309" s="3836">
        <f>SUM(L305:L308)</f>
        <v>9836.7999999999993</v>
      </c>
      <c r="M309" s="3836">
        <f>SUM(M305:M308)</f>
        <v>8390.7999999999993</v>
      </c>
      <c r="N309" s="3750"/>
      <c r="O309" s="3748"/>
      <c r="P309" s="3748"/>
      <c r="Q309" s="3747"/>
      <c r="R309" s="3903"/>
      <c r="S309" s="3902"/>
    </row>
    <row r="310" spans="1:26" s="51" customFormat="1" ht="16.899999999999999" customHeight="1">
      <c r="A310" s="8237" t="s">
        <v>51</v>
      </c>
      <c r="B310" s="8243" t="s">
        <v>43</v>
      </c>
      <c r="C310" s="8105" t="s">
        <v>43</v>
      </c>
      <c r="D310" s="8117" t="s">
        <v>43</v>
      </c>
      <c r="E310" s="3667"/>
      <c r="F310" s="8094" t="s">
        <v>1363</v>
      </c>
      <c r="G310" s="8200" t="s">
        <v>683</v>
      </c>
      <c r="H310" s="8108" t="s">
        <v>48</v>
      </c>
      <c r="I310" s="3893" t="s">
        <v>790</v>
      </c>
      <c r="J310" s="6120" t="s">
        <v>41</v>
      </c>
      <c r="K310" s="6119">
        <v>285</v>
      </c>
      <c r="L310" s="3823">
        <v>380</v>
      </c>
      <c r="M310" s="3823">
        <v>375.2</v>
      </c>
      <c r="N310" s="8374" t="s">
        <v>1362</v>
      </c>
      <c r="O310" s="6174" t="s">
        <v>476</v>
      </c>
      <c r="P310" s="6116">
        <v>189.78</v>
      </c>
      <c r="Q310" s="6116">
        <v>189.78</v>
      </c>
      <c r="R310" s="6036"/>
      <c r="S310" s="6035" t="s">
        <v>1359</v>
      </c>
      <c r="T310" s="3623"/>
      <c r="Y310" s="3623"/>
    </row>
    <row r="311" spans="1:26" s="51" customFormat="1" ht="15.6" customHeight="1">
      <c r="A311" s="8238"/>
      <c r="B311" s="8244"/>
      <c r="C311" s="8106"/>
      <c r="D311" s="8118"/>
      <c r="E311" s="3663"/>
      <c r="F311" s="8095"/>
      <c r="G311" s="8201"/>
      <c r="H311" s="8109"/>
      <c r="I311" s="3892"/>
      <c r="J311" s="6145" t="s">
        <v>373</v>
      </c>
      <c r="K311" s="6144">
        <v>90</v>
      </c>
      <c r="L311" s="3834">
        <v>0</v>
      </c>
      <c r="M311" s="3834">
        <v>0</v>
      </c>
      <c r="N311" s="8167"/>
      <c r="O311" s="3693"/>
      <c r="P311" s="3693"/>
      <c r="Q311" s="3692"/>
      <c r="R311" s="6036"/>
      <c r="S311" s="6035"/>
      <c r="T311" s="3623"/>
    </row>
    <row r="312" spans="1:26" s="51" customFormat="1" ht="13.5" customHeight="1" thickBot="1">
      <c r="A312" s="8238"/>
      <c r="B312" s="8244"/>
      <c r="C312" s="8106"/>
      <c r="D312" s="8118"/>
      <c r="E312" s="3663"/>
      <c r="F312" s="8095"/>
      <c r="G312" s="8201"/>
      <c r="H312" s="8109"/>
      <c r="I312" s="3892"/>
      <c r="J312" s="6111" t="s">
        <v>69</v>
      </c>
      <c r="K312" s="6110"/>
      <c r="L312" s="3753"/>
      <c r="M312" s="3753"/>
      <c r="N312" s="6241"/>
      <c r="O312" s="6240"/>
      <c r="P312" s="6239"/>
      <c r="Q312" s="6238"/>
      <c r="R312" s="6036"/>
      <c r="S312" s="6035"/>
      <c r="T312" s="3623"/>
    </row>
    <row r="313" spans="1:26" s="51" customFormat="1" ht="13.5" customHeight="1" thickBot="1">
      <c r="A313" s="8239"/>
      <c r="B313" s="8245"/>
      <c r="C313" s="8107"/>
      <c r="D313" s="8119"/>
      <c r="E313" s="3654"/>
      <c r="F313" s="8096"/>
      <c r="G313" s="8202"/>
      <c r="H313" s="8110"/>
      <c r="I313" s="3892"/>
      <c r="J313" s="6049" t="s">
        <v>36</v>
      </c>
      <c r="K313" s="3825">
        <f>SUM(K310:K312)</f>
        <v>375</v>
      </c>
      <c r="L313" s="3881">
        <f>SUM(L310:L312)</f>
        <v>380</v>
      </c>
      <c r="M313" s="3881">
        <f>SUM(M310:M312)</f>
        <v>375.2</v>
      </c>
      <c r="N313" s="3849"/>
      <c r="O313" s="3901"/>
      <c r="P313" s="3901"/>
      <c r="Q313" s="3900"/>
      <c r="R313" s="6036"/>
      <c r="S313" s="6035"/>
      <c r="T313" s="3623"/>
    </row>
    <row r="314" spans="1:26" s="51" customFormat="1" ht="20.25" customHeight="1">
      <c r="A314" s="8237" t="s">
        <v>51</v>
      </c>
      <c r="B314" s="8243" t="s">
        <v>43</v>
      </c>
      <c r="C314" s="8105" t="s">
        <v>43</v>
      </c>
      <c r="D314" s="8117" t="s">
        <v>38</v>
      </c>
      <c r="E314" s="3667"/>
      <c r="F314" s="8094" t="s">
        <v>1361</v>
      </c>
      <c r="G314" s="8200" t="s">
        <v>683</v>
      </c>
      <c r="H314" s="8108" t="s">
        <v>48</v>
      </c>
      <c r="I314" s="3892" t="s">
        <v>790</v>
      </c>
      <c r="J314" s="6120" t="s">
        <v>41</v>
      </c>
      <c r="K314" s="6119">
        <v>85</v>
      </c>
      <c r="L314" s="3823">
        <v>176</v>
      </c>
      <c r="M314" s="3823">
        <v>162</v>
      </c>
      <c r="N314" s="8374" t="s">
        <v>1360</v>
      </c>
      <c r="O314" s="6162" t="s">
        <v>476</v>
      </c>
      <c r="P314" s="6237">
        <v>39.200000000000003</v>
      </c>
      <c r="Q314" s="6236">
        <v>39.200000000000003</v>
      </c>
      <c r="R314" s="6230"/>
      <c r="S314" s="6035" t="s">
        <v>1359</v>
      </c>
      <c r="T314" s="3623"/>
    </row>
    <row r="315" spans="1:26" s="51" customFormat="1" ht="15" customHeight="1">
      <c r="A315" s="8238"/>
      <c r="B315" s="8244"/>
      <c r="C315" s="8106"/>
      <c r="D315" s="8118"/>
      <c r="E315" s="3663"/>
      <c r="F315" s="8095"/>
      <c r="G315" s="8201"/>
      <c r="H315" s="8109"/>
      <c r="I315" s="3892"/>
      <c r="J315" s="6114" t="s">
        <v>373</v>
      </c>
      <c r="K315" s="6144"/>
      <c r="L315" s="3899"/>
      <c r="M315" s="3853"/>
      <c r="N315" s="8167"/>
      <c r="O315" s="3696"/>
      <c r="P315" s="3697"/>
      <c r="Q315" s="3898"/>
      <c r="R315" s="6230"/>
      <c r="S315" s="6035"/>
    </row>
    <row r="316" spans="1:26" s="51" customFormat="1" ht="27" customHeight="1" thickBot="1">
      <c r="A316" s="8238"/>
      <c r="B316" s="8244"/>
      <c r="C316" s="8106"/>
      <c r="D316" s="8118"/>
      <c r="E316" s="3663"/>
      <c r="F316" s="8095"/>
      <c r="G316" s="8201"/>
      <c r="H316" s="8109"/>
      <c r="I316" s="3892"/>
      <c r="J316" s="6111" t="s">
        <v>69</v>
      </c>
      <c r="K316" s="6110"/>
      <c r="L316" s="3753"/>
      <c r="M316" s="3752"/>
      <c r="N316" s="6235" t="s">
        <v>1358</v>
      </c>
      <c r="O316" s="6234" t="s">
        <v>125</v>
      </c>
      <c r="P316" s="6233">
        <v>1.2</v>
      </c>
      <c r="Q316" s="6232">
        <v>1.423</v>
      </c>
      <c r="R316" s="6231" t="s">
        <v>1357</v>
      </c>
      <c r="S316" s="6035"/>
    </row>
    <row r="317" spans="1:26" s="51" customFormat="1" ht="14.25" customHeight="1" thickBot="1">
      <c r="A317" s="8239"/>
      <c r="B317" s="8245"/>
      <c r="C317" s="8107"/>
      <c r="D317" s="8119"/>
      <c r="E317" s="3654"/>
      <c r="F317" s="8096"/>
      <c r="G317" s="8202"/>
      <c r="H317" s="8110"/>
      <c r="I317" s="3892"/>
      <c r="J317" s="6037" t="s">
        <v>36</v>
      </c>
      <c r="K317" s="3825">
        <f>SUM(K314:K316)</f>
        <v>85</v>
      </c>
      <c r="L317" s="3867">
        <f>SUM(L314:L316)</f>
        <v>176</v>
      </c>
      <c r="M317" s="3825">
        <f>SUM(M314:M316)</f>
        <v>162</v>
      </c>
      <c r="N317" s="3689"/>
      <c r="O317" s="3652"/>
      <c r="P317" s="3652"/>
      <c r="Q317" s="3651"/>
      <c r="R317" s="6230"/>
      <c r="S317" s="6035"/>
    </row>
    <row r="318" spans="1:26" s="51" customFormat="1" ht="15" customHeight="1">
      <c r="A318" s="8237" t="s">
        <v>51</v>
      </c>
      <c r="B318" s="8243" t="s">
        <v>43</v>
      </c>
      <c r="C318" s="8105" t="s">
        <v>43</v>
      </c>
      <c r="D318" s="8117" t="s">
        <v>51</v>
      </c>
      <c r="E318" s="3667"/>
      <c r="F318" s="8094" t="s">
        <v>1356</v>
      </c>
      <c r="G318" s="8111" t="s">
        <v>683</v>
      </c>
      <c r="H318" s="8108" t="s">
        <v>48</v>
      </c>
      <c r="I318" s="3892" t="s">
        <v>1174</v>
      </c>
      <c r="J318" s="6120" t="s">
        <v>41</v>
      </c>
      <c r="K318" s="6119">
        <v>2500</v>
      </c>
      <c r="L318" s="3823">
        <v>1935.8</v>
      </c>
      <c r="M318" s="3822">
        <v>1739.1</v>
      </c>
      <c r="N318" s="6126" t="s">
        <v>1355</v>
      </c>
      <c r="O318" s="6162" t="s">
        <v>476</v>
      </c>
      <c r="P318" s="6063">
        <v>9.8000000000000007</v>
      </c>
      <c r="Q318" s="6062">
        <v>9.49</v>
      </c>
      <c r="R318" s="8091" t="s">
        <v>1354</v>
      </c>
      <c r="S318" s="6035"/>
      <c r="T318" s="3623"/>
    </row>
    <row r="319" spans="1:26" s="51" customFormat="1" ht="12.75" customHeight="1">
      <c r="A319" s="8238"/>
      <c r="B319" s="8244"/>
      <c r="C319" s="8106"/>
      <c r="D319" s="8118"/>
      <c r="E319" s="3663"/>
      <c r="F319" s="8095"/>
      <c r="G319" s="8112"/>
      <c r="H319" s="8109"/>
      <c r="I319" s="3892" t="s">
        <v>790</v>
      </c>
      <c r="J319" s="6114" t="s">
        <v>373</v>
      </c>
      <c r="K319" s="6113">
        <v>550</v>
      </c>
      <c r="L319" s="3826">
        <v>1615.6</v>
      </c>
      <c r="M319" s="3826">
        <v>1615.6</v>
      </c>
      <c r="N319" s="6229"/>
      <c r="O319" s="3696"/>
      <c r="P319" s="3696"/>
      <c r="Q319" s="3700"/>
      <c r="R319" s="8092"/>
      <c r="S319" s="6035"/>
      <c r="T319" s="3623"/>
      <c r="U319" s="3623"/>
    </row>
    <row r="320" spans="1:26" s="51" customFormat="1" ht="18.75" customHeight="1" thickBot="1">
      <c r="A320" s="8238"/>
      <c r="B320" s="8244"/>
      <c r="C320" s="8106"/>
      <c r="D320" s="8118"/>
      <c r="E320" s="3663"/>
      <c r="F320" s="8095"/>
      <c r="G320" s="8112"/>
      <c r="H320" s="8109"/>
      <c r="I320" s="3892"/>
      <c r="J320" s="6225" t="s">
        <v>69</v>
      </c>
      <c r="K320" s="6122"/>
      <c r="L320" s="3827">
        <v>121.4</v>
      </c>
      <c r="M320" s="3827">
        <v>121.3</v>
      </c>
      <c r="N320" s="3750"/>
      <c r="O320" s="3886"/>
      <c r="P320" s="3886"/>
      <c r="Q320" s="3884"/>
      <c r="R320" s="8092"/>
      <c r="S320" s="6035"/>
      <c r="T320" s="3623"/>
    </row>
    <row r="321" spans="1:24" s="51" customFormat="1" ht="15.75" customHeight="1" thickBot="1">
      <c r="A321" s="8239"/>
      <c r="B321" s="8245"/>
      <c r="C321" s="8107"/>
      <c r="D321" s="8119"/>
      <c r="E321" s="3654"/>
      <c r="F321" s="8096"/>
      <c r="G321" s="8113"/>
      <c r="H321" s="8110"/>
      <c r="I321" s="3892"/>
      <c r="J321" s="6037" t="s">
        <v>36</v>
      </c>
      <c r="K321" s="3825">
        <f>SUM(K318:K320)</f>
        <v>3050</v>
      </c>
      <c r="L321" s="3825">
        <f>SUM(L318:L320)</f>
        <v>3672.7999999999997</v>
      </c>
      <c r="M321" s="3825">
        <f>SUM(M318:M320)</f>
        <v>3476</v>
      </c>
      <c r="N321" s="3689"/>
      <c r="O321" s="3652"/>
      <c r="P321" s="3652"/>
      <c r="Q321" s="583"/>
      <c r="R321" s="8093"/>
      <c r="S321" s="6035"/>
    </row>
    <row r="322" spans="1:24" s="51" customFormat="1" ht="20.25" hidden="1" customHeight="1" thickBot="1">
      <c r="A322" s="8237" t="s">
        <v>51</v>
      </c>
      <c r="B322" s="8243" t="s">
        <v>43</v>
      </c>
      <c r="C322" s="8105" t="s">
        <v>43</v>
      </c>
      <c r="D322" s="8117" t="s">
        <v>44</v>
      </c>
      <c r="E322" s="3667"/>
      <c r="F322" s="8094" t="s">
        <v>1353</v>
      </c>
      <c r="G322" s="8200" t="s">
        <v>683</v>
      </c>
      <c r="H322" s="8108" t="s">
        <v>48</v>
      </c>
      <c r="I322" s="3892"/>
      <c r="J322" s="6120" t="s">
        <v>41</v>
      </c>
      <c r="K322" s="6119"/>
      <c r="L322" s="3871"/>
      <c r="M322" s="3870"/>
      <c r="N322" s="8374" t="s">
        <v>1352</v>
      </c>
      <c r="O322" s="6174" t="s">
        <v>476</v>
      </c>
      <c r="P322" s="6116"/>
      <c r="Q322" s="6115"/>
      <c r="R322" s="6036"/>
      <c r="S322" s="6035"/>
    </row>
    <row r="323" spans="1:24" s="51" customFormat="1" ht="14.25" hidden="1" customHeight="1">
      <c r="A323" s="8238"/>
      <c r="B323" s="8244"/>
      <c r="C323" s="8106"/>
      <c r="D323" s="8118"/>
      <c r="E323" s="3663"/>
      <c r="F323" s="8095"/>
      <c r="G323" s="8201"/>
      <c r="H323" s="8109"/>
      <c r="I323" s="3892"/>
      <c r="J323" s="6114" t="s">
        <v>373</v>
      </c>
      <c r="K323" s="6113"/>
      <c r="L323" s="3821"/>
      <c r="M323" s="3853"/>
      <c r="N323" s="8167"/>
      <c r="O323" s="3696"/>
      <c r="P323" s="3696"/>
      <c r="Q323" s="3700"/>
      <c r="R323" s="6036"/>
      <c r="S323" s="6035"/>
    </row>
    <row r="324" spans="1:24" s="51" customFormat="1" ht="15" hidden="1" customHeight="1">
      <c r="A324" s="8238"/>
      <c r="B324" s="8244"/>
      <c r="C324" s="8106"/>
      <c r="D324" s="8118"/>
      <c r="E324" s="3663"/>
      <c r="F324" s="8095"/>
      <c r="G324" s="8201"/>
      <c r="H324" s="8109"/>
      <c r="I324" s="3892"/>
      <c r="J324" s="6225" t="s">
        <v>69</v>
      </c>
      <c r="K324" s="6195"/>
      <c r="L324" s="3869"/>
      <c r="M324" s="3639"/>
      <c r="N324" s="3704"/>
      <c r="O324" s="3703"/>
      <c r="P324" s="3703"/>
      <c r="Q324" s="3702"/>
      <c r="R324" s="6036"/>
      <c r="S324" s="6035"/>
      <c r="T324" s="3623"/>
    </row>
    <row r="325" spans="1:24" s="51" customFormat="1" ht="15" hidden="1" customHeight="1">
      <c r="A325" s="8239"/>
      <c r="B325" s="8245"/>
      <c r="C325" s="8107"/>
      <c r="D325" s="8119"/>
      <c r="E325" s="3654"/>
      <c r="F325" s="8096"/>
      <c r="G325" s="8202"/>
      <c r="H325" s="8110"/>
      <c r="I325" s="3892"/>
      <c r="J325" s="6160" t="s">
        <v>36</v>
      </c>
      <c r="K325" s="6219"/>
      <c r="L325" s="3753">
        <f>SUM(L322:L324)</f>
        <v>0</v>
      </c>
      <c r="M325" s="3753"/>
      <c r="N325" s="3750"/>
      <c r="O325" s="3748"/>
      <c r="P325" s="3748"/>
      <c r="Q325" s="3747"/>
      <c r="R325" s="6036"/>
      <c r="S325" s="6035"/>
    </row>
    <row r="326" spans="1:24" s="51" customFormat="1" ht="55.5" hidden="1" customHeight="1">
      <c r="A326" s="8237" t="s">
        <v>51</v>
      </c>
      <c r="B326" s="8243" t="s">
        <v>43</v>
      </c>
      <c r="C326" s="8105" t="s">
        <v>43</v>
      </c>
      <c r="D326" s="8117" t="s">
        <v>86</v>
      </c>
      <c r="E326" s="3667"/>
      <c r="F326" s="8094" t="s">
        <v>1351</v>
      </c>
      <c r="G326" s="8200" t="s">
        <v>683</v>
      </c>
      <c r="H326" s="8108" t="s">
        <v>48</v>
      </c>
      <c r="I326" s="3892"/>
      <c r="J326" s="6120" t="s">
        <v>41</v>
      </c>
      <c r="K326" s="6119"/>
      <c r="L326" s="3871">
        <v>0</v>
      </c>
      <c r="M326" s="3879"/>
      <c r="N326" s="6210" t="s">
        <v>1350</v>
      </c>
      <c r="O326" s="6209" t="s">
        <v>476</v>
      </c>
      <c r="P326" s="6116"/>
      <c r="Q326" s="6115"/>
      <c r="R326" s="6036"/>
      <c r="S326" s="6035"/>
      <c r="T326" s="3623"/>
    </row>
    <row r="327" spans="1:24" s="51" customFormat="1" ht="15" hidden="1" customHeight="1">
      <c r="A327" s="8238"/>
      <c r="B327" s="8244"/>
      <c r="C327" s="8106"/>
      <c r="D327" s="8118"/>
      <c r="E327" s="3663"/>
      <c r="F327" s="8095"/>
      <c r="G327" s="8201"/>
      <c r="H327" s="8109"/>
      <c r="I327" s="3892"/>
      <c r="J327" s="6114" t="s">
        <v>373</v>
      </c>
      <c r="K327" s="6113"/>
      <c r="L327" s="3821">
        <v>0</v>
      </c>
      <c r="M327" s="3820"/>
      <c r="N327" s="3698"/>
      <c r="O327" s="3703"/>
      <c r="P327" s="3703"/>
      <c r="Q327" s="3702"/>
      <c r="R327" s="6036"/>
      <c r="S327" s="6035"/>
    </row>
    <row r="328" spans="1:24" s="51" customFormat="1" ht="15" hidden="1" customHeight="1">
      <c r="A328" s="8238"/>
      <c r="B328" s="8244"/>
      <c r="C328" s="8106"/>
      <c r="D328" s="8118"/>
      <c r="E328" s="3663"/>
      <c r="F328" s="8095"/>
      <c r="G328" s="8201"/>
      <c r="H328" s="8109"/>
      <c r="I328" s="3892"/>
      <c r="J328" s="6111" t="s">
        <v>69</v>
      </c>
      <c r="K328" s="6110"/>
      <c r="L328" s="3753"/>
      <c r="M328" s="3752"/>
      <c r="N328" s="3698"/>
      <c r="O328" s="3703"/>
      <c r="P328" s="3703"/>
      <c r="Q328" s="3702"/>
      <c r="R328" s="6036"/>
      <c r="S328" s="6035"/>
    </row>
    <row r="329" spans="1:24" s="51" customFormat="1" ht="15" hidden="1" customHeight="1">
      <c r="A329" s="8239"/>
      <c r="B329" s="8245"/>
      <c r="C329" s="8107"/>
      <c r="D329" s="8119"/>
      <c r="E329" s="3654"/>
      <c r="F329" s="8096"/>
      <c r="G329" s="8202"/>
      <c r="H329" s="8110"/>
      <c r="I329" s="3891"/>
      <c r="J329" s="6160" t="s">
        <v>36</v>
      </c>
      <c r="K329" s="6219"/>
      <c r="L329" s="3753">
        <f>SUM(L326:L328)</f>
        <v>0</v>
      </c>
      <c r="M329" s="3753"/>
      <c r="N329" s="3750"/>
      <c r="O329" s="3748"/>
      <c r="P329" s="3748"/>
      <c r="Q329" s="3747"/>
      <c r="R329" s="6036"/>
      <c r="S329" s="6035"/>
    </row>
    <row r="330" spans="1:24" s="51" customFormat="1" ht="15.6" hidden="1" customHeight="1">
      <c r="A330" s="8237" t="s">
        <v>51</v>
      </c>
      <c r="B330" s="8243" t="s">
        <v>43</v>
      </c>
      <c r="C330" s="8105" t="s">
        <v>43</v>
      </c>
      <c r="D330" s="8117"/>
      <c r="E330" s="3667"/>
      <c r="F330" s="8094"/>
      <c r="G330" s="8200" t="s">
        <v>683</v>
      </c>
      <c r="H330" s="8108" t="s">
        <v>48</v>
      </c>
      <c r="I330" s="3893" t="s">
        <v>1174</v>
      </c>
      <c r="J330" s="6120" t="s">
        <v>41</v>
      </c>
      <c r="K330" s="6119"/>
      <c r="L330" s="3871"/>
      <c r="M330" s="3870"/>
      <c r="N330" s="8135" t="s">
        <v>1349</v>
      </c>
      <c r="O330" s="6207" t="s">
        <v>476</v>
      </c>
      <c r="P330" s="3714"/>
      <c r="Q330" s="3713"/>
      <c r="R330" s="6036"/>
      <c r="S330" s="6035"/>
    </row>
    <row r="331" spans="1:24" s="51" customFormat="1" ht="15" hidden="1" customHeight="1">
      <c r="A331" s="8238"/>
      <c r="B331" s="8244"/>
      <c r="C331" s="8106"/>
      <c r="D331" s="8118"/>
      <c r="E331" s="3663"/>
      <c r="F331" s="8095"/>
      <c r="G331" s="8112"/>
      <c r="H331" s="8109"/>
      <c r="I331" s="3892"/>
      <c r="J331" s="6114" t="s">
        <v>373</v>
      </c>
      <c r="K331" s="6228"/>
      <c r="L331" s="3897"/>
      <c r="M331" s="3896"/>
      <c r="N331" s="8287"/>
      <c r="O331" s="3703"/>
      <c r="P331" s="3703"/>
      <c r="Q331" s="3702"/>
      <c r="R331" s="6036"/>
      <c r="S331" s="6035"/>
      <c r="T331" s="3623"/>
    </row>
    <row r="332" spans="1:24" s="51" customFormat="1" ht="15" hidden="1" customHeight="1">
      <c r="A332" s="8238"/>
      <c r="B332" s="8244"/>
      <c r="C332" s="8106"/>
      <c r="D332" s="8118"/>
      <c r="E332" s="3663"/>
      <c r="F332" s="8095"/>
      <c r="G332" s="8112"/>
      <c r="H332" s="8109"/>
      <c r="I332" s="3892"/>
      <c r="J332" s="6111" t="s">
        <v>374</v>
      </c>
      <c r="K332" s="6227"/>
      <c r="L332" s="3826"/>
      <c r="M332" s="3895"/>
      <c r="N332" s="6196"/>
      <c r="O332" s="3703"/>
      <c r="P332" s="3703"/>
      <c r="Q332" s="3702"/>
      <c r="R332" s="6036"/>
      <c r="S332" s="6035"/>
      <c r="T332" s="3623"/>
    </row>
    <row r="333" spans="1:24" s="51" customFormat="1" ht="15" hidden="1" customHeight="1">
      <c r="A333" s="8238"/>
      <c r="B333" s="8244"/>
      <c r="C333" s="8106"/>
      <c r="D333" s="8118"/>
      <c r="E333" s="3663"/>
      <c r="F333" s="8095"/>
      <c r="G333" s="8112"/>
      <c r="H333" s="8109"/>
      <c r="I333" s="3892"/>
      <c r="J333" s="6111" t="s">
        <v>69</v>
      </c>
      <c r="K333" s="6110"/>
      <c r="L333" s="3753"/>
      <c r="M333" s="3752"/>
      <c r="N333" s="3698"/>
      <c r="O333" s="3703"/>
      <c r="P333" s="3703"/>
      <c r="Q333" s="3702"/>
      <c r="R333" s="6036"/>
      <c r="S333" s="6035"/>
      <c r="T333" s="3623"/>
    </row>
    <row r="334" spans="1:24" s="51" customFormat="1" ht="15" hidden="1" customHeight="1">
      <c r="A334" s="8239"/>
      <c r="B334" s="8245"/>
      <c r="C334" s="8107"/>
      <c r="D334" s="8119"/>
      <c r="E334" s="3654"/>
      <c r="F334" s="8096"/>
      <c r="G334" s="8113"/>
      <c r="H334" s="8110"/>
      <c r="I334" s="3891"/>
      <c r="J334" s="6160" t="s">
        <v>36</v>
      </c>
      <c r="K334" s="6219"/>
      <c r="L334" s="3753">
        <f>SUM(L330:L333)</f>
        <v>0</v>
      </c>
      <c r="M334" s="3753"/>
      <c r="N334" s="3750"/>
      <c r="O334" s="3748"/>
      <c r="P334" s="3748"/>
      <c r="Q334" s="3747"/>
      <c r="R334" s="6036"/>
      <c r="S334" s="6035"/>
      <c r="T334" s="3623"/>
    </row>
    <row r="335" spans="1:24" s="51" customFormat="1" ht="16.5" customHeight="1">
      <c r="A335" s="8237" t="s">
        <v>51</v>
      </c>
      <c r="B335" s="8243" t="s">
        <v>43</v>
      </c>
      <c r="C335" s="8105" t="s">
        <v>43</v>
      </c>
      <c r="D335" s="8117" t="s">
        <v>79</v>
      </c>
      <c r="E335" s="3667"/>
      <c r="F335" s="8094" t="s">
        <v>1348</v>
      </c>
      <c r="G335" s="8111" t="s">
        <v>683</v>
      </c>
      <c r="H335" s="8108" t="s">
        <v>48</v>
      </c>
      <c r="I335" s="3893" t="s">
        <v>1174</v>
      </c>
      <c r="J335" s="6120" t="s">
        <v>41</v>
      </c>
      <c r="K335" s="6119">
        <v>1000</v>
      </c>
      <c r="L335" s="3823">
        <v>149.80000000000001</v>
      </c>
      <c r="M335" s="3823">
        <v>136.1</v>
      </c>
      <c r="N335" s="8489" t="s">
        <v>1347</v>
      </c>
      <c r="O335" s="6176" t="s">
        <v>476</v>
      </c>
      <c r="P335" s="3714">
        <v>1.423</v>
      </c>
      <c r="Q335" s="3714">
        <v>1.423</v>
      </c>
      <c r="R335" s="8091" t="s">
        <v>1346</v>
      </c>
      <c r="S335" s="6035"/>
      <c r="T335" s="3623"/>
      <c r="U335" s="3623"/>
      <c r="V335" s="3623"/>
      <c r="W335" s="3623"/>
      <c r="X335" s="3623"/>
    </row>
    <row r="336" spans="1:24" s="51" customFormat="1" ht="16.5" customHeight="1">
      <c r="A336" s="8238"/>
      <c r="B336" s="8244"/>
      <c r="C336" s="8106"/>
      <c r="D336" s="8118"/>
      <c r="E336" s="3663"/>
      <c r="F336" s="8095"/>
      <c r="G336" s="8112"/>
      <c r="H336" s="8109"/>
      <c r="I336" s="3892"/>
      <c r="J336" s="6114" t="s">
        <v>373</v>
      </c>
      <c r="K336" s="6113"/>
      <c r="L336" s="3826">
        <v>860</v>
      </c>
      <c r="M336" s="3826">
        <v>860</v>
      </c>
      <c r="N336" s="8490"/>
      <c r="O336" s="6226"/>
      <c r="P336" s="3696"/>
      <c r="Q336" s="3700"/>
      <c r="R336" s="8092"/>
      <c r="S336" s="6035"/>
      <c r="T336" s="3623"/>
    </row>
    <row r="337" spans="1:22" s="51" customFormat="1" ht="16.5" customHeight="1">
      <c r="A337" s="8238"/>
      <c r="B337" s="8244"/>
      <c r="C337" s="8106"/>
      <c r="D337" s="8118"/>
      <c r="E337" s="3663"/>
      <c r="F337" s="8095"/>
      <c r="G337" s="8112"/>
      <c r="H337" s="8109"/>
      <c r="I337" s="3892"/>
      <c r="J337" s="4097" t="s">
        <v>374</v>
      </c>
      <c r="K337" s="3821">
        <v>0</v>
      </c>
      <c r="L337" s="3826">
        <v>450</v>
      </c>
      <c r="M337" s="3826">
        <v>450</v>
      </c>
      <c r="N337" s="6092"/>
      <c r="O337" s="6226"/>
      <c r="P337" s="3696"/>
      <c r="Q337" s="3700"/>
      <c r="R337" s="8092"/>
      <c r="S337" s="6035"/>
      <c r="T337" s="3623"/>
    </row>
    <row r="338" spans="1:22" s="51" customFormat="1" ht="12" customHeight="1" thickBot="1">
      <c r="A338" s="8238"/>
      <c r="B338" s="8244"/>
      <c r="C338" s="8106"/>
      <c r="D338" s="8118"/>
      <c r="E338" s="3663"/>
      <c r="F338" s="8095"/>
      <c r="G338" s="8112"/>
      <c r="H338" s="8109"/>
      <c r="I338" s="3892"/>
      <c r="J338" s="6111" t="s">
        <v>69</v>
      </c>
      <c r="K338" s="6110"/>
      <c r="L338" s="3752"/>
      <c r="M338" s="3752"/>
      <c r="N338" s="3698"/>
      <c r="O338" s="3703"/>
      <c r="P338" s="3696"/>
      <c r="Q338" s="3700"/>
      <c r="R338" s="8092"/>
      <c r="S338" s="6035"/>
      <c r="T338" s="3623"/>
      <c r="V338" s="3623"/>
    </row>
    <row r="339" spans="1:22" s="51" customFormat="1" ht="22.5" customHeight="1" thickBot="1">
      <c r="A339" s="8239"/>
      <c r="B339" s="8245"/>
      <c r="C339" s="8107"/>
      <c r="D339" s="8119"/>
      <c r="E339" s="3654"/>
      <c r="F339" s="8096"/>
      <c r="G339" s="8113"/>
      <c r="H339" s="8110"/>
      <c r="I339" s="3891"/>
      <c r="J339" s="6037" t="s">
        <v>36</v>
      </c>
      <c r="K339" s="3817">
        <f>SUM(K335:K338)</f>
        <v>1000</v>
      </c>
      <c r="L339" s="3825">
        <f>SUM(L335:L338)</f>
        <v>1459.8</v>
      </c>
      <c r="M339" s="3894">
        <f>SUM(M335:M338)</f>
        <v>1446.1</v>
      </c>
      <c r="N339" s="3750"/>
      <c r="O339" s="3748"/>
      <c r="P339" s="3886"/>
      <c r="Q339" s="3884"/>
      <c r="R339" s="8093"/>
      <c r="S339" s="6035"/>
      <c r="T339" s="3623"/>
    </row>
    <row r="340" spans="1:22" s="51" customFormat="1" ht="13.15" customHeight="1">
      <c r="A340" s="8237" t="s">
        <v>51</v>
      </c>
      <c r="B340" s="8243" t="s">
        <v>43</v>
      </c>
      <c r="C340" s="8105" t="s">
        <v>43</v>
      </c>
      <c r="D340" s="8117" t="s">
        <v>74</v>
      </c>
      <c r="E340" s="3739"/>
      <c r="F340" s="8246" t="s">
        <v>1345</v>
      </c>
      <c r="G340" s="8111" t="s">
        <v>683</v>
      </c>
      <c r="H340" s="8108" t="s">
        <v>48</v>
      </c>
      <c r="I340" s="3893" t="s">
        <v>1174</v>
      </c>
      <c r="J340" s="6120" t="s">
        <v>41</v>
      </c>
      <c r="K340" s="6119">
        <v>30</v>
      </c>
      <c r="L340" s="3823">
        <v>0</v>
      </c>
      <c r="M340" s="3823">
        <v>0</v>
      </c>
      <c r="N340" s="3715" t="s">
        <v>1344</v>
      </c>
      <c r="O340" s="3714" t="s">
        <v>1171</v>
      </c>
      <c r="P340" s="3714">
        <v>1</v>
      </c>
      <c r="Q340" s="3713">
        <v>0</v>
      </c>
      <c r="R340" s="8091" t="s">
        <v>1343</v>
      </c>
      <c r="S340" s="6035"/>
      <c r="T340" s="3623"/>
    </row>
    <row r="341" spans="1:22" s="51" customFormat="1" ht="15" customHeight="1">
      <c r="A341" s="8238"/>
      <c r="B341" s="8244"/>
      <c r="C341" s="8106"/>
      <c r="D341" s="8118"/>
      <c r="E341" s="3737"/>
      <c r="F341" s="8247"/>
      <c r="G341" s="8112"/>
      <c r="H341" s="8109"/>
      <c r="I341" s="3892"/>
      <c r="J341" s="6114" t="s">
        <v>373</v>
      </c>
      <c r="K341" s="6113">
        <v>200</v>
      </c>
      <c r="L341" s="3826">
        <v>0</v>
      </c>
      <c r="M341" s="3826">
        <v>0</v>
      </c>
      <c r="N341" s="3698"/>
      <c r="O341" s="3703"/>
      <c r="P341" s="3703"/>
      <c r="Q341" s="3700"/>
      <c r="R341" s="8092"/>
      <c r="S341" s="6035"/>
      <c r="T341" s="3623"/>
    </row>
    <row r="342" spans="1:22" s="51" customFormat="1" ht="13.5" customHeight="1" thickBot="1">
      <c r="A342" s="8238"/>
      <c r="B342" s="8244"/>
      <c r="C342" s="8106"/>
      <c r="D342" s="8118"/>
      <c r="E342" s="3737"/>
      <c r="F342" s="8247"/>
      <c r="G342" s="8112"/>
      <c r="H342" s="8109"/>
      <c r="I342" s="3892"/>
      <c r="J342" s="6111" t="s">
        <v>69</v>
      </c>
      <c r="K342" s="6110"/>
      <c r="L342" s="3753"/>
      <c r="M342" s="3752"/>
      <c r="N342" s="3698"/>
      <c r="O342" s="3703"/>
      <c r="P342" s="3703"/>
      <c r="Q342" s="3700"/>
      <c r="R342" s="8092"/>
      <c r="S342" s="6035"/>
      <c r="T342" s="3623"/>
    </row>
    <row r="343" spans="1:22" s="51" customFormat="1" ht="23.25" customHeight="1" thickBot="1">
      <c r="A343" s="8239"/>
      <c r="B343" s="8245"/>
      <c r="C343" s="8107"/>
      <c r="D343" s="8119"/>
      <c r="E343" s="3734"/>
      <c r="F343" s="8248"/>
      <c r="G343" s="8113"/>
      <c r="H343" s="8110"/>
      <c r="I343" s="3891"/>
      <c r="J343" s="6037" t="s">
        <v>36</v>
      </c>
      <c r="K343" s="3825">
        <f>SUM(K340:K342)</f>
        <v>230</v>
      </c>
      <c r="L343" s="3825">
        <f>SUM(L340:L342)</f>
        <v>0</v>
      </c>
      <c r="M343" s="3825">
        <f>SUM(M340:M342)</f>
        <v>0</v>
      </c>
      <c r="N343" s="3750"/>
      <c r="O343" s="3748"/>
      <c r="P343" s="3748"/>
      <c r="Q343" s="3884"/>
      <c r="R343" s="8093"/>
      <c r="S343" s="6035"/>
      <c r="T343" s="3623"/>
    </row>
    <row r="344" spans="1:22" s="51" customFormat="1" ht="16.5" customHeight="1">
      <c r="A344" s="8237" t="s">
        <v>51</v>
      </c>
      <c r="B344" s="8243" t="s">
        <v>43</v>
      </c>
      <c r="C344" s="8105" t="s">
        <v>43</v>
      </c>
      <c r="D344" s="8117" t="s">
        <v>267</v>
      </c>
      <c r="E344" s="8097"/>
      <c r="F344" s="8094" t="s">
        <v>1342</v>
      </c>
      <c r="G344" s="8111" t="s">
        <v>683</v>
      </c>
      <c r="H344" s="8109" t="s">
        <v>48</v>
      </c>
      <c r="I344" s="3892" t="s">
        <v>1174</v>
      </c>
      <c r="J344" s="6120" t="s">
        <v>41</v>
      </c>
      <c r="K344" s="6119">
        <v>0</v>
      </c>
      <c r="L344" s="3823">
        <v>9.1</v>
      </c>
      <c r="M344" s="3823">
        <v>9.1</v>
      </c>
      <c r="N344" s="8135" t="s">
        <v>1341</v>
      </c>
      <c r="O344" s="6176" t="s">
        <v>1171</v>
      </c>
      <c r="P344" s="6212">
        <v>1</v>
      </c>
      <c r="Q344" s="6212">
        <v>1</v>
      </c>
      <c r="R344" s="8091" t="s">
        <v>1340</v>
      </c>
      <c r="S344" s="6035"/>
      <c r="T344" s="3623"/>
      <c r="V344" s="3623"/>
    </row>
    <row r="345" spans="1:22" s="51" customFormat="1" ht="18" customHeight="1">
      <c r="A345" s="8238"/>
      <c r="B345" s="8244"/>
      <c r="C345" s="8106"/>
      <c r="D345" s="8118"/>
      <c r="E345" s="8098"/>
      <c r="F345" s="8095"/>
      <c r="G345" s="8112"/>
      <c r="H345" s="8109"/>
      <c r="I345" s="3892"/>
      <c r="J345" s="6145" t="s">
        <v>373</v>
      </c>
      <c r="K345" s="6144"/>
      <c r="L345" s="3821"/>
      <c r="M345" s="3853"/>
      <c r="N345" s="8287"/>
      <c r="O345" s="3736"/>
      <c r="P345" s="3694"/>
      <c r="Q345" s="3692"/>
      <c r="R345" s="8092"/>
      <c r="S345" s="6035"/>
      <c r="T345" s="3623"/>
    </row>
    <row r="346" spans="1:22" s="51" customFormat="1" ht="14.25" customHeight="1" thickBot="1">
      <c r="A346" s="8238"/>
      <c r="B346" s="8244"/>
      <c r="C346" s="8106"/>
      <c r="D346" s="8118"/>
      <c r="E346" s="8098"/>
      <c r="F346" s="8095"/>
      <c r="G346" s="8112"/>
      <c r="H346" s="8109"/>
      <c r="I346" s="3892"/>
      <c r="J346" s="6111" t="s">
        <v>69</v>
      </c>
      <c r="K346" s="6110"/>
      <c r="L346" s="3752"/>
      <c r="M346" s="3752"/>
      <c r="N346" s="3698"/>
      <c r="O346" s="3703"/>
      <c r="P346" s="3697"/>
      <c r="Q346" s="3700"/>
      <c r="R346" s="8092"/>
      <c r="S346" s="6035"/>
      <c r="T346" s="3623"/>
      <c r="V346" s="3623"/>
    </row>
    <row r="347" spans="1:22" s="51" customFormat="1" ht="18.75" customHeight="1" thickBot="1">
      <c r="A347" s="8238"/>
      <c r="B347" s="8244"/>
      <c r="C347" s="8106"/>
      <c r="D347" s="8118"/>
      <c r="E347" s="8098"/>
      <c r="F347" s="8096"/>
      <c r="G347" s="8112"/>
      <c r="H347" s="8109"/>
      <c r="I347" s="3892"/>
      <c r="J347" s="6037" t="s">
        <v>36</v>
      </c>
      <c r="K347" s="3817">
        <f>SUM(K344:K346)</f>
        <v>0</v>
      </c>
      <c r="L347" s="3817">
        <f>SUM(L344:L346)</f>
        <v>9.1</v>
      </c>
      <c r="M347" s="3817">
        <f>SUM(M344:M346)</f>
        <v>9.1</v>
      </c>
      <c r="N347" s="3750"/>
      <c r="O347" s="3748"/>
      <c r="P347" s="3885"/>
      <c r="Q347" s="3884"/>
      <c r="R347" s="8093"/>
      <c r="S347" s="6035"/>
      <c r="T347" s="3623"/>
    </row>
    <row r="348" spans="1:22" s="51" customFormat="1" ht="28.5" hidden="1" customHeight="1" thickBot="1">
      <c r="A348" s="8237" t="s">
        <v>51</v>
      </c>
      <c r="B348" s="8243" t="s">
        <v>43</v>
      </c>
      <c r="C348" s="8105" t="s">
        <v>43</v>
      </c>
      <c r="D348" s="8117"/>
      <c r="E348" s="3667"/>
      <c r="F348" s="8094"/>
      <c r="G348" s="8111" t="s">
        <v>683</v>
      </c>
      <c r="H348" s="8108" t="s">
        <v>48</v>
      </c>
      <c r="I348" s="3893" t="s">
        <v>1174</v>
      </c>
      <c r="J348" s="6120" t="s">
        <v>41</v>
      </c>
      <c r="K348" s="6119"/>
      <c r="L348" s="3871"/>
      <c r="M348" s="3879"/>
      <c r="N348" s="3715"/>
      <c r="O348" s="3809"/>
      <c r="P348" s="3730"/>
      <c r="Q348" s="3713"/>
      <c r="R348" s="6036"/>
      <c r="S348" s="6035"/>
      <c r="T348" s="3623"/>
      <c r="V348" s="3623"/>
    </row>
    <row r="349" spans="1:22" s="51" customFormat="1" ht="24" hidden="1" customHeight="1">
      <c r="A349" s="8238"/>
      <c r="B349" s="8244"/>
      <c r="C349" s="8106"/>
      <c r="D349" s="8118"/>
      <c r="E349" s="3663"/>
      <c r="F349" s="8096"/>
      <c r="G349" s="8112"/>
      <c r="H349" s="8109"/>
      <c r="I349" s="3892"/>
      <c r="J349" s="6114" t="s">
        <v>373</v>
      </c>
      <c r="K349" s="6113"/>
      <c r="L349" s="3821"/>
      <c r="M349" s="3853"/>
      <c r="N349" s="6092" t="s">
        <v>1338</v>
      </c>
      <c r="O349" s="6161" t="s">
        <v>476</v>
      </c>
      <c r="P349" s="3694"/>
      <c r="Q349" s="3692"/>
      <c r="R349" s="6036"/>
      <c r="S349" s="6035"/>
      <c r="T349" s="3623"/>
    </row>
    <row r="350" spans="1:22" s="51" customFormat="1" ht="24" hidden="1" customHeight="1">
      <c r="A350" s="8237" t="s">
        <v>51</v>
      </c>
      <c r="B350" s="8243" t="s">
        <v>43</v>
      </c>
      <c r="C350" s="8105" t="s">
        <v>43</v>
      </c>
      <c r="D350" s="8117"/>
      <c r="E350" s="3667"/>
      <c r="F350" s="8094"/>
      <c r="G350" s="8111" t="s">
        <v>683</v>
      </c>
      <c r="H350" s="8108" t="s">
        <v>48</v>
      </c>
      <c r="I350" s="3893" t="s">
        <v>1174</v>
      </c>
      <c r="J350" s="6120" t="s">
        <v>41</v>
      </c>
      <c r="K350" s="6119"/>
      <c r="L350" s="3871"/>
      <c r="M350" s="3870"/>
      <c r="N350" s="8135" t="s">
        <v>1339</v>
      </c>
      <c r="O350" s="6207" t="s">
        <v>476</v>
      </c>
      <c r="P350" s="3730"/>
      <c r="Q350" s="3713"/>
      <c r="R350" s="6036"/>
      <c r="S350" s="6035"/>
    </row>
    <row r="351" spans="1:22" s="51" customFormat="1" ht="39" hidden="1" customHeight="1">
      <c r="A351" s="8238"/>
      <c r="B351" s="8244"/>
      <c r="C351" s="8106"/>
      <c r="D351" s="8118"/>
      <c r="E351" s="3663"/>
      <c r="F351" s="8095"/>
      <c r="G351" s="8112"/>
      <c r="H351" s="8109"/>
      <c r="I351" s="3892"/>
      <c r="J351" s="6114" t="s">
        <v>373</v>
      </c>
      <c r="K351" s="6113"/>
      <c r="L351" s="3821"/>
      <c r="M351" s="3853"/>
      <c r="N351" s="8287"/>
      <c r="O351" s="3703"/>
      <c r="P351" s="3697"/>
      <c r="Q351" s="3700"/>
      <c r="R351" s="6036"/>
      <c r="S351" s="6035"/>
    </row>
    <row r="352" spans="1:22" s="51" customFormat="1" ht="14.25" hidden="1" customHeight="1">
      <c r="A352" s="8238"/>
      <c r="B352" s="8244"/>
      <c r="C352" s="8106"/>
      <c r="D352" s="8118"/>
      <c r="E352" s="3663"/>
      <c r="F352" s="8095"/>
      <c r="G352" s="8112"/>
      <c r="H352" s="8109"/>
      <c r="I352" s="3892"/>
      <c r="J352" s="6225" t="s">
        <v>69</v>
      </c>
      <c r="K352" s="6195"/>
      <c r="L352" s="3869"/>
      <c r="M352" s="3639"/>
      <c r="N352" s="3704"/>
      <c r="O352" s="3703"/>
      <c r="P352" s="3697"/>
      <c r="Q352" s="3700"/>
      <c r="R352" s="6036"/>
      <c r="S352" s="6035"/>
    </row>
    <row r="353" spans="1:24" s="51" customFormat="1" ht="38.25" hidden="1" customHeight="1">
      <c r="A353" s="8239"/>
      <c r="B353" s="8245"/>
      <c r="C353" s="8107"/>
      <c r="D353" s="8119"/>
      <c r="E353" s="3654"/>
      <c r="F353" s="8096"/>
      <c r="G353" s="8113"/>
      <c r="H353" s="8110"/>
      <c r="I353" s="3891"/>
      <c r="J353" s="6160" t="s">
        <v>36</v>
      </c>
      <c r="K353" s="6219"/>
      <c r="L353" s="3753">
        <f>SUM(L350:L352)</f>
        <v>0</v>
      </c>
      <c r="M353" s="3753"/>
      <c r="N353" s="3750"/>
      <c r="O353" s="3748"/>
      <c r="P353" s="3885"/>
      <c r="Q353" s="3884"/>
      <c r="R353" s="6036"/>
      <c r="S353" s="6035"/>
    </row>
    <row r="354" spans="1:24" s="51" customFormat="1" ht="20.25" hidden="1" customHeight="1">
      <c r="A354" s="8237" t="s">
        <v>51</v>
      </c>
      <c r="B354" s="8243" t="s">
        <v>43</v>
      </c>
      <c r="C354" s="8105" t="s">
        <v>43</v>
      </c>
      <c r="D354" s="8280"/>
      <c r="E354" s="3890"/>
      <c r="F354" s="8094"/>
      <c r="G354" s="8111" t="s">
        <v>683</v>
      </c>
      <c r="H354" s="8108" t="s">
        <v>48</v>
      </c>
      <c r="I354" s="8161" t="s">
        <v>1174</v>
      </c>
      <c r="J354" s="6120" t="s">
        <v>41</v>
      </c>
      <c r="K354" s="6119"/>
      <c r="L354" s="3871">
        <v>0</v>
      </c>
      <c r="M354" s="3879"/>
      <c r="N354" s="6157" t="s">
        <v>1338</v>
      </c>
      <c r="O354" s="6174" t="s">
        <v>476</v>
      </c>
      <c r="P354" s="3730"/>
      <c r="Q354" s="3713"/>
      <c r="R354" s="6036"/>
      <c r="S354" s="6035"/>
    </row>
    <row r="355" spans="1:24" s="51" customFormat="1" ht="47.25" hidden="1" customHeight="1">
      <c r="A355" s="8238"/>
      <c r="B355" s="8244"/>
      <c r="C355" s="8106"/>
      <c r="D355" s="8281"/>
      <c r="E355" s="3889"/>
      <c r="F355" s="8095"/>
      <c r="G355" s="8112"/>
      <c r="H355" s="8109"/>
      <c r="I355" s="8162"/>
      <c r="J355" s="6114" t="s">
        <v>373</v>
      </c>
      <c r="K355" s="6113"/>
      <c r="L355" s="3821"/>
      <c r="M355" s="3820"/>
      <c r="N355" s="3698"/>
      <c r="O355" s="3703"/>
      <c r="P355" s="3697"/>
      <c r="Q355" s="3700"/>
      <c r="R355" s="6036"/>
      <c r="S355" s="6035"/>
    </row>
    <row r="356" spans="1:24" s="51" customFormat="1" ht="35.25" hidden="1" customHeight="1">
      <c r="A356" s="8238"/>
      <c r="B356" s="8244"/>
      <c r="C356" s="8106"/>
      <c r="D356" s="8281"/>
      <c r="E356" s="3889"/>
      <c r="F356" s="8095"/>
      <c r="G356" s="8112"/>
      <c r="H356" s="8109"/>
      <c r="I356" s="8162"/>
      <c r="J356" s="6111" t="s">
        <v>69</v>
      </c>
      <c r="K356" s="6110"/>
      <c r="L356" s="3753"/>
      <c r="M356" s="3752"/>
      <c r="N356" s="3698"/>
      <c r="O356" s="3703"/>
      <c r="P356" s="3697"/>
      <c r="Q356" s="3700"/>
      <c r="R356" s="6036"/>
      <c r="S356" s="6035"/>
    </row>
    <row r="357" spans="1:24" s="51" customFormat="1" ht="31.5" hidden="1" customHeight="1">
      <c r="A357" s="8239"/>
      <c r="B357" s="8245"/>
      <c r="C357" s="8107"/>
      <c r="D357" s="8282"/>
      <c r="E357" s="3888"/>
      <c r="F357" s="8096"/>
      <c r="G357" s="8113"/>
      <c r="H357" s="8110"/>
      <c r="I357" s="8163"/>
      <c r="J357" s="6160" t="s">
        <v>36</v>
      </c>
      <c r="K357" s="6219"/>
      <c r="L357" s="3753">
        <f>SUM(L354:L356)</f>
        <v>0</v>
      </c>
      <c r="M357" s="3753"/>
      <c r="N357" s="3750"/>
      <c r="O357" s="3748"/>
      <c r="P357" s="3885"/>
      <c r="Q357" s="3884"/>
      <c r="R357" s="6036"/>
      <c r="S357" s="6035"/>
    </row>
    <row r="358" spans="1:24" s="51" customFormat="1" ht="24.75" customHeight="1">
      <c r="A358" s="8237" t="s">
        <v>51</v>
      </c>
      <c r="B358" s="8243" t="s">
        <v>43</v>
      </c>
      <c r="C358" s="8105" t="s">
        <v>43</v>
      </c>
      <c r="D358" s="8117" t="s">
        <v>258</v>
      </c>
      <c r="E358" s="3667"/>
      <c r="F358" s="6121" t="s">
        <v>1337</v>
      </c>
      <c r="G358" s="8111" t="s">
        <v>683</v>
      </c>
      <c r="H358" s="8108" t="s">
        <v>48</v>
      </c>
      <c r="I358" s="8161" t="s">
        <v>1174</v>
      </c>
      <c r="J358" s="6120" t="s">
        <v>41</v>
      </c>
      <c r="K358" s="6119">
        <v>10</v>
      </c>
      <c r="L358" s="3823">
        <v>634</v>
      </c>
      <c r="M358" s="3822">
        <v>46.1</v>
      </c>
      <c r="N358" s="6208" t="s">
        <v>1336</v>
      </c>
      <c r="O358" s="6207" t="s">
        <v>476</v>
      </c>
      <c r="P358" s="3730">
        <v>0.34100000000000003</v>
      </c>
      <c r="Q358" s="3730">
        <v>0.34100000000000003</v>
      </c>
      <c r="R358" s="8091" t="s">
        <v>1335</v>
      </c>
      <c r="S358" s="6035"/>
      <c r="T358" s="3623"/>
      <c r="V358" s="3623"/>
      <c r="X358" s="3623"/>
    </row>
    <row r="359" spans="1:24" s="51" customFormat="1" ht="14.25" customHeight="1">
      <c r="A359" s="8238"/>
      <c r="B359" s="8244"/>
      <c r="C359" s="8106"/>
      <c r="D359" s="8118"/>
      <c r="E359" s="3663"/>
      <c r="F359" s="6112"/>
      <c r="G359" s="8112"/>
      <c r="H359" s="8109"/>
      <c r="I359" s="8162"/>
      <c r="J359" s="6114" t="s">
        <v>373</v>
      </c>
      <c r="K359" s="6113">
        <v>540</v>
      </c>
      <c r="L359" s="3826">
        <v>624.70000000000005</v>
      </c>
      <c r="M359" s="3826">
        <v>624.70000000000005</v>
      </c>
      <c r="N359" s="3698"/>
      <c r="O359" s="3703"/>
      <c r="P359" s="3704"/>
      <c r="Q359" s="3702"/>
      <c r="R359" s="8092"/>
      <c r="S359" s="6035"/>
    </row>
    <row r="360" spans="1:24" s="51" customFormat="1" ht="15" customHeight="1" thickBot="1">
      <c r="A360" s="8238"/>
      <c r="B360" s="8244"/>
      <c r="C360" s="8106"/>
      <c r="D360" s="8118"/>
      <c r="E360" s="3663"/>
      <c r="F360" s="6112"/>
      <c r="G360" s="8112"/>
      <c r="H360" s="8109"/>
      <c r="I360" s="8162"/>
      <c r="J360" s="6111" t="s">
        <v>69</v>
      </c>
      <c r="K360" s="6110"/>
      <c r="L360" s="3752"/>
      <c r="M360" s="3752"/>
      <c r="N360" s="3698"/>
      <c r="O360" s="3703"/>
      <c r="P360" s="3704"/>
      <c r="Q360" s="3702"/>
      <c r="R360" s="8092"/>
      <c r="S360" s="6035"/>
    </row>
    <row r="361" spans="1:24" s="51" customFormat="1" ht="15" customHeight="1" thickBot="1">
      <c r="A361" s="8239"/>
      <c r="B361" s="8245"/>
      <c r="C361" s="8107"/>
      <c r="D361" s="8119"/>
      <c r="E361" s="3654"/>
      <c r="F361" s="6109"/>
      <c r="G361" s="8113"/>
      <c r="H361" s="8110"/>
      <c r="I361" s="8163"/>
      <c r="J361" s="6037" t="s">
        <v>36</v>
      </c>
      <c r="K361" s="3817">
        <f>SUM(K358:K360)</f>
        <v>550</v>
      </c>
      <c r="L361" s="3817">
        <f>SUM(L358:L360)</f>
        <v>1258.7</v>
      </c>
      <c r="M361" s="3825">
        <f>SUM(M358:M360)</f>
        <v>670.80000000000007</v>
      </c>
      <c r="N361" s="3750"/>
      <c r="O361" s="3748"/>
      <c r="P361" s="3749"/>
      <c r="Q361" s="3747"/>
      <c r="R361" s="8093"/>
      <c r="S361" s="6035"/>
    </row>
    <row r="362" spans="1:24" s="51" customFormat="1" ht="21.75" customHeight="1">
      <c r="A362" s="8237" t="s">
        <v>51</v>
      </c>
      <c r="B362" s="8243" t="s">
        <v>43</v>
      </c>
      <c r="C362" s="8105" t="s">
        <v>43</v>
      </c>
      <c r="D362" s="8117" t="s">
        <v>251</v>
      </c>
      <c r="E362" s="3667"/>
      <c r="F362" s="6121" t="s">
        <v>1227</v>
      </c>
      <c r="G362" s="8111" t="s">
        <v>683</v>
      </c>
      <c r="H362" s="8108" t="s">
        <v>48</v>
      </c>
      <c r="I362" s="8161" t="s">
        <v>1174</v>
      </c>
      <c r="J362" s="6120" t="s">
        <v>41</v>
      </c>
      <c r="K362" s="6119">
        <v>178</v>
      </c>
      <c r="L362" s="3823">
        <v>85.6</v>
      </c>
      <c r="M362" s="3822">
        <v>74.099999999999994</v>
      </c>
      <c r="N362" s="6126" t="s">
        <v>1334</v>
      </c>
      <c r="O362" s="6224" t="s">
        <v>1171</v>
      </c>
      <c r="P362" s="6212">
        <v>3</v>
      </c>
      <c r="Q362" s="6115">
        <v>4</v>
      </c>
      <c r="R362" s="8091" t="s">
        <v>1333</v>
      </c>
      <c r="S362" s="6035"/>
    </row>
    <row r="363" spans="1:24" s="51" customFormat="1" ht="15" customHeight="1">
      <c r="A363" s="8238"/>
      <c r="B363" s="8244"/>
      <c r="C363" s="8106"/>
      <c r="D363" s="8118"/>
      <c r="E363" s="3663"/>
      <c r="F363" s="6112"/>
      <c r="G363" s="8112"/>
      <c r="H363" s="8109"/>
      <c r="I363" s="8162"/>
      <c r="J363" s="6114" t="s">
        <v>373</v>
      </c>
      <c r="K363" s="6113"/>
      <c r="L363" s="3826"/>
      <c r="M363" s="3820"/>
      <c r="N363" s="3837"/>
      <c r="O363" s="3696"/>
      <c r="P363" s="3697"/>
      <c r="Q363" s="3700"/>
      <c r="R363" s="8092"/>
      <c r="S363" s="6035"/>
    </row>
    <row r="364" spans="1:24" s="51" customFormat="1" ht="15" customHeight="1" thickBot="1">
      <c r="A364" s="8238"/>
      <c r="B364" s="8244"/>
      <c r="C364" s="8106"/>
      <c r="D364" s="8118"/>
      <c r="E364" s="3663"/>
      <c r="F364" s="6112"/>
      <c r="G364" s="8112"/>
      <c r="H364" s="8109"/>
      <c r="I364" s="8162"/>
      <c r="J364" s="6111" t="s">
        <v>69</v>
      </c>
      <c r="K364" s="6110"/>
      <c r="L364" s="3827">
        <v>0</v>
      </c>
      <c r="M364" s="3827">
        <v>0</v>
      </c>
      <c r="N364" s="3837"/>
      <c r="O364" s="3696"/>
      <c r="P364" s="3697"/>
      <c r="Q364" s="3700"/>
      <c r="R364" s="8092"/>
      <c r="S364" s="6035"/>
    </row>
    <row r="365" spans="1:24" s="51" customFormat="1" ht="15" customHeight="1" thickBot="1">
      <c r="A365" s="8239"/>
      <c r="B365" s="8245"/>
      <c r="C365" s="8107"/>
      <c r="D365" s="8119"/>
      <c r="E365" s="3654"/>
      <c r="F365" s="6109"/>
      <c r="G365" s="8113"/>
      <c r="H365" s="8110"/>
      <c r="I365" s="8163"/>
      <c r="J365" s="6037" t="s">
        <v>36</v>
      </c>
      <c r="K365" s="3825">
        <f>SUM(K362:K364)</f>
        <v>178</v>
      </c>
      <c r="L365" s="3867">
        <f>SUM(L362:L364)</f>
        <v>85.6</v>
      </c>
      <c r="M365" s="3825">
        <f>SUM(M362:M364)</f>
        <v>74.099999999999994</v>
      </c>
      <c r="N365" s="3887"/>
      <c r="O365" s="3886"/>
      <c r="P365" s="3885"/>
      <c r="Q365" s="3884"/>
      <c r="R365" s="8093"/>
      <c r="S365" s="6035"/>
    </row>
    <row r="366" spans="1:24" s="51" customFormat="1" ht="20.25" customHeight="1">
      <c r="A366" s="8237" t="s">
        <v>51</v>
      </c>
      <c r="B366" s="8243" t="s">
        <v>43</v>
      </c>
      <c r="C366" s="8105" t="s">
        <v>43</v>
      </c>
      <c r="D366" s="8117" t="s">
        <v>249</v>
      </c>
      <c r="E366" s="3667"/>
      <c r="F366" s="6121" t="s">
        <v>1332</v>
      </c>
      <c r="G366" s="8111" t="s">
        <v>683</v>
      </c>
      <c r="H366" s="8108" t="s">
        <v>48</v>
      </c>
      <c r="I366" s="8527" t="s">
        <v>1009</v>
      </c>
      <c r="J366" s="6120" t="s">
        <v>41</v>
      </c>
      <c r="K366" s="6119">
        <v>150</v>
      </c>
      <c r="L366" s="3823">
        <v>0.4</v>
      </c>
      <c r="M366" s="3792">
        <v>0.3</v>
      </c>
      <c r="N366" s="6064" t="s">
        <v>1331</v>
      </c>
      <c r="O366" s="6223" t="s">
        <v>1171</v>
      </c>
      <c r="P366" s="6198">
        <v>20</v>
      </c>
      <c r="Q366" s="6197">
        <v>129</v>
      </c>
      <c r="R366" s="8091" t="s">
        <v>1330</v>
      </c>
      <c r="S366" s="6035"/>
      <c r="T366" s="3623"/>
    </row>
    <row r="367" spans="1:24" s="51" customFormat="1" ht="15" customHeight="1">
      <c r="A367" s="8238"/>
      <c r="B367" s="8244"/>
      <c r="C367" s="8106"/>
      <c r="D367" s="8118"/>
      <c r="E367" s="3663"/>
      <c r="F367" s="6112"/>
      <c r="G367" s="8112"/>
      <c r="H367" s="8109"/>
      <c r="I367" s="8528"/>
      <c r="J367" s="6114" t="s">
        <v>373</v>
      </c>
      <c r="K367" s="6113"/>
      <c r="L367" s="3826"/>
      <c r="M367" s="3821"/>
      <c r="N367" s="3698"/>
      <c r="O367" s="3703"/>
      <c r="P367" s="3703"/>
      <c r="Q367" s="3702"/>
      <c r="R367" s="8092"/>
      <c r="S367" s="6035"/>
    </row>
    <row r="368" spans="1:24" s="51" customFormat="1" ht="15" customHeight="1" thickBot="1">
      <c r="A368" s="8238"/>
      <c r="B368" s="8244"/>
      <c r="C368" s="8106"/>
      <c r="D368" s="8118"/>
      <c r="E368" s="3663"/>
      <c r="F368" s="6112"/>
      <c r="G368" s="8112"/>
      <c r="H368" s="8109"/>
      <c r="I368" s="8528"/>
      <c r="J368" s="6143" t="s">
        <v>69</v>
      </c>
      <c r="K368" s="6110"/>
      <c r="L368" s="3835">
        <v>0</v>
      </c>
      <c r="M368" s="3835">
        <v>0</v>
      </c>
      <c r="N368" s="3698"/>
      <c r="O368" s="3703"/>
      <c r="P368" s="3703"/>
      <c r="Q368" s="3702"/>
      <c r="R368" s="8092"/>
      <c r="S368" s="6035"/>
    </row>
    <row r="369" spans="1:20" s="51" customFormat="1" ht="17.25" customHeight="1" thickBot="1">
      <c r="A369" s="8239"/>
      <c r="B369" s="8245"/>
      <c r="C369" s="8107"/>
      <c r="D369" s="8119"/>
      <c r="E369" s="3654"/>
      <c r="F369" s="6109"/>
      <c r="G369" s="8113"/>
      <c r="H369" s="8110"/>
      <c r="I369" s="8529"/>
      <c r="J369" s="6037" t="s">
        <v>36</v>
      </c>
      <c r="K369" s="3817">
        <f>SUM(K366:K368)</f>
        <v>150</v>
      </c>
      <c r="L369" s="3817">
        <f>SUM(L366:L368)</f>
        <v>0.4</v>
      </c>
      <c r="M369" s="3817">
        <f>SUM(M366:M368)</f>
        <v>0.3</v>
      </c>
      <c r="N369" s="3750"/>
      <c r="O369" s="3748"/>
      <c r="P369" s="3748"/>
      <c r="Q369" s="3747"/>
      <c r="R369" s="8093"/>
      <c r="S369" s="6035"/>
    </row>
    <row r="370" spans="1:20" s="51" customFormat="1" ht="15" hidden="1" customHeight="1" thickBot="1">
      <c r="A370" s="8238" t="s">
        <v>51</v>
      </c>
      <c r="B370" s="8244" t="s">
        <v>43</v>
      </c>
      <c r="C370" s="8106" t="s">
        <v>43</v>
      </c>
      <c r="D370" s="8118" t="s">
        <v>1211</v>
      </c>
      <c r="E370" s="3663"/>
      <c r="F370" s="8094" t="s">
        <v>1329</v>
      </c>
      <c r="G370" s="8112" t="s">
        <v>683</v>
      </c>
      <c r="H370" s="8109" t="s">
        <v>48</v>
      </c>
      <c r="I370" s="8098" t="s">
        <v>790</v>
      </c>
      <c r="J370" s="6145" t="s">
        <v>41</v>
      </c>
      <c r="K370" s="6144"/>
      <c r="L370" s="3883">
        <v>0</v>
      </c>
      <c r="M370" s="3872"/>
      <c r="N370" s="6201" t="s">
        <v>1328</v>
      </c>
      <c r="O370" s="6222" t="s">
        <v>1171</v>
      </c>
      <c r="P370" s="6222"/>
      <c r="Q370" s="6221"/>
      <c r="R370" s="6036"/>
      <c r="S370" s="6035"/>
    </row>
    <row r="371" spans="1:20" s="51" customFormat="1" ht="15" hidden="1" customHeight="1">
      <c r="A371" s="8238"/>
      <c r="B371" s="8244"/>
      <c r="C371" s="8106"/>
      <c r="D371" s="8118"/>
      <c r="E371" s="3663"/>
      <c r="F371" s="8095"/>
      <c r="G371" s="8112"/>
      <c r="H371" s="8109"/>
      <c r="I371" s="8098"/>
      <c r="J371" s="6114" t="s">
        <v>373</v>
      </c>
      <c r="K371" s="6113"/>
      <c r="L371" s="3821"/>
      <c r="M371" s="3820"/>
      <c r="N371" s="3698"/>
      <c r="O371" s="3703"/>
      <c r="P371" s="3703"/>
      <c r="Q371" s="3882"/>
      <c r="R371" s="6036"/>
      <c r="S371" s="6035"/>
    </row>
    <row r="372" spans="1:20" s="51" customFormat="1" ht="15" hidden="1" customHeight="1">
      <c r="A372" s="8238"/>
      <c r="B372" s="8244"/>
      <c r="C372" s="8106"/>
      <c r="D372" s="8118"/>
      <c r="E372" s="3663"/>
      <c r="F372" s="8095"/>
      <c r="G372" s="8112"/>
      <c r="H372" s="8109"/>
      <c r="I372" s="8098"/>
      <c r="J372" s="6111" t="s">
        <v>69</v>
      </c>
      <c r="K372" s="6110"/>
      <c r="L372" s="3753">
        <v>0</v>
      </c>
      <c r="M372" s="3752"/>
      <c r="N372" s="3698"/>
      <c r="O372" s="3703"/>
      <c r="P372" s="3703"/>
      <c r="Q372" s="3882"/>
      <c r="R372" s="6036"/>
      <c r="S372" s="6035"/>
      <c r="T372" s="3623"/>
    </row>
    <row r="373" spans="1:20" s="51" customFormat="1" ht="15" hidden="1" customHeight="1">
      <c r="A373" s="8239"/>
      <c r="B373" s="8245"/>
      <c r="C373" s="8107"/>
      <c r="D373" s="8119"/>
      <c r="E373" s="3654"/>
      <c r="F373" s="8096"/>
      <c r="G373" s="8113"/>
      <c r="H373" s="8110"/>
      <c r="I373" s="8099"/>
      <c r="J373" s="6160" t="s">
        <v>36</v>
      </c>
      <c r="K373" s="6219"/>
      <c r="L373" s="3867">
        <f>SUM(L370:L372)</f>
        <v>0</v>
      </c>
      <c r="M373" s="3881"/>
      <c r="N373" s="3849"/>
      <c r="O373" s="3848"/>
      <c r="P373" s="3848"/>
      <c r="Q373" s="3880"/>
      <c r="R373" s="6036"/>
      <c r="S373" s="6035"/>
    </row>
    <row r="374" spans="1:20" s="51" customFormat="1" ht="22.5" hidden="1" customHeight="1">
      <c r="A374" s="3669" t="s">
        <v>51</v>
      </c>
      <c r="B374" s="3784" t="s">
        <v>43</v>
      </c>
      <c r="C374" s="3732" t="s">
        <v>43</v>
      </c>
      <c r="D374" s="3731" t="s">
        <v>1208</v>
      </c>
      <c r="E374" s="3667"/>
      <c r="F374" s="8094" t="s">
        <v>1327</v>
      </c>
      <c r="G374" s="8112" t="s">
        <v>683</v>
      </c>
      <c r="H374" s="8109" t="s">
        <v>48</v>
      </c>
      <c r="I374" s="8161" t="s">
        <v>790</v>
      </c>
      <c r="J374" s="6145" t="s">
        <v>41</v>
      </c>
      <c r="K374" s="6144"/>
      <c r="L374" s="3871">
        <v>0</v>
      </c>
      <c r="M374" s="3879"/>
      <c r="N374" s="6090" t="s">
        <v>1326</v>
      </c>
      <c r="O374" s="6217" t="s">
        <v>476</v>
      </c>
      <c r="P374" s="6217"/>
      <c r="Q374" s="6220"/>
      <c r="R374" s="6036"/>
      <c r="S374" s="6035"/>
    </row>
    <row r="375" spans="1:20" s="51" customFormat="1" ht="17.25" hidden="1" customHeight="1">
      <c r="A375" s="3729"/>
      <c r="B375" s="3781"/>
      <c r="C375" s="3727"/>
      <c r="D375" s="3726"/>
      <c r="E375" s="3663"/>
      <c r="F375" s="8382"/>
      <c r="G375" s="8112"/>
      <c r="H375" s="8109"/>
      <c r="I375" s="8162"/>
      <c r="J375" s="6114" t="s">
        <v>373</v>
      </c>
      <c r="K375" s="6113"/>
      <c r="L375" s="3821">
        <v>0</v>
      </c>
      <c r="M375" s="3853"/>
      <c r="N375" s="3695"/>
      <c r="O375" s="3736"/>
      <c r="P375" s="3736"/>
      <c r="Q375" s="3878"/>
      <c r="R375" s="6036"/>
      <c r="S375" s="6035"/>
    </row>
    <row r="376" spans="1:20" s="51" customFormat="1" ht="19.5" hidden="1" customHeight="1">
      <c r="A376" s="3729"/>
      <c r="B376" s="3781"/>
      <c r="C376" s="3727"/>
      <c r="D376" s="3726"/>
      <c r="E376" s="3663"/>
      <c r="F376" s="8382"/>
      <c r="G376" s="8112"/>
      <c r="H376" s="8109"/>
      <c r="I376" s="8162"/>
      <c r="J376" s="6111" t="s">
        <v>69</v>
      </c>
      <c r="K376" s="6110"/>
      <c r="L376" s="3753"/>
      <c r="M376" s="3752"/>
      <c r="N376" s="3695"/>
      <c r="O376" s="3736"/>
      <c r="P376" s="3736"/>
      <c r="Q376" s="3878"/>
      <c r="R376" s="6036"/>
      <c r="S376" s="6035"/>
    </row>
    <row r="377" spans="1:20" s="51" customFormat="1" ht="20.25" hidden="1" customHeight="1">
      <c r="A377" s="3723"/>
      <c r="B377" s="3839"/>
      <c r="C377" s="3721"/>
      <c r="D377" s="3720"/>
      <c r="E377" s="3654"/>
      <c r="F377" s="8383"/>
      <c r="G377" s="8113"/>
      <c r="H377" s="8110"/>
      <c r="I377" s="8163"/>
      <c r="J377" s="6160" t="s">
        <v>36</v>
      </c>
      <c r="K377" s="6219"/>
      <c r="L377" s="3867">
        <f>SUM(L374:L376)</f>
        <v>0</v>
      </c>
      <c r="M377" s="3867"/>
      <c r="N377" s="3689"/>
      <c r="O377" s="3718"/>
      <c r="P377" s="3718"/>
      <c r="Q377" s="3877"/>
      <c r="R377" s="6036"/>
      <c r="S377" s="6035"/>
    </row>
    <row r="378" spans="1:20" s="51" customFormat="1" ht="16.5" customHeight="1">
      <c r="A378" s="3669" t="s">
        <v>51</v>
      </c>
      <c r="B378" s="3861" t="s">
        <v>43</v>
      </c>
      <c r="C378" s="3732" t="s">
        <v>43</v>
      </c>
      <c r="D378" s="3731" t="s">
        <v>1174</v>
      </c>
      <c r="E378" s="3667"/>
      <c r="F378" s="8094" t="s">
        <v>1325</v>
      </c>
      <c r="G378" s="8111" t="s">
        <v>1318</v>
      </c>
      <c r="H378" s="8108" t="s">
        <v>48</v>
      </c>
      <c r="I378" s="8161" t="s">
        <v>790</v>
      </c>
      <c r="J378" s="6120" t="s">
        <v>41</v>
      </c>
      <c r="K378" s="6119">
        <v>60</v>
      </c>
      <c r="L378" s="3823">
        <v>231</v>
      </c>
      <c r="M378" s="3822">
        <v>229.9</v>
      </c>
      <c r="N378" s="6218" t="s">
        <v>1324</v>
      </c>
      <c r="O378" s="6174" t="s">
        <v>1171</v>
      </c>
      <c r="P378" s="6217">
        <v>13</v>
      </c>
      <c r="Q378" s="6217">
        <v>13</v>
      </c>
      <c r="R378" s="8091" t="s">
        <v>1323</v>
      </c>
      <c r="S378" s="6035"/>
    </row>
    <row r="379" spans="1:20" s="51" customFormat="1" ht="21.75" customHeight="1">
      <c r="A379" s="3729"/>
      <c r="B379" s="3857"/>
      <c r="C379" s="3727"/>
      <c r="D379" s="3726"/>
      <c r="E379" s="3663"/>
      <c r="F379" s="8382"/>
      <c r="G379" s="8112"/>
      <c r="H379" s="8109"/>
      <c r="I379" s="8162"/>
      <c r="J379" s="6114" t="s">
        <v>373</v>
      </c>
      <c r="K379" s="6113"/>
      <c r="L379" s="3826">
        <v>0</v>
      </c>
      <c r="M379" s="3826">
        <v>0</v>
      </c>
      <c r="N379" s="3698" t="s">
        <v>1322</v>
      </c>
      <c r="O379" s="6171" t="s">
        <v>1171</v>
      </c>
      <c r="P379" s="6216">
        <v>1</v>
      </c>
      <c r="Q379" s="6216">
        <v>1</v>
      </c>
      <c r="R379" s="8092"/>
      <c r="S379" s="6035"/>
    </row>
    <row r="380" spans="1:20" s="51" customFormat="1" ht="17.25" customHeight="1">
      <c r="A380" s="3729"/>
      <c r="B380" s="3857"/>
      <c r="C380" s="3727"/>
      <c r="D380" s="3726"/>
      <c r="E380" s="3663"/>
      <c r="F380" s="8382"/>
      <c r="G380" s="8112"/>
      <c r="H380" s="8109"/>
      <c r="I380" s="8162"/>
      <c r="J380" s="6114" t="s">
        <v>69</v>
      </c>
      <c r="K380" s="6113"/>
      <c r="L380" s="3875">
        <v>0</v>
      </c>
      <c r="M380" s="3875">
        <v>0</v>
      </c>
      <c r="N380" s="3698"/>
      <c r="O380" s="3703"/>
      <c r="P380" s="3704"/>
      <c r="Q380" s="3702"/>
      <c r="R380" s="8092"/>
      <c r="S380" s="6035"/>
    </row>
    <row r="381" spans="1:20" s="51" customFormat="1" ht="22.5" customHeight="1" thickBot="1">
      <c r="A381" s="3723"/>
      <c r="B381" s="3862"/>
      <c r="C381" s="3721"/>
      <c r="D381" s="3720"/>
      <c r="E381" s="3654"/>
      <c r="F381" s="8383"/>
      <c r="G381" s="8113"/>
      <c r="H381" s="8110"/>
      <c r="I381" s="8163"/>
      <c r="J381" s="6215" t="s">
        <v>36</v>
      </c>
      <c r="K381" s="3868">
        <f>SUM(K378:K380)</f>
        <v>60</v>
      </c>
      <c r="L381" s="3868">
        <f>SUM(L378:L380)</f>
        <v>231</v>
      </c>
      <c r="M381" s="3868">
        <f>SUM(M378:M380)</f>
        <v>229.9</v>
      </c>
      <c r="N381" s="3689"/>
      <c r="O381" s="3718"/>
      <c r="P381" s="3688"/>
      <c r="Q381" s="3717"/>
      <c r="R381" s="8093"/>
      <c r="S381" s="6035"/>
    </row>
    <row r="382" spans="1:20" s="51" customFormat="1" ht="27.75" hidden="1" customHeight="1" thickBot="1">
      <c r="A382" s="3669" t="s">
        <v>51</v>
      </c>
      <c r="B382" s="3861" t="s">
        <v>43</v>
      </c>
      <c r="C382" s="3732" t="s">
        <v>43</v>
      </c>
      <c r="D382" s="3731" t="s">
        <v>1198</v>
      </c>
      <c r="E382" s="3737"/>
      <c r="F382" s="8094" t="s">
        <v>1321</v>
      </c>
      <c r="G382" s="8377" t="s">
        <v>1318</v>
      </c>
      <c r="H382" s="8108" t="s">
        <v>48</v>
      </c>
      <c r="I382" s="8161" t="s">
        <v>1320</v>
      </c>
      <c r="J382" s="6214" t="s">
        <v>41</v>
      </c>
      <c r="K382" s="6213"/>
      <c r="L382" s="3874">
        <v>0</v>
      </c>
      <c r="M382" s="3870"/>
      <c r="N382" s="6210" t="s">
        <v>1314</v>
      </c>
      <c r="O382" s="6209" t="s">
        <v>476</v>
      </c>
      <c r="P382" s="6212"/>
      <c r="Q382" s="6115"/>
      <c r="R382" s="6036"/>
      <c r="S382" s="6035"/>
    </row>
    <row r="383" spans="1:20" s="51" customFormat="1" ht="17.25" hidden="1" customHeight="1" thickBot="1">
      <c r="A383" s="3729"/>
      <c r="B383" s="3857"/>
      <c r="C383" s="3727"/>
      <c r="D383" s="3726"/>
      <c r="E383" s="3737"/>
      <c r="F383" s="8382"/>
      <c r="G383" s="8378"/>
      <c r="H383" s="8109"/>
      <c r="I383" s="8162"/>
      <c r="J383" s="6120" t="s">
        <v>373</v>
      </c>
      <c r="K383" s="6119"/>
      <c r="L383" s="3871">
        <v>0</v>
      </c>
      <c r="M383" s="3752"/>
      <c r="N383" s="3691"/>
      <c r="O383" s="3690"/>
      <c r="P383" s="3690"/>
      <c r="R383" s="6036"/>
      <c r="S383" s="6035"/>
    </row>
    <row r="384" spans="1:20" s="51" customFormat="1" ht="23.25" hidden="1" customHeight="1" thickBot="1">
      <c r="A384" s="3729"/>
      <c r="B384" s="3857"/>
      <c r="C384" s="3727"/>
      <c r="D384" s="3726"/>
      <c r="E384" s="3737"/>
      <c r="F384" s="8382"/>
      <c r="G384" s="8378"/>
      <c r="H384" s="8109"/>
      <c r="I384" s="8162"/>
      <c r="J384" s="6111" t="s">
        <v>69</v>
      </c>
      <c r="K384" s="6202"/>
      <c r="L384" s="3873">
        <v>0</v>
      </c>
      <c r="M384" s="3872"/>
      <c r="N384" s="3691"/>
      <c r="O384" s="3690"/>
      <c r="P384" s="3690"/>
      <c r="R384" s="6036"/>
      <c r="S384" s="6035"/>
      <c r="T384" s="3623"/>
    </row>
    <row r="385" spans="1:22" s="51" customFormat="1" ht="18" hidden="1" customHeight="1" thickBot="1">
      <c r="A385" s="3729"/>
      <c r="B385" s="3857"/>
      <c r="C385" s="3727"/>
      <c r="D385" s="3726"/>
      <c r="E385" s="3737"/>
      <c r="F385" s="8383"/>
      <c r="G385" s="8379"/>
      <c r="H385" s="8110"/>
      <c r="I385" s="8163"/>
      <c r="J385" s="6160" t="s">
        <v>36</v>
      </c>
      <c r="K385" s="6211"/>
      <c r="L385" s="3825">
        <f>SUM(L382:L384)</f>
        <v>0</v>
      </c>
      <c r="M385" s="3867"/>
      <c r="N385" s="3689"/>
      <c r="O385" s="3688"/>
      <c r="P385" s="3688"/>
      <c r="Q385" s="3717"/>
      <c r="R385" s="6036"/>
      <c r="S385" s="6035"/>
    </row>
    <row r="386" spans="1:22" s="51" customFormat="1" ht="19.5" customHeight="1">
      <c r="A386" s="3669" t="s">
        <v>51</v>
      </c>
      <c r="B386" s="3861" t="s">
        <v>43</v>
      </c>
      <c r="C386" s="3732" t="s">
        <v>43</v>
      </c>
      <c r="D386" s="3731" t="s">
        <v>1009</v>
      </c>
      <c r="E386" s="3663"/>
      <c r="F386" s="8094" t="s">
        <v>1319</v>
      </c>
      <c r="G386" s="8111" t="s">
        <v>1318</v>
      </c>
      <c r="H386" s="8108" t="s">
        <v>48</v>
      </c>
      <c r="I386" s="8161" t="s">
        <v>1174</v>
      </c>
      <c r="J386" s="6120" t="s">
        <v>41</v>
      </c>
      <c r="K386" s="3823">
        <v>0</v>
      </c>
      <c r="L386" s="3823">
        <v>0</v>
      </c>
      <c r="M386" s="3823">
        <v>0</v>
      </c>
      <c r="N386" s="6210" t="s">
        <v>1317</v>
      </c>
      <c r="O386" s="6209" t="s">
        <v>1171</v>
      </c>
      <c r="P386" s="6116">
        <v>1</v>
      </c>
      <c r="Q386" s="6115">
        <v>0</v>
      </c>
      <c r="R386" s="6036"/>
      <c r="S386" s="6035"/>
    </row>
    <row r="387" spans="1:22" s="51" customFormat="1" ht="27" customHeight="1">
      <c r="A387" s="3729"/>
      <c r="B387" s="3857"/>
      <c r="C387" s="3727"/>
      <c r="D387" s="3726"/>
      <c r="E387" s="3663"/>
      <c r="F387" s="8375"/>
      <c r="G387" s="8112"/>
      <c r="H387" s="8109"/>
      <c r="I387" s="8162"/>
      <c r="J387" s="6145" t="s">
        <v>373</v>
      </c>
      <c r="K387" s="3834">
        <v>0</v>
      </c>
      <c r="L387" s="3834">
        <v>0</v>
      </c>
      <c r="M387" s="3834">
        <v>0</v>
      </c>
      <c r="N387" s="3691"/>
      <c r="O387" s="3690"/>
      <c r="P387" s="3690"/>
      <c r="R387" s="6036"/>
      <c r="S387" s="6035"/>
    </row>
    <row r="388" spans="1:22" s="51" customFormat="1" ht="21" customHeight="1" thickBot="1">
      <c r="A388" s="3729"/>
      <c r="B388" s="3857"/>
      <c r="C388" s="3727"/>
      <c r="D388" s="3726"/>
      <c r="E388" s="3663"/>
      <c r="F388" s="8375"/>
      <c r="G388" s="8112"/>
      <c r="H388" s="8109"/>
      <c r="I388" s="8162"/>
      <c r="J388" s="6111" t="s">
        <v>69</v>
      </c>
      <c r="K388" s="3858">
        <v>0</v>
      </c>
      <c r="L388" s="3858">
        <v>0</v>
      </c>
      <c r="M388" s="3858">
        <v>0</v>
      </c>
      <c r="N388" s="3691"/>
      <c r="O388" s="3690"/>
      <c r="P388" s="3690"/>
      <c r="R388" s="6036"/>
      <c r="S388" s="6035"/>
    </row>
    <row r="389" spans="1:22" s="51" customFormat="1" ht="15" customHeight="1" thickBot="1">
      <c r="A389" s="3729"/>
      <c r="B389" s="3857"/>
      <c r="C389" s="3727"/>
      <c r="D389" s="3726"/>
      <c r="E389" s="3663"/>
      <c r="F389" s="8376"/>
      <c r="G389" s="8113"/>
      <c r="H389" s="8110"/>
      <c r="I389" s="8163"/>
      <c r="J389" s="6160" t="s">
        <v>36</v>
      </c>
      <c r="K389" s="3825">
        <f>SUM(K386:K388)</f>
        <v>0</v>
      </c>
      <c r="L389" s="3825">
        <f>SUM(L386:L388)</f>
        <v>0</v>
      </c>
      <c r="M389" s="3825">
        <f>SUM(M386:M388)</f>
        <v>0</v>
      </c>
      <c r="N389" s="3689"/>
      <c r="O389" s="3688"/>
      <c r="P389" s="3688"/>
      <c r="Q389" s="3717"/>
      <c r="R389" s="6036"/>
      <c r="S389" s="6035"/>
    </row>
    <row r="390" spans="1:22" s="51" customFormat="1" ht="29.25" customHeight="1">
      <c r="A390" s="3669" t="s">
        <v>51</v>
      </c>
      <c r="B390" s="3861" t="s">
        <v>43</v>
      </c>
      <c r="C390" s="3732" t="s">
        <v>43</v>
      </c>
      <c r="D390" s="8117" t="s">
        <v>1316</v>
      </c>
      <c r="E390" s="3667"/>
      <c r="F390" s="8094" t="s">
        <v>1315</v>
      </c>
      <c r="G390" s="8111" t="s">
        <v>683</v>
      </c>
      <c r="H390" s="8108" t="s">
        <v>48</v>
      </c>
      <c r="I390" s="8161" t="s">
        <v>1174</v>
      </c>
      <c r="J390" s="6120" t="s">
        <v>41</v>
      </c>
      <c r="K390" s="6119">
        <v>0</v>
      </c>
      <c r="L390" s="3823">
        <v>260</v>
      </c>
      <c r="M390" s="3822">
        <v>0.5</v>
      </c>
      <c r="N390" s="6208" t="s">
        <v>1314</v>
      </c>
      <c r="O390" s="6207" t="s">
        <v>476</v>
      </c>
      <c r="P390" s="6116">
        <v>0.2</v>
      </c>
      <c r="Q390" s="6115">
        <v>0</v>
      </c>
      <c r="R390" s="8091" t="s">
        <v>1313</v>
      </c>
      <c r="S390" s="6035"/>
    </row>
    <row r="391" spans="1:22" s="51" customFormat="1" ht="21.75" customHeight="1">
      <c r="A391" s="3729"/>
      <c r="B391" s="3857"/>
      <c r="C391" s="3727"/>
      <c r="D391" s="8118"/>
      <c r="E391" s="3663"/>
      <c r="F391" s="8380"/>
      <c r="G391" s="8112"/>
      <c r="H391" s="8109"/>
      <c r="I391" s="8162"/>
      <c r="J391" s="6114" t="s">
        <v>373</v>
      </c>
      <c r="K391" s="6113">
        <v>0</v>
      </c>
      <c r="L391" s="3826">
        <v>0</v>
      </c>
      <c r="M391" s="3826">
        <v>0</v>
      </c>
      <c r="N391" s="3698"/>
      <c r="O391" s="6171"/>
      <c r="P391" s="6051"/>
      <c r="Q391" s="6206"/>
      <c r="R391" s="8092"/>
      <c r="S391" s="6035"/>
    </row>
    <row r="392" spans="1:22" s="51" customFormat="1" ht="21.75" customHeight="1">
      <c r="A392" s="3729"/>
      <c r="B392" s="3857"/>
      <c r="C392" s="3727"/>
      <c r="D392" s="8118"/>
      <c r="E392" s="3663"/>
      <c r="F392" s="8380"/>
      <c r="G392" s="8112"/>
      <c r="H392" s="8109"/>
      <c r="I392" s="8162"/>
      <c r="J392" s="6114" t="s">
        <v>374</v>
      </c>
      <c r="K392" s="6113">
        <v>0</v>
      </c>
      <c r="L392" s="3826">
        <v>255.3</v>
      </c>
      <c r="M392" s="3846">
        <v>205.2</v>
      </c>
      <c r="N392" s="3698"/>
      <c r="O392" s="6171"/>
      <c r="P392" s="6051"/>
      <c r="Q392" s="6206"/>
      <c r="R392" s="8092"/>
      <c r="S392" s="6035"/>
    </row>
    <row r="393" spans="1:22" s="51" customFormat="1" ht="22.5" customHeight="1">
      <c r="A393" s="3729"/>
      <c r="B393" s="3857"/>
      <c r="C393" s="3727"/>
      <c r="D393" s="8118"/>
      <c r="E393" s="3663"/>
      <c r="F393" s="8380"/>
      <c r="G393" s="8112"/>
      <c r="H393" s="8109"/>
      <c r="I393" s="8162"/>
      <c r="J393" s="6114" t="s">
        <v>69</v>
      </c>
      <c r="K393" s="6113">
        <v>0</v>
      </c>
      <c r="L393" s="3826">
        <v>0</v>
      </c>
      <c r="M393" s="3826">
        <v>0</v>
      </c>
      <c r="N393" s="3698"/>
      <c r="O393" s="3703"/>
      <c r="P393" s="3704"/>
      <c r="Q393" s="3702"/>
      <c r="R393" s="8092"/>
      <c r="S393" s="6035"/>
    </row>
    <row r="394" spans="1:22" s="51" customFormat="1" ht="12.75" customHeight="1" thickBot="1">
      <c r="A394" s="3723"/>
      <c r="B394" s="3862"/>
      <c r="C394" s="3721"/>
      <c r="D394" s="8119"/>
      <c r="E394" s="3654"/>
      <c r="F394" s="8381"/>
      <c r="G394" s="8113"/>
      <c r="H394" s="8110"/>
      <c r="I394" s="8163"/>
      <c r="J394" s="6205" t="s">
        <v>36</v>
      </c>
      <c r="K394" s="3868">
        <f>SUM(K390:K393)</f>
        <v>0</v>
      </c>
      <c r="L394" s="3868">
        <f>SUM(L390:L393)</f>
        <v>515.29999999999995</v>
      </c>
      <c r="M394" s="3868">
        <f>SUM(M390:M393)</f>
        <v>205.7</v>
      </c>
      <c r="N394" s="3689"/>
      <c r="O394" s="3718"/>
      <c r="P394" s="3688"/>
      <c r="Q394" s="3717"/>
      <c r="R394" s="8093"/>
      <c r="S394" s="6035"/>
    </row>
    <row r="395" spans="1:22" s="51" customFormat="1" ht="23.25" hidden="1" customHeight="1" thickBot="1">
      <c r="A395" s="3669" t="s">
        <v>51</v>
      </c>
      <c r="B395" s="3861" t="s">
        <v>43</v>
      </c>
      <c r="C395" s="3732" t="s">
        <v>43</v>
      </c>
      <c r="D395" s="8117"/>
      <c r="E395" s="3667"/>
      <c r="F395" s="8384"/>
      <c r="G395" s="8111" t="s">
        <v>683</v>
      </c>
      <c r="H395" s="8108" t="s">
        <v>48</v>
      </c>
      <c r="I395" s="8161" t="s">
        <v>1174</v>
      </c>
      <c r="J395" s="6120" t="s">
        <v>41</v>
      </c>
      <c r="K395" s="6119"/>
      <c r="L395" s="3871"/>
      <c r="M395" s="3870"/>
      <c r="N395" s="8143" t="s">
        <v>1300</v>
      </c>
      <c r="O395" s="3666" t="s">
        <v>1171</v>
      </c>
      <c r="P395" s="3738"/>
      <c r="Q395" s="3682"/>
      <c r="R395" s="6036"/>
      <c r="S395" s="6035"/>
    </row>
    <row r="396" spans="1:22" s="51" customFormat="1" ht="27.75" hidden="1" customHeight="1">
      <c r="A396" s="3729"/>
      <c r="B396" s="3857"/>
      <c r="C396" s="3727"/>
      <c r="D396" s="8118"/>
      <c r="E396" s="3663"/>
      <c r="F396" s="8384"/>
      <c r="G396" s="8112"/>
      <c r="H396" s="8109"/>
      <c r="I396" s="8162"/>
      <c r="J396" s="6114" t="s">
        <v>373</v>
      </c>
      <c r="K396" s="6113"/>
      <c r="L396" s="3821"/>
      <c r="M396" s="3752"/>
      <c r="N396" s="8160"/>
      <c r="O396" s="3658"/>
      <c r="P396" s="3699"/>
      <c r="R396" s="6036"/>
      <c r="S396" s="6035"/>
    </row>
    <row r="397" spans="1:22" s="51" customFormat="1" ht="30.75" hidden="1" customHeight="1">
      <c r="A397" s="3729"/>
      <c r="B397" s="3857"/>
      <c r="C397" s="3727"/>
      <c r="D397" s="8118"/>
      <c r="E397" s="3663"/>
      <c r="F397" s="8384"/>
      <c r="G397" s="8112"/>
      <c r="H397" s="8109"/>
      <c r="I397" s="8162"/>
      <c r="J397" s="6111" t="s">
        <v>69</v>
      </c>
      <c r="K397" s="6202"/>
      <c r="L397" s="3869"/>
      <c r="M397" s="3752"/>
      <c r="N397" s="3691"/>
      <c r="O397" s="3658"/>
      <c r="P397" s="3699"/>
      <c r="R397" s="6036"/>
      <c r="S397" s="6035"/>
    </row>
    <row r="398" spans="1:22" s="51" customFormat="1" ht="49.5" hidden="1" customHeight="1">
      <c r="A398" s="3729"/>
      <c r="B398" s="3857"/>
      <c r="C398" s="3727"/>
      <c r="D398" s="8118"/>
      <c r="E398" s="3663"/>
      <c r="F398" s="8385"/>
      <c r="G398" s="8113"/>
      <c r="H398" s="8110"/>
      <c r="I398" s="8163"/>
      <c r="J398" s="6160" t="s">
        <v>36</v>
      </c>
      <c r="K398" s="6204"/>
      <c r="L398" s="3868">
        <f>SUM(L395:L397)</f>
        <v>0</v>
      </c>
      <c r="M398" s="3867"/>
      <c r="N398" s="3689"/>
      <c r="O398" s="3652"/>
      <c r="P398" s="3706"/>
      <c r="Q398" s="3717"/>
      <c r="R398" s="6036"/>
      <c r="S398" s="6035"/>
    </row>
    <row r="399" spans="1:22" s="51" customFormat="1" ht="27.75" customHeight="1">
      <c r="A399" s="3669" t="s">
        <v>51</v>
      </c>
      <c r="B399" s="3861" t="s">
        <v>43</v>
      </c>
      <c r="C399" s="3732" t="s">
        <v>43</v>
      </c>
      <c r="D399" s="8117" t="s">
        <v>1196</v>
      </c>
      <c r="E399" s="3667"/>
      <c r="F399" s="8214" t="s">
        <v>1312</v>
      </c>
      <c r="G399" s="8111" t="s">
        <v>683</v>
      </c>
      <c r="H399" s="8108" t="s">
        <v>48</v>
      </c>
      <c r="I399" s="8161" t="s">
        <v>1174</v>
      </c>
      <c r="J399" s="6120" t="s">
        <v>41</v>
      </c>
      <c r="K399" s="6119">
        <v>2</v>
      </c>
      <c r="L399" s="3823">
        <v>2</v>
      </c>
      <c r="M399" s="3822">
        <v>1.7</v>
      </c>
      <c r="N399" s="3866" t="s">
        <v>1311</v>
      </c>
      <c r="O399" s="3714" t="s">
        <v>476</v>
      </c>
      <c r="P399" s="3738">
        <v>0.106</v>
      </c>
      <c r="Q399" s="3738">
        <v>0.106</v>
      </c>
      <c r="R399" s="8091" t="s">
        <v>1310</v>
      </c>
      <c r="S399" s="6035"/>
      <c r="V399" s="3623"/>
    </row>
    <row r="400" spans="1:22" s="51" customFormat="1" ht="16.5" customHeight="1">
      <c r="A400" s="3729"/>
      <c r="B400" s="3857"/>
      <c r="C400" s="3727"/>
      <c r="D400" s="8118"/>
      <c r="E400" s="3663"/>
      <c r="F400" s="8215"/>
      <c r="G400" s="8112"/>
      <c r="H400" s="8109"/>
      <c r="I400" s="8162"/>
      <c r="J400" s="6114" t="s">
        <v>373</v>
      </c>
      <c r="K400" s="6113"/>
      <c r="L400" s="3821"/>
      <c r="M400" s="3821"/>
      <c r="N400" s="3865"/>
      <c r="O400" s="3687"/>
      <c r="P400" s="3690"/>
      <c r="R400" s="8092"/>
      <c r="S400" s="6035"/>
    </row>
    <row r="401" spans="1:20" s="51" customFormat="1" ht="15.75" customHeight="1" thickBot="1">
      <c r="A401" s="3729"/>
      <c r="B401" s="3857"/>
      <c r="C401" s="3727"/>
      <c r="D401" s="8118"/>
      <c r="E401" s="3663"/>
      <c r="F401" s="8215"/>
      <c r="G401" s="8112"/>
      <c r="H401" s="8109"/>
      <c r="I401" s="8162"/>
      <c r="J401" s="6111" t="s">
        <v>69</v>
      </c>
      <c r="K401" s="6202"/>
      <c r="L401" s="3863"/>
      <c r="M401" s="3752"/>
      <c r="N401" s="3865"/>
      <c r="O401" s="3687"/>
      <c r="P401" s="3690"/>
      <c r="R401" s="8092"/>
      <c r="S401" s="6035"/>
    </row>
    <row r="402" spans="1:20" s="51" customFormat="1" ht="21" customHeight="1" thickBot="1">
      <c r="A402" s="3723"/>
      <c r="B402" s="3862"/>
      <c r="C402" s="3721"/>
      <c r="D402" s="8119"/>
      <c r="E402" s="3654"/>
      <c r="F402" s="8216"/>
      <c r="G402" s="8113"/>
      <c r="H402" s="8110"/>
      <c r="I402" s="8163"/>
      <c r="J402" s="6037" t="s">
        <v>36</v>
      </c>
      <c r="K402" s="3825">
        <f>SUM(K399:K401)</f>
        <v>2</v>
      </c>
      <c r="L402" s="3825">
        <f>SUM(L399:L401)</f>
        <v>2</v>
      </c>
      <c r="M402" s="3825">
        <f>SUM(M399:M401)</f>
        <v>1.7</v>
      </c>
      <c r="N402" s="3689"/>
      <c r="O402" s="3718"/>
      <c r="P402" s="3688"/>
      <c r="Q402" s="3717"/>
      <c r="R402" s="8093"/>
      <c r="S402" s="6035"/>
    </row>
    <row r="403" spans="1:20" s="51" customFormat="1" ht="14.45" customHeight="1">
      <c r="A403" s="3669" t="s">
        <v>51</v>
      </c>
      <c r="B403" s="3861" t="s">
        <v>43</v>
      </c>
      <c r="C403" s="3732" t="s">
        <v>43</v>
      </c>
      <c r="D403" s="8117" t="s">
        <v>1194</v>
      </c>
      <c r="E403" s="3794"/>
      <c r="F403" s="8094" t="s">
        <v>1309</v>
      </c>
      <c r="G403" s="3803"/>
      <c r="H403" s="8108" t="s">
        <v>48</v>
      </c>
      <c r="I403" s="8161" t="s">
        <v>790</v>
      </c>
      <c r="J403" s="6120" t="s">
        <v>41</v>
      </c>
      <c r="K403" s="6119">
        <v>35</v>
      </c>
      <c r="L403" s="3823">
        <v>43</v>
      </c>
      <c r="M403" s="3823">
        <v>37.700000000000003</v>
      </c>
      <c r="N403" s="8143" t="s">
        <v>1308</v>
      </c>
      <c r="O403" s="3666" t="s">
        <v>1171</v>
      </c>
      <c r="P403" s="3738">
        <v>3</v>
      </c>
      <c r="Q403" s="3682">
        <v>3</v>
      </c>
      <c r="R403" s="6036"/>
      <c r="S403" s="6035"/>
      <c r="T403" s="3623"/>
    </row>
    <row r="404" spans="1:20" s="51" customFormat="1" ht="13.9" customHeight="1">
      <c r="A404" s="3729"/>
      <c r="B404" s="3857"/>
      <c r="C404" s="3727"/>
      <c r="D404" s="8118"/>
      <c r="E404" s="3794"/>
      <c r="F404" s="8095"/>
      <c r="G404" s="3803"/>
      <c r="H404" s="8109"/>
      <c r="I404" s="8162"/>
      <c r="J404" s="6114" t="s">
        <v>373</v>
      </c>
      <c r="K404" s="6113"/>
      <c r="L404" s="3821"/>
      <c r="M404" s="3853"/>
      <c r="N404" s="8144"/>
      <c r="O404" s="3693"/>
      <c r="P404" s="3864"/>
      <c r="Q404" s="3735"/>
      <c r="R404" s="6036"/>
      <c r="S404" s="6035"/>
    </row>
    <row r="405" spans="1:20" s="51" customFormat="1" ht="13.9" customHeight="1" thickBot="1">
      <c r="A405" s="3729"/>
      <c r="B405" s="3857"/>
      <c r="C405" s="3727"/>
      <c r="D405" s="8118"/>
      <c r="E405" s="3794"/>
      <c r="F405" s="8095"/>
      <c r="G405" s="3803"/>
      <c r="H405" s="8109"/>
      <c r="I405" s="8162"/>
      <c r="J405" s="6111" t="s">
        <v>69</v>
      </c>
      <c r="K405" s="6202"/>
      <c r="L405" s="3863"/>
      <c r="M405" s="3752"/>
      <c r="N405" s="3691"/>
      <c r="O405" s="3687"/>
      <c r="P405" s="3690"/>
      <c r="R405" s="6036"/>
      <c r="S405" s="6035"/>
    </row>
    <row r="406" spans="1:20" s="51" customFormat="1" ht="20.25" customHeight="1" thickBot="1">
      <c r="A406" s="3723"/>
      <c r="B406" s="3862"/>
      <c r="C406" s="3721"/>
      <c r="D406" s="8119"/>
      <c r="E406" s="3794"/>
      <c r="F406" s="8096"/>
      <c r="G406" s="3803"/>
      <c r="H406" s="8110"/>
      <c r="I406" s="8163"/>
      <c r="J406" s="6037" t="s">
        <v>36</v>
      </c>
      <c r="K406" s="3825">
        <f>SUM(K403:K405)</f>
        <v>35</v>
      </c>
      <c r="L406" s="3825">
        <f>SUM(L403:L405)</f>
        <v>43</v>
      </c>
      <c r="M406" s="3825">
        <f>SUM(M403:M405)</f>
        <v>37.700000000000003</v>
      </c>
      <c r="N406" s="3689"/>
      <c r="O406" s="3718"/>
      <c r="P406" s="3688"/>
      <c r="Q406" s="3717"/>
      <c r="R406" s="6036"/>
      <c r="S406" s="6035"/>
    </row>
    <row r="407" spans="1:20" s="51" customFormat="1" ht="20.25" customHeight="1">
      <c r="A407" s="3669" t="s">
        <v>51</v>
      </c>
      <c r="B407" s="3861" t="s">
        <v>43</v>
      </c>
      <c r="C407" s="3732" t="s">
        <v>43</v>
      </c>
      <c r="D407" s="8117" t="s">
        <v>1192</v>
      </c>
      <c r="E407" s="3667"/>
      <c r="F407" s="8094" t="s">
        <v>1307</v>
      </c>
      <c r="G407" s="3803"/>
      <c r="H407" s="8108" t="s">
        <v>48</v>
      </c>
      <c r="I407" s="8161" t="s">
        <v>1174</v>
      </c>
      <c r="J407" s="6120" t="s">
        <v>41</v>
      </c>
      <c r="K407" s="3823">
        <v>0</v>
      </c>
      <c r="L407" s="3823">
        <v>0</v>
      </c>
      <c r="M407" s="3823">
        <v>0</v>
      </c>
      <c r="N407" s="8374" t="s">
        <v>1306</v>
      </c>
      <c r="O407" s="6174" t="s">
        <v>476</v>
      </c>
      <c r="P407" s="3714">
        <v>1</v>
      </c>
      <c r="Q407" s="3713">
        <v>0</v>
      </c>
      <c r="R407" s="8091" t="s">
        <v>1305</v>
      </c>
      <c r="S407" s="6035"/>
    </row>
    <row r="408" spans="1:20" s="51" customFormat="1" ht="20.25" customHeight="1">
      <c r="A408" s="3729"/>
      <c r="B408" s="3857"/>
      <c r="C408" s="3727"/>
      <c r="D408" s="8118"/>
      <c r="E408" s="3663"/>
      <c r="F408" s="8095"/>
      <c r="G408" s="3803"/>
      <c r="H408" s="8109"/>
      <c r="I408" s="8162"/>
      <c r="J408" s="6114" t="s">
        <v>373</v>
      </c>
      <c r="K408" s="3826">
        <v>0</v>
      </c>
      <c r="L408" s="3826">
        <v>0</v>
      </c>
      <c r="M408" s="3826">
        <v>0</v>
      </c>
      <c r="N408" s="8397"/>
      <c r="O408" s="3687"/>
      <c r="P408" s="3690"/>
      <c r="R408" s="8092"/>
      <c r="S408" s="6035"/>
    </row>
    <row r="409" spans="1:20" s="51" customFormat="1" ht="20.25" customHeight="1">
      <c r="A409" s="3729"/>
      <c r="B409" s="3857"/>
      <c r="C409" s="3727"/>
      <c r="D409" s="8118"/>
      <c r="E409" s="3663"/>
      <c r="F409" s="8095"/>
      <c r="G409" s="3803"/>
      <c r="H409" s="8109"/>
      <c r="I409" s="8162"/>
      <c r="J409" s="6111" t="s">
        <v>374</v>
      </c>
      <c r="K409" s="3826">
        <v>0</v>
      </c>
      <c r="L409" s="3826">
        <v>0</v>
      </c>
      <c r="M409" s="3826">
        <v>0</v>
      </c>
      <c r="N409" s="8397"/>
      <c r="O409" s="3687"/>
      <c r="P409" s="3690"/>
      <c r="R409" s="8092"/>
      <c r="S409" s="6035"/>
    </row>
    <row r="410" spans="1:20" s="51" customFormat="1" ht="20.25" customHeight="1" thickBot="1">
      <c r="A410" s="3729"/>
      <c r="B410" s="3857"/>
      <c r="C410" s="3727"/>
      <c r="D410" s="8118"/>
      <c r="E410" s="3663"/>
      <c r="F410" s="8095"/>
      <c r="G410" s="3803"/>
      <c r="H410" s="8109"/>
      <c r="I410" s="8162"/>
      <c r="J410" s="6111" t="s">
        <v>69</v>
      </c>
      <c r="K410" s="3858">
        <v>0</v>
      </c>
      <c r="L410" s="3858">
        <v>0</v>
      </c>
      <c r="M410" s="3858">
        <v>0</v>
      </c>
      <c r="N410" s="8397"/>
      <c r="O410" s="3687"/>
      <c r="P410" s="3690"/>
      <c r="R410" s="8092"/>
      <c r="S410" s="6035"/>
    </row>
    <row r="411" spans="1:20" s="51" customFormat="1" ht="20.25" customHeight="1" thickBot="1">
      <c r="A411" s="3723"/>
      <c r="B411" s="3862"/>
      <c r="C411" s="3721"/>
      <c r="D411" s="8119"/>
      <c r="E411" s="3654"/>
      <c r="F411" s="8096"/>
      <c r="G411" s="3803"/>
      <c r="H411" s="8110"/>
      <c r="I411" s="8163"/>
      <c r="J411" s="6037" t="s">
        <v>36</v>
      </c>
      <c r="K411" s="3825">
        <f>SUM(K407:K410)</f>
        <v>0</v>
      </c>
      <c r="L411" s="3825">
        <f>SUM(L407:L410)</f>
        <v>0</v>
      </c>
      <c r="M411" s="3825">
        <f>SUM(M407:M410)</f>
        <v>0</v>
      </c>
      <c r="N411" s="8398"/>
      <c r="O411" s="3718"/>
      <c r="P411" s="3688"/>
      <c r="Q411" s="3717"/>
      <c r="R411" s="8093"/>
      <c r="S411" s="6035"/>
    </row>
    <row r="412" spans="1:20" s="51" customFormat="1" ht="20.25" customHeight="1">
      <c r="A412" s="3669" t="s">
        <v>51</v>
      </c>
      <c r="B412" s="3861" t="s">
        <v>43</v>
      </c>
      <c r="C412" s="3732" t="s">
        <v>43</v>
      </c>
      <c r="D412" s="8117" t="s">
        <v>1190</v>
      </c>
      <c r="E412" s="3794"/>
      <c r="F412" s="6041" t="s">
        <v>1304</v>
      </c>
      <c r="G412" s="3803"/>
      <c r="H412" s="8108" t="s">
        <v>48</v>
      </c>
      <c r="I412" s="8161" t="s">
        <v>1174</v>
      </c>
      <c r="J412" s="6120" t="s">
        <v>41</v>
      </c>
      <c r="K412" s="6119">
        <v>350</v>
      </c>
      <c r="L412" s="3823">
        <v>93.5</v>
      </c>
      <c r="M412" s="3823">
        <v>4.5999999999999996</v>
      </c>
      <c r="N412" s="8136" t="s">
        <v>1303</v>
      </c>
      <c r="O412" s="3658" t="s">
        <v>476</v>
      </c>
      <c r="P412" s="3699">
        <v>0.84</v>
      </c>
      <c r="Q412" s="3699">
        <v>0.84</v>
      </c>
      <c r="R412" s="8091" t="s">
        <v>1302</v>
      </c>
      <c r="S412" s="6035"/>
    </row>
    <row r="413" spans="1:20" s="51" customFormat="1" ht="20.25" customHeight="1">
      <c r="A413" s="3729"/>
      <c r="B413" s="3857"/>
      <c r="C413" s="3727"/>
      <c r="D413" s="8118"/>
      <c r="E413" s="3794"/>
      <c r="F413" s="6040"/>
      <c r="G413" s="3803"/>
      <c r="H413" s="8109"/>
      <c r="I413" s="8162"/>
      <c r="J413" s="6114" t="s">
        <v>373</v>
      </c>
      <c r="K413" s="6113"/>
      <c r="L413" s="3826">
        <v>0</v>
      </c>
      <c r="M413" s="3826">
        <v>0</v>
      </c>
      <c r="N413" s="8136"/>
      <c r="O413" s="3687"/>
      <c r="P413" s="3690"/>
      <c r="R413" s="8092"/>
      <c r="S413" s="6035"/>
    </row>
    <row r="414" spans="1:20" s="51" customFormat="1" ht="20.25" customHeight="1">
      <c r="A414" s="3729"/>
      <c r="B414" s="3857"/>
      <c r="C414" s="3727"/>
      <c r="D414" s="8118"/>
      <c r="E414" s="3794"/>
      <c r="F414" s="6040"/>
      <c r="G414" s="3803"/>
      <c r="H414" s="8109"/>
      <c r="I414" s="8162"/>
      <c r="J414" s="6111" t="s">
        <v>374</v>
      </c>
      <c r="K414" s="3821">
        <v>0</v>
      </c>
      <c r="L414" s="3826">
        <v>190.5</v>
      </c>
      <c r="M414" s="3826">
        <v>190.5</v>
      </c>
      <c r="N414" s="6201"/>
      <c r="O414" s="3687"/>
      <c r="P414" s="3690"/>
      <c r="R414" s="8092"/>
      <c r="S414" s="6035"/>
    </row>
    <row r="415" spans="1:20" s="51" customFormat="1" ht="20.25" customHeight="1" thickBot="1">
      <c r="A415" s="3729"/>
      <c r="B415" s="3857"/>
      <c r="C415" s="3727"/>
      <c r="D415" s="8118"/>
      <c r="E415" s="3794"/>
      <c r="F415" s="6040"/>
      <c r="G415" s="3803"/>
      <c r="H415" s="8109"/>
      <c r="I415" s="8162"/>
      <c r="J415" s="6111" t="s">
        <v>69</v>
      </c>
      <c r="K415" s="6202"/>
      <c r="L415" s="3858">
        <v>0</v>
      </c>
      <c r="M415" s="3858">
        <v>0</v>
      </c>
      <c r="N415" s="6201"/>
      <c r="O415" s="3687"/>
      <c r="P415" s="3690"/>
      <c r="R415" s="8092"/>
      <c r="S415" s="6035"/>
    </row>
    <row r="416" spans="1:20" s="51" customFormat="1" ht="20.25" customHeight="1" thickBot="1">
      <c r="A416" s="3723"/>
      <c r="B416" s="3862"/>
      <c r="C416" s="3721"/>
      <c r="D416" s="8119"/>
      <c r="E416" s="3794"/>
      <c r="F416" s="6039"/>
      <c r="G416" s="3803"/>
      <c r="H416" s="8110"/>
      <c r="I416" s="8163"/>
      <c r="J416" s="6037" t="s">
        <v>36</v>
      </c>
      <c r="K416" s="3825">
        <f>SUM(K412:K415)</f>
        <v>350</v>
      </c>
      <c r="L416" s="3825">
        <f>SUM(L412:L415)</f>
        <v>284</v>
      </c>
      <c r="M416" s="3825">
        <f>SUM(M412:M415)</f>
        <v>195.1</v>
      </c>
      <c r="N416" s="6201"/>
      <c r="O416" s="3687"/>
      <c r="P416" s="3690"/>
      <c r="R416" s="8093"/>
      <c r="S416" s="6035"/>
    </row>
    <row r="417" spans="1:25" s="51" customFormat="1" ht="20.25" customHeight="1">
      <c r="A417" s="3669" t="s">
        <v>51</v>
      </c>
      <c r="B417" s="3861" t="s">
        <v>43</v>
      </c>
      <c r="C417" s="3732" t="s">
        <v>43</v>
      </c>
      <c r="D417" s="3668" t="s">
        <v>1187</v>
      </c>
      <c r="E417" s="3667"/>
      <c r="F417" s="8140" t="s">
        <v>1301</v>
      </c>
      <c r="G417" s="3803"/>
      <c r="H417" s="3655"/>
      <c r="I417" s="8161" t="s">
        <v>1174</v>
      </c>
      <c r="J417" s="6120" t="s">
        <v>41</v>
      </c>
      <c r="K417" s="6119">
        <v>70</v>
      </c>
      <c r="L417" s="3823">
        <v>719.2</v>
      </c>
      <c r="M417" s="3823">
        <v>507.2</v>
      </c>
      <c r="N417" s="8143" t="s">
        <v>1300</v>
      </c>
      <c r="O417" s="3666" t="s">
        <v>476</v>
      </c>
      <c r="P417" s="3738">
        <v>0.46300000000000002</v>
      </c>
      <c r="Q417" s="3738">
        <v>0.46300000000000002</v>
      </c>
      <c r="R417" s="8091" t="s">
        <v>1299</v>
      </c>
      <c r="S417" s="6035"/>
      <c r="T417" s="3623"/>
    </row>
    <row r="418" spans="1:25" s="51" customFormat="1" ht="20.25" customHeight="1">
      <c r="A418" s="3729"/>
      <c r="B418" s="3857"/>
      <c r="C418" s="3727"/>
      <c r="D418" s="3664"/>
      <c r="E418" s="3663"/>
      <c r="F418" s="8141"/>
      <c r="G418" s="3803"/>
      <c r="H418" s="3655"/>
      <c r="I418" s="8162"/>
      <c r="J418" s="6114" t="s">
        <v>373</v>
      </c>
      <c r="K418" s="6113">
        <v>380</v>
      </c>
      <c r="L418" s="3826">
        <v>699.9</v>
      </c>
      <c r="M418" s="3826">
        <v>699.9</v>
      </c>
      <c r="N418" s="8160"/>
      <c r="O418" s="3658"/>
      <c r="P418" s="3690"/>
      <c r="R418" s="8092"/>
      <c r="S418" s="6035"/>
      <c r="T418" s="3623"/>
    </row>
    <row r="419" spans="1:25" s="51" customFormat="1" ht="20.25" customHeight="1">
      <c r="A419" s="3729"/>
      <c r="B419" s="3857"/>
      <c r="C419" s="3727"/>
      <c r="D419" s="3664"/>
      <c r="E419" s="3663"/>
      <c r="F419" s="8141"/>
      <c r="G419" s="3803"/>
      <c r="H419" s="3655"/>
      <c r="I419" s="8162"/>
      <c r="J419" s="6111" t="s">
        <v>374</v>
      </c>
      <c r="K419" s="3821">
        <v>0</v>
      </c>
      <c r="L419" s="3826">
        <v>300</v>
      </c>
      <c r="M419" s="3826">
        <v>300</v>
      </c>
      <c r="N419" s="6201"/>
      <c r="O419" s="3687"/>
      <c r="P419" s="3690"/>
      <c r="R419" s="8092"/>
      <c r="S419" s="6035"/>
    </row>
    <row r="420" spans="1:25" s="51" customFormat="1" ht="20.25" customHeight="1" thickBot="1">
      <c r="A420" s="3729"/>
      <c r="B420" s="3857"/>
      <c r="C420" s="3727"/>
      <c r="D420" s="3664"/>
      <c r="E420" s="3663"/>
      <c r="F420" s="8217"/>
      <c r="G420" s="3803"/>
      <c r="H420" s="3655"/>
      <c r="I420" s="8162"/>
      <c r="J420" s="6111" t="s">
        <v>69</v>
      </c>
      <c r="K420" s="6202"/>
      <c r="L420" s="3858">
        <v>0</v>
      </c>
      <c r="M420" s="3858">
        <v>0</v>
      </c>
      <c r="N420" s="6201"/>
      <c r="O420" s="3687"/>
      <c r="P420" s="3690"/>
      <c r="R420" s="8092"/>
      <c r="S420" s="6035"/>
    </row>
    <row r="421" spans="1:25" s="51" customFormat="1" ht="18" customHeight="1" thickBot="1">
      <c r="A421" s="3729"/>
      <c r="B421" s="3857"/>
      <c r="C421" s="3727"/>
      <c r="D421" s="3656"/>
      <c r="E421" s="3654"/>
      <c r="F421" s="6039"/>
      <c r="G421" s="3803"/>
      <c r="H421" s="3655"/>
      <c r="I421" s="8163"/>
      <c r="J421" s="6037" t="s">
        <v>36</v>
      </c>
      <c r="K421" s="3825">
        <f>SUM(K417:K420)</f>
        <v>450</v>
      </c>
      <c r="L421" s="3825">
        <f>SUM(L417:L420)</f>
        <v>1719.1</v>
      </c>
      <c r="M421" s="3825">
        <f>SUM(M417:M420)</f>
        <v>1507.1</v>
      </c>
      <c r="N421" s="6201"/>
      <c r="O421" s="3687"/>
      <c r="P421" s="3690"/>
      <c r="R421" s="8093"/>
      <c r="S421" s="6035"/>
      <c r="Y421" s="3623"/>
    </row>
    <row r="422" spans="1:25" s="51" customFormat="1" ht="15" customHeight="1" thickBot="1">
      <c r="A422" s="8237" t="s">
        <v>51</v>
      </c>
      <c r="B422" s="8243" t="s">
        <v>43</v>
      </c>
      <c r="C422" s="8105" t="s">
        <v>38</v>
      </c>
      <c r="D422" s="8188" t="s">
        <v>1298</v>
      </c>
      <c r="E422" s="8189"/>
      <c r="F422" s="8190"/>
      <c r="G422" s="8111" t="s">
        <v>647</v>
      </c>
      <c r="H422" s="8108" t="s">
        <v>48</v>
      </c>
      <c r="I422" s="8097" t="s">
        <v>790</v>
      </c>
      <c r="J422" s="6153" t="s">
        <v>41</v>
      </c>
      <c r="K422" s="3836">
        <f t="shared" ref="K422:M424" si="6">K426+K430+K434+K438</f>
        <v>1410</v>
      </c>
      <c r="L422" s="3836">
        <f t="shared" si="6"/>
        <v>1450</v>
      </c>
      <c r="M422" s="3836">
        <f t="shared" si="6"/>
        <v>1137.7</v>
      </c>
      <c r="N422" s="3715"/>
      <c r="O422" s="3809"/>
      <c r="P422" s="3809"/>
      <c r="Q422" s="3808"/>
      <c r="R422" s="6036"/>
      <c r="S422" s="6035"/>
      <c r="T422" s="3623"/>
      <c r="U422" s="3623"/>
    </row>
    <row r="423" spans="1:25" s="51" customFormat="1" ht="15" customHeight="1" thickBot="1">
      <c r="A423" s="8238"/>
      <c r="B423" s="8244"/>
      <c r="C423" s="8106"/>
      <c r="D423" s="8191"/>
      <c r="E423" s="8192"/>
      <c r="F423" s="8193"/>
      <c r="G423" s="8112"/>
      <c r="H423" s="8109"/>
      <c r="I423" s="8098"/>
      <c r="J423" s="6200" t="s">
        <v>373</v>
      </c>
      <c r="K423" s="3855">
        <f t="shared" si="6"/>
        <v>0</v>
      </c>
      <c r="L423" s="3855">
        <f t="shared" si="6"/>
        <v>0</v>
      </c>
      <c r="M423" s="3855">
        <f t="shared" si="6"/>
        <v>0</v>
      </c>
      <c r="N423" s="3849"/>
      <c r="O423" s="3848"/>
      <c r="P423" s="3848"/>
      <c r="Q423" s="3847"/>
      <c r="R423" s="6036"/>
      <c r="S423" s="6035"/>
    </row>
    <row r="424" spans="1:25" s="51" customFormat="1" ht="21.75" customHeight="1" thickBot="1">
      <c r="A424" s="8238"/>
      <c r="B424" s="8244"/>
      <c r="C424" s="8106"/>
      <c r="D424" s="8191"/>
      <c r="E424" s="8192"/>
      <c r="F424" s="8193"/>
      <c r="G424" s="8112"/>
      <c r="H424" s="8109"/>
      <c r="I424" s="8098"/>
      <c r="J424" s="6153" t="s">
        <v>69</v>
      </c>
      <c r="K424" s="3836">
        <f t="shared" si="6"/>
        <v>0</v>
      </c>
      <c r="L424" s="3836">
        <f t="shared" si="6"/>
        <v>0</v>
      </c>
      <c r="M424" s="3836">
        <f t="shared" si="6"/>
        <v>0</v>
      </c>
      <c r="N424" s="3854"/>
      <c r="O424" s="3809"/>
      <c r="P424" s="3751"/>
      <c r="Q424" s="3808"/>
      <c r="R424" s="6036"/>
      <c r="S424" s="6035"/>
    </row>
    <row r="425" spans="1:25" s="51" customFormat="1" ht="18" customHeight="1" thickBot="1">
      <c r="A425" s="8239"/>
      <c r="B425" s="8245"/>
      <c r="C425" s="8107"/>
      <c r="D425" s="8194"/>
      <c r="E425" s="8195"/>
      <c r="F425" s="8196"/>
      <c r="G425" s="8113"/>
      <c r="H425" s="8110"/>
      <c r="I425" s="8099"/>
      <c r="J425" s="6152" t="s">
        <v>36</v>
      </c>
      <c r="K425" s="3843">
        <f>SUM(K422:K424)</f>
        <v>1410</v>
      </c>
      <c r="L425" s="3843">
        <f>SUM(L422:L424)</f>
        <v>1450</v>
      </c>
      <c r="M425" s="3843">
        <f>SUM(M422:M424)</f>
        <v>1137.7</v>
      </c>
      <c r="N425" s="6199"/>
      <c r="O425" s="3687"/>
      <c r="P425" s="3687"/>
      <c r="R425" s="6036"/>
      <c r="S425" s="6035"/>
    </row>
    <row r="426" spans="1:25" s="51" customFormat="1" ht="17.25" customHeight="1">
      <c r="A426" s="8237" t="s">
        <v>51</v>
      </c>
      <c r="B426" s="8277" t="s">
        <v>43</v>
      </c>
      <c r="C426" s="8105" t="s">
        <v>38</v>
      </c>
      <c r="D426" s="8117" t="s">
        <v>43</v>
      </c>
      <c r="E426" s="3667"/>
      <c r="F426" s="8094" t="s">
        <v>1297</v>
      </c>
      <c r="G426" s="8111" t="s">
        <v>647</v>
      </c>
      <c r="H426" s="8145" t="s">
        <v>48</v>
      </c>
      <c r="I426" s="8391" t="s">
        <v>790</v>
      </c>
      <c r="J426" s="6120" t="s">
        <v>41</v>
      </c>
      <c r="K426" s="3823">
        <v>500</v>
      </c>
      <c r="L426" s="3823">
        <v>500</v>
      </c>
      <c r="M426" s="3823">
        <v>469.7</v>
      </c>
      <c r="N426" s="8135" t="s">
        <v>1296</v>
      </c>
      <c r="O426" s="8519" t="s">
        <v>254</v>
      </c>
      <c r="P426" s="6198">
        <v>8700</v>
      </c>
      <c r="Q426" s="6197">
        <v>9000</v>
      </c>
      <c r="R426" s="6036"/>
      <c r="S426" s="6035" t="s">
        <v>1295</v>
      </c>
      <c r="V426" s="3623"/>
    </row>
    <row r="427" spans="1:25" s="51" customFormat="1" ht="15.75" customHeight="1">
      <c r="A427" s="8238"/>
      <c r="B427" s="8278"/>
      <c r="C427" s="8106"/>
      <c r="D427" s="8118"/>
      <c r="E427" s="3663"/>
      <c r="F427" s="8095"/>
      <c r="G427" s="8112"/>
      <c r="H427" s="8146"/>
      <c r="I427" s="8392"/>
      <c r="J427" s="6114" t="s">
        <v>373</v>
      </c>
      <c r="K427" s="6113"/>
      <c r="L427" s="3826"/>
      <c r="M427" s="3853"/>
      <c r="N427" s="8287"/>
      <c r="O427" s="8520"/>
      <c r="P427" s="3690"/>
      <c r="R427" s="6036"/>
      <c r="S427" s="6035"/>
    </row>
    <row r="428" spans="1:25" s="51" customFormat="1" ht="14.25" customHeight="1" thickBot="1">
      <c r="A428" s="8238"/>
      <c r="B428" s="8278"/>
      <c r="C428" s="8106"/>
      <c r="D428" s="8118"/>
      <c r="E428" s="3663"/>
      <c r="F428" s="8095"/>
      <c r="G428" s="8112"/>
      <c r="H428" s="8146"/>
      <c r="I428" s="8392"/>
      <c r="J428" s="6123" t="s">
        <v>69</v>
      </c>
      <c r="K428" s="6195"/>
      <c r="L428" s="3852">
        <v>0</v>
      </c>
      <c r="M428" s="3852">
        <v>0</v>
      </c>
      <c r="N428" s="3851"/>
      <c r="O428" s="3703"/>
      <c r="P428" s="3704"/>
      <c r="Q428" s="3702"/>
      <c r="R428" s="6036"/>
      <c r="S428" s="6035"/>
    </row>
    <row r="429" spans="1:25" s="51" customFormat="1" ht="16.5" customHeight="1" thickBot="1">
      <c r="A429" s="8239"/>
      <c r="B429" s="8279"/>
      <c r="C429" s="8107"/>
      <c r="D429" s="8119"/>
      <c r="E429" s="3654"/>
      <c r="F429" s="8096"/>
      <c r="G429" s="8113"/>
      <c r="H429" s="8147"/>
      <c r="I429" s="8392"/>
      <c r="J429" s="6037" t="s">
        <v>36</v>
      </c>
      <c r="K429" s="3825">
        <f>SUM(K426:K428)</f>
        <v>500</v>
      </c>
      <c r="L429" s="3825">
        <f>SUM(L426:L428)</f>
        <v>500</v>
      </c>
      <c r="M429" s="3825">
        <f>SUM(M426:M428)</f>
        <v>469.7</v>
      </c>
      <c r="N429" s="3850"/>
      <c r="O429" s="3748"/>
      <c r="P429" s="3749"/>
      <c r="Q429" s="3747"/>
      <c r="R429" s="6036"/>
      <c r="S429" s="6035"/>
    </row>
    <row r="430" spans="1:25" s="51" customFormat="1" ht="18.75" customHeight="1" thickBot="1">
      <c r="A430" s="8238" t="s">
        <v>51</v>
      </c>
      <c r="B430" s="8244" t="s">
        <v>43</v>
      </c>
      <c r="C430" s="8106" t="s">
        <v>38</v>
      </c>
      <c r="D430" s="8118" t="s">
        <v>38</v>
      </c>
      <c r="E430" s="3663"/>
      <c r="F430" s="8095" t="s">
        <v>1294</v>
      </c>
      <c r="G430" s="8112" t="s">
        <v>647</v>
      </c>
      <c r="H430" s="8109" t="s">
        <v>48</v>
      </c>
      <c r="I430" s="8392"/>
      <c r="J430" s="6145" t="s">
        <v>41</v>
      </c>
      <c r="K430" s="6144">
        <v>500</v>
      </c>
      <c r="L430" s="6194">
        <v>640</v>
      </c>
      <c r="M430" s="6193">
        <v>524.1</v>
      </c>
      <c r="N430" s="6192"/>
      <c r="O430" s="6191"/>
      <c r="P430" s="6190"/>
      <c r="Q430" s="6189"/>
      <c r="R430" s="6036"/>
      <c r="S430" s="6035"/>
      <c r="T430" s="3623"/>
    </row>
    <row r="431" spans="1:25" s="51" customFormat="1" ht="22.5" customHeight="1" thickBot="1">
      <c r="A431" s="8238"/>
      <c r="B431" s="8244"/>
      <c r="C431" s="8106"/>
      <c r="D431" s="8118"/>
      <c r="E431" s="3663"/>
      <c r="F431" s="8095"/>
      <c r="G431" s="8112"/>
      <c r="H431" s="8109"/>
      <c r="I431" s="8392"/>
      <c r="J431" s="6114" t="s">
        <v>373</v>
      </c>
      <c r="K431" s="6113"/>
      <c r="L431" s="6188"/>
      <c r="M431" s="6187"/>
      <c r="N431" s="6186" t="s">
        <v>1293</v>
      </c>
      <c r="O431" s="6185" t="s">
        <v>1292</v>
      </c>
      <c r="P431" s="6063">
        <v>2.66</v>
      </c>
      <c r="Q431" s="6062">
        <v>2.41</v>
      </c>
      <c r="R431" s="6036"/>
      <c r="S431" s="6035" t="s">
        <v>1291</v>
      </c>
    </row>
    <row r="432" spans="1:25" s="51" customFormat="1" ht="18" customHeight="1" thickBot="1">
      <c r="A432" s="8238"/>
      <c r="B432" s="8244"/>
      <c r="C432" s="8106"/>
      <c r="D432" s="8118"/>
      <c r="E432" s="3663"/>
      <c r="F432" s="8095"/>
      <c r="G432" s="8112"/>
      <c r="H432" s="8109"/>
      <c r="I432" s="8392"/>
      <c r="J432" s="6111" t="s">
        <v>69</v>
      </c>
      <c r="K432" s="6110"/>
      <c r="L432" s="6184">
        <v>0</v>
      </c>
      <c r="M432" s="6184">
        <v>0</v>
      </c>
      <c r="N432" s="3715"/>
      <c r="O432" s="3809"/>
      <c r="P432" s="3809"/>
      <c r="Q432" s="3808"/>
      <c r="R432" s="6036"/>
      <c r="S432" s="6035"/>
    </row>
    <row r="433" spans="1:20" s="51" customFormat="1" ht="23.25" customHeight="1" thickBot="1">
      <c r="A433" s="8239"/>
      <c r="B433" s="8245"/>
      <c r="C433" s="8107"/>
      <c r="D433" s="8119"/>
      <c r="E433" s="3663"/>
      <c r="F433" s="8095"/>
      <c r="G433" s="8112"/>
      <c r="H433" s="8109"/>
      <c r="I433" s="8392"/>
      <c r="J433" s="6049" t="s">
        <v>36</v>
      </c>
      <c r="K433" s="6179">
        <f>SUM(K430:K432)</f>
        <v>500</v>
      </c>
      <c r="L433" s="6179">
        <f>SUM(L430:L432)</f>
        <v>640</v>
      </c>
      <c r="M433" s="6183">
        <f>SUM(M430:M432)</f>
        <v>524.1</v>
      </c>
      <c r="N433" s="3849"/>
      <c r="O433" s="3848"/>
      <c r="P433" s="3848"/>
      <c r="Q433" s="3847"/>
      <c r="R433" s="6036"/>
      <c r="S433" s="6035"/>
    </row>
    <row r="434" spans="1:20" s="51" customFormat="1" ht="24" customHeight="1">
      <c r="A434" s="8237" t="s">
        <v>51</v>
      </c>
      <c r="B434" s="8243" t="s">
        <v>43</v>
      </c>
      <c r="C434" s="8105" t="s">
        <v>38</v>
      </c>
      <c r="D434" s="8117" t="s">
        <v>51</v>
      </c>
      <c r="E434" s="3667"/>
      <c r="F434" s="8094" t="s">
        <v>1290</v>
      </c>
      <c r="G434" s="8111" t="s">
        <v>647</v>
      </c>
      <c r="H434" s="8108" t="s">
        <v>48</v>
      </c>
      <c r="I434" s="8392"/>
      <c r="J434" s="6120" t="s">
        <v>41</v>
      </c>
      <c r="K434" s="6149">
        <v>400</v>
      </c>
      <c r="L434" s="6182">
        <v>300</v>
      </c>
      <c r="M434" s="6182">
        <v>139.5</v>
      </c>
      <c r="N434" s="6118" t="s">
        <v>1289</v>
      </c>
      <c r="O434" s="6176" t="s">
        <v>476</v>
      </c>
      <c r="P434" s="6116">
        <v>1.9</v>
      </c>
      <c r="Q434" s="6115">
        <v>2.58</v>
      </c>
      <c r="R434" s="6036"/>
      <c r="S434" s="6035"/>
      <c r="T434" s="3623"/>
    </row>
    <row r="435" spans="1:20" s="51" customFormat="1" ht="20.25" customHeight="1">
      <c r="A435" s="8238"/>
      <c r="B435" s="8244"/>
      <c r="C435" s="8106"/>
      <c r="D435" s="8118"/>
      <c r="E435" s="3663"/>
      <c r="F435" s="8095"/>
      <c r="G435" s="8112"/>
      <c r="H435" s="8109"/>
      <c r="I435" s="8392"/>
      <c r="J435" s="6114" t="s">
        <v>373</v>
      </c>
      <c r="K435" s="6175"/>
      <c r="L435" s="6181"/>
      <c r="M435" s="6181"/>
      <c r="N435" s="3698"/>
      <c r="O435" s="3703"/>
      <c r="P435" s="3703"/>
      <c r="Q435" s="3702"/>
      <c r="R435" s="6036"/>
      <c r="S435" s="6035"/>
    </row>
    <row r="436" spans="1:20" s="51" customFormat="1" ht="18" customHeight="1" thickBot="1">
      <c r="A436" s="8238"/>
      <c r="B436" s="8244"/>
      <c r="C436" s="8106"/>
      <c r="D436" s="8118"/>
      <c r="E436" s="3663"/>
      <c r="F436" s="8095"/>
      <c r="G436" s="8112"/>
      <c r="H436" s="8109"/>
      <c r="I436" s="8392"/>
      <c r="J436" s="6143" t="s">
        <v>69</v>
      </c>
      <c r="K436" s="6110"/>
      <c r="L436" s="6180"/>
      <c r="M436" s="6180"/>
      <c r="N436" s="3695"/>
      <c r="O436" s="3736"/>
      <c r="P436" s="3736"/>
      <c r="Q436" s="3735"/>
      <c r="R436" s="6036"/>
      <c r="S436" s="6035"/>
    </row>
    <row r="437" spans="1:20" s="51" customFormat="1" ht="18" customHeight="1" thickBot="1">
      <c r="A437" s="8239"/>
      <c r="B437" s="8245"/>
      <c r="C437" s="8107"/>
      <c r="D437" s="8119"/>
      <c r="E437" s="3654"/>
      <c r="F437" s="6109"/>
      <c r="G437" s="8113"/>
      <c r="H437" s="8110"/>
      <c r="I437" s="8392"/>
      <c r="J437" s="6037" t="s">
        <v>36</v>
      </c>
      <c r="K437" s="6179">
        <f>SUM(K434:K436)</f>
        <v>400</v>
      </c>
      <c r="L437" s="6178">
        <f>SUM(L434:L436)</f>
        <v>300</v>
      </c>
      <c r="M437" s="6178">
        <f>SUM(M434:M436)</f>
        <v>139.5</v>
      </c>
      <c r="N437" s="3750"/>
      <c r="O437" s="3748"/>
      <c r="P437" s="3748"/>
      <c r="Q437" s="3747"/>
      <c r="R437" s="6036"/>
      <c r="S437" s="6035"/>
    </row>
    <row r="438" spans="1:20" s="51" customFormat="1" ht="16.5" customHeight="1">
      <c r="A438" s="8237" t="s">
        <v>51</v>
      </c>
      <c r="B438" s="8243" t="s">
        <v>43</v>
      </c>
      <c r="C438" s="8105" t="s">
        <v>38</v>
      </c>
      <c r="D438" s="8117" t="s">
        <v>44</v>
      </c>
      <c r="E438" s="3667"/>
      <c r="F438" s="8094" t="s">
        <v>1288</v>
      </c>
      <c r="G438" s="8111" t="s">
        <v>647</v>
      </c>
      <c r="H438" s="8108" t="s">
        <v>48</v>
      </c>
      <c r="I438" s="8392"/>
      <c r="J438" s="6120" t="s">
        <v>41</v>
      </c>
      <c r="K438" s="6149">
        <v>10</v>
      </c>
      <c r="L438" s="3822">
        <v>10</v>
      </c>
      <c r="M438" s="3822">
        <v>4.4000000000000004</v>
      </c>
      <c r="N438" s="6177" t="s">
        <v>1287</v>
      </c>
      <c r="O438" s="6176" t="s">
        <v>254</v>
      </c>
      <c r="P438" s="6116">
        <v>1</v>
      </c>
      <c r="Q438" s="6115">
        <v>3</v>
      </c>
      <c r="R438" s="6036"/>
      <c r="S438" s="6035" t="s">
        <v>1286</v>
      </c>
    </row>
    <row r="439" spans="1:20" s="51" customFormat="1" ht="18" customHeight="1">
      <c r="A439" s="8238"/>
      <c r="B439" s="8244"/>
      <c r="C439" s="8106"/>
      <c r="D439" s="8118"/>
      <c r="E439" s="3663"/>
      <c r="F439" s="8095"/>
      <c r="G439" s="8112"/>
      <c r="H439" s="8109"/>
      <c r="I439" s="8392"/>
      <c r="J439" s="6114" t="s">
        <v>373</v>
      </c>
      <c r="K439" s="6175"/>
      <c r="L439" s="3846"/>
      <c r="M439" s="3820"/>
      <c r="N439" s="3698"/>
      <c r="O439" s="3703"/>
      <c r="P439" s="3703"/>
      <c r="Q439" s="3702"/>
      <c r="R439" s="6036"/>
      <c r="S439" s="6035"/>
    </row>
    <row r="440" spans="1:20" s="51" customFormat="1" ht="17.25" customHeight="1" thickBot="1">
      <c r="A440" s="8238"/>
      <c r="B440" s="8244"/>
      <c r="C440" s="8106"/>
      <c r="D440" s="8118"/>
      <c r="E440" s="3663"/>
      <c r="F440" s="8095"/>
      <c r="G440" s="8112"/>
      <c r="H440" s="8109"/>
      <c r="I440" s="8392"/>
      <c r="J440" s="6143" t="s">
        <v>69</v>
      </c>
      <c r="K440" s="6110"/>
      <c r="L440" s="3835">
        <v>0</v>
      </c>
      <c r="M440" s="3835">
        <v>0</v>
      </c>
      <c r="N440" s="3695"/>
      <c r="O440" s="3736"/>
      <c r="P440" s="3736"/>
      <c r="Q440" s="3735"/>
      <c r="R440" s="6036"/>
      <c r="S440" s="6035"/>
    </row>
    <row r="441" spans="1:20" s="51" customFormat="1" ht="16.5" customHeight="1" thickBot="1">
      <c r="A441" s="8239"/>
      <c r="B441" s="8245"/>
      <c r="C441" s="8107"/>
      <c r="D441" s="8119"/>
      <c r="E441" s="3654"/>
      <c r="F441" s="8096"/>
      <c r="G441" s="8113"/>
      <c r="H441" s="8110"/>
      <c r="I441" s="8393"/>
      <c r="J441" s="6037" t="s">
        <v>36</v>
      </c>
      <c r="K441" s="3817">
        <f>SUM(K438:K440)</f>
        <v>10</v>
      </c>
      <c r="L441" s="3817">
        <f>SUM(L438:L440)</f>
        <v>10</v>
      </c>
      <c r="M441" s="3817">
        <f>SUM(M438:M440)</f>
        <v>4.4000000000000004</v>
      </c>
      <c r="N441" s="3750"/>
      <c r="O441" s="3748"/>
      <c r="P441" s="3748"/>
      <c r="Q441" s="3747"/>
      <c r="R441" s="6036"/>
      <c r="S441" s="6035"/>
    </row>
    <row r="442" spans="1:20" s="51" customFormat="1" ht="25.5" customHeight="1" thickBot="1">
      <c r="A442" s="8237" t="s">
        <v>51</v>
      </c>
      <c r="B442" s="8243" t="s">
        <v>43</v>
      </c>
      <c r="C442" s="8105" t="s">
        <v>51</v>
      </c>
      <c r="D442" s="8126" t="s">
        <v>1282</v>
      </c>
      <c r="E442" s="8127"/>
      <c r="F442" s="8128"/>
      <c r="G442" s="8111" t="s">
        <v>1285</v>
      </c>
      <c r="H442" s="8145" t="s">
        <v>48</v>
      </c>
      <c r="I442" s="8097" t="s">
        <v>790</v>
      </c>
      <c r="J442" s="6136" t="s">
        <v>41</v>
      </c>
      <c r="K442" s="3838">
        <f>K446</f>
        <v>10</v>
      </c>
      <c r="L442" s="3838">
        <f>L446</f>
        <v>10</v>
      </c>
      <c r="M442" s="3838">
        <f>M446</f>
        <v>10</v>
      </c>
      <c r="N442" s="6126" t="s">
        <v>1284</v>
      </c>
      <c r="O442" s="6174" t="s">
        <v>476</v>
      </c>
      <c r="P442" s="6155">
        <v>30</v>
      </c>
      <c r="Q442" s="6154">
        <v>30</v>
      </c>
      <c r="R442" s="6036"/>
      <c r="S442" s="6035"/>
    </row>
    <row r="443" spans="1:20" s="51" customFormat="1" ht="18" customHeight="1" thickBot="1">
      <c r="A443" s="8238"/>
      <c r="B443" s="8244"/>
      <c r="C443" s="8106"/>
      <c r="D443" s="8129"/>
      <c r="E443" s="8130"/>
      <c r="F443" s="8131"/>
      <c r="G443" s="8112"/>
      <c r="H443" s="8146"/>
      <c r="I443" s="8098"/>
      <c r="J443" s="6135" t="s">
        <v>373</v>
      </c>
      <c r="K443" s="3830"/>
      <c r="L443" s="3830"/>
      <c r="M443" s="3830"/>
      <c r="N443" s="8399" t="s">
        <v>1283</v>
      </c>
      <c r="O443" s="6173" t="s">
        <v>476</v>
      </c>
      <c r="P443" s="8525">
        <v>15</v>
      </c>
      <c r="Q443" s="8523">
        <v>15</v>
      </c>
      <c r="R443" s="6036"/>
      <c r="S443" s="6035"/>
    </row>
    <row r="444" spans="1:20" s="51" customFormat="1" ht="20.25" customHeight="1" thickBot="1">
      <c r="A444" s="8238"/>
      <c r="B444" s="8244"/>
      <c r="C444" s="8106"/>
      <c r="D444" s="8129"/>
      <c r="E444" s="8130"/>
      <c r="F444" s="8131"/>
      <c r="G444" s="8112"/>
      <c r="H444" s="8146"/>
      <c r="I444" s="8098"/>
      <c r="J444" s="6134" t="s">
        <v>69</v>
      </c>
      <c r="K444" s="3830">
        <f>K447</f>
        <v>0</v>
      </c>
      <c r="L444" s="3830">
        <f>L447</f>
        <v>0</v>
      </c>
      <c r="M444" s="3830">
        <f>M447</f>
        <v>0</v>
      </c>
      <c r="N444" s="8167"/>
      <c r="O444" s="6161"/>
      <c r="P444" s="8526"/>
      <c r="Q444" s="8524"/>
      <c r="R444" s="6036"/>
      <c r="S444" s="6035"/>
    </row>
    <row r="445" spans="1:20" s="51" customFormat="1" ht="12.75" customHeight="1" thickBot="1">
      <c r="A445" s="8239"/>
      <c r="B445" s="8245"/>
      <c r="C445" s="8107"/>
      <c r="D445" s="8132"/>
      <c r="E445" s="8133"/>
      <c r="F445" s="8134"/>
      <c r="G445" s="8112"/>
      <c r="H445" s="8146"/>
      <c r="I445" s="8098"/>
      <c r="J445" s="6133" t="s">
        <v>36</v>
      </c>
      <c r="K445" s="3830">
        <f>SUM(K442:K444)</f>
        <v>10</v>
      </c>
      <c r="L445" s="3830">
        <f>SUM(L442:L444)</f>
        <v>10</v>
      </c>
      <c r="M445" s="3830">
        <f>SUM(M442:M444)</f>
        <v>10</v>
      </c>
      <c r="N445" s="6172"/>
      <c r="O445" s="6171"/>
      <c r="P445" s="6171"/>
      <c r="Q445" s="6170"/>
      <c r="R445" s="6036"/>
      <c r="S445" s="6035"/>
    </row>
    <row r="446" spans="1:20" s="51" customFormat="1" ht="16.5" customHeight="1">
      <c r="A446" s="3665" t="s">
        <v>51</v>
      </c>
      <c r="B446" s="3795" t="s">
        <v>43</v>
      </c>
      <c r="C446" s="3741" t="s">
        <v>51</v>
      </c>
      <c r="D446" s="3731" t="s">
        <v>43</v>
      </c>
      <c r="E446" s="6165"/>
      <c r="F446" s="8094" t="s">
        <v>1282</v>
      </c>
      <c r="G446" s="8112"/>
      <c r="H446" s="8146"/>
      <c r="I446" s="8098"/>
      <c r="J446" s="3845" t="s">
        <v>41</v>
      </c>
      <c r="K446" s="3823">
        <v>10</v>
      </c>
      <c r="L446" s="3823">
        <v>10</v>
      </c>
      <c r="M446" s="3823">
        <v>10</v>
      </c>
      <c r="N446" s="6169"/>
      <c r="O446" s="6168"/>
      <c r="P446" s="6168"/>
      <c r="Q446" s="6167"/>
      <c r="R446" s="6036"/>
      <c r="S446" s="6035"/>
      <c r="T446" s="3623"/>
    </row>
    <row r="447" spans="1:20" s="51" customFormat="1" ht="17.25" customHeight="1" thickBot="1">
      <c r="A447" s="3665"/>
      <c r="B447" s="3795"/>
      <c r="C447" s="3741"/>
      <c r="D447" s="3726"/>
      <c r="E447" s="6165"/>
      <c r="F447" s="8095"/>
      <c r="G447" s="8112"/>
      <c r="H447" s="8146"/>
      <c r="I447" s="8098"/>
      <c r="J447" s="3844" t="s">
        <v>69</v>
      </c>
      <c r="K447" s="3835"/>
      <c r="L447" s="3835"/>
      <c r="M447" s="3835"/>
      <c r="N447" s="6169"/>
      <c r="O447" s="6168"/>
      <c r="P447" s="6168"/>
      <c r="Q447" s="6167"/>
      <c r="R447" s="6036"/>
      <c r="S447" s="6035"/>
    </row>
    <row r="448" spans="1:20" s="51" customFormat="1" ht="16.5" customHeight="1" thickBot="1">
      <c r="A448" s="3665"/>
      <c r="B448" s="3795"/>
      <c r="C448" s="3741"/>
      <c r="D448" s="6166"/>
      <c r="E448" s="6165"/>
      <c r="F448" s="8096"/>
      <c r="G448" s="8113"/>
      <c r="H448" s="8147"/>
      <c r="I448" s="8099"/>
      <c r="J448" s="6037" t="s">
        <v>36</v>
      </c>
      <c r="K448" s="3817">
        <f>SUM(K446)</f>
        <v>10</v>
      </c>
      <c r="L448" s="3817">
        <f>SUM(L446)</f>
        <v>10</v>
      </c>
      <c r="M448" s="3817">
        <f>SUM(M446)</f>
        <v>10</v>
      </c>
      <c r="N448" s="6159"/>
      <c r="O448" s="6158"/>
      <c r="P448" s="6158"/>
      <c r="Q448" s="6164"/>
      <c r="R448" s="6036"/>
      <c r="S448" s="6035"/>
    </row>
    <row r="449" spans="1:24" s="51" customFormat="1" ht="15" customHeight="1" thickBot="1">
      <c r="A449" s="3669" t="s">
        <v>51</v>
      </c>
      <c r="B449" s="3784" t="s">
        <v>43</v>
      </c>
      <c r="C449" s="3732" t="s">
        <v>44</v>
      </c>
      <c r="D449" s="8126" t="s">
        <v>1281</v>
      </c>
      <c r="E449" s="8127"/>
      <c r="F449" s="8128"/>
      <c r="G449" s="8111" t="s">
        <v>1280</v>
      </c>
      <c r="H449" s="8108" t="s">
        <v>48</v>
      </c>
      <c r="I449" s="3716" t="s">
        <v>1174</v>
      </c>
      <c r="J449" s="6136" t="s">
        <v>41</v>
      </c>
      <c r="K449" s="3836">
        <f t="shared" ref="K449:M452" si="7">K454</f>
        <v>437</v>
      </c>
      <c r="L449" s="3836">
        <f t="shared" si="7"/>
        <v>517</v>
      </c>
      <c r="M449" s="3836">
        <f t="shared" si="7"/>
        <v>389.1</v>
      </c>
      <c r="N449" s="3715"/>
      <c r="O449" s="3809"/>
      <c r="P449" s="3809"/>
      <c r="Q449" s="3808"/>
      <c r="R449" s="6036"/>
      <c r="S449" s="6035"/>
    </row>
    <row r="450" spans="1:24" s="51" customFormat="1" ht="15" customHeight="1" thickBot="1">
      <c r="A450" s="3729"/>
      <c r="B450" s="3781"/>
      <c r="C450" s="3727"/>
      <c r="D450" s="8129"/>
      <c r="E450" s="8130"/>
      <c r="F450" s="8131"/>
      <c r="G450" s="8112"/>
      <c r="H450" s="8109"/>
      <c r="I450" s="3710"/>
      <c r="J450" s="6135" t="s">
        <v>373</v>
      </c>
      <c r="K450" s="3843">
        <f t="shared" si="7"/>
        <v>1853</v>
      </c>
      <c r="L450" s="3843">
        <f t="shared" si="7"/>
        <v>538.20000000000005</v>
      </c>
      <c r="M450" s="3843">
        <f t="shared" si="7"/>
        <v>538.20000000000005</v>
      </c>
      <c r="N450" s="3698"/>
      <c r="O450" s="3703"/>
      <c r="P450" s="3703"/>
      <c r="Q450" s="3702"/>
      <c r="R450" s="6036"/>
      <c r="S450" s="6035"/>
      <c r="T450" s="3623"/>
    </row>
    <row r="451" spans="1:24" s="51" customFormat="1" ht="15" customHeight="1" thickBot="1">
      <c r="A451" s="3729"/>
      <c r="B451" s="3781"/>
      <c r="C451" s="3727"/>
      <c r="D451" s="8129"/>
      <c r="E451" s="8130"/>
      <c r="F451" s="8131"/>
      <c r="G451" s="8112"/>
      <c r="H451" s="8109"/>
      <c r="I451" s="3710"/>
      <c r="J451" s="4037" t="s">
        <v>374</v>
      </c>
      <c r="K451" s="3843">
        <f t="shared" si="7"/>
        <v>0</v>
      </c>
      <c r="L451" s="3843">
        <f t="shared" si="7"/>
        <v>300</v>
      </c>
      <c r="M451" s="3843">
        <f t="shared" si="7"/>
        <v>300</v>
      </c>
      <c r="N451" s="3698"/>
      <c r="O451" s="3703"/>
      <c r="P451" s="3703"/>
      <c r="Q451" s="3702"/>
      <c r="R451" s="6036"/>
      <c r="S451" s="6035"/>
      <c r="T451" s="3623"/>
    </row>
    <row r="452" spans="1:24" s="51" customFormat="1" ht="15" customHeight="1" thickBot="1">
      <c r="A452" s="3729"/>
      <c r="B452" s="3781"/>
      <c r="C452" s="3727"/>
      <c r="D452" s="8129"/>
      <c r="E452" s="8130"/>
      <c r="F452" s="8131"/>
      <c r="G452" s="8112"/>
      <c r="H452" s="8109"/>
      <c r="I452" s="3710"/>
      <c r="J452" s="6163" t="s">
        <v>69</v>
      </c>
      <c r="K452" s="3836">
        <f t="shared" si="7"/>
        <v>0</v>
      </c>
      <c r="L452" s="3836">
        <f t="shared" si="7"/>
        <v>0</v>
      </c>
      <c r="M452" s="3836">
        <f t="shared" si="7"/>
        <v>0</v>
      </c>
      <c r="N452" s="3698"/>
      <c r="O452" s="3703"/>
      <c r="P452" s="3703"/>
      <c r="Q452" s="3702"/>
      <c r="R452" s="6036"/>
      <c r="S452" s="6035"/>
    </row>
    <row r="453" spans="1:24" s="51" customFormat="1" ht="20.25" customHeight="1" thickBot="1">
      <c r="A453" s="3723"/>
      <c r="B453" s="3839"/>
      <c r="C453" s="3721"/>
      <c r="D453" s="8132"/>
      <c r="E453" s="8133"/>
      <c r="F453" s="8134"/>
      <c r="G453" s="8112"/>
      <c r="H453" s="8109"/>
      <c r="I453" s="3710"/>
      <c r="J453" s="6152" t="s">
        <v>36</v>
      </c>
      <c r="K453" s="3843">
        <f>SUM(K449:K452)</f>
        <v>2290</v>
      </c>
      <c r="L453" s="3843">
        <f>SUM(L449:L452)</f>
        <v>1355.2</v>
      </c>
      <c r="M453" s="3843">
        <f>SUM(M449:M452)</f>
        <v>1227.3000000000002</v>
      </c>
      <c r="N453" s="3750"/>
      <c r="O453" s="3748"/>
      <c r="P453" s="3748"/>
      <c r="Q453" s="3747"/>
      <c r="R453" s="6073"/>
      <c r="S453" s="6035"/>
    </row>
    <row r="454" spans="1:24" s="51" customFormat="1" ht="20.25" customHeight="1">
      <c r="A454" s="8237" t="s">
        <v>51</v>
      </c>
      <c r="B454" s="3784" t="s">
        <v>43</v>
      </c>
      <c r="C454" s="3732" t="s">
        <v>44</v>
      </c>
      <c r="D454" s="3731" t="s">
        <v>43</v>
      </c>
      <c r="E454" s="3667"/>
      <c r="F454" s="8211" t="s">
        <v>1279</v>
      </c>
      <c r="G454" s="8112"/>
      <c r="H454" s="8109"/>
      <c r="I454" s="3710" t="s">
        <v>1174</v>
      </c>
      <c r="J454" s="6120" t="s">
        <v>41</v>
      </c>
      <c r="K454" s="6119">
        <v>437</v>
      </c>
      <c r="L454" s="3823">
        <v>517</v>
      </c>
      <c r="M454" s="3823">
        <v>389.1</v>
      </c>
      <c r="N454" s="8374" t="s">
        <v>1278</v>
      </c>
      <c r="O454" s="8176" t="s">
        <v>254</v>
      </c>
      <c r="P454" s="8386">
        <v>1</v>
      </c>
      <c r="Q454" s="8394">
        <v>0.3</v>
      </c>
      <c r="R454" s="8091" t="s">
        <v>1277</v>
      </c>
      <c r="S454" s="6035"/>
      <c r="X454" s="3623"/>
    </row>
    <row r="455" spans="1:24" s="51" customFormat="1" ht="15" customHeight="1">
      <c r="A455" s="8238"/>
      <c r="B455" s="3781"/>
      <c r="C455" s="3727"/>
      <c r="D455" s="3726"/>
      <c r="E455" s="3663"/>
      <c r="F455" s="8212"/>
      <c r="G455" s="8112"/>
      <c r="H455" s="8109"/>
      <c r="I455" s="3710"/>
      <c r="J455" s="6145" t="s">
        <v>373</v>
      </c>
      <c r="K455" s="6144">
        <v>1853</v>
      </c>
      <c r="L455" s="3826">
        <v>538.20000000000005</v>
      </c>
      <c r="M455" s="3826">
        <v>538.20000000000005</v>
      </c>
      <c r="N455" s="8167"/>
      <c r="O455" s="8177"/>
      <c r="P455" s="8387"/>
      <c r="Q455" s="8395"/>
      <c r="R455" s="8092"/>
      <c r="S455" s="6035"/>
      <c r="T455" s="3623"/>
    </row>
    <row r="456" spans="1:24" s="51" customFormat="1" ht="15" customHeight="1">
      <c r="A456" s="8238"/>
      <c r="B456" s="3781"/>
      <c r="C456" s="3727"/>
      <c r="D456" s="3726"/>
      <c r="E456" s="3663"/>
      <c r="F456" s="8212"/>
      <c r="G456" s="8112"/>
      <c r="H456" s="8109"/>
      <c r="I456" s="3710"/>
      <c r="J456" s="6114" t="s">
        <v>374</v>
      </c>
      <c r="K456" s="6113">
        <v>0</v>
      </c>
      <c r="L456" s="3826">
        <v>300</v>
      </c>
      <c r="M456" s="3826">
        <v>300</v>
      </c>
      <c r="N456" s="6054"/>
      <c r="O456" s="6053"/>
      <c r="P456" s="3842"/>
      <c r="Q456" s="3841"/>
      <c r="R456" s="8092"/>
      <c r="S456" s="6035"/>
      <c r="T456" s="3623"/>
    </row>
    <row r="457" spans="1:24" s="51" customFormat="1" ht="13.5" customHeight="1" thickBot="1">
      <c r="A457" s="8238"/>
      <c r="B457" s="3781"/>
      <c r="C457" s="3727"/>
      <c r="D457" s="3726"/>
      <c r="E457" s="3663"/>
      <c r="F457" s="8212"/>
      <c r="G457" s="8112"/>
      <c r="H457" s="8109"/>
      <c r="I457" s="3710"/>
      <c r="J457" s="6143" t="s">
        <v>69</v>
      </c>
      <c r="K457" s="6110"/>
      <c r="L457" s="3840"/>
      <c r="M457" s="3840"/>
      <c r="N457" s="6139" t="s">
        <v>1276</v>
      </c>
      <c r="O457" s="6138" t="s">
        <v>254</v>
      </c>
      <c r="P457" s="3696">
        <v>1</v>
      </c>
      <c r="Q457" s="3700">
        <v>0</v>
      </c>
      <c r="R457" s="8092"/>
      <c r="S457" s="6035"/>
    </row>
    <row r="458" spans="1:24" s="51" customFormat="1" ht="16.5" customHeight="1" thickBot="1">
      <c r="A458" s="8239"/>
      <c r="B458" s="3839"/>
      <c r="C458" s="3721"/>
      <c r="D458" s="3720"/>
      <c r="E458" s="3654"/>
      <c r="F458" s="8213"/>
      <c r="G458" s="8113"/>
      <c r="H458" s="8110"/>
      <c r="I458" s="3707"/>
      <c r="J458" s="6160" t="s">
        <v>36</v>
      </c>
      <c r="K458" s="3817">
        <f>SUM(K454:K457)</f>
        <v>2290</v>
      </c>
      <c r="L458" s="3817">
        <f>SUM(L454:L457)</f>
        <v>1355.2</v>
      </c>
      <c r="M458" s="3817">
        <f>SUM(M454:M457)</f>
        <v>1227.3000000000002</v>
      </c>
      <c r="N458" s="6159"/>
      <c r="O458" s="6158"/>
      <c r="P458" s="3748"/>
      <c r="Q458" s="3747"/>
      <c r="R458" s="8093"/>
      <c r="S458" s="6035"/>
    </row>
    <row r="459" spans="1:24" s="51" customFormat="1" ht="17.25" customHeight="1" thickBot="1">
      <c r="A459" s="8237" t="s">
        <v>51</v>
      </c>
      <c r="B459" s="8243" t="s">
        <v>43</v>
      </c>
      <c r="C459" s="8105" t="s">
        <v>86</v>
      </c>
      <c r="D459" s="8126" t="s">
        <v>1275</v>
      </c>
      <c r="E459" s="8127"/>
      <c r="F459" s="8128"/>
      <c r="G459" s="8111" t="s">
        <v>1265</v>
      </c>
      <c r="H459" s="8108" t="s">
        <v>48</v>
      </c>
      <c r="I459" s="8097" t="s">
        <v>790</v>
      </c>
      <c r="J459" s="6153" t="s">
        <v>41</v>
      </c>
      <c r="K459" s="3838">
        <f t="shared" ref="K459:M461" si="8">K463+K467+K471</f>
        <v>110</v>
      </c>
      <c r="L459" s="3838">
        <f t="shared" si="8"/>
        <v>370.3</v>
      </c>
      <c r="M459" s="3838">
        <f t="shared" si="8"/>
        <v>347.4</v>
      </c>
      <c r="N459" s="6157"/>
      <c r="O459" s="6156"/>
      <c r="P459" s="6155"/>
      <c r="Q459" s="6154"/>
      <c r="R459" s="6036"/>
      <c r="S459" s="6035"/>
      <c r="T459" s="3623"/>
    </row>
    <row r="460" spans="1:24" s="51" customFormat="1" ht="15" customHeight="1" thickBot="1">
      <c r="A460" s="8238"/>
      <c r="B460" s="8244"/>
      <c r="C460" s="8106"/>
      <c r="D460" s="8129"/>
      <c r="E460" s="8130"/>
      <c r="F460" s="8131"/>
      <c r="G460" s="8112"/>
      <c r="H460" s="8109"/>
      <c r="I460" s="8098"/>
      <c r="J460" s="6153" t="s">
        <v>373</v>
      </c>
      <c r="K460" s="3830">
        <f t="shared" si="8"/>
        <v>170</v>
      </c>
      <c r="L460" s="3830">
        <f t="shared" si="8"/>
        <v>0</v>
      </c>
      <c r="M460" s="3830">
        <f t="shared" si="8"/>
        <v>0</v>
      </c>
      <c r="N460" s="3837"/>
      <c r="O460" s="3703"/>
      <c r="P460" s="3703"/>
      <c r="Q460" s="3702"/>
      <c r="R460" s="6036"/>
      <c r="S460" s="6035"/>
    </row>
    <row r="461" spans="1:24" s="51" customFormat="1" ht="15" customHeight="1" thickBot="1">
      <c r="A461" s="8238"/>
      <c r="B461" s="8244"/>
      <c r="C461" s="8106"/>
      <c r="D461" s="8129"/>
      <c r="E461" s="8130"/>
      <c r="F461" s="8131"/>
      <c r="G461" s="8112"/>
      <c r="H461" s="8109"/>
      <c r="I461" s="8098"/>
      <c r="J461" s="6153" t="s">
        <v>69</v>
      </c>
      <c r="K461" s="3830">
        <f t="shared" si="8"/>
        <v>0</v>
      </c>
      <c r="L461" s="3830">
        <f t="shared" si="8"/>
        <v>0</v>
      </c>
      <c r="M461" s="3830">
        <f t="shared" si="8"/>
        <v>0</v>
      </c>
      <c r="N461" s="3698"/>
      <c r="O461" s="3703"/>
      <c r="P461" s="3703"/>
      <c r="Q461" s="3702"/>
      <c r="R461" s="6036"/>
      <c r="S461" s="6035"/>
    </row>
    <row r="462" spans="1:24" s="51" customFormat="1" ht="15" customHeight="1" thickBot="1">
      <c r="A462" s="8239"/>
      <c r="B462" s="8245"/>
      <c r="C462" s="8107"/>
      <c r="D462" s="8132"/>
      <c r="E462" s="8133"/>
      <c r="F462" s="8134"/>
      <c r="G462" s="8113"/>
      <c r="H462" s="8110"/>
      <c r="I462" s="8098"/>
      <c r="J462" s="6152" t="s">
        <v>36</v>
      </c>
      <c r="K462" s="3836">
        <f>SUM(K459:K461)</f>
        <v>280</v>
      </c>
      <c r="L462" s="3836">
        <f>SUM(L459:L461)</f>
        <v>370.3</v>
      </c>
      <c r="M462" s="3836">
        <f>SUM(M459:M461)</f>
        <v>347.4</v>
      </c>
      <c r="N462" s="3750"/>
      <c r="O462" s="3748"/>
      <c r="P462" s="3748"/>
      <c r="Q462" s="3747"/>
      <c r="R462" s="6036"/>
      <c r="S462" s="6035"/>
      <c r="T462" s="3623"/>
    </row>
    <row r="463" spans="1:24" s="51" customFormat="1" ht="24" customHeight="1">
      <c r="A463" s="8237" t="s">
        <v>51</v>
      </c>
      <c r="B463" s="8243" t="s">
        <v>43</v>
      </c>
      <c r="C463" s="8105" t="s">
        <v>86</v>
      </c>
      <c r="D463" s="8117" t="s">
        <v>43</v>
      </c>
      <c r="E463" s="3667"/>
      <c r="F463" s="8094" t="s">
        <v>1274</v>
      </c>
      <c r="G463" s="8111" t="s">
        <v>1265</v>
      </c>
      <c r="H463" s="8108" t="s">
        <v>48</v>
      </c>
      <c r="I463" s="8098"/>
      <c r="J463" s="6120" t="s">
        <v>41</v>
      </c>
      <c r="K463" s="6119">
        <v>40</v>
      </c>
      <c r="L463" s="3823">
        <v>182</v>
      </c>
      <c r="M463" s="3822">
        <v>176.5</v>
      </c>
      <c r="N463" s="6142" t="s">
        <v>1273</v>
      </c>
      <c r="O463" s="6116" t="s">
        <v>1268</v>
      </c>
      <c r="P463" s="6151">
        <v>0.5</v>
      </c>
      <c r="Q463" s="6150">
        <v>0.5</v>
      </c>
      <c r="R463" s="6036"/>
      <c r="S463" s="6035"/>
      <c r="T463" s="3623"/>
    </row>
    <row r="464" spans="1:24" s="51" customFormat="1" ht="22.5" customHeight="1">
      <c r="A464" s="8238"/>
      <c r="B464" s="8244"/>
      <c r="C464" s="8106"/>
      <c r="D464" s="8118"/>
      <c r="E464" s="3663"/>
      <c r="F464" s="8095"/>
      <c r="G464" s="8112"/>
      <c r="H464" s="8109"/>
      <c r="I464" s="8098"/>
      <c r="J464" s="6114" t="s">
        <v>373</v>
      </c>
      <c r="K464" s="6113">
        <v>70</v>
      </c>
      <c r="L464" s="3826">
        <v>0</v>
      </c>
      <c r="M464" s="3826">
        <v>0</v>
      </c>
      <c r="N464" s="6139" t="s">
        <v>1272</v>
      </c>
      <c r="O464" s="6138" t="s">
        <v>254</v>
      </c>
      <c r="P464" s="3696">
        <v>5</v>
      </c>
      <c r="Q464" s="3700">
        <v>7</v>
      </c>
      <c r="R464" s="6036"/>
      <c r="S464" s="6035" t="s">
        <v>1271</v>
      </c>
      <c r="T464" s="3623"/>
    </row>
    <row r="465" spans="1:22" s="51" customFormat="1" ht="15" customHeight="1" thickBot="1">
      <c r="A465" s="8238"/>
      <c r="B465" s="8244"/>
      <c r="C465" s="8106"/>
      <c r="D465" s="8118"/>
      <c r="E465" s="3663"/>
      <c r="F465" s="8095"/>
      <c r="G465" s="8112"/>
      <c r="H465" s="8109"/>
      <c r="I465" s="8098"/>
      <c r="J465" s="6143" t="s">
        <v>69</v>
      </c>
      <c r="K465" s="6110"/>
      <c r="L465" s="3835">
        <v>0</v>
      </c>
      <c r="M465" s="3835">
        <v>0</v>
      </c>
      <c r="N465" s="3695"/>
      <c r="O465" s="3736"/>
      <c r="P465" s="3736"/>
      <c r="Q465" s="3735"/>
      <c r="R465" s="6036"/>
      <c r="S465" s="6035"/>
      <c r="T465" s="3623"/>
      <c r="V465" s="3623"/>
    </row>
    <row r="466" spans="1:22" s="51" customFormat="1" ht="13.5" customHeight="1" thickBot="1">
      <c r="A466" s="8239"/>
      <c r="B466" s="8245"/>
      <c r="C466" s="8107"/>
      <c r="D466" s="8119"/>
      <c r="E466" s="3654"/>
      <c r="F466" s="8096"/>
      <c r="G466" s="8113"/>
      <c r="H466" s="8110"/>
      <c r="I466" s="8098"/>
      <c r="J466" s="6037" t="s">
        <v>36</v>
      </c>
      <c r="K466" s="3817">
        <f>SUM(K463:K465)</f>
        <v>110</v>
      </c>
      <c r="L466" s="3817">
        <f>SUM(L463:L465)</f>
        <v>182</v>
      </c>
      <c r="M466" s="3817">
        <f>SUM(M463:M465)</f>
        <v>176.5</v>
      </c>
      <c r="N466" s="3750"/>
      <c r="O466" s="3748"/>
      <c r="P466" s="3748"/>
      <c r="Q466" s="3747"/>
      <c r="R466" s="6036"/>
      <c r="S466" s="6035"/>
      <c r="T466" s="3623"/>
    </row>
    <row r="467" spans="1:22" s="51" customFormat="1" ht="15" customHeight="1">
      <c r="A467" s="8237" t="s">
        <v>51</v>
      </c>
      <c r="B467" s="8243" t="s">
        <v>43</v>
      </c>
      <c r="C467" s="8105" t="s">
        <v>86</v>
      </c>
      <c r="D467" s="8117" t="s">
        <v>38</v>
      </c>
      <c r="E467" s="3667"/>
      <c r="F467" s="8094" t="s">
        <v>1270</v>
      </c>
      <c r="G467" s="8111" t="s">
        <v>1265</v>
      </c>
      <c r="H467" s="8108" t="s">
        <v>48</v>
      </c>
      <c r="I467" s="8098"/>
      <c r="J467" s="6120" t="s">
        <v>41</v>
      </c>
      <c r="K467" s="6149">
        <v>70</v>
      </c>
      <c r="L467" s="3822">
        <v>173</v>
      </c>
      <c r="M467" s="3822">
        <v>167.4</v>
      </c>
      <c r="N467" s="6142" t="s">
        <v>1269</v>
      </c>
      <c r="O467" s="6148" t="s">
        <v>1268</v>
      </c>
      <c r="P467" s="6147">
        <v>0.6</v>
      </c>
      <c r="Q467" s="6146">
        <v>0.7</v>
      </c>
      <c r="R467" s="6036"/>
      <c r="S467" s="8123" t="s">
        <v>1267</v>
      </c>
      <c r="T467" s="3623"/>
    </row>
    <row r="468" spans="1:22" s="51" customFormat="1" ht="18.75" customHeight="1">
      <c r="A468" s="8238"/>
      <c r="B468" s="8244"/>
      <c r="C468" s="8106"/>
      <c r="D468" s="8118"/>
      <c r="E468" s="3663"/>
      <c r="F468" s="8095"/>
      <c r="G468" s="8112"/>
      <c r="H468" s="8109"/>
      <c r="I468" s="8098"/>
      <c r="J468" s="6145" t="s">
        <v>373</v>
      </c>
      <c r="K468" s="6144">
        <v>100</v>
      </c>
      <c r="L468" s="3834">
        <v>0</v>
      </c>
      <c r="M468" s="3834">
        <v>0</v>
      </c>
      <c r="N468" s="3698"/>
      <c r="O468" s="3703"/>
      <c r="P468" s="3703"/>
      <c r="Q468" s="3702"/>
      <c r="R468" s="6036"/>
      <c r="S468" s="8124"/>
    </row>
    <row r="469" spans="1:22" s="51" customFormat="1" ht="15.75" customHeight="1" thickBot="1">
      <c r="A469" s="8238"/>
      <c r="B469" s="8244"/>
      <c r="C469" s="8106"/>
      <c r="D469" s="8118"/>
      <c r="E469" s="3663"/>
      <c r="F469" s="8095"/>
      <c r="G469" s="8112"/>
      <c r="H469" s="8109"/>
      <c r="I469" s="8098"/>
      <c r="J469" s="6143" t="s">
        <v>69</v>
      </c>
      <c r="K469" s="6110"/>
      <c r="L469" s="3752"/>
      <c r="M469" s="3752"/>
      <c r="N469" s="3695"/>
      <c r="O469" s="3736"/>
      <c r="P469" s="3736"/>
      <c r="Q469" s="3735"/>
      <c r="R469" s="6036"/>
      <c r="S469" s="6035"/>
    </row>
    <row r="470" spans="1:22" s="51" customFormat="1" ht="21.75" customHeight="1" thickBot="1">
      <c r="A470" s="8239"/>
      <c r="B470" s="8245"/>
      <c r="C470" s="8107"/>
      <c r="D470" s="8119"/>
      <c r="E470" s="3654"/>
      <c r="F470" s="8096"/>
      <c r="G470" s="8113"/>
      <c r="H470" s="8110"/>
      <c r="I470" s="8098"/>
      <c r="J470" s="6037" t="s">
        <v>36</v>
      </c>
      <c r="K470" s="3817">
        <f>SUM(K467:K469)</f>
        <v>170</v>
      </c>
      <c r="L470" s="3817">
        <f>SUM(L467:L469)</f>
        <v>173</v>
      </c>
      <c r="M470" s="3817">
        <f>SUM(M467:M469)</f>
        <v>167.4</v>
      </c>
      <c r="N470" s="3750"/>
      <c r="O470" s="3748"/>
      <c r="P470" s="3748"/>
      <c r="Q470" s="3747"/>
      <c r="R470" s="6036"/>
      <c r="S470" s="6035"/>
    </row>
    <row r="471" spans="1:22" s="51" customFormat="1" ht="16.5" customHeight="1">
      <c r="A471" s="8237" t="s">
        <v>51</v>
      </c>
      <c r="B471" s="8243" t="s">
        <v>43</v>
      </c>
      <c r="C471" s="8105" t="s">
        <v>86</v>
      </c>
      <c r="D471" s="8117" t="s">
        <v>51</v>
      </c>
      <c r="E471" s="3667"/>
      <c r="F471" s="8114" t="s">
        <v>1266</v>
      </c>
      <c r="G471" s="8111" t="s">
        <v>1265</v>
      </c>
      <c r="H471" s="8108" t="s">
        <v>48</v>
      </c>
      <c r="I471" s="8098"/>
      <c r="J471" s="6120" t="s">
        <v>41</v>
      </c>
      <c r="K471" s="6119">
        <v>0</v>
      </c>
      <c r="L471" s="3823">
        <v>15.3</v>
      </c>
      <c r="M471" s="3822">
        <v>3.5</v>
      </c>
      <c r="N471" s="6142" t="s">
        <v>1264</v>
      </c>
      <c r="O471" s="6141" t="s">
        <v>254</v>
      </c>
      <c r="P471" s="6140">
        <v>0</v>
      </c>
      <c r="Q471" s="6140">
        <v>0</v>
      </c>
      <c r="R471" s="6036"/>
      <c r="S471" s="6035"/>
      <c r="V471" s="3623"/>
    </row>
    <row r="472" spans="1:22" s="51" customFormat="1" ht="15.75" customHeight="1">
      <c r="A472" s="8238"/>
      <c r="B472" s="8244"/>
      <c r="C472" s="8106"/>
      <c r="D472" s="8118"/>
      <c r="E472" s="3663"/>
      <c r="F472" s="8115"/>
      <c r="G472" s="8112"/>
      <c r="H472" s="8109"/>
      <c r="I472" s="8098"/>
      <c r="J472" s="6114" t="s">
        <v>373</v>
      </c>
      <c r="K472" s="6113"/>
      <c r="L472" s="3821"/>
      <c r="M472" s="3820"/>
      <c r="N472" s="6139" t="s">
        <v>1263</v>
      </c>
      <c r="O472" s="6138" t="s">
        <v>254</v>
      </c>
      <c r="P472" s="6137">
        <v>0</v>
      </c>
      <c r="Q472" s="6137">
        <v>0</v>
      </c>
      <c r="R472" s="6036"/>
      <c r="S472" s="6035"/>
    </row>
    <row r="473" spans="1:22" s="51" customFormat="1" ht="20.25" customHeight="1" thickBot="1">
      <c r="A473" s="8238"/>
      <c r="B473" s="8244"/>
      <c r="C473" s="8106"/>
      <c r="D473" s="8118"/>
      <c r="E473" s="3663"/>
      <c r="F473" s="8115"/>
      <c r="G473" s="8112"/>
      <c r="H473" s="8109"/>
      <c r="I473" s="8098"/>
      <c r="J473" s="6111" t="s">
        <v>69</v>
      </c>
      <c r="K473" s="6110"/>
      <c r="L473" s="3752"/>
      <c r="M473" s="3752"/>
      <c r="N473" s="3698"/>
      <c r="O473" s="3703"/>
      <c r="P473" s="3703"/>
      <c r="Q473" s="3702"/>
      <c r="R473" s="6036"/>
      <c r="S473" s="6035"/>
    </row>
    <row r="474" spans="1:22" s="51" customFormat="1" ht="15.75" customHeight="1" thickBot="1">
      <c r="A474" s="8239"/>
      <c r="B474" s="8245"/>
      <c r="C474" s="8107"/>
      <c r="D474" s="8119"/>
      <c r="E474" s="3654"/>
      <c r="F474" s="8116"/>
      <c r="G474" s="8113"/>
      <c r="H474" s="8110"/>
      <c r="I474" s="8099"/>
      <c r="J474" s="6037" t="s">
        <v>36</v>
      </c>
      <c r="K474" s="3817">
        <f>SUM(K471:K473)</f>
        <v>0</v>
      </c>
      <c r="L474" s="3817">
        <f>SUM(L471:L473)</f>
        <v>15.3</v>
      </c>
      <c r="M474" s="3817">
        <f>SUM(M471:M473)</f>
        <v>3.5</v>
      </c>
      <c r="N474" s="3750"/>
      <c r="O474" s="3748"/>
      <c r="P474" s="3748"/>
      <c r="Q474" s="3747"/>
      <c r="R474" s="6036"/>
      <c r="S474" s="6035"/>
    </row>
    <row r="475" spans="1:22" s="51" customFormat="1" ht="15" customHeight="1">
      <c r="A475" s="8237" t="s">
        <v>51</v>
      </c>
      <c r="B475" s="8243" t="s">
        <v>43</v>
      </c>
      <c r="C475" s="8298" t="s">
        <v>81</v>
      </c>
      <c r="D475" s="8126" t="s">
        <v>1262</v>
      </c>
      <c r="E475" s="8127"/>
      <c r="F475" s="8128"/>
      <c r="G475" s="8111" t="s">
        <v>1252</v>
      </c>
      <c r="H475" s="8108" t="s">
        <v>48</v>
      </c>
      <c r="I475" s="8097" t="s">
        <v>790</v>
      </c>
      <c r="J475" s="6136" t="s">
        <v>41</v>
      </c>
      <c r="K475" s="3833">
        <f t="shared" ref="K475:M477" si="9">K479+K483+K487</f>
        <v>645</v>
      </c>
      <c r="L475" s="3833">
        <f t="shared" si="9"/>
        <v>795</v>
      </c>
      <c r="M475" s="3833">
        <f t="shared" si="9"/>
        <v>722.4</v>
      </c>
      <c r="N475" s="3715"/>
      <c r="O475" s="3809"/>
      <c r="P475" s="3809"/>
      <c r="Q475" s="3808"/>
      <c r="R475" s="6036"/>
      <c r="S475" s="6035"/>
    </row>
    <row r="476" spans="1:22" s="51" customFormat="1" ht="15" customHeight="1">
      <c r="A476" s="8238"/>
      <c r="B476" s="8244"/>
      <c r="C476" s="8299"/>
      <c r="D476" s="8129"/>
      <c r="E476" s="8130"/>
      <c r="F476" s="8131"/>
      <c r="G476" s="8112"/>
      <c r="H476" s="8109"/>
      <c r="I476" s="8098"/>
      <c r="J476" s="6135" t="s">
        <v>373</v>
      </c>
      <c r="K476" s="3832">
        <f t="shared" si="9"/>
        <v>0</v>
      </c>
      <c r="L476" s="3832">
        <f t="shared" si="9"/>
        <v>0</v>
      </c>
      <c r="M476" s="3832">
        <f t="shared" si="9"/>
        <v>0</v>
      </c>
      <c r="N476" s="3698"/>
      <c r="O476" s="3703"/>
      <c r="P476" s="3703"/>
      <c r="Q476" s="3702"/>
      <c r="R476" s="6036"/>
      <c r="S476" s="6035"/>
    </row>
    <row r="477" spans="1:22" s="51" customFormat="1" ht="15" customHeight="1" thickBot="1">
      <c r="A477" s="8238"/>
      <c r="B477" s="8244"/>
      <c r="C477" s="8299"/>
      <c r="D477" s="8129"/>
      <c r="E477" s="8130"/>
      <c r="F477" s="8131"/>
      <c r="G477" s="8112"/>
      <c r="H477" s="8109"/>
      <c r="I477" s="8098"/>
      <c r="J477" s="6134" t="s">
        <v>69</v>
      </c>
      <c r="K477" s="3830">
        <f t="shared" si="9"/>
        <v>0</v>
      </c>
      <c r="L477" s="3831">
        <f t="shared" si="9"/>
        <v>0</v>
      </c>
      <c r="M477" s="3831">
        <f t="shared" si="9"/>
        <v>0</v>
      </c>
      <c r="N477" s="3698"/>
      <c r="O477" s="3703"/>
      <c r="P477" s="3703"/>
      <c r="Q477" s="3702"/>
      <c r="R477" s="6036"/>
      <c r="S477" s="6035"/>
    </row>
    <row r="478" spans="1:22" s="51" customFormat="1" ht="18.75" customHeight="1" thickBot="1">
      <c r="A478" s="8239"/>
      <c r="B478" s="8245"/>
      <c r="C478" s="8300"/>
      <c r="D478" s="8132"/>
      <c r="E478" s="8133"/>
      <c r="F478" s="8134"/>
      <c r="G478" s="8113"/>
      <c r="H478" s="8110"/>
      <c r="I478" s="8098"/>
      <c r="J478" s="6133" t="s">
        <v>36</v>
      </c>
      <c r="K478" s="3830">
        <f>SUM(K475:K477)</f>
        <v>645</v>
      </c>
      <c r="L478" s="3830">
        <f>SUM(L475:L477)</f>
        <v>795</v>
      </c>
      <c r="M478" s="3830">
        <f>SUM(M475:M477)</f>
        <v>722.4</v>
      </c>
      <c r="N478" s="3750"/>
      <c r="O478" s="3748"/>
      <c r="P478" s="3748"/>
      <c r="Q478" s="3747"/>
      <c r="R478" s="6036"/>
      <c r="S478" s="6035"/>
    </row>
    <row r="479" spans="1:22" s="51" customFormat="1" ht="34.5" customHeight="1">
      <c r="A479" s="8238" t="s">
        <v>51</v>
      </c>
      <c r="B479" s="8244" t="s">
        <v>43</v>
      </c>
      <c r="C479" s="8299" t="s">
        <v>81</v>
      </c>
      <c r="D479" s="8118" t="s">
        <v>43</v>
      </c>
      <c r="E479" s="3663"/>
      <c r="F479" s="6112" t="s">
        <v>1261</v>
      </c>
      <c r="G479" s="8112" t="s">
        <v>1252</v>
      </c>
      <c r="H479" s="8109" t="s">
        <v>48</v>
      </c>
      <c r="I479" s="8098"/>
      <c r="J479" s="6120" t="s">
        <v>41</v>
      </c>
      <c r="K479" s="6119">
        <v>620</v>
      </c>
      <c r="L479" s="3823">
        <v>770</v>
      </c>
      <c r="M479" s="3822">
        <v>716.4</v>
      </c>
      <c r="N479" s="6132" t="s">
        <v>1260</v>
      </c>
      <c r="O479" s="6116" t="s">
        <v>1259</v>
      </c>
      <c r="P479" s="6131">
        <v>468.5</v>
      </c>
      <c r="Q479" s="6131">
        <v>468.5</v>
      </c>
      <c r="R479" s="6130"/>
      <c r="S479" s="6035" t="s">
        <v>1258</v>
      </c>
    </row>
    <row r="480" spans="1:22" s="51" customFormat="1" ht="22.5" customHeight="1">
      <c r="A480" s="8238"/>
      <c r="B480" s="8244"/>
      <c r="C480" s="8299"/>
      <c r="D480" s="8118"/>
      <c r="E480" s="3663"/>
      <c r="F480" s="6112"/>
      <c r="G480" s="8112"/>
      <c r="H480" s="8109"/>
      <c r="I480" s="8098"/>
      <c r="J480" s="6114" t="s">
        <v>373</v>
      </c>
      <c r="K480" s="6113"/>
      <c r="L480" s="3826">
        <v>0</v>
      </c>
      <c r="M480" s="3826">
        <v>0</v>
      </c>
      <c r="N480" s="6129" t="s">
        <v>1257</v>
      </c>
      <c r="O480" s="6128" t="s">
        <v>254</v>
      </c>
      <c r="P480" s="6127">
        <v>1</v>
      </c>
      <c r="Q480" s="6127">
        <v>1</v>
      </c>
      <c r="R480" s="6036"/>
      <c r="S480" s="8123" t="s">
        <v>1256</v>
      </c>
    </row>
    <row r="481" spans="1:19" s="51" customFormat="1" ht="27.75" customHeight="1" thickBot="1">
      <c r="A481" s="8238"/>
      <c r="B481" s="8244"/>
      <c r="C481" s="8299"/>
      <c r="D481" s="8118"/>
      <c r="E481" s="3663"/>
      <c r="F481" s="6112"/>
      <c r="G481" s="8112"/>
      <c r="H481" s="8109"/>
      <c r="I481" s="8098"/>
      <c r="J481" s="6111" t="s">
        <v>69</v>
      </c>
      <c r="K481" s="6110"/>
      <c r="L481" s="3827">
        <v>0</v>
      </c>
      <c r="M481" s="3827">
        <v>0</v>
      </c>
      <c r="N481" s="3698"/>
      <c r="O481" s="3703"/>
      <c r="P481" s="3703"/>
      <c r="Q481" s="3702"/>
      <c r="R481" s="6036"/>
      <c r="S481" s="8124"/>
    </row>
    <row r="482" spans="1:19" s="51" customFormat="1" ht="15" customHeight="1" thickBot="1">
      <c r="A482" s="8238"/>
      <c r="B482" s="8244"/>
      <c r="C482" s="8299"/>
      <c r="D482" s="8118"/>
      <c r="E482" s="3663"/>
      <c r="F482" s="6112"/>
      <c r="G482" s="8112"/>
      <c r="H482" s="8109"/>
      <c r="I482" s="8098"/>
      <c r="J482" s="6037" t="s">
        <v>36</v>
      </c>
      <c r="K482" s="3825">
        <f>SUM(K479:K481)</f>
        <v>620</v>
      </c>
      <c r="L482" s="3825">
        <f>SUM(L479:L481)</f>
        <v>770</v>
      </c>
      <c r="M482" s="3825">
        <f>SUM(M479:M481)</f>
        <v>716.4</v>
      </c>
      <c r="N482" s="3750"/>
      <c r="O482" s="3748"/>
      <c r="P482" s="3748"/>
      <c r="Q482" s="3747"/>
      <c r="R482" s="6036"/>
      <c r="S482" s="6035"/>
    </row>
    <row r="483" spans="1:19" s="51" customFormat="1" ht="37.5" customHeight="1">
      <c r="A483" s="8237" t="s">
        <v>51</v>
      </c>
      <c r="B483" s="8243" t="s">
        <v>43</v>
      </c>
      <c r="C483" s="8298" t="s">
        <v>81</v>
      </c>
      <c r="D483" s="8117" t="s">
        <v>38</v>
      </c>
      <c r="E483" s="3667"/>
      <c r="F483" s="8094" t="s">
        <v>1255</v>
      </c>
      <c r="G483" s="8111" t="s">
        <v>1252</v>
      </c>
      <c r="H483" s="8108" t="s">
        <v>48</v>
      </c>
      <c r="I483" s="8098"/>
      <c r="J483" s="6120" t="s">
        <v>41</v>
      </c>
      <c r="K483" s="6119">
        <v>15</v>
      </c>
      <c r="L483" s="3823">
        <v>15</v>
      </c>
      <c r="M483" s="3822">
        <v>2.9</v>
      </c>
      <c r="N483" s="6126" t="s">
        <v>1255</v>
      </c>
      <c r="O483" s="6117" t="s">
        <v>391</v>
      </c>
      <c r="P483" s="6125">
        <v>120</v>
      </c>
      <c r="Q483" s="6124">
        <v>83</v>
      </c>
      <c r="R483" s="6036"/>
      <c r="S483" s="8123" t="s">
        <v>1254</v>
      </c>
    </row>
    <row r="484" spans="1:19" s="51" customFormat="1" ht="15" customHeight="1">
      <c r="A484" s="8238"/>
      <c r="B484" s="8244"/>
      <c r="C484" s="8299"/>
      <c r="D484" s="8118"/>
      <c r="E484" s="3663"/>
      <c r="F484" s="8095"/>
      <c r="G484" s="8112"/>
      <c r="H484" s="8109"/>
      <c r="I484" s="8098"/>
      <c r="J484" s="6114" t="s">
        <v>373</v>
      </c>
      <c r="K484" s="6113"/>
      <c r="L484" s="3826">
        <v>0</v>
      </c>
      <c r="M484" s="3826">
        <v>0</v>
      </c>
      <c r="N484" s="3698"/>
      <c r="O484" s="3703"/>
      <c r="P484" s="3703"/>
      <c r="Q484" s="3702"/>
      <c r="R484" s="6036"/>
      <c r="S484" s="8125"/>
    </row>
    <row r="485" spans="1:19" s="51" customFormat="1" ht="15" customHeight="1" thickBot="1">
      <c r="A485" s="8238"/>
      <c r="B485" s="8244"/>
      <c r="C485" s="8299"/>
      <c r="D485" s="8118"/>
      <c r="E485" s="3663"/>
      <c r="F485" s="8095"/>
      <c r="G485" s="8112"/>
      <c r="H485" s="8109"/>
      <c r="I485" s="8098"/>
      <c r="J485" s="6123" t="s">
        <v>69</v>
      </c>
      <c r="K485" s="6122"/>
      <c r="L485" s="3753"/>
      <c r="M485" s="3752"/>
      <c r="N485" s="3698"/>
      <c r="O485" s="3703"/>
      <c r="P485" s="3703"/>
      <c r="Q485" s="3702"/>
      <c r="R485" s="6036"/>
      <c r="S485" s="8125"/>
    </row>
    <row r="486" spans="1:19" s="51" customFormat="1" ht="15" customHeight="1" thickBot="1">
      <c r="A486" s="8239"/>
      <c r="B486" s="8245"/>
      <c r="C486" s="8300"/>
      <c r="D486" s="8119"/>
      <c r="E486" s="3654"/>
      <c r="F486" s="6109"/>
      <c r="G486" s="8113"/>
      <c r="H486" s="8110"/>
      <c r="I486" s="8098"/>
      <c r="J486" s="6037" t="s">
        <v>36</v>
      </c>
      <c r="K486" s="3825">
        <f>SUM(K483:K485)</f>
        <v>15</v>
      </c>
      <c r="L486" s="3825">
        <f>SUM(L483:L485)</f>
        <v>15</v>
      </c>
      <c r="M486" s="3825">
        <f>SUM(M483:M485)</f>
        <v>2.9</v>
      </c>
      <c r="N486" s="3750"/>
      <c r="O486" s="3748"/>
      <c r="P486" s="3748"/>
      <c r="Q486" s="3747"/>
      <c r="R486" s="6036"/>
      <c r="S486" s="8124"/>
    </row>
    <row r="487" spans="1:19" s="51" customFormat="1" ht="30" customHeight="1">
      <c r="A487" s="8237" t="s">
        <v>51</v>
      </c>
      <c r="B487" s="8243" t="s">
        <v>43</v>
      </c>
      <c r="C487" s="8298" t="s">
        <v>81</v>
      </c>
      <c r="D487" s="8117" t="s">
        <v>51</v>
      </c>
      <c r="E487" s="3667"/>
      <c r="F487" s="6121" t="s">
        <v>1253</v>
      </c>
      <c r="G487" s="8111" t="s">
        <v>1252</v>
      </c>
      <c r="H487" s="8108" t="s">
        <v>48</v>
      </c>
      <c r="I487" s="8098"/>
      <c r="J487" s="6120" t="s">
        <v>41</v>
      </c>
      <c r="K487" s="6119">
        <v>10</v>
      </c>
      <c r="L487" s="3823">
        <v>10</v>
      </c>
      <c r="M487" s="3822">
        <v>3.1</v>
      </c>
      <c r="N487" s="6118" t="s">
        <v>1251</v>
      </c>
      <c r="O487" s="6117" t="s">
        <v>254</v>
      </c>
      <c r="P487" s="6116">
        <v>15</v>
      </c>
      <c r="Q487" s="6115">
        <v>10</v>
      </c>
      <c r="R487" s="6036"/>
      <c r="S487" s="8123" t="s">
        <v>1250</v>
      </c>
    </row>
    <row r="488" spans="1:19" s="51" customFormat="1" ht="15" customHeight="1">
      <c r="A488" s="8238"/>
      <c r="B488" s="8244"/>
      <c r="C488" s="8299"/>
      <c r="D488" s="8118"/>
      <c r="E488" s="3663"/>
      <c r="F488" s="6112"/>
      <c r="G488" s="8112"/>
      <c r="H488" s="8109"/>
      <c r="I488" s="8098"/>
      <c r="J488" s="6114" t="s">
        <v>373</v>
      </c>
      <c r="K488" s="6113"/>
      <c r="L488" s="3821"/>
      <c r="M488" s="3820"/>
      <c r="N488" s="3698"/>
      <c r="O488" s="3703"/>
      <c r="P488" s="3703"/>
      <c r="Q488" s="3702"/>
      <c r="R488" s="6036"/>
      <c r="S488" s="8125"/>
    </row>
    <row r="489" spans="1:19" s="51" customFormat="1" ht="15" customHeight="1" thickBot="1">
      <c r="A489" s="8238"/>
      <c r="B489" s="8244"/>
      <c r="C489" s="8299"/>
      <c r="D489" s="8118"/>
      <c r="E489" s="3663"/>
      <c r="F489" s="6112"/>
      <c r="G489" s="8112"/>
      <c r="H489" s="8109"/>
      <c r="I489" s="8098"/>
      <c r="J489" s="6111" t="s">
        <v>69</v>
      </c>
      <c r="K489" s="6110"/>
      <c r="L489" s="3752"/>
      <c r="M489" s="3752"/>
      <c r="N489" s="3698"/>
      <c r="O489" s="3703"/>
      <c r="P489" s="3703"/>
      <c r="Q489" s="3702"/>
      <c r="R489" s="6036"/>
      <c r="S489" s="8125"/>
    </row>
    <row r="490" spans="1:19" s="51" customFormat="1" ht="15" customHeight="1" thickBot="1">
      <c r="A490" s="8239"/>
      <c r="B490" s="8245"/>
      <c r="C490" s="8300"/>
      <c r="D490" s="8119"/>
      <c r="E490" s="3654"/>
      <c r="F490" s="6109"/>
      <c r="G490" s="8113"/>
      <c r="H490" s="8110"/>
      <c r="I490" s="8099"/>
      <c r="J490" s="6037" t="s">
        <v>36</v>
      </c>
      <c r="K490" s="3817">
        <f>SUM(K487:K489)</f>
        <v>10</v>
      </c>
      <c r="L490" s="3817">
        <f>SUM(L487:L489)</f>
        <v>10</v>
      </c>
      <c r="M490" s="3817">
        <f>SUM(M487:M489)</f>
        <v>3.1</v>
      </c>
      <c r="N490" s="3750"/>
      <c r="O490" s="3748"/>
      <c r="P490" s="3748"/>
      <c r="Q490" s="3747"/>
      <c r="R490" s="6108"/>
      <c r="S490" s="8125"/>
    </row>
    <row r="491" spans="1:19" s="51" customFormat="1" ht="15" customHeight="1" thickBot="1">
      <c r="A491" s="3657" t="s">
        <v>51</v>
      </c>
      <c r="B491" s="3650" t="s">
        <v>43</v>
      </c>
      <c r="C491" s="8154" t="s">
        <v>781</v>
      </c>
      <c r="D491" s="8154"/>
      <c r="E491" s="8154"/>
      <c r="F491" s="8154"/>
      <c r="G491" s="8154"/>
      <c r="H491" s="8154"/>
      <c r="I491" s="8154"/>
      <c r="J491" s="8155"/>
      <c r="K491" s="3816">
        <f>K309+K425+K445+K453+K462+K478</f>
        <v>11150</v>
      </c>
      <c r="L491" s="3816">
        <f>L309+L425+L445+L453+L462+L478</f>
        <v>13817.3</v>
      </c>
      <c r="M491" s="3816">
        <f>M309+M425+M445+M453+M462+M478</f>
        <v>11835.599999999999</v>
      </c>
      <c r="N491" s="8389"/>
      <c r="O491" s="8390"/>
      <c r="P491" s="8390"/>
      <c r="Q491" s="8390"/>
      <c r="R491" s="6107"/>
      <c r="S491" s="6106"/>
    </row>
    <row r="492" spans="1:19" s="51" customFormat="1" ht="23.25" customHeight="1" thickBot="1">
      <c r="A492" s="6105" t="s">
        <v>51</v>
      </c>
      <c r="B492" s="6104" t="s">
        <v>38</v>
      </c>
      <c r="C492" s="6103" t="s">
        <v>1249</v>
      </c>
      <c r="D492" s="6099"/>
      <c r="E492" s="6099"/>
      <c r="F492" s="6099"/>
      <c r="G492" s="6099"/>
      <c r="H492" s="6102"/>
      <c r="I492" s="6099"/>
      <c r="J492" s="6099"/>
      <c r="K492" s="6101"/>
      <c r="L492" s="6100"/>
      <c r="M492" s="6100"/>
      <c r="N492" s="6099"/>
      <c r="O492" s="6099"/>
      <c r="P492" s="6099"/>
      <c r="Q492" s="6099"/>
      <c r="R492" s="6098"/>
      <c r="S492" s="6097"/>
    </row>
    <row r="493" spans="1:19" s="51" customFormat="1" ht="46.5" customHeight="1" thickBot="1">
      <c r="A493" s="3647"/>
      <c r="B493" s="3815"/>
      <c r="C493" s="3814"/>
      <c r="D493" s="3812"/>
      <c r="E493" s="3812"/>
      <c r="F493" s="3812"/>
      <c r="G493" s="3812"/>
      <c r="H493" s="3812"/>
      <c r="I493" s="3812"/>
      <c r="J493" s="3812"/>
      <c r="K493" s="3813"/>
      <c r="L493" s="3812"/>
      <c r="M493" s="3811"/>
      <c r="N493" s="3810" t="s">
        <v>1248</v>
      </c>
      <c r="O493" s="6096" t="s">
        <v>279</v>
      </c>
      <c r="P493" s="6096" t="s">
        <v>1247</v>
      </c>
      <c r="Q493" s="6095" t="s">
        <v>1246</v>
      </c>
      <c r="R493" s="6094" t="s">
        <v>1245</v>
      </c>
      <c r="S493" s="6093"/>
    </row>
    <row r="494" spans="1:19" s="51" customFormat="1" ht="15" customHeight="1" thickBot="1">
      <c r="A494" s="8237" t="s">
        <v>51</v>
      </c>
      <c r="B494" s="8243" t="s">
        <v>38</v>
      </c>
      <c r="C494" s="8105" t="s">
        <v>43</v>
      </c>
      <c r="D494" s="8126" t="s">
        <v>1242</v>
      </c>
      <c r="E494" s="8127"/>
      <c r="F494" s="8128"/>
      <c r="G494" s="8111" t="s">
        <v>634</v>
      </c>
      <c r="H494" s="8108" t="s">
        <v>48</v>
      </c>
      <c r="I494" s="8097" t="s">
        <v>1174</v>
      </c>
      <c r="J494" s="3788" t="s">
        <v>41</v>
      </c>
      <c r="K494" s="3777">
        <f>K498</f>
        <v>220</v>
      </c>
      <c r="L494" s="3777">
        <f>L498</f>
        <v>220</v>
      </c>
      <c r="M494" s="3777">
        <f>M498</f>
        <v>137.19999999999999</v>
      </c>
      <c r="N494" s="3715"/>
      <c r="O494" s="3809"/>
      <c r="P494" s="3809"/>
      <c r="Q494" s="3808"/>
      <c r="R494" s="8091" t="s">
        <v>1244</v>
      </c>
      <c r="S494" s="6035"/>
    </row>
    <row r="495" spans="1:19" s="51" customFormat="1" ht="15.75" customHeight="1" thickBot="1">
      <c r="A495" s="8238"/>
      <c r="B495" s="8244"/>
      <c r="C495" s="8106"/>
      <c r="D495" s="8129"/>
      <c r="E495" s="8130"/>
      <c r="F495" s="8131"/>
      <c r="G495" s="8112"/>
      <c r="H495" s="8109"/>
      <c r="I495" s="8098"/>
      <c r="J495" s="3786" t="s">
        <v>90</v>
      </c>
      <c r="K495" s="3773"/>
      <c r="L495" s="3773"/>
      <c r="M495" s="3773"/>
      <c r="N495" s="6092" t="s">
        <v>1243</v>
      </c>
      <c r="O495" s="6091" t="s">
        <v>254</v>
      </c>
      <c r="P495" s="6061">
        <v>50</v>
      </c>
      <c r="Q495" s="6060">
        <v>40</v>
      </c>
      <c r="R495" s="8092"/>
      <c r="S495" s="6035"/>
    </row>
    <row r="496" spans="1:19" s="51" customFormat="1" ht="13.5" customHeight="1" thickBot="1">
      <c r="A496" s="8238"/>
      <c r="B496" s="8244"/>
      <c r="C496" s="8106"/>
      <c r="D496" s="8129"/>
      <c r="E496" s="8130"/>
      <c r="F496" s="8131"/>
      <c r="G496" s="8112"/>
      <c r="H496" s="8109"/>
      <c r="I496" s="8098"/>
      <c r="J496" s="3786" t="s">
        <v>69</v>
      </c>
      <c r="K496" s="3773"/>
      <c r="L496" s="3773"/>
      <c r="M496" s="3773"/>
      <c r="N496" s="3698"/>
      <c r="O496" s="3703"/>
      <c r="P496" s="3807"/>
      <c r="Q496" s="3806"/>
      <c r="R496" s="8092"/>
      <c r="S496" s="6035"/>
    </row>
    <row r="497" spans="1:20" s="51" customFormat="1" ht="15" customHeight="1" thickBot="1">
      <c r="A497" s="8239"/>
      <c r="B497" s="8245"/>
      <c r="C497" s="8107"/>
      <c r="D497" s="8132"/>
      <c r="E497" s="8133"/>
      <c r="F497" s="8134"/>
      <c r="G497" s="8112"/>
      <c r="H497" s="8109"/>
      <c r="I497" s="8098"/>
      <c r="J497" s="6072" t="s">
        <v>36</v>
      </c>
      <c r="K497" s="3773">
        <f>SUM(K494:K496)</f>
        <v>220</v>
      </c>
      <c r="L497" s="3773">
        <f>SUM(L494:L496)</f>
        <v>220</v>
      </c>
      <c r="M497" s="3773">
        <f>SUM(M494:M496)</f>
        <v>137.19999999999999</v>
      </c>
      <c r="N497" s="3750"/>
      <c r="O497" s="3748"/>
      <c r="P497" s="3805"/>
      <c r="Q497" s="3804"/>
      <c r="R497" s="8093"/>
      <c r="S497" s="6035"/>
    </row>
    <row r="498" spans="1:20" s="51" customFormat="1" ht="21" customHeight="1" thickBot="1">
      <c r="A498" s="3743" t="s">
        <v>51</v>
      </c>
      <c r="B498" s="3796" t="s">
        <v>38</v>
      </c>
      <c r="C498" s="3742" t="s">
        <v>43</v>
      </c>
      <c r="D498" s="3668" t="s">
        <v>43</v>
      </c>
      <c r="E498" s="3667"/>
      <c r="F498" s="8094" t="s">
        <v>1242</v>
      </c>
      <c r="G498" s="8112"/>
      <c r="H498" s="8109"/>
      <c r="I498" s="8098"/>
      <c r="J498" s="3802" t="s">
        <v>41</v>
      </c>
      <c r="K498" s="3782">
        <v>220</v>
      </c>
      <c r="L498" s="3782">
        <v>220</v>
      </c>
      <c r="M498" s="3801">
        <v>137.19999999999999</v>
      </c>
      <c r="N498" s="3800"/>
      <c r="O498" s="3799"/>
      <c r="P498" s="3798"/>
      <c r="Q498" s="3797"/>
      <c r="R498" s="6036"/>
      <c r="S498" s="6035"/>
    </row>
    <row r="499" spans="1:20" s="51" customFormat="1" ht="21.75" customHeight="1" thickBot="1">
      <c r="A499" s="3657"/>
      <c r="B499" s="3790"/>
      <c r="C499" s="3740"/>
      <c r="D499" s="3656"/>
      <c r="E499" s="3654"/>
      <c r="F499" s="8096"/>
      <c r="G499" s="8113"/>
      <c r="H499" s="8110"/>
      <c r="I499" s="8099"/>
      <c r="J499" s="6037" t="s">
        <v>36</v>
      </c>
      <c r="K499" s="3670">
        <f>SUM(K498)</f>
        <v>220</v>
      </c>
      <c r="L499" s="3670">
        <f>SUM(L498)</f>
        <v>220</v>
      </c>
      <c r="M499" s="3670">
        <f>SUM(M498)</f>
        <v>137.19999999999999</v>
      </c>
      <c r="N499" s="3800"/>
      <c r="O499" s="3799"/>
      <c r="P499" s="3798"/>
      <c r="Q499" s="3797"/>
      <c r="R499" s="6036"/>
      <c r="S499" s="6035"/>
    </row>
    <row r="500" spans="1:20" s="51" customFormat="1" ht="32.25" customHeight="1" thickBot="1">
      <c r="A500" s="8237" t="s">
        <v>51</v>
      </c>
      <c r="B500" s="8243" t="s">
        <v>38</v>
      </c>
      <c r="C500" s="8105" t="s">
        <v>38</v>
      </c>
      <c r="D500" s="8188" t="s">
        <v>1236</v>
      </c>
      <c r="E500" s="8189"/>
      <c r="F500" s="8190"/>
      <c r="G500" s="8169" t="s">
        <v>1241</v>
      </c>
      <c r="H500" s="8108" t="s">
        <v>48</v>
      </c>
      <c r="I500" s="8097" t="s">
        <v>1174</v>
      </c>
      <c r="J500" s="3778" t="s">
        <v>41</v>
      </c>
      <c r="K500" s="3777">
        <f>K504</f>
        <v>5</v>
      </c>
      <c r="L500" s="3777">
        <f>L504</f>
        <v>3</v>
      </c>
      <c r="M500" s="3777">
        <f>M504</f>
        <v>1.7</v>
      </c>
      <c r="N500" s="6090" t="s">
        <v>1240</v>
      </c>
      <c r="O500" s="6089" t="s">
        <v>254</v>
      </c>
      <c r="P500" s="6088">
        <v>6</v>
      </c>
      <c r="Q500" s="6087">
        <v>10</v>
      </c>
      <c r="R500" s="6036" t="s">
        <v>1239</v>
      </c>
      <c r="S500" s="6035"/>
    </row>
    <row r="501" spans="1:20" s="51" customFormat="1" ht="22.5" customHeight="1" thickBot="1">
      <c r="A501" s="8238"/>
      <c r="B501" s="8244"/>
      <c r="C501" s="8106"/>
      <c r="D501" s="8191"/>
      <c r="E501" s="8192"/>
      <c r="F501" s="8193"/>
      <c r="G501" s="8170"/>
      <c r="H501" s="8109"/>
      <c r="I501" s="8098"/>
      <c r="J501" s="3774" t="s">
        <v>90</v>
      </c>
      <c r="K501" s="3773"/>
      <c r="L501" s="3773"/>
      <c r="M501" s="3773"/>
      <c r="N501" s="6086" t="s">
        <v>1238</v>
      </c>
      <c r="O501" s="6085" t="s">
        <v>1171</v>
      </c>
      <c r="P501" s="6084">
        <v>4</v>
      </c>
      <c r="Q501" s="6083">
        <v>6</v>
      </c>
      <c r="R501" s="6036" t="s">
        <v>1237</v>
      </c>
      <c r="S501" s="6035"/>
    </row>
    <row r="502" spans="1:20" s="51" customFormat="1" ht="15" customHeight="1" thickBot="1">
      <c r="A502" s="8238"/>
      <c r="B502" s="8244"/>
      <c r="C502" s="8106"/>
      <c r="D502" s="8191"/>
      <c r="E502" s="8192"/>
      <c r="F502" s="8193"/>
      <c r="G502" s="8170"/>
      <c r="H502" s="8109"/>
      <c r="I502" s="8098"/>
      <c r="J502" s="3774" t="s">
        <v>69</v>
      </c>
      <c r="K502" s="3773"/>
      <c r="L502" s="3773"/>
      <c r="M502" s="3773"/>
      <c r="N502" s="3698"/>
      <c r="O502" s="3703"/>
      <c r="P502" s="3703"/>
      <c r="Q502" s="3702"/>
      <c r="R502" s="6036"/>
      <c r="S502" s="6035"/>
    </row>
    <row r="503" spans="1:20" s="51" customFormat="1" ht="15" customHeight="1" thickBot="1">
      <c r="A503" s="8239"/>
      <c r="B503" s="8245"/>
      <c r="C503" s="8107"/>
      <c r="D503" s="8194"/>
      <c r="E503" s="8195"/>
      <c r="F503" s="8196"/>
      <c r="G503" s="8170"/>
      <c r="H503" s="8109"/>
      <c r="I503" s="8098"/>
      <c r="J503" s="6082" t="s">
        <v>36</v>
      </c>
      <c r="K503" s="3773">
        <f>SUM(K500:K502)</f>
        <v>5</v>
      </c>
      <c r="L503" s="3773">
        <f>SUM(L500:L502)</f>
        <v>3</v>
      </c>
      <c r="M503" s="3773">
        <f>SUM(M500:M502)</f>
        <v>1.7</v>
      </c>
      <c r="N503" s="3750"/>
      <c r="O503" s="3748"/>
      <c r="P503" s="3748"/>
      <c r="Q503" s="3747"/>
      <c r="R503" s="6036"/>
      <c r="S503" s="6035"/>
    </row>
    <row r="504" spans="1:20" s="51" customFormat="1" ht="26.25" customHeight="1" thickBot="1">
      <c r="A504" s="3665" t="s">
        <v>51</v>
      </c>
      <c r="B504" s="3795" t="s">
        <v>38</v>
      </c>
      <c r="C504" s="3741" t="s">
        <v>38</v>
      </c>
      <c r="D504" s="3668" t="s">
        <v>43</v>
      </c>
      <c r="E504" s="3794"/>
      <c r="F504" s="8094" t="s">
        <v>1236</v>
      </c>
      <c r="G504" s="8170"/>
      <c r="H504" s="8109"/>
      <c r="I504" s="8098"/>
      <c r="J504" s="3793" t="s">
        <v>41</v>
      </c>
      <c r="K504" s="3792">
        <v>5</v>
      </c>
      <c r="L504" s="3791">
        <v>3</v>
      </c>
      <c r="M504" s="3791">
        <v>1.7</v>
      </c>
      <c r="N504" s="3787"/>
      <c r="O504" s="3776"/>
      <c r="P504" s="3776"/>
      <c r="Q504" s="3775"/>
      <c r="R504" s="6036"/>
      <c r="S504" s="6035"/>
      <c r="T504" s="3623"/>
    </row>
    <row r="505" spans="1:20" s="51" customFormat="1" ht="15.75" customHeight="1" thickBot="1">
      <c r="A505" s="3657"/>
      <c r="B505" s="3790"/>
      <c r="C505" s="3740"/>
      <c r="D505" s="3656"/>
      <c r="E505" s="3789"/>
      <c r="F505" s="8096"/>
      <c r="G505" s="8171"/>
      <c r="H505" s="8110"/>
      <c r="I505" s="8099"/>
      <c r="J505" s="6037" t="s">
        <v>36</v>
      </c>
      <c r="K505" s="3670">
        <f>SUM(K504)</f>
        <v>5</v>
      </c>
      <c r="L505" s="3670">
        <f>SUM(L504)</f>
        <v>3</v>
      </c>
      <c r="M505" s="3670">
        <f>SUM(M504)</f>
        <v>1.7</v>
      </c>
      <c r="N505" s="3785"/>
      <c r="O505" s="3718"/>
      <c r="P505" s="3718"/>
      <c r="Q505" s="3717"/>
      <c r="R505" s="6036"/>
      <c r="S505" s="6035"/>
    </row>
    <row r="506" spans="1:20" s="51" customFormat="1" ht="15" customHeight="1" thickBot="1">
      <c r="A506" s="3669" t="s">
        <v>51</v>
      </c>
      <c r="B506" s="3784" t="s">
        <v>38</v>
      </c>
      <c r="C506" s="3732" t="s">
        <v>51</v>
      </c>
      <c r="D506" s="8188" t="s">
        <v>1233</v>
      </c>
      <c r="E506" s="8189"/>
      <c r="F506" s="8190"/>
      <c r="G506" s="8169" t="s">
        <v>1235</v>
      </c>
      <c r="H506" s="8108" t="s">
        <v>48</v>
      </c>
      <c r="I506" s="8097" t="s">
        <v>1009</v>
      </c>
      <c r="J506" s="3788" t="s">
        <v>1173</v>
      </c>
      <c r="K506" s="3777">
        <f>K509</f>
        <v>30</v>
      </c>
      <c r="L506" s="3777">
        <f>L509</f>
        <v>30</v>
      </c>
      <c r="M506" s="3777">
        <f>M509</f>
        <v>12.8</v>
      </c>
      <c r="N506" s="3787"/>
      <c r="O506" s="3776"/>
      <c r="P506" s="3776"/>
      <c r="Q506" s="3775"/>
      <c r="R506" s="6036"/>
      <c r="S506" s="6035"/>
    </row>
    <row r="507" spans="1:20" s="51" customFormat="1" ht="15" customHeight="1" thickBot="1">
      <c r="A507" s="3729"/>
      <c r="B507" s="3781"/>
      <c r="C507" s="3727"/>
      <c r="D507" s="8191"/>
      <c r="E507" s="8192"/>
      <c r="F507" s="8193"/>
      <c r="G507" s="8170"/>
      <c r="H507" s="8109"/>
      <c r="I507" s="8098"/>
      <c r="J507" s="3786" t="s">
        <v>90</v>
      </c>
      <c r="K507" s="3773"/>
      <c r="L507" s="3773"/>
      <c r="M507" s="3773"/>
      <c r="N507" s="6081" t="s">
        <v>1234</v>
      </c>
      <c r="O507" s="6080" t="s">
        <v>254</v>
      </c>
      <c r="P507" s="6079">
        <v>10</v>
      </c>
      <c r="Q507" s="6078">
        <v>2</v>
      </c>
      <c r="R507" s="6036"/>
      <c r="S507" s="6035"/>
    </row>
    <row r="508" spans="1:20" s="51" customFormat="1" ht="15" customHeight="1" thickBot="1">
      <c r="A508" s="3729"/>
      <c r="B508" s="3781"/>
      <c r="C508" s="3727"/>
      <c r="D508" s="8194"/>
      <c r="E508" s="8195"/>
      <c r="F508" s="8196"/>
      <c r="G508" s="8170"/>
      <c r="H508" s="8109"/>
      <c r="I508" s="8098"/>
      <c r="J508" s="6072" t="s">
        <v>36</v>
      </c>
      <c r="K508" s="3773">
        <f>SUM(K506:K507)</f>
        <v>30</v>
      </c>
      <c r="L508" s="3773">
        <f>SUM(L506:L507)</f>
        <v>30</v>
      </c>
      <c r="M508" s="3773">
        <f>SUM(M506:M507)</f>
        <v>12.8</v>
      </c>
      <c r="N508" s="3785"/>
      <c r="O508" s="3718"/>
      <c r="P508" s="3718"/>
      <c r="Q508" s="3717"/>
      <c r="R508" s="6036"/>
      <c r="S508" s="6035"/>
    </row>
    <row r="509" spans="1:20" s="51" customFormat="1" ht="23.25" customHeight="1" thickBot="1">
      <c r="A509" s="3669" t="s">
        <v>51</v>
      </c>
      <c r="B509" s="3784" t="s">
        <v>38</v>
      </c>
      <c r="C509" s="3732" t="s">
        <v>51</v>
      </c>
      <c r="D509" s="3731" t="s">
        <v>43</v>
      </c>
      <c r="E509" s="6077"/>
      <c r="F509" s="8094" t="s">
        <v>1233</v>
      </c>
      <c r="G509" s="8170"/>
      <c r="H509" s="8109"/>
      <c r="I509" s="8098"/>
      <c r="J509" s="3783" t="s">
        <v>1173</v>
      </c>
      <c r="K509" s="3782">
        <v>30</v>
      </c>
      <c r="L509" s="3782">
        <v>30</v>
      </c>
      <c r="M509" s="3782">
        <v>12.8</v>
      </c>
      <c r="O509" s="3687"/>
      <c r="P509" s="3687"/>
      <c r="R509" s="6036"/>
      <c r="S509" s="6035"/>
    </row>
    <row r="510" spans="1:20" s="51" customFormat="1" ht="17.25" customHeight="1" thickBot="1">
      <c r="A510" s="3729"/>
      <c r="B510" s="3781"/>
      <c r="C510" s="3727"/>
      <c r="D510" s="6076"/>
      <c r="E510" s="6075"/>
      <c r="F510" s="8096"/>
      <c r="G510" s="8171"/>
      <c r="H510" s="8110"/>
      <c r="I510" s="8098"/>
      <c r="J510" s="6074" t="s">
        <v>36</v>
      </c>
      <c r="K510" s="3780">
        <f>SUM(K509)</f>
        <v>30</v>
      </c>
      <c r="L510" s="3780">
        <f>SUM(L509)</f>
        <v>30</v>
      </c>
      <c r="M510" s="3780">
        <f>SUM(M509)</f>
        <v>12.8</v>
      </c>
      <c r="O510" s="3687"/>
      <c r="P510" s="3687"/>
      <c r="R510" s="6036"/>
      <c r="S510" s="6035"/>
      <c r="T510" s="3623"/>
    </row>
    <row r="511" spans="1:20" s="51" customFormat="1" ht="15" customHeight="1" thickBot="1">
      <c r="A511" s="8237" t="s">
        <v>51</v>
      </c>
      <c r="B511" s="8365" t="s">
        <v>38</v>
      </c>
      <c r="C511" s="8367" t="s">
        <v>44</v>
      </c>
      <c r="D511" s="8188" t="s">
        <v>1232</v>
      </c>
      <c r="E511" s="8189"/>
      <c r="F511" s="8190"/>
      <c r="G511" s="8169" t="s">
        <v>1185</v>
      </c>
      <c r="H511" s="8108" t="s">
        <v>48</v>
      </c>
      <c r="I511" s="8288" t="s">
        <v>1231</v>
      </c>
      <c r="J511" s="3778" t="s">
        <v>41</v>
      </c>
      <c r="K511" s="3777">
        <f>K516+K519+K521+K528+K531+K534+K537+K540+K543+K546+K549+K552+K525+K555+K558+K561+K565+K569+K573+K577+K581+K585</f>
        <v>1700</v>
      </c>
      <c r="L511" s="3777">
        <f>L516+L519+L521+L528+L531+L534+L537+L540+L543+L546+L549+L552+L525+L555+L558+L561+L565+L569+L573+L577+L581+L585</f>
        <v>1230.5</v>
      </c>
      <c r="M511" s="3777">
        <f>M516+M519+M521+M528+M531+M534+M537+M540+M543+M546+M549+M552+M525+M555+M558+M561+M565+M569+M573+M577+M581+M585</f>
        <v>1105.2000000000003</v>
      </c>
      <c r="N511" s="3775"/>
      <c r="O511" s="3776"/>
      <c r="P511" s="3776"/>
      <c r="Q511" s="3775"/>
      <c r="R511" s="6073"/>
      <c r="S511" s="6035"/>
      <c r="T511" s="3623"/>
    </row>
    <row r="512" spans="1:20" s="51" customFormat="1" ht="15" customHeight="1" thickBot="1">
      <c r="A512" s="8238"/>
      <c r="B512" s="8396"/>
      <c r="C512" s="8368"/>
      <c r="D512" s="8191"/>
      <c r="E512" s="8192"/>
      <c r="F512" s="8193"/>
      <c r="G512" s="8170"/>
      <c r="H512" s="8109"/>
      <c r="I512" s="8289"/>
      <c r="J512" s="3774" t="s">
        <v>90</v>
      </c>
      <c r="K512" s="3773">
        <f>K517+K520+K526</f>
        <v>0</v>
      </c>
      <c r="L512" s="3773">
        <f>L517+L520+L526</f>
        <v>0</v>
      </c>
      <c r="M512" s="3773">
        <f>M517+M520+M526</f>
        <v>0</v>
      </c>
      <c r="N512" s="8388" t="s">
        <v>1230</v>
      </c>
      <c r="O512" s="3658" t="s">
        <v>1171</v>
      </c>
      <c r="P512" s="3658">
        <v>5</v>
      </c>
      <c r="Q512" s="3624">
        <v>5</v>
      </c>
      <c r="R512" s="6036"/>
      <c r="S512" s="6035"/>
    </row>
    <row r="513" spans="1:21" s="51" customFormat="1" ht="15" customHeight="1" thickBot="1">
      <c r="A513" s="8238"/>
      <c r="B513" s="8396"/>
      <c r="C513" s="8368"/>
      <c r="D513" s="8191"/>
      <c r="E513" s="8192"/>
      <c r="F513" s="8193"/>
      <c r="G513" s="8170"/>
      <c r="H513" s="8109"/>
      <c r="I513" s="8289"/>
      <c r="J513" s="3774" t="s">
        <v>374</v>
      </c>
      <c r="K513" s="3773">
        <f>K566+K570+K574+K578+K582+K586</f>
        <v>0</v>
      </c>
      <c r="L513" s="3773">
        <f>L566+L570+L574+L578+L582+L586</f>
        <v>0</v>
      </c>
      <c r="M513" s="3773">
        <f>M566+M570+M574+M578+M582+M586</f>
        <v>0</v>
      </c>
      <c r="N513" s="8388"/>
      <c r="O513" s="3687"/>
      <c r="P513" s="3687"/>
      <c r="R513" s="6036"/>
      <c r="S513" s="6035"/>
    </row>
    <row r="514" spans="1:21" s="51" customFormat="1" ht="15" customHeight="1" thickBot="1">
      <c r="A514" s="8238"/>
      <c r="B514" s="8396"/>
      <c r="C514" s="8368"/>
      <c r="D514" s="8191"/>
      <c r="E514" s="8192"/>
      <c r="F514" s="8193"/>
      <c r="G514" s="8170"/>
      <c r="H514" s="8109"/>
      <c r="I514" s="8289"/>
      <c r="J514" s="3774" t="s">
        <v>69</v>
      </c>
      <c r="K514" s="3773">
        <f>K532+K538+K541+K547+K550+K553+K556+K559+K562+K567+K529+K571+K575+K579+K583+K587</f>
        <v>52.6</v>
      </c>
      <c r="L514" s="3773">
        <f>L532+L538+L541+L547+L550+L553+L556+L559+L562+L567+L529+L571+L575+L579+L583+L587</f>
        <v>45.1</v>
      </c>
      <c r="M514" s="3773">
        <f>M532+M538+M541+M547+M550+M553+M556+M559+M562+M567+M529+M571+M575+M579+M583+M587</f>
        <v>45.1</v>
      </c>
      <c r="N514" s="3690"/>
      <c r="O514" s="3690"/>
      <c r="P514" s="3687"/>
      <c r="R514" s="6036"/>
      <c r="S514" s="6035"/>
    </row>
    <row r="515" spans="1:21" s="51" customFormat="1" ht="18" customHeight="1" thickBot="1">
      <c r="A515" s="8239"/>
      <c r="B515" s="8366"/>
      <c r="C515" s="8369"/>
      <c r="D515" s="8194"/>
      <c r="E515" s="8195"/>
      <c r="F515" s="8196"/>
      <c r="G515" s="8171"/>
      <c r="H515" s="8110"/>
      <c r="I515" s="8290"/>
      <c r="J515" s="6072" t="s">
        <v>36</v>
      </c>
      <c r="K515" s="3773">
        <f>SUM(K511:K514)</f>
        <v>1752.6</v>
      </c>
      <c r="L515" s="3773">
        <f>SUM(L511:L514)</f>
        <v>1275.5999999999999</v>
      </c>
      <c r="M515" s="3773">
        <f>SUM(M511:M514)</f>
        <v>1150.3000000000002</v>
      </c>
      <c r="N515" s="3688"/>
      <c r="O515" s="3688"/>
      <c r="P515" s="3718"/>
      <c r="Q515" s="3717"/>
      <c r="R515" s="6036"/>
      <c r="S515" s="6035"/>
    </row>
    <row r="516" spans="1:21" s="51" customFormat="1" ht="13.15" customHeight="1">
      <c r="A516" s="8237" t="s">
        <v>51</v>
      </c>
      <c r="B516" s="8240" t="s">
        <v>38</v>
      </c>
      <c r="C516" s="8367" t="s">
        <v>44</v>
      </c>
      <c r="D516" s="8117" t="s">
        <v>38</v>
      </c>
      <c r="E516" s="8097"/>
      <c r="F516" s="8227" t="s">
        <v>1229</v>
      </c>
      <c r="G516" s="8170" t="s">
        <v>1185</v>
      </c>
      <c r="H516" s="8109"/>
      <c r="I516" s="3758" t="s">
        <v>1174</v>
      </c>
      <c r="J516" s="3680" t="s">
        <v>1173</v>
      </c>
      <c r="K516" s="31">
        <v>300</v>
      </c>
      <c r="L516" s="3685">
        <v>0</v>
      </c>
      <c r="M516" s="3685">
        <v>0</v>
      </c>
      <c r="N516" s="8135" t="s">
        <v>1178</v>
      </c>
      <c r="O516" s="8151" t="s">
        <v>254</v>
      </c>
      <c r="P516" s="8424">
        <v>1</v>
      </c>
      <c r="Q516" s="8351">
        <v>0</v>
      </c>
      <c r="R516" s="8091" t="s">
        <v>1228</v>
      </c>
      <c r="S516" s="6038"/>
      <c r="T516" s="3623"/>
      <c r="U516" s="3623"/>
    </row>
    <row r="517" spans="1:21" s="51" customFormat="1" ht="17.25" customHeight="1" thickBot="1">
      <c r="A517" s="8238"/>
      <c r="B517" s="8241"/>
      <c r="C517" s="8368"/>
      <c r="D517" s="8118"/>
      <c r="E517" s="8098"/>
      <c r="F517" s="8228"/>
      <c r="G517" s="8170"/>
      <c r="H517" s="8109"/>
      <c r="I517" s="3758"/>
      <c r="J517" s="3772" t="s">
        <v>90</v>
      </c>
      <c r="K517" s="3521"/>
      <c r="L517" s="3660">
        <v>0</v>
      </c>
      <c r="M517" s="3660">
        <v>0</v>
      </c>
      <c r="N517" s="8136"/>
      <c r="O517" s="8152"/>
      <c r="P517" s="8495"/>
      <c r="Q517" s="8498"/>
      <c r="R517" s="8092"/>
      <c r="S517" s="6038"/>
    </row>
    <row r="518" spans="1:21" s="51" customFormat="1" ht="11.25" customHeight="1" thickBot="1">
      <c r="A518" s="8239"/>
      <c r="B518" s="8242"/>
      <c r="C518" s="8369"/>
      <c r="D518" s="8119"/>
      <c r="E518" s="8099"/>
      <c r="F518" s="8229"/>
      <c r="G518" s="8171"/>
      <c r="H518" s="8110"/>
      <c r="I518" s="3758"/>
      <c r="J518" s="6037" t="s">
        <v>36</v>
      </c>
      <c r="K518" s="3653">
        <f>SUM(K516:K517)</f>
        <v>300</v>
      </c>
      <c r="L518" s="3653">
        <f>SUM(L516:L517)</f>
        <v>0</v>
      </c>
      <c r="M518" s="3670">
        <f>SUM(M516:M517)</f>
        <v>0</v>
      </c>
      <c r="N518" s="8178"/>
      <c r="O518" s="8153"/>
      <c r="P518" s="8522"/>
      <c r="Q518" s="8521"/>
      <c r="R518" s="8093"/>
      <c r="S518" s="6038"/>
    </row>
    <row r="519" spans="1:21" s="51" customFormat="1" ht="15" customHeight="1">
      <c r="A519" s="8237" t="s">
        <v>51</v>
      </c>
      <c r="B519" s="8240" t="s">
        <v>38</v>
      </c>
      <c r="C519" s="8367" t="s">
        <v>44</v>
      </c>
      <c r="D519" s="8117" t="s">
        <v>79</v>
      </c>
      <c r="E519" s="8097"/>
      <c r="F519" s="6069" t="s">
        <v>1227</v>
      </c>
      <c r="G519" s="8169" t="s">
        <v>1185</v>
      </c>
      <c r="H519" s="8108" t="s">
        <v>48</v>
      </c>
      <c r="I519" s="3759" t="s">
        <v>1174</v>
      </c>
      <c r="J519" s="3680" t="s">
        <v>1173</v>
      </c>
      <c r="K519" s="31">
        <v>230</v>
      </c>
      <c r="L519" s="3685">
        <v>51.7</v>
      </c>
      <c r="M519" s="3679">
        <v>49.7</v>
      </c>
      <c r="N519" s="8135" t="s">
        <v>1226</v>
      </c>
      <c r="O519" s="8156" t="s">
        <v>254</v>
      </c>
      <c r="P519" s="8504">
        <v>2</v>
      </c>
      <c r="Q519" s="8512">
        <v>2</v>
      </c>
      <c r="R519" s="8091" t="s">
        <v>1225</v>
      </c>
      <c r="S519" s="6035"/>
      <c r="T519" s="3771"/>
    </row>
    <row r="520" spans="1:21" s="51" customFormat="1" ht="13.5" customHeight="1" thickBot="1">
      <c r="A520" s="8238"/>
      <c r="B520" s="8241"/>
      <c r="C520" s="8368"/>
      <c r="D520" s="8118"/>
      <c r="E520" s="8098"/>
      <c r="F520" s="8209"/>
      <c r="G520" s="8170"/>
      <c r="H520" s="8109"/>
      <c r="I520" s="3758"/>
      <c r="J520" s="3673" t="s">
        <v>90</v>
      </c>
      <c r="K520" s="3661"/>
      <c r="L520" s="3660">
        <v>0</v>
      </c>
      <c r="M520" s="3660"/>
      <c r="N520" s="8136"/>
      <c r="O520" s="8157"/>
      <c r="P520" s="8505"/>
      <c r="Q520" s="8513"/>
      <c r="R520" s="8093"/>
      <c r="S520" s="6035"/>
    </row>
    <row r="521" spans="1:21" s="51" customFormat="1" ht="21.75" hidden="1" customHeight="1" thickBot="1">
      <c r="A521" s="8238"/>
      <c r="B521" s="8241"/>
      <c r="C521" s="8368"/>
      <c r="D521" s="8118"/>
      <c r="E521" s="8098"/>
      <c r="F521" s="8209"/>
      <c r="G521" s="8170"/>
      <c r="H521" s="8109"/>
      <c r="I521" s="3758"/>
      <c r="J521" s="3673" t="s">
        <v>1173</v>
      </c>
      <c r="K521" s="3725"/>
      <c r="L521" s="3724">
        <v>0</v>
      </c>
      <c r="M521" s="3701"/>
      <c r="N521" s="8136"/>
      <c r="O521" s="8158"/>
      <c r="P521" s="8158"/>
      <c r="Q521" s="8514"/>
      <c r="R521" s="6067"/>
      <c r="S521" s="6035"/>
      <c r="T521" s="3623"/>
    </row>
    <row r="522" spans="1:21" s="51" customFormat="1" ht="20.25" hidden="1" customHeight="1" thickBot="1">
      <c r="A522" s="8238"/>
      <c r="B522" s="8241"/>
      <c r="C522" s="8368"/>
      <c r="D522" s="8118"/>
      <c r="E522" s="8098"/>
      <c r="F522" s="8209"/>
      <c r="G522" s="8170"/>
      <c r="H522" s="8109"/>
      <c r="I522" s="3758"/>
      <c r="J522" s="3763" t="s">
        <v>69</v>
      </c>
      <c r="K522" s="3770"/>
      <c r="L522" s="3724">
        <v>0</v>
      </c>
      <c r="M522" s="3701"/>
      <c r="N522" s="8136"/>
      <c r="O522" s="8158"/>
      <c r="P522" s="8158"/>
      <c r="Q522" s="8514"/>
      <c r="R522" s="6067"/>
      <c r="S522" s="6035"/>
    </row>
    <row r="523" spans="1:21" s="51" customFormat="1" ht="21.75" hidden="1" customHeight="1" thickBot="1">
      <c r="A523" s="8238"/>
      <c r="B523" s="8241"/>
      <c r="C523" s="8368"/>
      <c r="D523" s="8118"/>
      <c r="E523" s="8098"/>
      <c r="F523" s="8209"/>
      <c r="G523" s="8170"/>
      <c r="H523" s="8109"/>
      <c r="I523" s="3758"/>
      <c r="J523" s="6037" t="s">
        <v>36</v>
      </c>
      <c r="K523" s="6068"/>
      <c r="L523" s="3701">
        <f>SUM(L521:L522)</f>
        <v>0</v>
      </c>
      <c r="M523" s="3701"/>
      <c r="N523" s="8136"/>
      <c r="O523" s="8158"/>
      <c r="P523" s="8158"/>
      <c r="Q523" s="8514"/>
      <c r="R523" s="6067"/>
      <c r="S523" s="6035"/>
    </row>
    <row r="524" spans="1:21" s="51" customFormat="1" ht="19.5" customHeight="1" thickBot="1">
      <c r="A524" s="8239"/>
      <c r="B524" s="8242"/>
      <c r="C524" s="8369"/>
      <c r="D524" s="8119"/>
      <c r="E524" s="8099"/>
      <c r="F524" s="8210"/>
      <c r="G524" s="8170"/>
      <c r="H524" s="8109"/>
      <c r="I524" s="3767"/>
      <c r="J524" s="6066" t="s">
        <v>36</v>
      </c>
      <c r="K524" s="3769">
        <f>SUM(K519:K523)</f>
        <v>230</v>
      </c>
      <c r="L524" s="3769">
        <f>SUM(L519:L523)</f>
        <v>51.7</v>
      </c>
      <c r="M524" s="3670">
        <f>SUM(M519:M523)</f>
        <v>49.7</v>
      </c>
      <c r="N524" s="8178"/>
      <c r="O524" s="8159"/>
      <c r="P524" s="8159"/>
      <c r="Q524" s="8515"/>
      <c r="R524" s="6055"/>
      <c r="S524" s="6035"/>
    </row>
    <row r="525" spans="1:21" s="51" customFormat="1" ht="18.75" hidden="1" customHeight="1" thickBot="1">
      <c r="A525" s="8237" t="s">
        <v>51</v>
      </c>
      <c r="B525" s="8240" t="s">
        <v>38</v>
      </c>
      <c r="C525" s="8367" t="s">
        <v>44</v>
      </c>
      <c r="D525" s="8117" t="s">
        <v>38</v>
      </c>
      <c r="E525" s="8097"/>
      <c r="G525" s="8170"/>
      <c r="H525" s="8109"/>
      <c r="I525" s="3759" t="s">
        <v>1174</v>
      </c>
      <c r="J525" s="3673" t="s">
        <v>1173</v>
      </c>
      <c r="K525" s="15"/>
      <c r="L525" s="3768"/>
      <c r="M525" s="3754"/>
      <c r="N525" s="8135" t="s">
        <v>1224</v>
      </c>
      <c r="O525" s="8151" t="s">
        <v>254</v>
      </c>
      <c r="P525" s="8424"/>
      <c r="Q525" s="8351"/>
      <c r="R525" s="6055" t="s">
        <v>1221</v>
      </c>
      <c r="S525" s="6035"/>
    </row>
    <row r="526" spans="1:21" s="51" customFormat="1" ht="18.75" hidden="1" customHeight="1">
      <c r="A526" s="8238"/>
      <c r="B526" s="8241"/>
      <c r="C526" s="8368"/>
      <c r="D526" s="8118"/>
      <c r="E526" s="8098"/>
      <c r="G526" s="8170"/>
      <c r="H526" s="8109"/>
      <c r="I526" s="3758"/>
      <c r="J526" s="3673" t="s">
        <v>90</v>
      </c>
      <c r="K526" s="15"/>
      <c r="L526" s="3768"/>
      <c r="M526" s="3701"/>
      <c r="N526" s="8136"/>
      <c r="O526" s="8516"/>
      <c r="P526" s="8293"/>
      <c r="Q526" s="8352"/>
      <c r="R526" s="6055" t="s">
        <v>1221</v>
      </c>
      <c r="S526" s="6035"/>
    </row>
    <row r="527" spans="1:21" s="51" customFormat="1" ht="14.25" hidden="1" customHeight="1">
      <c r="A527" s="8239"/>
      <c r="B527" s="8242"/>
      <c r="C527" s="8369"/>
      <c r="D527" s="8119"/>
      <c r="E527" s="8099"/>
      <c r="G527" s="8171"/>
      <c r="H527" s="8109"/>
      <c r="I527" s="3767"/>
      <c r="J527" s="6037" t="s">
        <v>36</v>
      </c>
      <c r="K527" s="6045"/>
      <c r="L527" s="3724"/>
      <c r="M527" s="3724"/>
      <c r="N527" s="6059"/>
      <c r="O527" s="6058"/>
      <c r="P527" s="6057"/>
      <c r="Q527" s="6056"/>
      <c r="R527" s="6055" t="s">
        <v>1221</v>
      </c>
      <c r="S527" s="6035"/>
    </row>
    <row r="528" spans="1:21" s="51" customFormat="1" ht="15" customHeight="1">
      <c r="A528" s="8237" t="s">
        <v>51</v>
      </c>
      <c r="B528" s="8400" t="s">
        <v>38</v>
      </c>
      <c r="C528" s="8298" t="s">
        <v>44</v>
      </c>
      <c r="D528" s="8117" t="s">
        <v>284</v>
      </c>
      <c r="E528" s="8097"/>
      <c r="F528" s="8094" t="s">
        <v>1223</v>
      </c>
      <c r="G528" s="8169" t="s">
        <v>1185</v>
      </c>
      <c r="H528" s="8109"/>
      <c r="I528" s="3759" t="s">
        <v>790</v>
      </c>
      <c r="J528" s="3766" t="s">
        <v>41</v>
      </c>
      <c r="K528" s="3765">
        <v>120</v>
      </c>
      <c r="L528" s="3685">
        <v>178.7</v>
      </c>
      <c r="M528" s="3764">
        <v>178.6</v>
      </c>
      <c r="N528" s="8167" t="s">
        <v>1222</v>
      </c>
      <c r="O528" s="8517" t="s">
        <v>254</v>
      </c>
      <c r="P528" s="8502">
        <v>4</v>
      </c>
      <c r="Q528" s="8502">
        <v>4</v>
      </c>
      <c r="R528" s="8091" t="s">
        <v>1221</v>
      </c>
      <c r="S528" s="6035"/>
    </row>
    <row r="529" spans="1:25" s="51" customFormat="1" ht="15" customHeight="1" thickBot="1">
      <c r="A529" s="8238"/>
      <c r="B529" s="8401"/>
      <c r="C529" s="8299"/>
      <c r="D529" s="8118"/>
      <c r="E529" s="8098"/>
      <c r="F529" s="8095"/>
      <c r="G529" s="8170"/>
      <c r="H529" s="8109"/>
      <c r="I529" s="3758"/>
      <c r="J529" s="3763" t="s">
        <v>69</v>
      </c>
      <c r="K529" s="3762"/>
      <c r="L529" s="3761"/>
      <c r="M529" s="3701"/>
      <c r="N529" s="8167"/>
      <c r="O529" s="8517"/>
      <c r="P529" s="8502"/>
      <c r="Q529" s="8502"/>
      <c r="R529" s="8092"/>
      <c r="S529" s="6035"/>
    </row>
    <row r="530" spans="1:25" s="51" customFormat="1" ht="15" customHeight="1" thickBot="1">
      <c r="A530" s="8238"/>
      <c r="B530" s="8401"/>
      <c r="C530" s="8299"/>
      <c r="D530" s="8118"/>
      <c r="E530" s="8098"/>
      <c r="F530" s="8095"/>
      <c r="G530" s="8170"/>
      <c r="H530" s="8109"/>
      <c r="I530" s="3758"/>
      <c r="J530" s="6037" t="s">
        <v>36</v>
      </c>
      <c r="K530" s="3670">
        <f>SUM(K528:K529)</f>
        <v>120</v>
      </c>
      <c r="L530" s="3670">
        <f>SUM(L528:L529)</f>
        <v>178.7</v>
      </c>
      <c r="M530" s="3670">
        <f>SUM(M528:M529)</f>
        <v>178.6</v>
      </c>
      <c r="N530" s="8168"/>
      <c r="O530" s="8518"/>
      <c r="P530" s="8503"/>
      <c r="Q530" s="8503"/>
      <c r="R530" s="8093"/>
      <c r="S530" s="6035"/>
    </row>
    <row r="531" spans="1:25" s="51" customFormat="1" ht="17.25" customHeight="1">
      <c r="A531" s="8237" t="s">
        <v>51</v>
      </c>
      <c r="B531" s="8277" t="s">
        <v>38</v>
      </c>
      <c r="C531" s="8105" t="s">
        <v>44</v>
      </c>
      <c r="D531" s="8117" t="s">
        <v>267</v>
      </c>
      <c r="E531" s="8097"/>
      <c r="F531" s="8094" t="s">
        <v>1220</v>
      </c>
      <c r="G531" s="8170"/>
      <c r="H531" s="8109"/>
      <c r="I531" s="3759" t="s">
        <v>1174</v>
      </c>
      <c r="J531" s="3680" t="s">
        <v>1173</v>
      </c>
      <c r="K531" s="32">
        <v>40</v>
      </c>
      <c r="L531" s="3685">
        <v>36.5</v>
      </c>
      <c r="M531" s="3685">
        <v>4.7</v>
      </c>
      <c r="N531" s="3715" t="s">
        <v>1219</v>
      </c>
      <c r="O531" s="3730" t="s">
        <v>279</v>
      </c>
      <c r="P531" s="3714">
        <v>46</v>
      </c>
      <c r="Q531" s="3713">
        <v>95</v>
      </c>
      <c r="R531" s="8091" t="s">
        <v>1218</v>
      </c>
      <c r="S531" s="6035"/>
      <c r="T531" s="3623"/>
      <c r="U531" s="3624"/>
      <c r="V531" s="3624"/>
      <c r="W531" s="3624"/>
      <c r="X531" s="6050"/>
      <c r="Y531" s="6050"/>
    </row>
    <row r="532" spans="1:25" s="51" customFormat="1" ht="14.25" customHeight="1" thickBot="1">
      <c r="A532" s="8238"/>
      <c r="B532" s="8278"/>
      <c r="C532" s="8106"/>
      <c r="D532" s="8118"/>
      <c r="E532" s="8098"/>
      <c r="F532" s="8095"/>
      <c r="G532" s="8170"/>
      <c r="H532" s="8109"/>
      <c r="I532" s="3758"/>
      <c r="J532" s="3673" t="s">
        <v>69</v>
      </c>
      <c r="K532" s="3725"/>
      <c r="L532" s="3724"/>
      <c r="M532" s="3701"/>
      <c r="N532" s="3698"/>
      <c r="O532" s="3697"/>
      <c r="P532" s="3703"/>
      <c r="Q532" s="3702"/>
      <c r="R532" s="8092"/>
      <c r="S532" s="6035"/>
      <c r="U532" s="3624"/>
      <c r="V532" s="3623"/>
      <c r="W532" s="3623"/>
      <c r="X532" s="6050"/>
      <c r="Y532" s="6050"/>
    </row>
    <row r="533" spans="1:25" s="51" customFormat="1" ht="18" customHeight="1" thickBot="1">
      <c r="A533" s="8238"/>
      <c r="B533" s="8278"/>
      <c r="C533" s="8106"/>
      <c r="D533" s="8118"/>
      <c r="E533" s="8098"/>
      <c r="F533" s="8095"/>
      <c r="G533" s="8170"/>
      <c r="H533" s="8110"/>
      <c r="I533" s="3758"/>
      <c r="J533" s="6049" t="s">
        <v>36</v>
      </c>
      <c r="K533" s="3757">
        <f>SUM(K531:K532)</f>
        <v>40</v>
      </c>
      <c r="L533" s="3757">
        <f>SUM(L531:L532)</f>
        <v>36.5</v>
      </c>
      <c r="M533" s="3670">
        <f>SUM(M531:M532)</f>
        <v>4.7</v>
      </c>
      <c r="N533" s="3691"/>
      <c r="O533" s="3706"/>
      <c r="P533" s="3718"/>
      <c r="Q533" s="3717"/>
      <c r="R533" s="8093"/>
      <c r="S533" s="6035"/>
      <c r="U533" s="3624"/>
      <c r="V533" s="3623"/>
      <c r="W533" s="3623"/>
      <c r="X533" s="6048"/>
      <c r="Y533" s="6048"/>
    </row>
    <row r="534" spans="1:25" s="51" customFormat="1" ht="20.25" hidden="1" customHeight="1" thickBot="1">
      <c r="A534" s="8237" t="s">
        <v>51</v>
      </c>
      <c r="B534" s="8277" t="s">
        <v>38</v>
      </c>
      <c r="C534" s="8105" t="s">
        <v>44</v>
      </c>
      <c r="D534" s="8117" t="s">
        <v>263</v>
      </c>
      <c r="E534" s="8097"/>
      <c r="F534" s="8094" t="s">
        <v>1217</v>
      </c>
      <c r="G534" s="8169" t="s">
        <v>1185</v>
      </c>
      <c r="H534" s="8145" t="s">
        <v>48</v>
      </c>
      <c r="I534" s="8181" t="s">
        <v>278</v>
      </c>
      <c r="J534" s="3662" t="s">
        <v>1173</v>
      </c>
      <c r="K534" s="3756"/>
      <c r="L534" s="3755">
        <v>0</v>
      </c>
      <c r="M534" s="3754"/>
      <c r="N534" s="3715" t="s">
        <v>1188</v>
      </c>
      <c r="O534" s="3730" t="s">
        <v>1171</v>
      </c>
      <c r="P534" s="3714"/>
      <c r="Q534" s="3713"/>
      <c r="R534" s="6036"/>
      <c r="S534" s="6035"/>
    </row>
    <row r="535" spans="1:25" s="51" customFormat="1" ht="14.25" hidden="1" customHeight="1">
      <c r="A535" s="8238"/>
      <c r="B535" s="8278"/>
      <c r="C535" s="8106"/>
      <c r="D535" s="8118"/>
      <c r="E535" s="8098"/>
      <c r="F535" s="8095"/>
      <c r="G535" s="8170"/>
      <c r="H535" s="8146"/>
      <c r="I535" s="8182"/>
      <c r="J535" s="3662" t="s">
        <v>69</v>
      </c>
      <c r="K535" s="3725"/>
      <c r="L535" s="3724"/>
      <c r="M535" s="3701"/>
      <c r="N535" s="3698"/>
      <c r="O535" s="3697"/>
      <c r="P535" s="3703"/>
      <c r="Q535" s="3702"/>
      <c r="R535" s="6036"/>
      <c r="S535" s="6035"/>
    </row>
    <row r="536" spans="1:25" s="51" customFormat="1" ht="14.25" hidden="1" customHeight="1">
      <c r="A536" s="8239"/>
      <c r="B536" s="8279"/>
      <c r="C536" s="8107"/>
      <c r="D536" s="8119"/>
      <c r="E536" s="8099"/>
      <c r="F536" s="8096"/>
      <c r="G536" s="8170"/>
      <c r="H536" s="8146"/>
      <c r="I536" s="8182"/>
      <c r="J536" s="6037" t="s">
        <v>36</v>
      </c>
      <c r="K536" s="6045"/>
      <c r="L536" s="3653">
        <f>SUM(L534:L535)</f>
        <v>0</v>
      </c>
      <c r="M536" s="3653"/>
      <c r="N536" s="3689"/>
      <c r="O536" s="3706"/>
      <c r="P536" s="3718"/>
      <c r="Q536" s="3717"/>
      <c r="R536" s="6036"/>
      <c r="S536" s="6035"/>
    </row>
    <row r="537" spans="1:25" s="51" customFormat="1" ht="13.5" customHeight="1">
      <c r="A537" s="8237" t="s">
        <v>51</v>
      </c>
      <c r="B537" s="8277" t="s">
        <v>38</v>
      </c>
      <c r="C537" s="8105" t="s">
        <v>44</v>
      </c>
      <c r="D537" s="8117" t="s">
        <v>258</v>
      </c>
      <c r="E537" s="8097"/>
      <c r="F537" s="8094" t="s">
        <v>1216</v>
      </c>
      <c r="G537" s="8170"/>
      <c r="H537" s="8146"/>
      <c r="I537" s="8182" t="s">
        <v>1174</v>
      </c>
      <c r="J537" s="3680" t="s">
        <v>1173</v>
      </c>
      <c r="K537" s="31">
        <v>0</v>
      </c>
      <c r="L537" s="31">
        <v>0</v>
      </c>
      <c r="M537" s="31">
        <v>0</v>
      </c>
      <c r="N537" s="3715" t="s">
        <v>1188</v>
      </c>
      <c r="O537" s="3697" t="s">
        <v>279</v>
      </c>
      <c r="P537" s="3696">
        <v>80</v>
      </c>
      <c r="Q537" s="3700">
        <v>0</v>
      </c>
      <c r="R537" s="6036"/>
      <c r="S537" s="6035"/>
    </row>
    <row r="538" spans="1:25" s="51" customFormat="1" ht="13.5" customHeight="1" thickBot="1">
      <c r="A538" s="8238"/>
      <c r="B538" s="8278"/>
      <c r="C538" s="8106"/>
      <c r="D538" s="8118"/>
      <c r="E538" s="8098"/>
      <c r="F538" s="8095"/>
      <c r="G538" s="8170"/>
      <c r="H538" s="8146"/>
      <c r="I538" s="8182"/>
      <c r="J538" s="3673" t="s">
        <v>69</v>
      </c>
      <c r="K538" s="3725"/>
      <c r="L538" s="3724"/>
      <c r="M538" s="3701"/>
      <c r="N538" s="3712"/>
      <c r="O538" s="3697"/>
      <c r="P538" s="3696"/>
      <c r="Q538" s="3700"/>
      <c r="R538" s="6036"/>
      <c r="S538" s="6035"/>
    </row>
    <row r="539" spans="1:25" s="51" customFormat="1" ht="15.75" customHeight="1" thickBot="1">
      <c r="A539" s="8239"/>
      <c r="B539" s="8279"/>
      <c r="C539" s="8107"/>
      <c r="D539" s="8119"/>
      <c r="E539" s="8099"/>
      <c r="F539" s="8096"/>
      <c r="G539" s="8170"/>
      <c r="H539" s="8146"/>
      <c r="I539" s="8182"/>
      <c r="J539" s="6037" t="s">
        <v>36</v>
      </c>
      <c r="K539" s="3653">
        <f>SUM(K537:K538)</f>
        <v>0</v>
      </c>
      <c r="L539" s="3653">
        <f>SUM(L537:L538)</f>
        <v>0</v>
      </c>
      <c r="M539" s="3670">
        <f>SUM(M537:M538)</f>
        <v>0</v>
      </c>
      <c r="N539" s="3689"/>
      <c r="O539" s="3706"/>
      <c r="P539" s="3718"/>
      <c r="Q539" s="3717"/>
      <c r="R539" s="6036"/>
      <c r="S539" s="6035"/>
    </row>
    <row r="540" spans="1:25" s="51" customFormat="1" ht="14.25" customHeight="1">
      <c r="A540" s="8237" t="s">
        <v>51</v>
      </c>
      <c r="B540" s="8277" t="s">
        <v>38</v>
      </c>
      <c r="C540" s="8105" t="s">
        <v>44</v>
      </c>
      <c r="D540" s="8117" t="s">
        <v>251</v>
      </c>
      <c r="E540" s="8097"/>
      <c r="F540" s="8094" t="s">
        <v>1215</v>
      </c>
      <c r="G540" s="8170"/>
      <c r="H540" s="8146"/>
      <c r="I540" s="8182"/>
      <c r="J540" s="3680" t="s">
        <v>1173</v>
      </c>
      <c r="K540" s="32">
        <v>200</v>
      </c>
      <c r="L540" s="3679">
        <v>0</v>
      </c>
      <c r="M540" s="3679">
        <v>0</v>
      </c>
      <c r="N540" s="8143" t="s">
        <v>1178</v>
      </c>
      <c r="O540" s="3730" t="s">
        <v>1171</v>
      </c>
      <c r="P540" s="3714">
        <v>1</v>
      </c>
      <c r="Q540" s="3713">
        <v>0</v>
      </c>
      <c r="R540" s="8120" t="s">
        <v>1214</v>
      </c>
      <c r="S540" s="6035"/>
    </row>
    <row r="541" spans="1:25" s="51" customFormat="1" ht="14.25" customHeight="1" thickBot="1">
      <c r="A541" s="8238"/>
      <c r="B541" s="8278"/>
      <c r="C541" s="8106"/>
      <c r="D541" s="8118"/>
      <c r="E541" s="8098"/>
      <c r="F541" s="8095"/>
      <c r="G541" s="8170"/>
      <c r="H541" s="8146"/>
      <c r="I541" s="8182"/>
      <c r="J541" s="3673" t="s">
        <v>69</v>
      </c>
      <c r="K541" s="3725"/>
      <c r="L541" s="3724"/>
      <c r="M541" s="3701"/>
      <c r="N541" s="8144"/>
      <c r="O541" s="3704"/>
      <c r="P541" s="3703"/>
      <c r="Q541" s="3702"/>
      <c r="R541" s="8121"/>
      <c r="S541" s="6035"/>
    </row>
    <row r="542" spans="1:25" s="51" customFormat="1" ht="22.5" customHeight="1" thickBot="1">
      <c r="A542" s="8239"/>
      <c r="B542" s="8279"/>
      <c r="C542" s="8107"/>
      <c r="D542" s="8119"/>
      <c r="E542" s="8099"/>
      <c r="F542" s="8096"/>
      <c r="G542" s="8171"/>
      <c r="H542" s="8146"/>
      <c r="I542" s="8182"/>
      <c r="J542" s="6037" t="s">
        <v>36</v>
      </c>
      <c r="K542" s="3653">
        <f>SUM(K540:K541)</f>
        <v>200</v>
      </c>
      <c r="L542" s="3653">
        <f>SUM(L540:L541)</f>
        <v>0</v>
      </c>
      <c r="M542" s="3670">
        <f>SUM(M540:M541)</f>
        <v>0</v>
      </c>
      <c r="N542" s="3689"/>
      <c r="O542" s="3688"/>
      <c r="P542" s="3718"/>
      <c r="Q542" s="3717"/>
      <c r="R542" s="8122"/>
      <c r="S542" s="6035"/>
    </row>
    <row r="543" spans="1:25" s="51" customFormat="1" ht="14.25" hidden="1" customHeight="1" thickBot="1">
      <c r="A543" s="8237" t="s">
        <v>51</v>
      </c>
      <c r="B543" s="8221" t="s">
        <v>38</v>
      </c>
      <c r="C543" s="8105" t="s">
        <v>44</v>
      </c>
      <c r="D543" s="8117" t="s">
        <v>249</v>
      </c>
      <c r="E543" s="8097"/>
      <c r="F543" s="8246" t="s">
        <v>1213</v>
      </c>
      <c r="G543" s="8169" t="s">
        <v>1185</v>
      </c>
      <c r="H543" s="8146"/>
      <c r="I543" s="8183" t="s">
        <v>790</v>
      </c>
      <c r="J543" s="6047" t="s">
        <v>41</v>
      </c>
      <c r="K543" s="6046"/>
      <c r="L543" s="3753">
        <v>0</v>
      </c>
      <c r="M543" s="3752"/>
      <c r="N543" s="3715" t="s">
        <v>1212</v>
      </c>
      <c r="O543" s="3751" t="s">
        <v>1171</v>
      </c>
      <c r="P543" s="3714"/>
      <c r="Q543" s="3713"/>
      <c r="R543" s="6036"/>
      <c r="S543" s="6035"/>
    </row>
    <row r="544" spans="1:25" s="51" customFormat="1" ht="14.25" hidden="1" customHeight="1" thickBot="1">
      <c r="A544" s="8238"/>
      <c r="B544" s="8222"/>
      <c r="C544" s="8106"/>
      <c r="D544" s="8118"/>
      <c r="E544" s="8098"/>
      <c r="F544" s="8247"/>
      <c r="G544" s="8170"/>
      <c r="H544" s="8146"/>
      <c r="I544" s="8183"/>
      <c r="J544" s="3662" t="s">
        <v>69</v>
      </c>
      <c r="K544" s="3725"/>
      <c r="L544" s="3724"/>
      <c r="M544" s="3701"/>
      <c r="N544" s="3698"/>
      <c r="O544" s="3704"/>
      <c r="P544" s="3703"/>
      <c r="Q544" s="3702"/>
      <c r="R544" s="6036"/>
      <c r="S544" s="6035"/>
    </row>
    <row r="545" spans="1:19" s="51" customFormat="1" ht="14.25" hidden="1" customHeight="1" thickBot="1">
      <c r="A545" s="8239"/>
      <c r="B545" s="8223"/>
      <c r="C545" s="8107"/>
      <c r="D545" s="8119"/>
      <c r="E545" s="8099"/>
      <c r="F545" s="8248"/>
      <c r="G545" s="8171"/>
      <c r="H545" s="8147"/>
      <c r="I545" s="8184"/>
      <c r="J545" s="6037" t="s">
        <v>36</v>
      </c>
      <c r="K545" s="6045"/>
      <c r="L545" s="3653">
        <f>SUM(L543:L544)</f>
        <v>0</v>
      </c>
      <c r="M545" s="3653"/>
      <c r="N545" s="3750"/>
      <c r="O545" s="3749"/>
      <c r="P545" s="3748"/>
      <c r="Q545" s="3747"/>
      <c r="R545" s="6036"/>
      <c r="S545" s="6035"/>
    </row>
    <row r="546" spans="1:19" s="51" customFormat="1" ht="14.25" customHeight="1">
      <c r="A546" s="8237" t="s">
        <v>51</v>
      </c>
      <c r="B546" s="8221" t="s">
        <v>38</v>
      </c>
      <c r="C546" s="8105" t="s">
        <v>44</v>
      </c>
      <c r="D546" s="8117" t="s">
        <v>1211</v>
      </c>
      <c r="E546" s="8097"/>
      <c r="F546" s="8224" t="s">
        <v>1210</v>
      </c>
      <c r="G546" s="8169" t="s">
        <v>1185</v>
      </c>
      <c r="H546" s="8145" t="s">
        <v>48</v>
      </c>
      <c r="I546" s="3716" t="s">
        <v>1174</v>
      </c>
      <c r="J546" s="3680" t="s">
        <v>1173</v>
      </c>
      <c r="K546" s="32">
        <v>120</v>
      </c>
      <c r="L546" s="3679">
        <v>162.19999999999999</v>
      </c>
      <c r="M546" s="3679">
        <v>162.19999999999999</v>
      </c>
      <c r="N546" s="3746" t="s">
        <v>1178</v>
      </c>
      <c r="O546" s="3697" t="s">
        <v>279</v>
      </c>
      <c r="P546" s="3696">
        <v>70</v>
      </c>
      <c r="Q546" s="3700">
        <v>100</v>
      </c>
      <c r="R546" s="8091" t="s">
        <v>1209</v>
      </c>
      <c r="S546" s="6038"/>
    </row>
    <row r="547" spans="1:19" s="51" customFormat="1" ht="14.25" customHeight="1" thickBot="1">
      <c r="A547" s="8238"/>
      <c r="B547" s="8222"/>
      <c r="C547" s="8106"/>
      <c r="D547" s="8118"/>
      <c r="E547" s="8098"/>
      <c r="F547" s="8225"/>
      <c r="G547" s="8170"/>
      <c r="H547" s="8146"/>
      <c r="I547" s="3710"/>
      <c r="J547" s="3673" t="s">
        <v>69</v>
      </c>
      <c r="K547" s="3725"/>
      <c r="L547" s="3724"/>
      <c r="M547" s="3701"/>
      <c r="N547" s="3712"/>
      <c r="O547" s="3697"/>
      <c r="P547" s="3745"/>
      <c r="Q547" s="3744"/>
      <c r="R547" s="8092"/>
      <c r="S547" s="6035"/>
    </row>
    <row r="548" spans="1:19" s="51" customFormat="1" ht="17.25" customHeight="1" thickBot="1">
      <c r="A548" s="8239"/>
      <c r="B548" s="8223"/>
      <c r="C548" s="8107"/>
      <c r="D548" s="8119"/>
      <c r="E548" s="8099"/>
      <c r="F548" s="8226"/>
      <c r="G548" s="8170"/>
      <c r="H548" s="8146"/>
      <c r="I548" s="3710"/>
      <c r="J548" s="6037" t="s">
        <v>36</v>
      </c>
      <c r="K548" s="3653">
        <f>SUM(K546:K547)</f>
        <v>120</v>
      </c>
      <c r="L548" s="3653">
        <f>SUM(L546:L547)</f>
        <v>162.19999999999999</v>
      </c>
      <c r="M548" s="3670">
        <f>SUM(M546:M547)</f>
        <v>162.19999999999999</v>
      </c>
      <c r="N548" s="3689"/>
      <c r="O548" s="3688"/>
      <c r="P548" s="3718"/>
      <c r="Q548" s="3717"/>
      <c r="R548" s="8093"/>
      <c r="S548" s="6035"/>
    </row>
    <row r="549" spans="1:19" s="51" customFormat="1" ht="18.75" customHeight="1">
      <c r="A549" s="8237" t="s">
        <v>51</v>
      </c>
      <c r="B549" s="8221" t="s">
        <v>38</v>
      </c>
      <c r="C549" s="8105" t="s">
        <v>44</v>
      </c>
      <c r="D549" s="8117" t="s">
        <v>1208</v>
      </c>
      <c r="E549" s="8097"/>
      <c r="F549" s="8140" t="s">
        <v>1207</v>
      </c>
      <c r="G549" s="8170"/>
      <c r="H549" s="8146"/>
      <c r="I549" s="3716" t="s">
        <v>258</v>
      </c>
      <c r="J549" s="3680" t="s">
        <v>1173</v>
      </c>
      <c r="K549" s="32">
        <v>40</v>
      </c>
      <c r="L549" s="3679">
        <v>48.8</v>
      </c>
      <c r="M549" s="3685">
        <v>48.6</v>
      </c>
      <c r="N549" s="8179" t="s">
        <v>1206</v>
      </c>
      <c r="O549" s="3738" t="s">
        <v>1171</v>
      </c>
      <c r="P549" s="3666">
        <v>10</v>
      </c>
      <c r="Q549" s="3666">
        <v>10</v>
      </c>
      <c r="R549" s="8091" t="s">
        <v>1205</v>
      </c>
      <c r="S549" s="6035"/>
    </row>
    <row r="550" spans="1:19" s="51" customFormat="1" ht="17.25" customHeight="1" thickBot="1">
      <c r="A550" s="8238"/>
      <c r="B550" s="8222"/>
      <c r="C550" s="8106"/>
      <c r="D550" s="8118"/>
      <c r="E550" s="8098"/>
      <c r="F550" s="8141"/>
      <c r="G550" s="8170"/>
      <c r="H550" s="8146"/>
      <c r="I550" s="3710"/>
      <c r="J550" s="3673" t="s">
        <v>69</v>
      </c>
      <c r="K550" s="3725"/>
      <c r="L550" s="3724"/>
      <c r="M550" s="3701"/>
      <c r="N550" s="8180"/>
      <c r="O550" s="3694"/>
      <c r="P550" s="3693"/>
      <c r="Q550" s="3692"/>
      <c r="R550" s="8092"/>
      <c r="S550" s="6035"/>
    </row>
    <row r="551" spans="1:19" s="51" customFormat="1" ht="17.25" customHeight="1" thickBot="1">
      <c r="A551" s="8239"/>
      <c r="B551" s="8223"/>
      <c r="C551" s="8107"/>
      <c r="D551" s="8119"/>
      <c r="E551" s="8099"/>
      <c r="F551" s="8142"/>
      <c r="G551" s="8170"/>
      <c r="H551" s="8146"/>
      <c r="I551" s="3707"/>
      <c r="J551" s="6037" t="s">
        <v>36</v>
      </c>
      <c r="K551" s="3653">
        <f>SUM(K549:K550)</f>
        <v>40</v>
      </c>
      <c r="L551" s="3653">
        <f>SUM(L549:L550)</f>
        <v>48.8</v>
      </c>
      <c r="M551" s="3670">
        <f>SUM(M549:M550)</f>
        <v>48.6</v>
      </c>
      <c r="N551" s="3689"/>
      <c r="O551" s="3706"/>
      <c r="P551" s="3652"/>
      <c r="Q551" s="583"/>
      <c r="R551" s="8093"/>
      <c r="S551" s="6035"/>
    </row>
    <row r="552" spans="1:19" s="51" customFormat="1" ht="14.25" customHeight="1">
      <c r="A552" s="8237" t="s">
        <v>51</v>
      </c>
      <c r="B552" s="8221" t="s">
        <v>38</v>
      </c>
      <c r="C552" s="8105" t="s">
        <v>44</v>
      </c>
      <c r="D552" s="8117" t="s">
        <v>1174</v>
      </c>
      <c r="E552" s="8097"/>
      <c r="F552" s="8140" t="s">
        <v>1204</v>
      </c>
      <c r="G552" s="8170"/>
      <c r="H552" s="8146"/>
      <c r="I552" s="3716" t="s">
        <v>1174</v>
      </c>
      <c r="J552" s="3680" t="s">
        <v>1173</v>
      </c>
      <c r="K552" s="32">
        <v>0</v>
      </c>
      <c r="L552" s="3679">
        <v>0</v>
      </c>
      <c r="M552" s="3679">
        <v>0</v>
      </c>
      <c r="N552" s="8143" t="s">
        <v>1178</v>
      </c>
      <c r="O552" s="3738" t="s">
        <v>1171</v>
      </c>
      <c r="P552" s="3666">
        <v>1</v>
      </c>
      <c r="Q552" s="3682">
        <v>0</v>
      </c>
      <c r="R552" s="8137"/>
      <c r="S552" s="8123" t="s">
        <v>1203</v>
      </c>
    </row>
    <row r="553" spans="1:19" s="51" customFormat="1" ht="14.25" customHeight="1" thickBot="1">
      <c r="A553" s="8238"/>
      <c r="B553" s="8222"/>
      <c r="C553" s="8106"/>
      <c r="D553" s="8118"/>
      <c r="E553" s="8098"/>
      <c r="F553" s="8141"/>
      <c r="G553" s="8170"/>
      <c r="H553" s="8146"/>
      <c r="I553" s="3710"/>
      <c r="J553" s="3673" t="s">
        <v>69</v>
      </c>
      <c r="K553" s="3661"/>
      <c r="L553" s="3660"/>
      <c r="M553" s="3701"/>
      <c r="N553" s="8144"/>
      <c r="O553" s="3694"/>
      <c r="P553" s="3693"/>
      <c r="Q553" s="3692"/>
      <c r="R553" s="8138"/>
      <c r="S553" s="8125"/>
    </row>
    <row r="554" spans="1:19" s="51" customFormat="1" ht="30" customHeight="1" thickBot="1">
      <c r="A554" s="8239"/>
      <c r="B554" s="8223"/>
      <c r="C554" s="8107"/>
      <c r="D554" s="8119"/>
      <c r="E554" s="8099"/>
      <c r="F554" s="8142"/>
      <c r="G554" s="8170"/>
      <c r="H554" s="8146"/>
      <c r="I554" s="3707"/>
      <c r="J554" s="6037" t="s">
        <v>36</v>
      </c>
      <c r="K554" s="3653">
        <f>SUM(K552:K553)</f>
        <v>0</v>
      </c>
      <c r="L554" s="3653">
        <f>SUM(L552:L553)</f>
        <v>0</v>
      </c>
      <c r="M554" s="3670">
        <f>SUM(M552:M553)</f>
        <v>0</v>
      </c>
      <c r="N554" s="3689"/>
      <c r="O554" s="3706"/>
      <c r="P554" s="3652"/>
      <c r="Q554" s="583"/>
      <c r="R554" s="8138"/>
      <c r="S554" s="8124"/>
    </row>
    <row r="555" spans="1:19" s="51" customFormat="1" ht="14.25" customHeight="1">
      <c r="A555" s="8237" t="s">
        <v>51</v>
      </c>
      <c r="B555" s="8221" t="s">
        <v>38</v>
      </c>
      <c r="C555" s="8105" t="s">
        <v>44</v>
      </c>
      <c r="D555" s="8117" t="s">
        <v>1198</v>
      </c>
      <c r="E555" s="8097"/>
      <c r="F555" s="8140" t="s">
        <v>1202</v>
      </c>
      <c r="G555" s="8170"/>
      <c r="H555" s="8146"/>
      <c r="I555" s="3716" t="s">
        <v>1174</v>
      </c>
      <c r="J555" s="3680" t="s">
        <v>1173</v>
      </c>
      <c r="K555" s="32">
        <v>0</v>
      </c>
      <c r="L555" s="32">
        <v>0</v>
      </c>
      <c r="M555" s="32">
        <v>0</v>
      </c>
      <c r="N555" s="8143" t="s">
        <v>1178</v>
      </c>
      <c r="O555" s="3738" t="s">
        <v>1171</v>
      </c>
      <c r="P555" s="3666">
        <v>1</v>
      </c>
      <c r="Q555" s="3682">
        <v>0</v>
      </c>
      <c r="R555" s="8137"/>
      <c r="S555" s="8125" t="s">
        <v>1201</v>
      </c>
    </row>
    <row r="556" spans="1:19" s="51" customFormat="1" ht="14.25" customHeight="1" thickBot="1">
      <c r="A556" s="8238"/>
      <c r="B556" s="8222"/>
      <c r="C556" s="8106"/>
      <c r="D556" s="8118"/>
      <c r="E556" s="8098"/>
      <c r="F556" s="8141"/>
      <c r="G556" s="8170"/>
      <c r="H556" s="8146"/>
      <c r="I556" s="3710"/>
      <c r="J556" s="3673" t="s">
        <v>69</v>
      </c>
      <c r="K556" s="3725"/>
      <c r="L556" s="3724"/>
      <c r="M556" s="3701"/>
      <c r="N556" s="8144"/>
      <c r="O556" s="3694"/>
      <c r="P556" s="3693"/>
      <c r="Q556" s="3692"/>
      <c r="R556" s="8138"/>
      <c r="S556" s="8125"/>
    </row>
    <row r="557" spans="1:19" s="51" customFormat="1" ht="19.5" customHeight="1" thickBot="1">
      <c r="A557" s="8239"/>
      <c r="B557" s="8223"/>
      <c r="C557" s="8107"/>
      <c r="D557" s="8119"/>
      <c r="E557" s="8099"/>
      <c r="F557" s="8142"/>
      <c r="G557" s="8170"/>
      <c r="H557" s="8146"/>
      <c r="I557" s="3707"/>
      <c r="J557" s="6037" t="s">
        <v>36</v>
      </c>
      <c r="K557" s="3653">
        <f>SUM(K555:K556)</f>
        <v>0</v>
      </c>
      <c r="L557" s="3653">
        <f>SUM(L555:L556)</f>
        <v>0</v>
      </c>
      <c r="M557" s="3670">
        <f>SUM(M555:M556)</f>
        <v>0</v>
      </c>
      <c r="N557" s="3689"/>
      <c r="O557" s="3706"/>
      <c r="P557" s="3652"/>
      <c r="Q557" s="583"/>
      <c r="R557" s="8139"/>
      <c r="S557" s="8124"/>
    </row>
    <row r="558" spans="1:19" s="51" customFormat="1" ht="14.25" customHeight="1">
      <c r="A558" s="3669" t="s">
        <v>51</v>
      </c>
      <c r="B558" s="3733" t="s">
        <v>38</v>
      </c>
      <c r="C558" s="3732" t="s">
        <v>44</v>
      </c>
      <c r="D558" s="3731" t="s">
        <v>1200</v>
      </c>
      <c r="E558" s="8361"/>
      <c r="F558" s="8094" t="s">
        <v>1199</v>
      </c>
      <c r="G558" s="3711"/>
      <c r="H558" s="8109"/>
      <c r="I558" s="8218" t="s">
        <v>1198</v>
      </c>
      <c r="J558" s="3680" t="s">
        <v>1173</v>
      </c>
      <c r="K558" s="32">
        <v>0</v>
      </c>
      <c r="L558" s="3679">
        <v>62.1</v>
      </c>
      <c r="M558" s="3679">
        <v>62.1</v>
      </c>
      <c r="N558" s="8143" t="s">
        <v>1178</v>
      </c>
      <c r="O558" s="3738" t="s">
        <v>1171</v>
      </c>
      <c r="P558" s="3666">
        <v>1</v>
      </c>
      <c r="Q558" s="3666">
        <v>1</v>
      </c>
      <c r="R558" s="8091" t="s">
        <v>1197</v>
      </c>
      <c r="S558" s="6035"/>
    </row>
    <row r="559" spans="1:19" s="51" customFormat="1" ht="14.25" customHeight="1" thickBot="1">
      <c r="A559" s="3729"/>
      <c r="B559" s="3728"/>
      <c r="C559" s="3727"/>
      <c r="D559" s="3726"/>
      <c r="E559" s="8406"/>
      <c r="F559" s="8095"/>
      <c r="G559" s="3711"/>
      <c r="H559" s="8109"/>
      <c r="I559" s="8219"/>
      <c r="J559" s="3673" t="s">
        <v>69</v>
      </c>
      <c r="K559" s="3725"/>
      <c r="L559" s="3724"/>
      <c r="M559" s="3701"/>
      <c r="N559" s="8144"/>
      <c r="O559" s="3694"/>
      <c r="P559" s="3736"/>
      <c r="Q559" s="3735"/>
      <c r="R559" s="8092"/>
      <c r="S559" s="6035"/>
    </row>
    <row r="560" spans="1:19" s="51" customFormat="1" ht="15.75" customHeight="1" thickBot="1">
      <c r="A560" s="3723"/>
      <c r="B560" s="3722"/>
      <c r="C560" s="3721"/>
      <c r="D560" s="3720"/>
      <c r="E560" s="8363"/>
      <c r="F560" s="8096"/>
      <c r="G560" s="3711"/>
      <c r="H560" s="8109"/>
      <c r="I560" s="8220"/>
      <c r="J560" s="6037" t="s">
        <v>36</v>
      </c>
      <c r="K560" s="3653">
        <f>SUM(K558:K559)</f>
        <v>0</v>
      </c>
      <c r="L560" s="3653">
        <f>SUM(L558:L559)</f>
        <v>62.1</v>
      </c>
      <c r="M560" s="3670">
        <f>SUM(M558:M559)</f>
        <v>62.1</v>
      </c>
      <c r="N560" s="3689"/>
      <c r="O560" s="3688"/>
      <c r="P560" s="3718"/>
      <c r="Q560" s="3717"/>
      <c r="R560" s="8093"/>
      <c r="S560" s="6035"/>
    </row>
    <row r="561" spans="1:20" s="51" customFormat="1" ht="14.25" customHeight="1">
      <c r="A561" s="3669" t="s">
        <v>51</v>
      </c>
      <c r="B561" s="3733" t="s">
        <v>38</v>
      </c>
      <c r="C561" s="3732" t="s">
        <v>44</v>
      </c>
      <c r="D561" s="3731" t="s">
        <v>1196</v>
      </c>
      <c r="E561" s="8097"/>
      <c r="F561" s="8094" t="s">
        <v>1195</v>
      </c>
      <c r="G561" s="3711"/>
      <c r="H561" s="8109"/>
      <c r="I561" s="3716" t="s">
        <v>1174</v>
      </c>
      <c r="J561" s="3680" t="s">
        <v>1173</v>
      </c>
      <c r="K561" s="32">
        <v>20</v>
      </c>
      <c r="L561" s="3679">
        <v>30</v>
      </c>
      <c r="M561" s="3685">
        <v>0</v>
      </c>
      <c r="N561" s="3715" t="s">
        <v>1188</v>
      </c>
      <c r="O561" s="3730" t="s">
        <v>1171</v>
      </c>
      <c r="P561" s="3714">
        <v>1</v>
      </c>
      <c r="Q561" s="3713">
        <v>0</v>
      </c>
      <c r="R561" s="8091" t="s">
        <v>1184</v>
      </c>
      <c r="S561" s="6035"/>
    </row>
    <row r="562" spans="1:20" s="51" customFormat="1" ht="14.25" customHeight="1" thickBot="1">
      <c r="A562" s="3729"/>
      <c r="B562" s="3728"/>
      <c r="C562" s="3727"/>
      <c r="D562" s="3726"/>
      <c r="E562" s="8098"/>
      <c r="F562" s="8095"/>
      <c r="G562" s="3711"/>
      <c r="H562" s="8109"/>
      <c r="I562" s="3710"/>
      <c r="J562" s="3678" t="s">
        <v>69</v>
      </c>
      <c r="K562" s="3677"/>
      <c r="L562" s="3676">
        <v>0</v>
      </c>
      <c r="M562" s="3676">
        <v>0</v>
      </c>
      <c r="N562" s="3698"/>
      <c r="O562" s="3704"/>
      <c r="P562" s="3703"/>
      <c r="Q562" s="3702"/>
      <c r="R562" s="8092"/>
      <c r="S562" s="6035"/>
    </row>
    <row r="563" spans="1:20" s="51" customFormat="1" ht="14.25" hidden="1" customHeight="1" thickBot="1">
      <c r="A563" s="3729"/>
      <c r="B563" s="3728"/>
      <c r="C563" s="3727"/>
      <c r="D563" s="3726"/>
      <c r="E563" s="8098"/>
      <c r="F563" s="8095"/>
      <c r="G563" s="3711"/>
      <c r="H563" s="8109"/>
      <c r="I563" s="3710"/>
      <c r="J563" s="3673"/>
      <c r="K563" s="3725"/>
      <c r="L563" s="3724"/>
      <c r="M563" s="3701"/>
      <c r="N563" s="3698"/>
      <c r="O563" s="3704"/>
      <c r="P563" s="3703"/>
      <c r="Q563" s="3702"/>
      <c r="R563" s="8092"/>
      <c r="S563" s="6035"/>
    </row>
    <row r="564" spans="1:20" s="51" customFormat="1" ht="14.25" customHeight="1" thickBot="1">
      <c r="A564" s="3723"/>
      <c r="B564" s="3722"/>
      <c r="C564" s="3721"/>
      <c r="D564" s="3720"/>
      <c r="E564" s="8099"/>
      <c r="F564" s="8096"/>
      <c r="G564" s="3711"/>
      <c r="H564" s="8109"/>
      <c r="I564" s="3707"/>
      <c r="J564" s="6037" t="s">
        <v>36</v>
      </c>
      <c r="K564" s="3719">
        <f>SUM(K561:K562)</f>
        <v>20</v>
      </c>
      <c r="L564" s="3670">
        <f>SUM(L561:L562)</f>
        <v>30</v>
      </c>
      <c r="M564" s="3670">
        <f>SUM(M561:M562)</f>
        <v>0</v>
      </c>
      <c r="N564" s="3689"/>
      <c r="O564" s="3688"/>
      <c r="P564" s="3718"/>
      <c r="Q564" s="3717"/>
      <c r="R564" s="8093"/>
      <c r="S564" s="6035"/>
    </row>
    <row r="565" spans="1:20" s="51" customFormat="1" ht="14.25" customHeight="1">
      <c r="A565" s="3669" t="s">
        <v>51</v>
      </c>
      <c r="B565" s="8221" t="s">
        <v>38</v>
      </c>
      <c r="C565" s="8233" t="s">
        <v>44</v>
      </c>
      <c r="D565" s="8117" t="s">
        <v>1194</v>
      </c>
      <c r="E565" s="8097"/>
      <c r="F565" s="8148" t="s">
        <v>1193</v>
      </c>
      <c r="G565" s="3711"/>
      <c r="H565" s="8109"/>
      <c r="I565" s="3716" t="s">
        <v>1174</v>
      </c>
      <c r="J565" s="3680" t="s">
        <v>1173</v>
      </c>
      <c r="K565" s="32">
        <v>240</v>
      </c>
      <c r="L565" s="3679">
        <v>297.60000000000002</v>
      </c>
      <c r="M565" s="3685">
        <v>297.5</v>
      </c>
      <c r="N565" s="3715" t="s">
        <v>1188</v>
      </c>
      <c r="O565" s="3697" t="s">
        <v>279</v>
      </c>
      <c r="P565" s="3714">
        <v>88</v>
      </c>
      <c r="Q565" s="3713">
        <v>88</v>
      </c>
      <c r="R565" s="8091" t="s">
        <v>1177</v>
      </c>
      <c r="S565" s="6035"/>
    </row>
    <row r="566" spans="1:20" s="51" customFormat="1" ht="14.25" customHeight="1">
      <c r="A566" s="8238"/>
      <c r="B566" s="8222"/>
      <c r="C566" s="8234"/>
      <c r="D566" s="8118"/>
      <c r="E566" s="8098"/>
      <c r="F566" s="8149"/>
      <c r="G566" s="3711"/>
      <c r="H566" s="8109"/>
      <c r="I566" s="3710"/>
      <c r="J566" s="3678" t="s">
        <v>374</v>
      </c>
      <c r="K566" s="3677">
        <v>0</v>
      </c>
      <c r="L566" s="3676">
        <v>0</v>
      </c>
      <c r="M566" s="3675"/>
      <c r="N566" s="3712"/>
      <c r="O566" s="3697"/>
      <c r="P566" s="3696"/>
      <c r="Q566" s="3700"/>
      <c r="R566" s="8092"/>
      <c r="S566" s="6035"/>
    </row>
    <row r="567" spans="1:20" s="51" customFormat="1" ht="14.25" customHeight="1" thickBot="1">
      <c r="A567" s="8238"/>
      <c r="B567" s="8222"/>
      <c r="C567" s="8234"/>
      <c r="D567" s="8118"/>
      <c r="E567" s="8098"/>
      <c r="F567" s="8149"/>
      <c r="G567" s="3711"/>
      <c r="H567" s="8109"/>
      <c r="I567" s="3710"/>
      <c r="J567" s="3673" t="s">
        <v>69</v>
      </c>
      <c r="K567" s="3709">
        <v>31</v>
      </c>
      <c r="L567" s="3660">
        <v>31</v>
      </c>
      <c r="M567" s="3660">
        <v>31</v>
      </c>
      <c r="N567" s="3698"/>
      <c r="O567" s="3704"/>
      <c r="P567" s="3703"/>
      <c r="Q567" s="3702"/>
      <c r="R567" s="8092"/>
      <c r="S567" s="6035"/>
    </row>
    <row r="568" spans="1:20" s="51" customFormat="1" ht="14.25" customHeight="1" thickBot="1">
      <c r="A568" s="8239"/>
      <c r="B568" s="8223"/>
      <c r="C568" s="8235"/>
      <c r="D568" s="8119"/>
      <c r="E568" s="8099"/>
      <c r="F568" s="8150"/>
      <c r="G568" s="3708"/>
      <c r="H568" s="8110"/>
      <c r="I568" s="3707"/>
      <c r="J568" s="6037" t="s">
        <v>36</v>
      </c>
      <c r="K568" s="3670">
        <f>SUM(K565:K567)</f>
        <v>271</v>
      </c>
      <c r="L568" s="3653">
        <f>SUM(L565:L567)</f>
        <v>328.6</v>
      </c>
      <c r="M568" s="3670">
        <f>SUM(M565:M567)</f>
        <v>328.5</v>
      </c>
      <c r="N568" s="3689"/>
      <c r="O568" s="3706"/>
      <c r="P568" s="3652"/>
      <c r="Q568" s="583"/>
      <c r="R568" s="8093"/>
      <c r="S568" s="6035"/>
    </row>
    <row r="569" spans="1:20" s="51" customFormat="1" ht="14.25" customHeight="1">
      <c r="A569" s="3669" t="s">
        <v>51</v>
      </c>
      <c r="B569" s="8221" t="s">
        <v>38</v>
      </c>
      <c r="C569" s="8233" t="s">
        <v>44</v>
      </c>
      <c r="D569" s="8117" t="s">
        <v>1192</v>
      </c>
      <c r="E569" s="8097"/>
      <c r="F569" s="8148" t="s">
        <v>1191</v>
      </c>
      <c r="G569" s="8164" t="s">
        <v>1185</v>
      </c>
      <c r="H569" s="8108" t="s">
        <v>48</v>
      </c>
      <c r="I569" s="3681" t="s">
        <v>1174</v>
      </c>
      <c r="J569" s="3680" t="s">
        <v>1173</v>
      </c>
      <c r="K569" s="32">
        <v>0</v>
      </c>
      <c r="L569" s="3679">
        <v>116.4</v>
      </c>
      <c r="M569" s="3679">
        <v>116.4</v>
      </c>
      <c r="N569" s="3695" t="s">
        <v>1188</v>
      </c>
      <c r="O569" s="3694" t="s">
        <v>1171</v>
      </c>
      <c r="P569" s="3693">
        <v>1</v>
      </c>
      <c r="Q569" s="3693">
        <v>1</v>
      </c>
      <c r="R569" s="8091" t="s">
        <v>1177</v>
      </c>
      <c r="S569" s="6035"/>
      <c r="T569" s="6044"/>
    </row>
    <row r="570" spans="1:20" s="51" customFormat="1" ht="14.25" customHeight="1">
      <c r="A570" s="8238"/>
      <c r="B570" s="8222"/>
      <c r="C570" s="8234"/>
      <c r="D570" s="8118"/>
      <c r="E570" s="8098"/>
      <c r="F570" s="8149"/>
      <c r="G570" s="8165"/>
      <c r="H570" s="8109"/>
      <c r="I570" s="3674"/>
      <c r="J570" s="3678" t="s">
        <v>374</v>
      </c>
      <c r="K570" s="3677"/>
      <c r="L570" s="3676"/>
      <c r="M570" s="3705"/>
      <c r="N570" s="3698"/>
      <c r="O570" s="3704"/>
      <c r="P570" s="3703"/>
      <c r="Q570" s="3702"/>
      <c r="R570" s="8092"/>
      <c r="S570" s="6035"/>
    </row>
    <row r="571" spans="1:20" s="51" customFormat="1" ht="14.25" customHeight="1" thickBot="1">
      <c r="A571" s="8238"/>
      <c r="B571" s="8222"/>
      <c r="C571" s="8234"/>
      <c r="D571" s="8118"/>
      <c r="E571" s="8098"/>
      <c r="F571" s="8149"/>
      <c r="G571" s="8165"/>
      <c r="H571" s="8109"/>
      <c r="I571" s="3674"/>
      <c r="J571" s="3673" t="s">
        <v>69</v>
      </c>
      <c r="K571" s="3661">
        <v>0</v>
      </c>
      <c r="L571" s="3660"/>
      <c r="M571" s="3701"/>
      <c r="N571" s="3698"/>
      <c r="O571" s="3697"/>
      <c r="P571" s="3696"/>
      <c r="Q571" s="3700"/>
      <c r="R571" s="8092"/>
      <c r="S571" s="6035"/>
    </row>
    <row r="572" spans="1:20" s="51" customFormat="1" ht="14.25" customHeight="1" thickBot="1">
      <c r="A572" s="8239"/>
      <c r="B572" s="8223"/>
      <c r="C572" s="8235"/>
      <c r="D572" s="8119"/>
      <c r="E572" s="8099"/>
      <c r="F572" s="8150"/>
      <c r="G572" s="8165"/>
      <c r="H572" s="8109"/>
      <c r="I572" s="3671"/>
      <c r="J572" s="6037" t="s">
        <v>36</v>
      </c>
      <c r="K572" s="3653">
        <f>SUM(K569:K571)</f>
        <v>0</v>
      </c>
      <c r="L572" s="3653">
        <f>SUM(L569:L571)</f>
        <v>116.4</v>
      </c>
      <c r="M572" s="3670">
        <f>SUM(M569:M571)</f>
        <v>116.4</v>
      </c>
      <c r="N572" s="3691"/>
      <c r="O572" s="3699"/>
      <c r="P572" s="3658"/>
      <c r="Q572" s="3624"/>
      <c r="R572" s="8093"/>
      <c r="S572" s="6035"/>
    </row>
    <row r="573" spans="1:20" s="51" customFormat="1" ht="14.25" customHeight="1">
      <c r="A573" s="3669" t="s">
        <v>51</v>
      </c>
      <c r="B573" s="8221" t="s">
        <v>38</v>
      </c>
      <c r="C573" s="8233" t="s">
        <v>44</v>
      </c>
      <c r="D573" s="8117" t="s">
        <v>1190</v>
      </c>
      <c r="E573" s="8097"/>
      <c r="F573" s="8148" t="s">
        <v>1189</v>
      </c>
      <c r="G573" s="8165"/>
      <c r="H573" s="8109"/>
      <c r="I573" s="3681" t="s">
        <v>1174</v>
      </c>
      <c r="J573" s="3680" t="s">
        <v>1173</v>
      </c>
      <c r="K573" s="32">
        <v>0</v>
      </c>
      <c r="L573" s="3679">
        <v>7.6</v>
      </c>
      <c r="M573" s="3679">
        <v>7.6</v>
      </c>
      <c r="N573" s="3698" t="s">
        <v>1188</v>
      </c>
      <c r="O573" s="3697" t="s">
        <v>1171</v>
      </c>
      <c r="P573" s="3696">
        <v>1</v>
      </c>
      <c r="Q573" s="3696">
        <v>1</v>
      </c>
      <c r="R573" s="8091" t="s">
        <v>1177</v>
      </c>
      <c r="S573" s="6035"/>
    </row>
    <row r="574" spans="1:20" s="51" customFormat="1" ht="14.25" customHeight="1">
      <c r="A574" s="8238"/>
      <c r="B574" s="8222"/>
      <c r="C574" s="8234"/>
      <c r="D574" s="8118"/>
      <c r="E574" s="8098"/>
      <c r="F574" s="8149"/>
      <c r="G574" s="8165"/>
      <c r="H574" s="8109"/>
      <c r="I574" s="3674"/>
      <c r="J574" s="3678" t="s">
        <v>374</v>
      </c>
      <c r="K574" s="3677"/>
      <c r="L574" s="3676"/>
      <c r="M574" s="3675"/>
      <c r="N574" s="3695"/>
      <c r="O574" s="3694"/>
      <c r="P574" s="3693"/>
      <c r="Q574" s="3692"/>
      <c r="R574" s="8092"/>
      <c r="S574" s="6035"/>
    </row>
    <row r="575" spans="1:20" s="51" customFormat="1" ht="14.25" customHeight="1" thickBot="1">
      <c r="A575" s="8238"/>
      <c r="B575" s="8222"/>
      <c r="C575" s="8234"/>
      <c r="D575" s="8118"/>
      <c r="E575" s="8098"/>
      <c r="F575" s="8149"/>
      <c r="G575" s="8165"/>
      <c r="H575" s="8109"/>
      <c r="I575" s="3674"/>
      <c r="J575" s="3673" t="s">
        <v>69</v>
      </c>
      <c r="K575" s="3661">
        <v>21.6</v>
      </c>
      <c r="L575" s="6042">
        <v>14.1</v>
      </c>
      <c r="M575" s="6042">
        <v>14.1</v>
      </c>
      <c r="N575" s="3691"/>
      <c r="O575" s="3690"/>
      <c r="P575" s="3687"/>
      <c r="R575" s="8092"/>
      <c r="S575" s="6035"/>
    </row>
    <row r="576" spans="1:20" s="51" customFormat="1" ht="14.25" customHeight="1" thickBot="1">
      <c r="A576" s="8239"/>
      <c r="B576" s="8223"/>
      <c r="C576" s="8235"/>
      <c r="D576" s="8119"/>
      <c r="E576" s="8099"/>
      <c r="F576" s="8150"/>
      <c r="G576" s="8166"/>
      <c r="H576" s="8110"/>
      <c r="I576" s="3671"/>
      <c r="J576" s="6037" t="s">
        <v>36</v>
      </c>
      <c r="K576" s="3653">
        <f>SUM(K573:K575)</f>
        <v>21.6</v>
      </c>
      <c r="L576" s="3653">
        <f>SUM(L573:L575)</f>
        <v>21.7</v>
      </c>
      <c r="M576" s="3670">
        <f>SUM(M573:M575)</f>
        <v>21.7</v>
      </c>
      <c r="N576" s="3689"/>
      <c r="O576" s="3688"/>
      <c r="P576" s="3687"/>
      <c r="R576" s="8093"/>
      <c r="S576" s="6035"/>
    </row>
    <row r="577" spans="1:20" s="51" customFormat="1" ht="14.25" customHeight="1">
      <c r="A577" s="3669" t="s">
        <v>51</v>
      </c>
      <c r="B577" s="8221" t="s">
        <v>38</v>
      </c>
      <c r="C577" s="8233" t="s">
        <v>44</v>
      </c>
      <c r="D577" s="8117" t="s">
        <v>1187</v>
      </c>
      <c r="E577" s="8218"/>
      <c r="F577" s="8094" t="s">
        <v>1186</v>
      </c>
      <c r="G577" s="8164" t="s">
        <v>1185</v>
      </c>
      <c r="H577" s="8108" t="s">
        <v>48</v>
      </c>
      <c r="I577" s="3681" t="s">
        <v>1174</v>
      </c>
      <c r="J577" s="3680" t="s">
        <v>1173</v>
      </c>
      <c r="K577" s="32">
        <v>300</v>
      </c>
      <c r="L577" s="3679">
        <v>170</v>
      </c>
      <c r="M577" s="3685">
        <v>108.9</v>
      </c>
      <c r="N577" s="8143" t="s">
        <v>1178</v>
      </c>
      <c r="O577" s="8173" t="s">
        <v>1171</v>
      </c>
      <c r="P577" s="8173">
        <v>1</v>
      </c>
      <c r="Q577" s="8407">
        <v>0</v>
      </c>
      <c r="R577" s="8091" t="s">
        <v>1184</v>
      </c>
      <c r="S577" s="6035"/>
    </row>
    <row r="578" spans="1:20" s="51" customFormat="1" ht="14.25" customHeight="1">
      <c r="A578" s="8238"/>
      <c r="B578" s="8222"/>
      <c r="C578" s="8234"/>
      <c r="D578" s="8118"/>
      <c r="E578" s="8219"/>
      <c r="F578" s="8095"/>
      <c r="G578" s="8165"/>
      <c r="H578" s="8109"/>
      <c r="I578" s="3674"/>
      <c r="J578" s="3678" t="s">
        <v>374</v>
      </c>
      <c r="K578" s="3677"/>
      <c r="L578" s="3676">
        <v>0</v>
      </c>
      <c r="M578" s="3676">
        <v>0</v>
      </c>
      <c r="N578" s="8160"/>
      <c r="O578" s="8174"/>
      <c r="P578" s="8174"/>
      <c r="Q578" s="8275"/>
      <c r="R578" s="8092"/>
      <c r="S578" s="6035"/>
    </row>
    <row r="579" spans="1:20" s="51" customFormat="1" ht="14.25" customHeight="1" thickBot="1">
      <c r="A579" s="8238"/>
      <c r="B579" s="8222"/>
      <c r="C579" s="8234"/>
      <c r="D579" s="8118"/>
      <c r="E579" s="8219"/>
      <c r="F579" s="8095"/>
      <c r="G579" s="8165"/>
      <c r="H579" s="8109"/>
      <c r="I579" s="3674"/>
      <c r="J579" s="3673" t="s">
        <v>69</v>
      </c>
      <c r="K579" s="3661"/>
      <c r="L579" s="3660">
        <v>0</v>
      </c>
      <c r="M579" s="3660">
        <v>0</v>
      </c>
      <c r="N579" s="8160"/>
      <c r="O579" s="8174"/>
      <c r="P579" s="8174"/>
      <c r="Q579" s="8275"/>
      <c r="R579" s="8092"/>
      <c r="S579" s="6035"/>
    </row>
    <row r="580" spans="1:20" s="51" customFormat="1" ht="23.25" customHeight="1" thickBot="1">
      <c r="A580" s="8239"/>
      <c r="B580" s="8223"/>
      <c r="C580" s="8235"/>
      <c r="D580" s="8119"/>
      <c r="E580" s="8220"/>
      <c r="F580" s="8096"/>
      <c r="G580" s="8165"/>
      <c r="H580" s="8109"/>
      <c r="I580" s="3671"/>
      <c r="J580" s="6037" t="s">
        <v>36</v>
      </c>
      <c r="K580" s="3653">
        <f>SUM(K577:K579)</f>
        <v>300</v>
      </c>
      <c r="L580" s="3653">
        <f>SUM(L577:L579)</f>
        <v>170</v>
      </c>
      <c r="M580" s="3670">
        <f>SUM(M577:M579)</f>
        <v>108.9</v>
      </c>
      <c r="N580" s="8172"/>
      <c r="O580" s="8175"/>
      <c r="P580" s="8175"/>
      <c r="Q580" s="8408"/>
      <c r="R580" s="8093"/>
      <c r="S580" s="6035"/>
    </row>
    <row r="581" spans="1:20" s="51" customFormat="1" ht="14.25" customHeight="1">
      <c r="A581" s="3669" t="s">
        <v>51</v>
      </c>
      <c r="B581" s="8221" t="s">
        <v>38</v>
      </c>
      <c r="C581" s="8233" t="s">
        <v>44</v>
      </c>
      <c r="D581" s="8117" t="s">
        <v>1183</v>
      </c>
      <c r="E581" s="8097"/>
      <c r="F581" s="8094" t="s">
        <v>1182</v>
      </c>
      <c r="G581" s="8165"/>
      <c r="H581" s="8109"/>
      <c r="I581" s="3681" t="s">
        <v>1174</v>
      </c>
      <c r="J581" s="3680" t="s">
        <v>1173</v>
      </c>
      <c r="K581" s="32">
        <v>20</v>
      </c>
      <c r="L581" s="3679">
        <v>0</v>
      </c>
      <c r="M581" s="3679">
        <v>0</v>
      </c>
      <c r="N581" s="8143" t="s">
        <v>1178</v>
      </c>
      <c r="O581" s="8173" t="s">
        <v>1171</v>
      </c>
      <c r="P581" s="8173">
        <v>1</v>
      </c>
      <c r="Q581" s="8407">
        <v>0</v>
      </c>
      <c r="R581" s="8091" t="s">
        <v>1181</v>
      </c>
      <c r="S581" s="6035"/>
      <c r="T581" s="3623"/>
    </row>
    <row r="582" spans="1:20" s="51" customFormat="1" ht="14.25" customHeight="1">
      <c r="A582" s="8238"/>
      <c r="B582" s="8222"/>
      <c r="C582" s="8234"/>
      <c r="D582" s="8118"/>
      <c r="E582" s="8098"/>
      <c r="F582" s="8095"/>
      <c r="G582" s="8165"/>
      <c r="H582" s="8109"/>
      <c r="I582" s="3674"/>
      <c r="J582" s="3678" t="s">
        <v>374</v>
      </c>
      <c r="K582" s="3677"/>
      <c r="L582" s="3676"/>
      <c r="M582" s="3675"/>
      <c r="N582" s="8160"/>
      <c r="O582" s="8174"/>
      <c r="P582" s="8174"/>
      <c r="Q582" s="8275"/>
      <c r="R582" s="8092"/>
      <c r="S582" s="6035"/>
    </row>
    <row r="583" spans="1:20" s="51" customFormat="1" ht="14.25" customHeight="1" thickBot="1">
      <c r="A583" s="8238"/>
      <c r="B583" s="8222"/>
      <c r="C583" s="8234"/>
      <c r="D583" s="8118"/>
      <c r="E583" s="8098"/>
      <c r="F583" s="8095"/>
      <c r="G583" s="8165"/>
      <c r="H583" s="8109"/>
      <c r="I583" s="3674"/>
      <c r="J583" s="3673" t="s">
        <v>69</v>
      </c>
      <c r="K583" s="3661"/>
      <c r="L583" s="3660"/>
      <c r="M583" s="3672"/>
      <c r="N583" s="8160"/>
      <c r="O583" s="8174"/>
      <c r="P583" s="8174"/>
      <c r="Q583" s="8275"/>
      <c r="R583" s="8092"/>
      <c r="S583" s="6035"/>
    </row>
    <row r="584" spans="1:20" s="51" customFormat="1" ht="17.25" customHeight="1" thickBot="1">
      <c r="A584" s="8239"/>
      <c r="B584" s="8223"/>
      <c r="C584" s="8235"/>
      <c r="D584" s="8119"/>
      <c r="E584" s="8099"/>
      <c r="F584" s="8096"/>
      <c r="G584" s="8165"/>
      <c r="H584" s="8109"/>
      <c r="I584" s="3671"/>
      <c r="J584" s="6037" t="s">
        <v>36</v>
      </c>
      <c r="K584" s="3653">
        <f>SUM(K581:K583)</f>
        <v>20</v>
      </c>
      <c r="L584" s="3653">
        <f>SUM(L581:L583)</f>
        <v>0</v>
      </c>
      <c r="M584" s="3670">
        <f>SUM(M581:M583)</f>
        <v>0</v>
      </c>
      <c r="N584" s="8172"/>
      <c r="O584" s="8175"/>
      <c r="P584" s="8175"/>
      <c r="Q584" s="8408"/>
      <c r="R584" s="8093"/>
      <c r="S584" s="6035"/>
    </row>
    <row r="585" spans="1:20" s="51" customFormat="1" ht="14.25" customHeight="1">
      <c r="A585" s="3669" t="s">
        <v>51</v>
      </c>
      <c r="B585" s="8221" t="s">
        <v>38</v>
      </c>
      <c r="C585" s="8233" t="s">
        <v>44</v>
      </c>
      <c r="D585" s="8117" t="s">
        <v>1180</v>
      </c>
      <c r="E585" s="3667"/>
      <c r="F585" s="8185" t="s">
        <v>1179</v>
      </c>
      <c r="G585" s="8165"/>
      <c r="H585" s="8108" t="s">
        <v>48</v>
      </c>
      <c r="I585" s="3681" t="s">
        <v>1174</v>
      </c>
      <c r="J585" s="3680" t="s">
        <v>1173</v>
      </c>
      <c r="K585" s="32">
        <v>70</v>
      </c>
      <c r="L585" s="3679">
        <v>68.900000000000006</v>
      </c>
      <c r="M585" s="3679">
        <v>68.900000000000006</v>
      </c>
      <c r="N585" s="8143" t="s">
        <v>1178</v>
      </c>
      <c r="O585" s="8173" t="s">
        <v>1171</v>
      </c>
      <c r="P585" s="8173">
        <v>1</v>
      </c>
      <c r="Q585" s="8173">
        <v>1</v>
      </c>
      <c r="R585" s="8091" t="s">
        <v>1177</v>
      </c>
      <c r="S585" s="6038"/>
      <c r="T585" s="3623"/>
    </row>
    <row r="586" spans="1:20" s="51" customFormat="1" ht="14.25" customHeight="1">
      <c r="A586" s="8238"/>
      <c r="B586" s="8222"/>
      <c r="C586" s="8234"/>
      <c r="D586" s="8118"/>
      <c r="E586" s="3663"/>
      <c r="F586" s="8186"/>
      <c r="G586" s="8165"/>
      <c r="H586" s="8109"/>
      <c r="I586" s="3674"/>
      <c r="J586" s="3678" t="s">
        <v>374</v>
      </c>
      <c r="K586" s="3677"/>
      <c r="L586" s="3676"/>
      <c r="M586" s="3675"/>
      <c r="N586" s="8160"/>
      <c r="O586" s="8174"/>
      <c r="P586" s="8174"/>
      <c r="Q586" s="8174"/>
      <c r="R586" s="8092"/>
      <c r="S586" s="6035"/>
    </row>
    <row r="587" spans="1:20" s="51" customFormat="1" ht="14.25" customHeight="1" thickBot="1">
      <c r="A587" s="8238"/>
      <c r="B587" s="8222"/>
      <c r="C587" s="8234"/>
      <c r="D587" s="8118"/>
      <c r="E587" s="3663"/>
      <c r="F587" s="8186"/>
      <c r="G587" s="8165"/>
      <c r="H587" s="8109"/>
      <c r="I587" s="3674"/>
      <c r="J587" s="3673" t="s">
        <v>69</v>
      </c>
      <c r="K587" s="3661"/>
      <c r="L587" s="3660"/>
      <c r="M587" s="3672"/>
      <c r="N587" s="8160"/>
      <c r="O587" s="8174"/>
      <c r="P587" s="8174"/>
      <c r="Q587" s="8174"/>
      <c r="R587" s="8092"/>
      <c r="S587" s="6035"/>
    </row>
    <row r="588" spans="1:20" s="51" customFormat="1" ht="24.75" customHeight="1" thickBot="1">
      <c r="A588" s="8239"/>
      <c r="B588" s="8223"/>
      <c r="C588" s="8235"/>
      <c r="D588" s="8119"/>
      <c r="E588" s="3654"/>
      <c r="F588" s="8187"/>
      <c r="G588" s="8165"/>
      <c r="H588" s="8109"/>
      <c r="I588" s="3671"/>
      <c r="J588" s="6037" t="s">
        <v>36</v>
      </c>
      <c r="K588" s="3653">
        <f>SUM(K585:K587)</f>
        <v>70</v>
      </c>
      <c r="L588" s="3653">
        <f>SUM(L585:L587)</f>
        <v>68.900000000000006</v>
      </c>
      <c r="M588" s="3670">
        <f>SUM(M585:M587)</f>
        <v>68.900000000000006</v>
      </c>
      <c r="N588" s="8172"/>
      <c r="O588" s="8175"/>
      <c r="P588" s="8175"/>
      <c r="Q588" s="8175"/>
      <c r="R588" s="8093"/>
      <c r="S588" s="6035"/>
    </row>
    <row r="589" spans="1:20" s="51" customFormat="1" ht="13.5" customHeight="1" thickBot="1">
      <c r="A589" s="3669" t="s">
        <v>51</v>
      </c>
      <c r="B589" s="8221" t="s">
        <v>38</v>
      </c>
      <c r="C589" s="8233" t="s">
        <v>44</v>
      </c>
      <c r="D589" s="8117" t="s">
        <v>1176</v>
      </c>
      <c r="E589" s="8097"/>
      <c r="F589" s="8185" t="s">
        <v>1175</v>
      </c>
      <c r="G589" s="8165"/>
      <c r="H589" s="8109"/>
      <c r="I589" s="8097" t="s">
        <v>1174</v>
      </c>
      <c r="J589" s="3662" t="s">
        <v>1173</v>
      </c>
      <c r="K589" s="3661"/>
      <c r="L589" s="3660">
        <v>0</v>
      </c>
      <c r="M589" s="3660">
        <v>0</v>
      </c>
      <c r="N589" s="8143" t="s">
        <v>1172</v>
      </c>
      <c r="O589" s="8173" t="s">
        <v>1171</v>
      </c>
      <c r="P589" s="8435">
        <v>1</v>
      </c>
      <c r="Q589" s="3624">
        <v>0</v>
      </c>
      <c r="R589" s="6036"/>
      <c r="S589" s="6035"/>
    </row>
    <row r="590" spans="1:20" s="51" customFormat="1" ht="18.75" customHeight="1" thickBot="1">
      <c r="A590" s="8238"/>
      <c r="B590" s="8222"/>
      <c r="C590" s="8234"/>
      <c r="D590" s="8118"/>
      <c r="E590" s="8098"/>
      <c r="F590" s="8186"/>
      <c r="G590" s="8165"/>
      <c r="H590" s="8109"/>
      <c r="I590" s="8098"/>
      <c r="J590" s="3662" t="s">
        <v>374</v>
      </c>
      <c r="K590" s="3661"/>
      <c r="L590" s="3660"/>
      <c r="M590" s="3660"/>
      <c r="N590" s="8160"/>
      <c r="O590" s="8174"/>
      <c r="P590" s="8436"/>
      <c r="R590" s="6036"/>
      <c r="S590" s="6035"/>
    </row>
    <row r="591" spans="1:20" s="51" customFormat="1" ht="19.5" customHeight="1" thickBot="1">
      <c r="A591" s="8238"/>
      <c r="B591" s="8222"/>
      <c r="C591" s="8234"/>
      <c r="D591" s="8118"/>
      <c r="E591" s="8098"/>
      <c r="F591" s="8186"/>
      <c r="G591" s="8165"/>
      <c r="H591" s="8109"/>
      <c r="I591" s="8098"/>
      <c r="J591" s="3662" t="s">
        <v>69</v>
      </c>
      <c r="K591" s="3661"/>
      <c r="L591" s="3660"/>
      <c r="M591" s="3660"/>
      <c r="N591" s="8160"/>
      <c r="O591" s="8174"/>
      <c r="P591" s="8436"/>
      <c r="R591" s="6036"/>
      <c r="S591" s="6035"/>
    </row>
    <row r="592" spans="1:20" s="51" customFormat="1" ht="16.5" customHeight="1" thickBot="1">
      <c r="A592" s="8239"/>
      <c r="B592" s="8223"/>
      <c r="C592" s="8235"/>
      <c r="D592" s="8119"/>
      <c r="E592" s="8099"/>
      <c r="F592" s="8187"/>
      <c r="G592" s="8166"/>
      <c r="H592" s="8109"/>
      <c r="I592" s="8099"/>
      <c r="J592" s="6037" t="s">
        <v>36</v>
      </c>
      <c r="K592" s="3653">
        <f>SUM(K589:K591)</f>
        <v>0</v>
      </c>
      <c r="L592" s="3653">
        <f>SUM(L589:L591)</f>
        <v>0</v>
      </c>
      <c r="M592" s="3653">
        <f>SUM(M589:M591)</f>
        <v>0</v>
      </c>
      <c r="N592" s="8172"/>
      <c r="O592" s="8175"/>
      <c r="P592" s="8437"/>
      <c r="R592" s="6036"/>
      <c r="S592" s="6035"/>
    </row>
    <row r="593" spans="1:25" s="51" customFormat="1" ht="15" customHeight="1" thickBot="1">
      <c r="A593" s="3647" t="s">
        <v>51</v>
      </c>
      <c r="B593" s="3650" t="s">
        <v>38</v>
      </c>
      <c r="C593" s="8154" t="s">
        <v>781</v>
      </c>
      <c r="D593" s="8154"/>
      <c r="E593" s="8154"/>
      <c r="F593" s="8154"/>
      <c r="G593" s="8154"/>
      <c r="H593" s="8154"/>
      <c r="I593" s="8154"/>
      <c r="J593" s="8155"/>
      <c r="K593" s="3649">
        <f>K497+K503+K508+K515</f>
        <v>2007.6</v>
      </c>
      <c r="L593" s="3649">
        <f>L497+L503+L508+L515</f>
        <v>1528.6</v>
      </c>
      <c r="M593" s="3649">
        <f>M497+M503+M508+M515</f>
        <v>1302.0000000000002</v>
      </c>
      <c r="N593" s="8346"/>
      <c r="O593" s="8347"/>
      <c r="P593" s="8347"/>
      <c r="Q593" s="8347"/>
      <c r="R593" s="6034"/>
      <c r="S593" s="6033"/>
    </row>
    <row r="594" spans="1:25" s="51" customFormat="1" ht="15" customHeight="1" thickBot="1">
      <c r="A594" s="3647" t="s">
        <v>51</v>
      </c>
      <c r="B594" s="8316" t="s">
        <v>780</v>
      </c>
      <c r="C594" s="8317"/>
      <c r="D594" s="8317"/>
      <c r="E594" s="8317"/>
      <c r="F594" s="8317"/>
      <c r="G594" s="8317"/>
      <c r="H594" s="8317"/>
      <c r="I594" s="8317"/>
      <c r="J594" s="8318"/>
      <c r="K594" s="3646">
        <f>K491+K593</f>
        <v>13157.6</v>
      </c>
      <c r="L594" s="3646">
        <f>L491+L593</f>
        <v>15345.9</v>
      </c>
      <c r="M594" s="3646">
        <f>M491+M593</f>
        <v>13137.599999999999</v>
      </c>
      <c r="N594" s="8446"/>
      <c r="O594" s="8447"/>
      <c r="P594" s="8447"/>
      <c r="Q594" s="8447"/>
      <c r="R594" s="6032"/>
      <c r="S594" s="6031"/>
    </row>
    <row r="595" spans="1:25" s="51" customFormat="1" ht="15" customHeight="1" thickBot="1">
      <c r="A595" s="3645"/>
      <c r="B595" s="8403" t="s">
        <v>1170</v>
      </c>
      <c r="C595" s="8404"/>
      <c r="D595" s="8404"/>
      <c r="E595" s="8404"/>
      <c r="F595" s="8404"/>
      <c r="G595" s="8404"/>
      <c r="H595" s="8404"/>
      <c r="I595" s="8404"/>
      <c r="J595" s="8405"/>
      <c r="K595" s="3644">
        <f>K130+K300+K594</f>
        <v>20737.5</v>
      </c>
      <c r="L595" s="3644">
        <f>L130+L300+L594</f>
        <v>22734.5</v>
      </c>
      <c r="M595" s="3644">
        <f>M130+M300+M594</f>
        <v>19985.699999999997</v>
      </c>
      <c r="N595" s="8444"/>
      <c r="O595" s="8445"/>
      <c r="P595" s="8445"/>
      <c r="Q595" s="8445"/>
      <c r="R595" s="6030"/>
      <c r="S595" s="6029"/>
      <c r="T595" s="3623"/>
    </row>
    <row r="596" spans="1:25" s="51" customFormat="1" ht="21.75" customHeight="1">
      <c r="A596" s="6026" t="s">
        <v>34</v>
      </c>
      <c r="B596" s="6026"/>
      <c r="C596" s="6026"/>
      <c r="D596" s="6026"/>
      <c r="E596" s="6026"/>
      <c r="F596" s="6026"/>
      <c r="G596" s="6026"/>
      <c r="H596" s="6028"/>
      <c r="I596" s="6026"/>
      <c r="J596" s="6026"/>
      <c r="K596" s="6027"/>
      <c r="L596" s="6026"/>
      <c r="M596" s="6026"/>
      <c r="N596" s="6026"/>
      <c r="O596" s="6025"/>
      <c r="P596" s="6025"/>
      <c r="Q596" s="6024"/>
      <c r="R596" s="6018"/>
      <c r="S596" s="6018"/>
    </row>
    <row r="597" spans="1:25" s="51" customFormat="1" ht="20.25" customHeight="1">
      <c r="A597" s="3641"/>
      <c r="B597" s="3641"/>
      <c r="C597" s="3641"/>
      <c r="D597" s="3641"/>
      <c r="E597" s="3641"/>
      <c r="F597" s="3641"/>
      <c r="G597" s="3641"/>
      <c r="H597" s="3641"/>
      <c r="I597" s="3641"/>
      <c r="J597" s="3641"/>
      <c r="K597" s="3640"/>
      <c r="L597" s="3639"/>
      <c r="M597" s="3639"/>
      <c r="R597" s="6018"/>
      <c r="S597" s="6018"/>
    </row>
    <row r="598" spans="1:25" s="51" customFormat="1" ht="21.75" customHeight="1">
      <c r="A598" s="6626" t="s">
        <v>33</v>
      </c>
      <c r="B598" s="6626"/>
      <c r="C598" s="6626"/>
      <c r="D598" s="6626"/>
      <c r="E598" s="6626"/>
      <c r="F598" s="6626"/>
      <c r="G598" s="6626"/>
      <c r="H598" s="6626"/>
      <c r="I598" s="6626"/>
      <c r="J598" s="6626"/>
      <c r="K598" s="6626"/>
      <c r="L598" s="6626"/>
      <c r="M598" s="56"/>
      <c r="R598" s="6018"/>
      <c r="S598" s="6018"/>
    </row>
    <row r="599" spans="1:25" s="51" customFormat="1" ht="19.5" customHeight="1" thickBot="1">
      <c r="A599" s="55"/>
      <c r="B599" s="52"/>
      <c r="C599" s="52"/>
      <c r="D599" s="52"/>
      <c r="E599" s="52"/>
      <c r="F599" s="52"/>
      <c r="G599" s="52"/>
      <c r="H599" s="52"/>
      <c r="I599" s="52"/>
      <c r="K599" s="604"/>
      <c r="L599" s="50" t="s">
        <v>32</v>
      </c>
      <c r="M599" s="49"/>
      <c r="R599" s="6018"/>
      <c r="S599" s="6018"/>
    </row>
    <row r="600" spans="1:25" s="51" customFormat="1" ht="64.5" customHeight="1" thickBot="1">
      <c r="A600" s="48"/>
      <c r="B600" s="47"/>
      <c r="C600" s="6651" t="s">
        <v>244</v>
      </c>
      <c r="D600" s="6651"/>
      <c r="E600" s="6651"/>
      <c r="F600" s="6651"/>
      <c r="G600" s="6651"/>
      <c r="H600" s="6651"/>
      <c r="I600" s="6651"/>
      <c r="J600" s="6651"/>
      <c r="K600" s="6023" t="s">
        <v>30</v>
      </c>
      <c r="L600" s="6022" t="s">
        <v>29</v>
      </c>
      <c r="M600" s="6021" t="s">
        <v>28</v>
      </c>
      <c r="R600" s="6018"/>
      <c r="S600" s="6018"/>
    </row>
    <row r="601" spans="1:25" s="51" customFormat="1" ht="20.25" customHeight="1">
      <c r="A601" s="7201" t="s">
        <v>243</v>
      </c>
      <c r="B601" s="7202"/>
      <c r="C601" s="7202"/>
      <c r="D601" s="7202"/>
      <c r="E601" s="7202"/>
      <c r="F601" s="7202"/>
      <c r="G601" s="7202"/>
      <c r="H601" s="7202"/>
      <c r="I601" s="7202"/>
      <c r="J601" s="7203"/>
      <c r="K601" s="2259">
        <f>K602+K606+K613+K615+K616+K617</f>
        <v>20737.5</v>
      </c>
      <c r="L601" s="2259">
        <f>L602+L606+L613+L615+L616+L617</f>
        <v>22734.5</v>
      </c>
      <c r="M601" s="2259">
        <f>M602+M606+M613+M615+M616+M617</f>
        <v>19985.700000000004</v>
      </c>
      <c r="R601" s="6018"/>
      <c r="S601" s="6018"/>
    </row>
    <row r="602" spans="1:25" s="51" customFormat="1" ht="17.25" customHeight="1">
      <c r="A602" s="7158" t="s">
        <v>26</v>
      </c>
      <c r="B602" s="7159"/>
      <c r="C602" s="7159"/>
      <c r="D602" s="7159"/>
      <c r="E602" s="7159"/>
      <c r="F602" s="7159"/>
      <c r="G602" s="7159"/>
      <c r="H602" s="7159"/>
      <c r="I602" s="7159"/>
      <c r="J602" s="7160"/>
      <c r="K602" s="36">
        <f>K603</f>
        <v>16568</v>
      </c>
      <c r="L602" s="36">
        <f>L603</f>
        <v>16113.8</v>
      </c>
      <c r="M602" s="36">
        <f>M603</f>
        <v>13415.400000000001</v>
      </c>
      <c r="N602" s="3623"/>
      <c r="R602" s="6018"/>
      <c r="S602" s="6018"/>
    </row>
    <row r="603" spans="1:25" s="51" customFormat="1" ht="15.6" customHeight="1">
      <c r="A603" s="8252" t="s">
        <v>775</v>
      </c>
      <c r="B603" s="8253"/>
      <c r="C603" s="8253"/>
      <c r="D603" s="8253"/>
      <c r="E603" s="8253"/>
      <c r="F603" s="8253"/>
      <c r="G603" s="8253"/>
      <c r="H603" s="8253"/>
      <c r="I603" s="8253"/>
      <c r="J603" s="8254"/>
      <c r="K603" s="36">
        <f>K37+K78+K83+K92+K102+K111+K123+K135+K143+K151+K160+K172+K179+K239+K291+K305+K422+K442+K449+K459+K475+K494+K500+K506+K511</f>
        <v>16568</v>
      </c>
      <c r="L603" s="36">
        <f>L37+L78+L83+L92+L102+L111+L123+L135+L143+L151+L160+L172+L179+L239+L291+L305+L422+L442+L449+L459+L475+L494+L500+L506+L511</f>
        <v>16113.8</v>
      </c>
      <c r="M603" s="36">
        <f>M37+M78+M83+M92+M102+M111+M123+M135+M143+M151+M160+M172+M179+M239+M291+M305+M422+M442+M449+M459+M475+M494+M500+M506+M511</f>
        <v>13415.400000000001</v>
      </c>
      <c r="R603" s="6018"/>
      <c r="S603" s="6018"/>
    </row>
    <row r="604" spans="1:25" s="51" customFormat="1" ht="15.6" customHeight="1">
      <c r="A604" s="7158" t="s">
        <v>24</v>
      </c>
      <c r="B604" s="7159"/>
      <c r="C604" s="7159"/>
      <c r="D604" s="7159"/>
      <c r="E604" s="7164"/>
      <c r="F604" s="7164"/>
      <c r="G604" s="7164"/>
      <c r="H604" s="7164"/>
      <c r="I604" s="7164"/>
      <c r="J604" s="7165"/>
      <c r="K604" s="36"/>
      <c r="L604" s="36"/>
      <c r="M604" s="36"/>
      <c r="R604" s="6018"/>
      <c r="S604" s="6018"/>
    </row>
    <row r="605" spans="1:25" s="51" customFormat="1" ht="27.75" customHeight="1">
      <c r="A605" s="7158" t="s">
        <v>23</v>
      </c>
      <c r="B605" s="7159"/>
      <c r="C605" s="7159"/>
      <c r="D605" s="7159"/>
      <c r="E605" s="7159"/>
      <c r="F605" s="7159"/>
      <c r="G605" s="7159"/>
      <c r="H605" s="7159"/>
      <c r="I605" s="7159"/>
      <c r="J605" s="7160"/>
      <c r="K605" s="36">
        <v>0</v>
      </c>
      <c r="L605" s="36">
        <v>0</v>
      </c>
      <c r="M605" s="36">
        <v>0</v>
      </c>
      <c r="R605" s="6018"/>
      <c r="S605" s="6018"/>
    </row>
    <row r="606" spans="1:25" s="51" customFormat="1" ht="18" customHeight="1">
      <c r="A606" s="8441" t="s">
        <v>22</v>
      </c>
      <c r="B606" s="8442"/>
      <c r="C606" s="8442"/>
      <c r="D606" s="8442"/>
      <c r="E606" s="8442"/>
      <c r="F606" s="8442"/>
      <c r="G606" s="8442"/>
      <c r="H606" s="8442"/>
      <c r="I606" s="8442"/>
      <c r="J606" s="8443"/>
      <c r="K606" s="36">
        <f>K607+K608+K609+K610+K611+K612</f>
        <v>4003</v>
      </c>
      <c r="L606" s="36">
        <f>L607+L608+L609+L610+L611+L612</f>
        <v>6454.2000000000007</v>
      </c>
      <c r="M606" s="36">
        <f>M607+M608+M609+M610+M611+M612</f>
        <v>6403.9000000000005</v>
      </c>
      <c r="O606" s="8402"/>
      <c r="P606" s="8402"/>
      <c r="Q606" s="8402"/>
      <c r="R606" s="8402"/>
      <c r="S606" s="8402"/>
      <c r="T606" s="8402"/>
      <c r="U606" s="8402"/>
      <c r="V606" s="8402"/>
      <c r="W606" s="8402"/>
      <c r="X606" s="8402"/>
      <c r="Y606" s="8402"/>
    </row>
    <row r="607" spans="1:25" s="51" customFormat="1" ht="12.6" customHeight="1">
      <c r="A607" s="7158" t="s">
        <v>21</v>
      </c>
      <c r="B607" s="7159"/>
      <c r="C607" s="7159"/>
      <c r="D607" s="7159"/>
      <c r="E607" s="7159"/>
      <c r="F607" s="7159"/>
      <c r="G607" s="7159"/>
      <c r="H607" s="7159"/>
      <c r="I607" s="7159"/>
      <c r="J607" s="8236"/>
      <c r="K607" s="36"/>
      <c r="L607" s="36"/>
      <c r="M607" s="36"/>
      <c r="O607" s="7748"/>
      <c r="P607" s="7748"/>
      <c r="Q607" s="7748"/>
      <c r="R607" s="7748"/>
      <c r="S607" s="7748"/>
      <c r="T607" s="7748"/>
      <c r="U607" s="7748"/>
      <c r="V607" s="7748"/>
      <c r="W607" s="7748"/>
      <c r="X607" s="7748"/>
      <c r="Y607" s="7748"/>
    </row>
    <row r="608" spans="1:25" s="51" customFormat="1" ht="18" customHeight="1">
      <c r="A608" s="7158" t="s">
        <v>20</v>
      </c>
      <c r="B608" s="7159"/>
      <c r="C608" s="7159"/>
      <c r="D608" s="7159"/>
      <c r="E608" s="7159"/>
      <c r="F608" s="7159"/>
      <c r="G608" s="7159"/>
      <c r="H608" s="7159"/>
      <c r="I608" s="7159"/>
      <c r="J608" s="8236"/>
      <c r="K608" s="36"/>
      <c r="L608" s="36"/>
      <c r="M608" s="36"/>
      <c r="O608" s="7748"/>
      <c r="P608" s="7748"/>
      <c r="Q608" s="7748"/>
      <c r="R608" s="7748"/>
      <c r="S608" s="7748"/>
      <c r="T608" s="7748"/>
      <c r="U608" s="7748"/>
      <c r="V608" s="7748"/>
      <c r="W608" s="7748"/>
      <c r="X608" s="7748"/>
      <c r="Y608" s="7748"/>
    </row>
    <row r="609" spans="1:25" s="51" customFormat="1" ht="15.6" customHeight="1">
      <c r="A609" s="7158" t="s">
        <v>19</v>
      </c>
      <c r="B609" s="7159"/>
      <c r="C609" s="7159"/>
      <c r="D609" s="7159"/>
      <c r="E609" s="7159"/>
      <c r="F609" s="7159"/>
      <c r="G609" s="7159"/>
      <c r="H609" s="7159"/>
      <c r="I609" s="7159"/>
      <c r="J609" s="8236"/>
      <c r="K609" s="36"/>
      <c r="L609" s="36"/>
      <c r="M609" s="36"/>
      <c r="O609" s="7748"/>
      <c r="P609" s="7748"/>
      <c r="Q609" s="7748"/>
      <c r="R609" s="7748"/>
      <c r="S609" s="7748"/>
      <c r="T609" s="7748"/>
      <c r="U609" s="7748"/>
      <c r="V609" s="7748"/>
      <c r="W609" s="7748"/>
      <c r="X609" s="7748"/>
      <c r="Y609" s="7748"/>
    </row>
    <row r="610" spans="1:25" s="51" customFormat="1" ht="17.25" customHeight="1">
      <c r="A610" s="7158" t="s">
        <v>18</v>
      </c>
      <c r="B610" s="7159"/>
      <c r="C610" s="7159"/>
      <c r="D610" s="7159"/>
      <c r="E610" s="7159"/>
      <c r="F610" s="7159"/>
      <c r="G610" s="7159"/>
      <c r="H610" s="7159"/>
      <c r="I610" s="7159"/>
      <c r="J610" s="8236"/>
      <c r="K610" s="36"/>
      <c r="L610" s="36"/>
      <c r="M610" s="36"/>
      <c r="O610" s="7748"/>
      <c r="P610" s="7748"/>
      <c r="Q610" s="7748"/>
      <c r="R610" s="7748"/>
      <c r="S610" s="7748"/>
      <c r="T610" s="7748"/>
      <c r="U610" s="7748"/>
      <c r="V610" s="7748"/>
      <c r="W610" s="7748"/>
      <c r="X610" s="7748"/>
      <c r="Y610" s="7748"/>
    </row>
    <row r="611" spans="1:25" s="51" customFormat="1" ht="29.25" customHeight="1">
      <c r="A611" s="7158" t="s">
        <v>17</v>
      </c>
      <c r="B611" s="7159"/>
      <c r="C611" s="7159"/>
      <c r="D611" s="7159"/>
      <c r="E611" s="7164"/>
      <c r="F611" s="7164"/>
      <c r="G611" s="7164"/>
      <c r="H611" s="7164"/>
      <c r="I611" s="7164"/>
      <c r="J611" s="7165"/>
      <c r="K611" s="36">
        <f>K38+K79+K137+K144+K153+K162+K174+K182+K306+K423+K443+K450+K460+K476</f>
        <v>4003</v>
      </c>
      <c r="L611" s="36">
        <f>L38+L79+L137+L144+L153+L162+L174+L182+L306+L423+L443+L450+L460+L476</f>
        <v>4625.8</v>
      </c>
      <c r="M611" s="36">
        <f>M38+M79+M137+M144+M153+M162+M174+M182+M306+M423+M443+M450+M460+M476</f>
        <v>4625.6000000000004</v>
      </c>
      <c r="R611" s="6018"/>
      <c r="S611" s="6018"/>
    </row>
    <row r="612" spans="1:25" s="51" customFormat="1" ht="20.25" customHeight="1">
      <c r="A612" s="7291" t="s">
        <v>16</v>
      </c>
      <c r="B612" s="7292"/>
      <c r="C612" s="7292"/>
      <c r="D612" s="7292"/>
      <c r="E612" s="7164"/>
      <c r="F612" s="7164"/>
      <c r="G612" s="7164"/>
      <c r="H612" s="7164"/>
      <c r="I612" s="7164"/>
      <c r="J612" s="7165"/>
      <c r="K612" s="36">
        <f>K513+K307+K39+K451</f>
        <v>0</v>
      </c>
      <c r="L612" s="36">
        <f>L513+L307+L39+L451</f>
        <v>1828.4</v>
      </c>
      <c r="M612" s="36">
        <f>M513+M307+M39+M451</f>
        <v>1778.3000000000002</v>
      </c>
      <c r="N612" s="3623"/>
      <c r="R612" s="6018"/>
      <c r="S612" s="6018"/>
    </row>
    <row r="613" spans="1:25" s="51" customFormat="1" ht="18.75" customHeight="1">
      <c r="A613" s="7158" t="s">
        <v>15</v>
      </c>
      <c r="B613" s="7159"/>
      <c r="C613" s="7159"/>
      <c r="D613" s="7159"/>
      <c r="E613" s="7159"/>
      <c r="F613" s="7159"/>
      <c r="G613" s="7159"/>
      <c r="H613" s="7159"/>
      <c r="I613" s="7159"/>
      <c r="J613" s="8236"/>
      <c r="K613" s="36"/>
      <c r="L613" s="36"/>
      <c r="M613" s="36"/>
      <c r="R613" s="6018"/>
      <c r="S613" s="6018"/>
    </row>
    <row r="614" spans="1:25" s="51" customFormat="1" ht="18.75" customHeight="1">
      <c r="A614" s="7158" t="s">
        <v>14</v>
      </c>
      <c r="B614" s="7159"/>
      <c r="C614" s="7159"/>
      <c r="D614" s="7159"/>
      <c r="E614" s="7159"/>
      <c r="F614" s="7159"/>
      <c r="G614" s="7159"/>
      <c r="H614" s="7159"/>
      <c r="I614" s="7159"/>
      <c r="J614" s="8236"/>
      <c r="K614" s="3638"/>
      <c r="L614" s="3638"/>
      <c r="M614" s="3638"/>
      <c r="R614" s="6018"/>
      <c r="S614" s="6018"/>
    </row>
    <row r="615" spans="1:25" s="51" customFormat="1" ht="16.149999999999999" customHeight="1">
      <c r="A615" s="8230" t="s">
        <v>13</v>
      </c>
      <c r="B615" s="8231"/>
      <c r="C615" s="8231"/>
      <c r="D615" s="8231"/>
      <c r="E615" s="8231"/>
      <c r="F615" s="8231"/>
      <c r="G615" s="8231"/>
      <c r="H615" s="8231"/>
      <c r="I615" s="8231"/>
      <c r="J615" s="8232"/>
      <c r="K615" s="36"/>
      <c r="L615" s="36"/>
      <c r="M615" s="36"/>
      <c r="R615" s="6018"/>
      <c r="S615" s="6018"/>
    </row>
    <row r="616" spans="1:25" s="51" customFormat="1" ht="14.45" customHeight="1">
      <c r="A616" s="8252" t="s">
        <v>12</v>
      </c>
      <c r="B616" s="8253"/>
      <c r="C616" s="8253"/>
      <c r="D616" s="8253"/>
      <c r="E616" s="8253"/>
      <c r="F616" s="8253"/>
      <c r="G616" s="8253"/>
      <c r="H616" s="8253"/>
      <c r="I616" s="8253"/>
      <c r="J616" s="8254"/>
      <c r="K616" s="40"/>
      <c r="L616" s="40"/>
      <c r="M616" s="40"/>
      <c r="R616" s="6018"/>
      <c r="S616" s="6018"/>
    </row>
    <row r="617" spans="1:25" s="51" customFormat="1" ht="18" customHeight="1">
      <c r="A617" s="7158" t="s">
        <v>1000</v>
      </c>
      <c r="B617" s="7159"/>
      <c r="C617" s="7159"/>
      <c r="D617" s="7159"/>
      <c r="E617" s="7159"/>
      <c r="F617" s="7159"/>
      <c r="G617" s="7159"/>
      <c r="H617" s="7159"/>
      <c r="I617" s="7159"/>
      <c r="J617" s="7160"/>
      <c r="K617" s="36">
        <f>K618</f>
        <v>166.5</v>
      </c>
      <c r="L617" s="36">
        <f>L618</f>
        <v>166.5</v>
      </c>
      <c r="M617" s="36">
        <f>M618</f>
        <v>166.4</v>
      </c>
      <c r="O617" s="3636"/>
      <c r="P617" s="3636"/>
      <c r="Q617" s="3636"/>
      <c r="R617" s="3637"/>
      <c r="S617" s="3637"/>
      <c r="T617" s="3636"/>
      <c r="U617" s="3636"/>
      <c r="V617" s="3636"/>
      <c r="W617" s="3636"/>
      <c r="X617" s="3636"/>
      <c r="Y617" s="3636"/>
    </row>
    <row r="618" spans="1:25" s="51" customFormat="1" ht="16.5" customHeight="1">
      <c r="A618" s="7158" t="s">
        <v>1169</v>
      </c>
      <c r="B618" s="7159"/>
      <c r="C618" s="7159"/>
      <c r="D618" s="7159"/>
      <c r="E618" s="7164"/>
      <c r="F618" s="7164"/>
      <c r="G618" s="7164"/>
      <c r="H618" s="7164"/>
      <c r="I618" s="7164"/>
      <c r="J618" s="7165"/>
      <c r="K618" s="36">
        <f>K40+K80+K113+K141+K181+K241+K308+K424+K444+K452+K461+K477+K496+K502+K514</f>
        <v>166.5</v>
      </c>
      <c r="L618" s="36">
        <f>L40+L80+L113+L141+L181+L241+L308+L424+L444+L452+L461+L477+L496+L502+L514</f>
        <v>166.5</v>
      </c>
      <c r="M618" s="36">
        <f>M40+M80+M113+M141+M181+M241+M308+M424+M444+M452+M461+M477+M496+M502+M514</f>
        <v>166.4</v>
      </c>
      <c r="R618" s="6018"/>
      <c r="S618" s="6018"/>
    </row>
    <row r="619" spans="1:25" s="51" customFormat="1" ht="14.25" customHeight="1" thickBot="1">
      <c r="A619" s="7158" t="s">
        <v>773</v>
      </c>
      <c r="B619" s="7159"/>
      <c r="C619" s="7159"/>
      <c r="D619" s="7159"/>
      <c r="E619" s="7159"/>
      <c r="F619" s="7159"/>
      <c r="G619" s="7159"/>
      <c r="H619" s="7159"/>
      <c r="I619" s="7159"/>
      <c r="J619" s="7160"/>
      <c r="K619" s="3635"/>
      <c r="L619" s="36"/>
      <c r="M619" s="36"/>
      <c r="R619" s="6018"/>
      <c r="S619" s="6018"/>
    </row>
    <row r="620" spans="1:25" s="51" customFormat="1" ht="27" customHeight="1" thickBot="1">
      <c r="A620" s="8268" t="s">
        <v>8</v>
      </c>
      <c r="B620" s="8269"/>
      <c r="C620" s="8269"/>
      <c r="D620" s="8269"/>
      <c r="E620" s="8269"/>
      <c r="F620" s="8269"/>
      <c r="G620" s="8269"/>
      <c r="H620" s="8269"/>
      <c r="I620" s="8269"/>
      <c r="J620" s="8270"/>
      <c r="K620" s="42">
        <f>K621+K622</f>
        <v>0</v>
      </c>
      <c r="L620" s="42">
        <f>L621+L622</f>
        <v>0</v>
      </c>
      <c r="M620" s="42">
        <f>M621+M622</f>
        <v>0</v>
      </c>
      <c r="R620" s="6018"/>
      <c r="S620" s="6018"/>
    </row>
    <row r="621" spans="1:25" s="51" customFormat="1" ht="15.6" customHeight="1">
      <c r="A621" s="8271" t="s">
        <v>1168</v>
      </c>
      <c r="B621" s="8272"/>
      <c r="C621" s="8272"/>
      <c r="D621" s="8272"/>
      <c r="E621" s="7430"/>
      <c r="F621" s="7430"/>
      <c r="G621" s="7430"/>
      <c r="H621" s="7430"/>
      <c r="I621" s="7430"/>
      <c r="J621" s="7431"/>
      <c r="K621" s="2555">
        <v>0</v>
      </c>
      <c r="L621" s="2555">
        <v>0</v>
      </c>
      <c r="M621" s="2555">
        <v>0</v>
      </c>
      <c r="R621" s="6018"/>
      <c r="S621" s="6018"/>
    </row>
    <row r="622" spans="1:25" s="51" customFormat="1" ht="17.25" customHeight="1">
      <c r="A622" s="8249" t="s">
        <v>6</v>
      </c>
      <c r="B622" s="8250"/>
      <c r="C622" s="8250"/>
      <c r="D622" s="8250"/>
      <c r="E622" s="8250"/>
      <c r="F622" s="8250"/>
      <c r="G622" s="8250"/>
      <c r="H622" s="8250"/>
      <c r="I622" s="8250"/>
      <c r="J622" s="8251"/>
      <c r="K622" s="36">
        <v>0</v>
      </c>
      <c r="L622" s="36">
        <v>0</v>
      </c>
      <c r="M622" s="36">
        <v>0</v>
      </c>
      <c r="R622" s="6018"/>
      <c r="S622" s="6018"/>
    </row>
    <row r="623" spans="1:25" s="51" customFormat="1" ht="17.25" customHeight="1">
      <c r="A623" s="8438" t="s">
        <v>5</v>
      </c>
      <c r="B623" s="8439"/>
      <c r="C623" s="8439"/>
      <c r="D623" s="8439"/>
      <c r="E623" s="8439"/>
      <c r="F623" s="8439"/>
      <c r="G623" s="8439"/>
      <c r="H623" s="8439"/>
      <c r="I623" s="8439"/>
      <c r="J623" s="8236"/>
      <c r="K623" s="3634"/>
      <c r="L623" s="3634"/>
      <c r="M623" s="3634"/>
      <c r="N623" s="3633"/>
      <c r="R623" s="6018"/>
      <c r="S623" s="6018"/>
    </row>
    <row r="624" spans="1:25" s="51" customFormat="1" ht="17.25" customHeight="1">
      <c r="A624" s="8438" t="s">
        <v>4</v>
      </c>
      <c r="B624" s="8439"/>
      <c r="C624" s="8439"/>
      <c r="D624" s="8439"/>
      <c r="E624" s="8439"/>
      <c r="F624" s="8439"/>
      <c r="G624" s="8439"/>
      <c r="H624" s="8439"/>
      <c r="I624" s="8439"/>
      <c r="J624" s="8440"/>
      <c r="K624" s="2253"/>
      <c r="L624" s="2253"/>
      <c r="M624" s="2253"/>
      <c r="N624" s="3633"/>
      <c r="R624" s="6018"/>
      <c r="S624" s="6018"/>
    </row>
    <row r="625" spans="1:19" s="51" customFormat="1" ht="17.25" customHeight="1" thickBot="1">
      <c r="A625" s="8265" t="s">
        <v>3</v>
      </c>
      <c r="B625" s="8266"/>
      <c r="C625" s="8266"/>
      <c r="D625" s="8266"/>
      <c r="E625" s="8266"/>
      <c r="F625" s="8266"/>
      <c r="G625" s="8266"/>
      <c r="H625" s="8266"/>
      <c r="I625" s="8266"/>
      <c r="J625" s="8267"/>
      <c r="K625" s="2251"/>
      <c r="L625" s="2251"/>
      <c r="M625" s="2251"/>
      <c r="N625" s="3633"/>
      <c r="R625" s="6018"/>
      <c r="S625" s="6018"/>
    </row>
    <row r="626" spans="1:19" s="51" customFormat="1" ht="15.75" customHeight="1" thickBot="1">
      <c r="A626" s="8258" t="s">
        <v>1138</v>
      </c>
      <c r="B626" s="8259"/>
      <c r="C626" s="8259"/>
      <c r="D626" s="8259"/>
      <c r="E626" s="8259"/>
      <c r="F626" s="8259"/>
      <c r="G626" s="8259"/>
      <c r="H626" s="8259"/>
      <c r="I626" s="8259"/>
      <c r="J626" s="8260"/>
      <c r="K626" s="2250">
        <f>K601+K620</f>
        <v>20737.5</v>
      </c>
      <c r="L626" s="2250">
        <f>L601+L620</f>
        <v>22734.5</v>
      </c>
      <c r="M626" s="2250">
        <f>M601+M620</f>
        <v>19985.700000000004</v>
      </c>
      <c r="R626" s="6018"/>
      <c r="S626" s="6018"/>
    </row>
    <row r="627" spans="1:19" s="51" customFormat="1" ht="18.75" customHeight="1">
      <c r="A627" s="8261" t="s">
        <v>1</v>
      </c>
      <c r="B627" s="8262"/>
      <c r="C627" s="8262"/>
      <c r="D627" s="8262"/>
      <c r="E627" s="8262"/>
      <c r="F627" s="8262"/>
      <c r="G627" s="8262"/>
      <c r="H627" s="8262"/>
      <c r="I627" s="8262"/>
      <c r="J627" s="8263"/>
      <c r="K627" s="6019"/>
      <c r="L627" s="17"/>
      <c r="M627" s="17"/>
      <c r="R627" s="6018"/>
      <c r="S627" s="6018"/>
    </row>
    <row r="628" spans="1:19" s="51" customFormat="1" ht="15.75" customHeight="1" thickBot="1">
      <c r="A628" s="8255" t="s">
        <v>0</v>
      </c>
      <c r="B628" s="8256"/>
      <c r="C628" s="8256"/>
      <c r="D628" s="8256"/>
      <c r="E628" s="8256"/>
      <c r="F628" s="8256"/>
      <c r="G628" s="8256"/>
      <c r="H628" s="8256"/>
      <c r="I628" s="8256"/>
      <c r="J628" s="8257"/>
      <c r="K628" s="15">
        <v>2001.7</v>
      </c>
      <c r="L628" s="15"/>
      <c r="M628" s="15"/>
      <c r="R628" s="6018"/>
      <c r="S628" s="6018"/>
    </row>
    <row r="629" spans="1:19" s="51" customFormat="1" ht="0.6" hidden="1" customHeight="1" thickBot="1">
      <c r="A629" s="55"/>
      <c r="B629" s="3632"/>
      <c r="C629" s="6626"/>
      <c r="D629" s="6626"/>
      <c r="E629" s="6626"/>
      <c r="F629" s="6626"/>
      <c r="G629" s="6626"/>
      <c r="H629" s="6626"/>
      <c r="I629" s="6626"/>
      <c r="J629" s="6626"/>
      <c r="K629" s="6626"/>
      <c r="L629" s="6626"/>
      <c r="M629" s="6626"/>
      <c r="N629" s="6626"/>
      <c r="O629" s="6626"/>
      <c r="P629" s="6626"/>
      <c r="Q629" s="6626"/>
      <c r="R629" s="6018"/>
      <c r="S629" s="6018"/>
    </row>
    <row r="630" spans="1:19" s="51" customFormat="1" ht="13.15" hidden="1" customHeight="1">
      <c r="A630" s="6643"/>
      <c r="B630" s="6643"/>
      <c r="C630" s="6643"/>
      <c r="D630" s="624"/>
      <c r="E630" s="624"/>
      <c r="K630" s="604"/>
      <c r="R630" s="6018"/>
      <c r="S630" s="6018"/>
    </row>
    <row r="631" spans="1:19" s="51" customFormat="1" ht="48.6" hidden="1" customHeight="1">
      <c r="A631" s="620"/>
      <c r="B631" s="619"/>
      <c r="C631" s="619"/>
      <c r="D631" s="619"/>
      <c r="E631" s="619"/>
      <c r="K631" s="604"/>
      <c r="R631" s="6018"/>
      <c r="S631" s="6018"/>
    </row>
    <row r="632" spans="1:19" s="51" customFormat="1" ht="13.15" hidden="1" customHeight="1">
      <c r="A632" s="3631"/>
      <c r="B632" s="3629"/>
      <c r="C632" s="3630"/>
      <c r="D632" s="3630"/>
      <c r="E632" s="3630"/>
      <c r="K632" s="604"/>
      <c r="R632" s="6018"/>
      <c r="S632" s="6018"/>
    </row>
    <row r="633" spans="1:19" s="51" customFormat="1" ht="0.6" customHeight="1">
      <c r="A633" s="607"/>
      <c r="B633" s="8264"/>
      <c r="C633" s="8264"/>
      <c r="D633" s="607"/>
      <c r="E633" s="607"/>
      <c r="K633" s="604"/>
      <c r="R633" s="6018"/>
      <c r="S633" s="6018"/>
    </row>
    <row r="634" spans="1:19" s="51" customFormat="1" ht="14.25" hidden="1" customHeight="1">
      <c r="A634" s="3627"/>
      <c r="B634" s="3629"/>
      <c r="C634" s="3629"/>
      <c r="D634" s="3629"/>
      <c r="E634" s="3629"/>
      <c r="G634" s="3628"/>
      <c r="H634" s="3628"/>
      <c r="K634" s="604"/>
      <c r="R634" s="6018"/>
      <c r="S634" s="6018"/>
    </row>
    <row r="635" spans="1:19" s="51" customFormat="1" ht="14.25" hidden="1" customHeight="1">
      <c r="A635" s="3627"/>
      <c r="B635" s="8276"/>
      <c r="C635" s="8276"/>
      <c r="D635" s="3627"/>
      <c r="E635" s="3627"/>
      <c r="K635" s="604"/>
      <c r="R635" s="6018"/>
      <c r="S635" s="6018"/>
    </row>
    <row r="636" spans="1:19" s="51" customFormat="1" ht="14.25" hidden="1" customHeight="1">
      <c r="A636" s="3627"/>
      <c r="B636" s="3627"/>
      <c r="C636" s="3627"/>
      <c r="D636" s="3627"/>
      <c r="E636" s="3627"/>
      <c r="K636" s="604"/>
      <c r="R636" s="6018"/>
      <c r="S636" s="6018"/>
    </row>
    <row r="637" spans="1:19" s="51" customFormat="1" ht="14.25" hidden="1" customHeight="1">
      <c r="A637" s="3627"/>
      <c r="B637" s="3627"/>
      <c r="C637" s="3627"/>
      <c r="D637" s="3627"/>
      <c r="E637" s="3627"/>
      <c r="K637" s="604"/>
      <c r="R637" s="6018"/>
      <c r="S637" s="6018"/>
    </row>
    <row r="638" spans="1:19" s="51" customFormat="1" ht="14.25" hidden="1" customHeight="1">
      <c r="A638" s="3627"/>
      <c r="B638" s="3627"/>
      <c r="C638" s="3627"/>
      <c r="D638" s="3627"/>
      <c r="E638" s="3627"/>
      <c r="K638" s="604"/>
      <c r="R638" s="6018"/>
      <c r="S638" s="6018"/>
    </row>
    <row r="639" spans="1:19" s="51" customFormat="1" ht="14.25" hidden="1" customHeight="1">
      <c r="A639" s="3627"/>
      <c r="B639" s="3627"/>
      <c r="C639" s="3627"/>
      <c r="D639" s="3627"/>
      <c r="E639" s="3627"/>
      <c r="K639" s="604"/>
      <c r="R639" s="6018"/>
      <c r="S639" s="6018"/>
    </row>
    <row r="640" spans="1:19" s="51" customFormat="1" ht="14.25" hidden="1" customHeight="1">
      <c r="A640" s="3627"/>
      <c r="B640" s="3627"/>
      <c r="C640" s="3627"/>
      <c r="D640" s="3627"/>
      <c r="E640" s="3627"/>
      <c r="K640" s="604"/>
      <c r="R640" s="6018"/>
      <c r="S640" s="6018"/>
    </row>
    <row r="641" spans="1:19" s="51" customFormat="1" ht="14.25" hidden="1" customHeight="1">
      <c r="A641" s="3627"/>
      <c r="B641" s="3627"/>
      <c r="C641" s="3627"/>
      <c r="D641" s="3627"/>
      <c r="E641" s="3627"/>
      <c r="K641" s="604"/>
      <c r="R641" s="6018"/>
      <c r="S641" s="6018"/>
    </row>
    <row r="642" spans="1:19" s="51" customFormat="1" ht="14.25" hidden="1" customHeight="1">
      <c r="A642" s="3627"/>
      <c r="B642" s="3627"/>
      <c r="C642" s="3627"/>
      <c r="D642" s="3627"/>
      <c r="E642" s="3627"/>
      <c r="K642" s="604"/>
      <c r="R642" s="6018"/>
      <c r="S642" s="6018"/>
    </row>
    <row r="643" spans="1:19" s="51" customFormat="1" ht="13.5" hidden="1" customHeight="1">
      <c r="A643" s="607"/>
      <c r="B643" s="8264"/>
      <c r="C643" s="8264"/>
      <c r="D643" s="607"/>
      <c r="E643" s="607"/>
      <c r="K643" s="604"/>
      <c r="R643" s="6018"/>
      <c r="S643" s="6018"/>
    </row>
    <row r="644" spans="1:19" s="51" customFormat="1" ht="13.5" hidden="1" customHeight="1">
      <c r="A644" s="3626"/>
      <c r="B644" s="8274"/>
      <c r="C644" s="8274"/>
      <c r="D644" s="3625"/>
      <c r="E644" s="3625"/>
      <c r="K644" s="604"/>
      <c r="R644" s="6018"/>
      <c r="S644" s="6018"/>
    </row>
    <row r="645" spans="1:19" s="51" customFormat="1" ht="13.5" hidden="1" customHeight="1">
      <c r="B645" s="8275"/>
      <c r="C645" s="8275"/>
      <c r="D645" s="3624"/>
      <c r="E645" s="3624"/>
      <c r="K645" s="604"/>
      <c r="R645" s="6018"/>
      <c r="S645" s="6018"/>
    </row>
    <row r="646" spans="1:19" s="51" customFormat="1" ht="12.75" hidden="1" customHeight="1">
      <c r="B646" s="8275"/>
      <c r="C646" s="8275"/>
      <c r="D646" s="3624"/>
      <c r="E646" s="3624"/>
      <c r="K646" s="604"/>
      <c r="R646" s="6018"/>
      <c r="S646" s="6018"/>
    </row>
    <row r="647" spans="1:19" s="51" customFormat="1" ht="13.5" hidden="1" customHeight="1">
      <c r="A647" s="8273"/>
      <c r="B647" s="8273"/>
      <c r="C647" s="8273"/>
      <c r="D647" s="8273"/>
      <c r="E647" s="8273"/>
      <c r="F647" s="8273"/>
      <c r="K647" s="604"/>
      <c r="R647" s="6018"/>
      <c r="S647" s="6018"/>
    </row>
    <row r="648" spans="1:19" s="51" customFormat="1" ht="13.5" hidden="1" customHeight="1">
      <c r="C648" s="3623"/>
      <c r="D648" s="3623"/>
      <c r="E648" s="3623"/>
      <c r="G648" s="3622"/>
      <c r="H648" s="3622"/>
      <c r="K648" s="604"/>
      <c r="R648" s="6018"/>
      <c r="S648" s="6018"/>
    </row>
    <row r="649" spans="1:19" ht="12" customHeight="1">
      <c r="A649" s="3606"/>
      <c r="C649" s="3621"/>
      <c r="D649" s="3621"/>
      <c r="E649" s="3621"/>
      <c r="F649" s="3619"/>
      <c r="G649" s="3619"/>
      <c r="H649" s="3620"/>
      <c r="I649" s="3619"/>
      <c r="J649" s="3619"/>
      <c r="K649" s="3618"/>
      <c r="L649" s="3617"/>
      <c r="M649" s="3617"/>
      <c r="R649" s="6018"/>
      <c r="S649" s="6018"/>
    </row>
    <row r="650" spans="1:19">
      <c r="A650" s="3606"/>
      <c r="I650" s="3616"/>
      <c r="J650" s="3616"/>
      <c r="K650" s="3614"/>
      <c r="R650" s="6018"/>
      <c r="S650" s="6018"/>
    </row>
    <row r="651" spans="1:19">
      <c r="A651" s="3606"/>
      <c r="I651" s="3616"/>
      <c r="J651" s="3615"/>
      <c r="K651" s="3614"/>
      <c r="L651" s="3612"/>
      <c r="M651" s="3612"/>
      <c r="R651" s="6018"/>
      <c r="S651" s="6018"/>
    </row>
    <row r="652" spans="1:19">
      <c r="A652" s="3606"/>
      <c r="J652" s="3608"/>
      <c r="L652" s="3608"/>
      <c r="M652" s="3608"/>
      <c r="R652" s="6018"/>
      <c r="S652" s="6018"/>
    </row>
    <row r="653" spans="1:19">
      <c r="A653" s="3606"/>
      <c r="R653" s="6018"/>
      <c r="S653" s="6018"/>
    </row>
    <row r="654" spans="1:19">
      <c r="A654" s="3606"/>
      <c r="J654" s="3608"/>
      <c r="L654" s="3608"/>
      <c r="M654" s="3608"/>
      <c r="R654" s="6018"/>
      <c r="S654" s="6018"/>
    </row>
    <row r="655" spans="1:19">
      <c r="A655" s="3606"/>
      <c r="R655" s="6018"/>
      <c r="S655" s="6018"/>
    </row>
    <row r="656" spans="1:19">
      <c r="A656" s="3606"/>
      <c r="R656" s="6018"/>
      <c r="S656" s="6018"/>
    </row>
    <row r="657" spans="1:19">
      <c r="A657" s="3606"/>
      <c r="J657" s="3613"/>
      <c r="K657" s="3612"/>
      <c r="L657" s="3612"/>
      <c r="M657" s="3612"/>
      <c r="R657" s="6018"/>
      <c r="S657" s="6018"/>
    </row>
    <row r="658" spans="1:19">
      <c r="A658" s="3606"/>
      <c r="J658" s="3608"/>
      <c r="L658" s="3608"/>
      <c r="M658" s="3608"/>
      <c r="R658" s="6018"/>
      <c r="S658" s="6018"/>
    </row>
    <row r="659" spans="1:19">
      <c r="A659" s="3606"/>
      <c r="R659" s="6018"/>
      <c r="S659" s="6018"/>
    </row>
    <row r="660" spans="1:19">
      <c r="A660" s="3606"/>
      <c r="J660" s="3608"/>
      <c r="L660" s="3608"/>
      <c r="M660" s="3608"/>
      <c r="R660" s="6018"/>
      <c r="S660" s="6018"/>
    </row>
    <row r="661" spans="1:19">
      <c r="A661" s="3606"/>
      <c r="R661" s="6018"/>
      <c r="S661" s="6018"/>
    </row>
    <row r="662" spans="1:19">
      <c r="A662" s="3606"/>
      <c r="J662" s="3613"/>
      <c r="K662" s="3612"/>
      <c r="R662" s="6018"/>
      <c r="S662" s="6018"/>
    </row>
    <row r="663" spans="1:19">
      <c r="A663" s="3606"/>
      <c r="J663" s="3608"/>
      <c r="R663" s="6018"/>
      <c r="S663" s="6018"/>
    </row>
    <row r="664" spans="1:19">
      <c r="A664" s="3606"/>
      <c r="R664" s="6018"/>
      <c r="S664" s="6018"/>
    </row>
    <row r="665" spans="1:19">
      <c r="A665" s="3606"/>
      <c r="J665" s="3608"/>
      <c r="R665" s="6018"/>
      <c r="S665" s="6018"/>
    </row>
    <row r="666" spans="1:19">
      <c r="A666" s="3606"/>
      <c r="R666" s="6018"/>
      <c r="S666" s="6018"/>
    </row>
    <row r="667" spans="1:19">
      <c r="A667" s="3606"/>
      <c r="R667" s="6018"/>
      <c r="S667" s="6018"/>
    </row>
    <row r="668" spans="1:19">
      <c r="A668" s="3606"/>
      <c r="R668" s="6018"/>
      <c r="S668" s="6018"/>
    </row>
    <row r="669" spans="1:19">
      <c r="A669" s="3606"/>
      <c r="R669" s="6018"/>
      <c r="S669" s="6018"/>
    </row>
    <row r="670" spans="1:19">
      <c r="A670" s="3606"/>
      <c r="R670" s="6018"/>
      <c r="S670" s="6018"/>
    </row>
    <row r="671" spans="1:19">
      <c r="A671" s="3606"/>
      <c r="R671" s="6018"/>
      <c r="S671" s="6018"/>
    </row>
    <row r="672" spans="1:19">
      <c r="A672" s="3606"/>
      <c r="R672" s="6018"/>
      <c r="S672" s="6018"/>
    </row>
    <row r="673" spans="1:19">
      <c r="A673" s="3606"/>
      <c r="R673" s="6018"/>
      <c r="S673" s="6018"/>
    </row>
    <row r="674" spans="1:19">
      <c r="A674" s="3606"/>
      <c r="R674" s="6018"/>
      <c r="S674" s="6018"/>
    </row>
    <row r="675" spans="1:19">
      <c r="A675" s="3606"/>
      <c r="R675" s="6018"/>
      <c r="S675" s="6018"/>
    </row>
    <row r="676" spans="1:19">
      <c r="A676" s="3606"/>
      <c r="R676" s="6018"/>
      <c r="S676" s="6018"/>
    </row>
    <row r="677" spans="1:19">
      <c r="A677" s="3606"/>
      <c r="R677" s="6018"/>
      <c r="S677" s="6018"/>
    </row>
    <row r="678" spans="1:19">
      <c r="A678" s="3606"/>
      <c r="R678" s="6018"/>
      <c r="S678" s="6018"/>
    </row>
    <row r="679" spans="1:19">
      <c r="A679" s="3606"/>
      <c r="R679" s="6018"/>
      <c r="S679" s="6018"/>
    </row>
    <row r="680" spans="1:19">
      <c r="A680" s="3606"/>
      <c r="R680" s="6018"/>
      <c r="S680" s="6018"/>
    </row>
    <row r="681" spans="1:19">
      <c r="A681" s="3606"/>
      <c r="R681" s="6018"/>
      <c r="S681" s="6018"/>
    </row>
    <row r="682" spans="1:19">
      <c r="A682" s="3606"/>
      <c r="R682" s="6018"/>
      <c r="S682" s="6018"/>
    </row>
    <row r="683" spans="1:19">
      <c r="A683" s="3606"/>
      <c r="R683" s="6018"/>
      <c r="S683" s="6018"/>
    </row>
    <row r="684" spans="1:19">
      <c r="A684" s="3606"/>
      <c r="R684" s="6018"/>
      <c r="S684" s="6018"/>
    </row>
    <row r="685" spans="1:19">
      <c r="A685" s="3606"/>
      <c r="R685" s="6018"/>
      <c r="S685" s="6018"/>
    </row>
    <row r="686" spans="1:19">
      <c r="A686" s="3606"/>
      <c r="R686" s="6018"/>
      <c r="S686" s="6018"/>
    </row>
    <row r="687" spans="1:19">
      <c r="A687" s="3606"/>
      <c r="R687" s="6018"/>
      <c r="S687" s="6018"/>
    </row>
    <row r="688" spans="1:19">
      <c r="A688" s="3606"/>
      <c r="R688" s="6018"/>
      <c r="S688" s="6018"/>
    </row>
    <row r="689" spans="1:19">
      <c r="A689" s="3606"/>
      <c r="R689" s="6018"/>
      <c r="S689" s="6018"/>
    </row>
    <row r="690" spans="1:19">
      <c r="A690" s="3606"/>
      <c r="R690" s="6018"/>
      <c r="S690" s="6018"/>
    </row>
    <row r="691" spans="1:19">
      <c r="A691" s="3606"/>
      <c r="R691" s="6018"/>
      <c r="S691" s="6018"/>
    </row>
    <row r="692" spans="1:19">
      <c r="A692" s="3606"/>
      <c r="R692" s="6018"/>
      <c r="S692" s="6018"/>
    </row>
    <row r="693" spans="1:19">
      <c r="A693" s="3606"/>
      <c r="R693" s="6018"/>
      <c r="S693" s="6018"/>
    </row>
    <row r="694" spans="1:19">
      <c r="A694" s="3606"/>
    </row>
    <row r="695" spans="1:19">
      <c r="A695" s="3606"/>
    </row>
    <row r="696" spans="1:19">
      <c r="A696" s="3606"/>
    </row>
    <row r="697" spans="1:19">
      <c r="A697" s="3606"/>
    </row>
    <row r="698" spans="1:19">
      <c r="A698" s="3606"/>
    </row>
    <row r="699" spans="1:19">
      <c r="A699" s="3606"/>
    </row>
    <row r="700" spans="1:19">
      <c r="A700" s="3606"/>
    </row>
    <row r="701" spans="1:19">
      <c r="A701" s="3606"/>
    </row>
    <row r="702" spans="1:19">
      <c r="A702" s="3606"/>
    </row>
    <row r="703" spans="1:19">
      <c r="A703" s="3606"/>
    </row>
    <row r="704" spans="1:19">
      <c r="A704" s="3606"/>
    </row>
    <row r="705" spans="1:1">
      <c r="A705" s="3606"/>
    </row>
    <row r="706" spans="1:1">
      <c r="A706" s="3606"/>
    </row>
    <row r="707" spans="1:1">
      <c r="A707" s="3606"/>
    </row>
    <row r="708" spans="1:1">
      <c r="A708" s="3606"/>
    </row>
    <row r="709" spans="1:1">
      <c r="A709" s="3606"/>
    </row>
    <row r="710" spans="1:1">
      <c r="A710" s="3606"/>
    </row>
    <row r="711" spans="1:1">
      <c r="A711" s="3606"/>
    </row>
    <row r="712" spans="1:1">
      <c r="A712" s="3606"/>
    </row>
    <row r="713" spans="1:1">
      <c r="A713" s="3606"/>
    </row>
    <row r="714" spans="1:1">
      <c r="A714" s="3606"/>
    </row>
    <row r="715" spans="1:1">
      <c r="A715" s="3606"/>
    </row>
    <row r="716" spans="1:1">
      <c r="A716" s="3606"/>
    </row>
    <row r="717" spans="1:1">
      <c r="A717" s="3606"/>
    </row>
    <row r="718" spans="1:1">
      <c r="A718" s="3606"/>
    </row>
    <row r="719" spans="1:1">
      <c r="A719" s="3606"/>
    </row>
    <row r="720" spans="1:1">
      <c r="A720" s="3606"/>
    </row>
    <row r="721" spans="1:1">
      <c r="A721" s="3606"/>
    </row>
    <row r="722" spans="1:1">
      <c r="A722" s="3606"/>
    </row>
    <row r="723" spans="1:1">
      <c r="A723" s="3606"/>
    </row>
    <row r="724" spans="1:1">
      <c r="A724" s="3606"/>
    </row>
    <row r="725" spans="1:1">
      <c r="A725" s="3606"/>
    </row>
    <row r="726" spans="1:1">
      <c r="A726" s="3606"/>
    </row>
    <row r="727" spans="1:1">
      <c r="A727" s="3606"/>
    </row>
    <row r="728" spans="1:1">
      <c r="A728" s="3606"/>
    </row>
  </sheetData>
  <mergeCells count="998">
    <mergeCell ref="I395:I398"/>
    <mergeCell ref="I362:I365"/>
    <mergeCell ref="H362:H365"/>
    <mergeCell ref="H378:H381"/>
    <mergeCell ref="H374:H377"/>
    <mergeCell ref="R358:R361"/>
    <mergeCell ref="R378:R381"/>
    <mergeCell ref="R390:R394"/>
    <mergeCell ref="I370:I373"/>
    <mergeCell ref="I358:I361"/>
    <mergeCell ref="I382:I385"/>
    <mergeCell ref="H366:H369"/>
    <mergeCell ref="H382:H385"/>
    <mergeCell ref="H370:H373"/>
    <mergeCell ref="I366:I369"/>
    <mergeCell ref="S189:S190"/>
    <mergeCell ref="S230:S232"/>
    <mergeCell ref="R275:S277"/>
    <mergeCell ref="S244:S245"/>
    <mergeCell ref="S255:S258"/>
    <mergeCell ref="S259:S262"/>
    <mergeCell ref="S226:S228"/>
    <mergeCell ref="S193:S195"/>
    <mergeCell ref="S211:S213"/>
    <mergeCell ref="S283:S285"/>
    <mergeCell ref="P226:P228"/>
    <mergeCell ref="Q528:Q530"/>
    <mergeCell ref="P519:P524"/>
    <mergeCell ref="P525:P526"/>
    <mergeCell ref="P528:P530"/>
    <mergeCell ref="R295:S298"/>
    <mergeCell ref="R279:R282"/>
    <mergeCell ref="R283:R285"/>
    <mergeCell ref="R318:R321"/>
    <mergeCell ref="S467:S468"/>
    <mergeCell ref="Q519:Q524"/>
    <mergeCell ref="Q525:Q526"/>
    <mergeCell ref="Q516:Q518"/>
    <mergeCell ref="P516:P518"/>
    <mergeCell ref="Q443:Q444"/>
    <mergeCell ref="P443:P444"/>
    <mergeCell ref="N62:N63"/>
    <mergeCell ref="I62:I65"/>
    <mergeCell ref="Q66:Q67"/>
    <mergeCell ref="H82:H88"/>
    <mergeCell ref="P66:P67"/>
    <mergeCell ref="P70:P71"/>
    <mergeCell ref="P74:P75"/>
    <mergeCell ref="O74:O75"/>
    <mergeCell ref="C10:Q10"/>
    <mergeCell ref="Q70:Q71"/>
    <mergeCell ref="H66:H77"/>
    <mergeCell ref="G283:G286"/>
    <mergeCell ref="G251:G254"/>
    <mergeCell ref="G271:G274"/>
    <mergeCell ref="F267:F269"/>
    <mergeCell ref="I354:I357"/>
    <mergeCell ref="G330:G334"/>
    <mergeCell ref="F238:F242"/>
    <mergeCell ref="I267:I270"/>
    <mergeCell ref="I279:I282"/>
    <mergeCell ref="A206:A209"/>
    <mergeCell ref="C89:J89"/>
    <mergeCell ref="N226:N228"/>
    <mergeCell ref="O251:O252"/>
    <mergeCell ref="O226:O228"/>
    <mergeCell ref="D126:D128"/>
    <mergeCell ref="N230:N232"/>
    <mergeCell ref="N234:N235"/>
    <mergeCell ref="F179:F182"/>
    <mergeCell ref="N168:Q168"/>
    <mergeCell ref="N146:N147"/>
    <mergeCell ref="H238:H242"/>
    <mergeCell ref="A99:A101"/>
    <mergeCell ref="C109:C110"/>
    <mergeCell ref="B99:B101"/>
    <mergeCell ref="B105:B106"/>
    <mergeCell ref="N184:N185"/>
    <mergeCell ref="D238:D242"/>
    <mergeCell ref="A210:A213"/>
    <mergeCell ref="A196:A201"/>
    <mergeCell ref="G238:G242"/>
    <mergeCell ref="H243:H246"/>
    <mergeCell ref="D179:D183"/>
    <mergeCell ref="B164:B167"/>
    <mergeCell ref="I92:I96"/>
    <mergeCell ref="G123:G128"/>
    <mergeCell ref="N42:Q42"/>
    <mergeCell ref="N5:Q5"/>
    <mergeCell ref="K5:M5"/>
    <mergeCell ref="F48:F52"/>
    <mergeCell ref="I53:I57"/>
    <mergeCell ref="Q53:Q54"/>
    <mergeCell ref="P48:P49"/>
    <mergeCell ref="P53:P54"/>
    <mergeCell ref="G13:G32"/>
    <mergeCell ref="C37:I41"/>
    <mergeCell ref="O6:O7"/>
    <mergeCell ref="P6:P7"/>
    <mergeCell ref="Q6:Q7"/>
    <mergeCell ref="C5:C7"/>
    <mergeCell ref="E5:E7"/>
    <mergeCell ref="D5:D7"/>
    <mergeCell ref="C42:J42"/>
    <mergeCell ref="K6:K7"/>
    <mergeCell ref="L6:L7"/>
    <mergeCell ref="M6:M7"/>
    <mergeCell ref="H47:H65"/>
    <mergeCell ref="E62:E65"/>
    <mergeCell ref="A623:J623"/>
    <mergeCell ref="A624:J624"/>
    <mergeCell ref="N558:N559"/>
    <mergeCell ref="N555:N556"/>
    <mergeCell ref="E561:E564"/>
    <mergeCell ref="N593:Q593"/>
    <mergeCell ref="A606:J606"/>
    <mergeCell ref="A607:J607"/>
    <mergeCell ref="N595:Q595"/>
    <mergeCell ref="N594:Q594"/>
    <mergeCell ref="A601:J601"/>
    <mergeCell ref="B589:B592"/>
    <mergeCell ref="O607:Y607"/>
    <mergeCell ref="C589:C592"/>
    <mergeCell ref="O609:Y609"/>
    <mergeCell ref="A602:J602"/>
    <mergeCell ref="N589:N592"/>
    <mergeCell ref="O589:O592"/>
    <mergeCell ref="P589:P592"/>
    <mergeCell ref="E589:E592"/>
    <mergeCell ref="I589:I592"/>
    <mergeCell ref="N97:Q97"/>
    <mergeCell ref="N107:Q107"/>
    <mergeCell ref="A192:A195"/>
    <mergeCell ref="B192:B195"/>
    <mergeCell ref="Q226:Q228"/>
    <mergeCell ref="N344:N345"/>
    <mergeCell ref="N330:N331"/>
    <mergeCell ref="N310:N311"/>
    <mergeCell ref="N299:Q299"/>
    <mergeCell ref="N129:Q129"/>
    <mergeCell ref="N202:N205"/>
    <mergeCell ref="N130:Q130"/>
    <mergeCell ref="A111:A114"/>
    <mergeCell ref="A102:A104"/>
    <mergeCell ref="B111:B114"/>
    <mergeCell ref="B102:B104"/>
    <mergeCell ref="A135:A138"/>
    <mergeCell ref="C97:J97"/>
    <mergeCell ref="A105:A106"/>
    <mergeCell ref="A109:A110"/>
    <mergeCell ref="A202:A205"/>
    <mergeCell ref="B202:B205"/>
    <mergeCell ref="A214:A217"/>
    <mergeCell ref="B206:B209"/>
    <mergeCell ref="A172:A175"/>
    <mergeCell ref="A164:A167"/>
    <mergeCell ref="A188:A191"/>
    <mergeCell ref="B172:B175"/>
    <mergeCell ref="B188:B191"/>
    <mergeCell ref="P184:P185"/>
    <mergeCell ref="O184:O185"/>
    <mergeCell ref="D176:D178"/>
    <mergeCell ref="I172:I178"/>
    <mergeCell ref="H188:H191"/>
    <mergeCell ref="A184:A187"/>
    <mergeCell ref="F164:F167"/>
    <mergeCell ref="F176:F178"/>
    <mergeCell ref="G172:G178"/>
    <mergeCell ref="C188:C191"/>
    <mergeCell ref="C184:C187"/>
    <mergeCell ref="B184:B187"/>
    <mergeCell ref="R344:R347"/>
    <mergeCell ref="C303:Q303"/>
    <mergeCell ref="C210:C213"/>
    <mergeCell ref="C202:C205"/>
    <mergeCell ref="C326:C329"/>
    <mergeCell ref="C322:C325"/>
    <mergeCell ref="C318:C321"/>
    <mergeCell ref="E275:E278"/>
    <mergeCell ref="H234:H237"/>
    <mergeCell ref="N275:N278"/>
    <mergeCell ref="G314:G317"/>
    <mergeCell ref="H305:H309"/>
    <mergeCell ref="H310:H313"/>
    <mergeCell ref="I255:I258"/>
    <mergeCell ref="G267:G270"/>
    <mergeCell ref="I263:I266"/>
    <mergeCell ref="H314:H317"/>
    <mergeCell ref="G255:G258"/>
    <mergeCell ref="I305:I309"/>
    <mergeCell ref="H283:H286"/>
    <mergeCell ref="F305:F309"/>
    <mergeCell ref="G310:G313"/>
    <mergeCell ref="G305:G309"/>
    <mergeCell ref="F310:F313"/>
    <mergeCell ref="R340:R343"/>
    <mergeCell ref="N206:N207"/>
    <mergeCell ref="N210:N211"/>
    <mergeCell ref="P251:P252"/>
    <mergeCell ref="P276:P277"/>
    <mergeCell ref="N291:Q294"/>
    <mergeCell ref="Q251:Q252"/>
    <mergeCell ref="N251:N252"/>
    <mergeCell ref="R335:R339"/>
    <mergeCell ref="N335:N336"/>
    <mergeCell ref="N300:Q300"/>
    <mergeCell ref="N314:N315"/>
    <mergeCell ref="N295:N296"/>
    <mergeCell ref="N267:N268"/>
    <mergeCell ref="R561:R564"/>
    <mergeCell ref="R558:R560"/>
    <mergeCell ref="O606:Y606"/>
    <mergeCell ref="B594:J594"/>
    <mergeCell ref="B595:J595"/>
    <mergeCell ref="A590:A592"/>
    <mergeCell ref="F589:F592"/>
    <mergeCell ref="G577:G592"/>
    <mergeCell ref="H577:H584"/>
    <mergeCell ref="H585:H592"/>
    <mergeCell ref="A604:J604"/>
    <mergeCell ref="E558:E560"/>
    <mergeCell ref="Q577:Q580"/>
    <mergeCell ref="Q581:Q584"/>
    <mergeCell ref="E577:E580"/>
    <mergeCell ref="A570:A572"/>
    <mergeCell ref="A574:A576"/>
    <mergeCell ref="B581:B584"/>
    <mergeCell ref="R565:R568"/>
    <mergeCell ref="R569:R572"/>
    <mergeCell ref="R573:R576"/>
    <mergeCell ref="R577:R580"/>
    <mergeCell ref="R585:R588"/>
    <mergeCell ref="R581:R584"/>
    <mergeCell ref="C528:C530"/>
    <mergeCell ref="A500:A503"/>
    <mergeCell ref="D511:F515"/>
    <mergeCell ref="C525:C527"/>
    <mergeCell ref="F509:F510"/>
    <mergeCell ref="A525:A527"/>
    <mergeCell ref="A511:A515"/>
    <mergeCell ref="A463:A466"/>
    <mergeCell ref="A467:A470"/>
    <mergeCell ref="B463:B466"/>
    <mergeCell ref="A494:A497"/>
    <mergeCell ref="B494:B497"/>
    <mergeCell ref="B519:B524"/>
    <mergeCell ref="A479:A482"/>
    <mergeCell ref="A516:A518"/>
    <mergeCell ref="A483:A486"/>
    <mergeCell ref="B483:B486"/>
    <mergeCell ref="C483:C486"/>
    <mergeCell ref="C494:C497"/>
    <mergeCell ref="C479:C482"/>
    <mergeCell ref="C467:C470"/>
    <mergeCell ref="C475:C478"/>
    <mergeCell ref="C519:C524"/>
    <mergeCell ref="C511:C515"/>
    <mergeCell ref="D516:D518"/>
    <mergeCell ref="D519:D524"/>
    <mergeCell ref="I459:I474"/>
    <mergeCell ref="A348:A349"/>
    <mergeCell ref="B426:B429"/>
    <mergeCell ref="B511:B515"/>
    <mergeCell ref="N412:N413"/>
    <mergeCell ref="N407:N411"/>
    <mergeCell ref="N403:N404"/>
    <mergeCell ref="N426:N427"/>
    <mergeCell ref="N443:N444"/>
    <mergeCell ref="N454:N455"/>
    <mergeCell ref="D390:D394"/>
    <mergeCell ref="C487:C490"/>
    <mergeCell ref="C471:C474"/>
    <mergeCell ref="B475:B478"/>
    <mergeCell ref="B471:B474"/>
    <mergeCell ref="A471:A474"/>
    <mergeCell ref="A475:A478"/>
    <mergeCell ref="F426:F429"/>
    <mergeCell ref="D422:F425"/>
    <mergeCell ref="B430:B433"/>
    <mergeCell ref="B434:B437"/>
    <mergeCell ref="B422:B425"/>
    <mergeCell ref="F504:F505"/>
    <mergeCell ref="B479:B482"/>
    <mergeCell ref="P454:P455"/>
    <mergeCell ref="A358:A361"/>
    <mergeCell ref="A354:A357"/>
    <mergeCell ref="G395:G398"/>
    <mergeCell ref="A350:A353"/>
    <mergeCell ref="A370:A373"/>
    <mergeCell ref="A366:A369"/>
    <mergeCell ref="A362:A365"/>
    <mergeCell ref="C350:C353"/>
    <mergeCell ref="G378:G381"/>
    <mergeCell ref="I403:I406"/>
    <mergeCell ref="I426:I441"/>
    <mergeCell ref="I442:I448"/>
    <mergeCell ref="A426:A429"/>
    <mergeCell ref="C426:C429"/>
    <mergeCell ref="H422:H425"/>
    <mergeCell ref="A430:A433"/>
    <mergeCell ref="A422:A425"/>
    <mergeCell ref="D434:D437"/>
    <mergeCell ref="C422:C425"/>
    <mergeCell ref="F430:F433"/>
    <mergeCell ref="G430:G433"/>
    <mergeCell ref="N395:N396"/>
    <mergeCell ref="O426:O427"/>
    <mergeCell ref="G370:G373"/>
    <mergeCell ref="F350:F353"/>
    <mergeCell ref="G354:G357"/>
    <mergeCell ref="D350:D353"/>
    <mergeCell ref="B350:B353"/>
    <mergeCell ref="D366:D369"/>
    <mergeCell ref="G358:G361"/>
    <mergeCell ref="D362:D365"/>
    <mergeCell ref="G366:G369"/>
    <mergeCell ref="G362:G365"/>
    <mergeCell ref="B362:B365"/>
    <mergeCell ref="N322:N323"/>
    <mergeCell ref="H344:H347"/>
    <mergeCell ref="A318:A321"/>
    <mergeCell ref="N350:N351"/>
    <mergeCell ref="H350:H353"/>
    <mergeCell ref="A335:A339"/>
    <mergeCell ref="B335:B339"/>
    <mergeCell ref="A330:A334"/>
    <mergeCell ref="A326:A329"/>
    <mergeCell ref="B326:B329"/>
    <mergeCell ref="G318:G321"/>
    <mergeCell ref="H326:H329"/>
    <mergeCell ref="C344:C347"/>
    <mergeCell ref="B322:B325"/>
    <mergeCell ref="F340:F343"/>
    <mergeCell ref="B330:B334"/>
    <mergeCell ref="F330:F334"/>
    <mergeCell ref="D335:D339"/>
    <mergeCell ref="B318:B321"/>
    <mergeCell ref="D318:D321"/>
    <mergeCell ref="G350:G353"/>
    <mergeCell ref="A340:A343"/>
    <mergeCell ref="D267:D270"/>
    <mergeCell ref="D283:D286"/>
    <mergeCell ref="F314:F317"/>
    <mergeCell ref="G340:G343"/>
    <mergeCell ref="A322:A325"/>
    <mergeCell ref="A310:A313"/>
    <mergeCell ref="A314:A317"/>
    <mergeCell ref="H354:H357"/>
    <mergeCell ref="H295:H298"/>
    <mergeCell ref="H279:H282"/>
    <mergeCell ref="D348:D349"/>
    <mergeCell ref="H348:H349"/>
    <mergeCell ref="A291:A294"/>
    <mergeCell ref="A296:A298"/>
    <mergeCell ref="A305:A309"/>
    <mergeCell ref="A344:A347"/>
    <mergeCell ref="B340:B343"/>
    <mergeCell ref="B305:B309"/>
    <mergeCell ref="D310:D313"/>
    <mergeCell ref="D271:D274"/>
    <mergeCell ref="H275:H278"/>
    <mergeCell ref="G275:G278"/>
    <mergeCell ref="F295:F298"/>
    <mergeCell ref="B291:B294"/>
    <mergeCell ref="D291:F294"/>
    <mergeCell ref="I291:I294"/>
    <mergeCell ref="I295:I298"/>
    <mergeCell ref="G243:G246"/>
    <mergeCell ref="I230:I233"/>
    <mergeCell ref="F243:F245"/>
    <mergeCell ref="D247:D250"/>
    <mergeCell ref="G230:G233"/>
    <mergeCell ref="D251:D254"/>
    <mergeCell ref="E295:E298"/>
    <mergeCell ref="I234:I237"/>
    <mergeCell ref="I243:I246"/>
    <mergeCell ref="I283:I286"/>
    <mergeCell ref="I259:I262"/>
    <mergeCell ref="I275:I278"/>
    <mergeCell ref="F283:F286"/>
    <mergeCell ref="F259:F261"/>
    <mergeCell ref="G263:G266"/>
    <mergeCell ref="D243:D246"/>
    <mergeCell ref="G291:G294"/>
    <mergeCell ref="D255:D258"/>
    <mergeCell ref="C295:C298"/>
    <mergeCell ref="B295:B298"/>
    <mergeCell ref="A5:A7"/>
    <mergeCell ref="D13:F13"/>
    <mergeCell ref="F23:F27"/>
    <mergeCell ref="A82:A86"/>
    <mergeCell ref="C62:C65"/>
    <mergeCell ref="B13:B41"/>
    <mergeCell ref="A10:A12"/>
    <mergeCell ref="B10:B12"/>
    <mergeCell ref="G92:G96"/>
    <mergeCell ref="D95:D96"/>
    <mergeCell ref="B82:B86"/>
    <mergeCell ref="A62:A65"/>
    <mergeCell ref="B62:B65"/>
    <mergeCell ref="F87:F88"/>
    <mergeCell ref="D82:F86"/>
    <mergeCell ref="D62:D65"/>
    <mergeCell ref="F5:F7"/>
    <mergeCell ref="F62:F65"/>
    <mergeCell ref="F58:F60"/>
    <mergeCell ref="D78:I79"/>
    <mergeCell ref="A13:A41"/>
    <mergeCell ref="F19:F22"/>
    <mergeCell ref="B44:B46"/>
    <mergeCell ref="A44:A46"/>
    <mergeCell ref="N89:Q89"/>
    <mergeCell ref="G62:G65"/>
    <mergeCell ref="G82:G88"/>
    <mergeCell ref="E48:E52"/>
    <mergeCell ref="F53:F57"/>
    <mergeCell ref="Q74:Q75"/>
    <mergeCell ref="D81:I81"/>
    <mergeCell ref="N70:N71"/>
    <mergeCell ref="N66:N67"/>
    <mergeCell ref="O66:O67"/>
    <mergeCell ref="I82:I88"/>
    <mergeCell ref="Q48:Q49"/>
    <mergeCell ref="O48:O49"/>
    <mergeCell ref="I58:I61"/>
    <mergeCell ref="O53:O54"/>
    <mergeCell ref="I48:I52"/>
    <mergeCell ref="Q62:Q63"/>
    <mergeCell ref="P62:P63"/>
    <mergeCell ref="O62:O63"/>
    <mergeCell ref="N74:N75"/>
    <mergeCell ref="B5:B7"/>
    <mergeCell ref="S5:S7"/>
    <mergeCell ref="B8:S8"/>
    <mergeCell ref="C11:M12"/>
    <mergeCell ref="J5:J7"/>
    <mergeCell ref="I5:I7"/>
    <mergeCell ref="H5:H7"/>
    <mergeCell ref="G5:G7"/>
    <mergeCell ref="H13:H32"/>
    <mergeCell ref="F14:F18"/>
    <mergeCell ref="F28:F30"/>
    <mergeCell ref="R5:R7"/>
    <mergeCell ref="R23:R26"/>
    <mergeCell ref="I226:I229"/>
    <mergeCell ref="H218:H221"/>
    <mergeCell ref="H210:H213"/>
    <mergeCell ref="F119:F122"/>
    <mergeCell ref="C111:C114"/>
    <mergeCell ref="G111:G122"/>
    <mergeCell ref="G151:G158"/>
    <mergeCell ref="H111:H122"/>
    <mergeCell ref="I141:I150"/>
    <mergeCell ref="D111:F114"/>
    <mergeCell ref="D159:F163"/>
    <mergeCell ref="F141:F145"/>
    <mergeCell ref="B131:Q131"/>
    <mergeCell ref="D123:F125"/>
    <mergeCell ref="C129:J129"/>
    <mergeCell ref="B196:B201"/>
    <mergeCell ref="B210:B213"/>
    <mergeCell ref="B214:B217"/>
    <mergeCell ref="Q184:Q185"/>
    <mergeCell ref="H151:H158"/>
    <mergeCell ref="H159:H167"/>
    <mergeCell ref="F196:F200"/>
    <mergeCell ref="H192:H195"/>
    <mergeCell ref="I151:I158"/>
    <mergeCell ref="D151:F154"/>
    <mergeCell ref="E179:E183"/>
    <mergeCell ref="G47:G61"/>
    <mergeCell ref="G202:G205"/>
    <mergeCell ref="G135:G140"/>
    <mergeCell ref="G146:G150"/>
    <mergeCell ref="I123:I128"/>
    <mergeCell ref="H202:H205"/>
    <mergeCell ref="B130:J130"/>
    <mergeCell ref="E141:E145"/>
    <mergeCell ref="H196:H201"/>
    <mergeCell ref="G159:G167"/>
    <mergeCell ref="D135:F138"/>
    <mergeCell ref="F146:F149"/>
    <mergeCell ref="G192:G195"/>
    <mergeCell ref="E155:E158"/>
    <mergeCell ref="F155:F158"/>
    <mergeCell ref="G188:G191"/>
    <mergeCell ref="F184:F186"/>
    <mergeCell ref="O70:O71"/>
    <mergeCell ref="C82:C86"/>
    <mergeCell ref="G66:G77"/>
    <mergeCell ref="C53:C57"/>
    <mergeCell ref="F74:F77"/>
    <mergeCell ref="F95:F96"/>
    <mergeCell ref="G206:G209"/>
    <mergeCell ref="F210:F213"/>
    <mergeCell ref="D226:D229"/>
    <mergeCell ref="H206:H209"/>
    <mergeCell ref="F222:F223"/>
    <mergeCell ref="H222:H225"/>
    <mergeCell ref="C192:C195"/>
    <mergeCell ref="G184:G187"/>
    <mergeCell ref="F218:F220"/>
    <mergeCell ref="C168:J168"/>
    <mergeCell ref="G218:G221"/>
    <mergeCell ref="E146:E150"/>
    <mergeCell ref="D164:D167"/>
    <mergeCell ref="G141:G145"/>
    <mergeCell ref="F192:F194"/>
    <mergeCell ref="I159:I167"/>
    <mergeCell ref="D172:F175"/>
    <mergeCell ref="G179:G183"/>
    <mergeCell ref="C48:C52"/>
    <mergeCell ref="D48:D52"/>
    <mergeCell ref="D53:D57"/>
    <mergeCell ref="E53:E57"/>
    <mergeCell ref="B53:B57"/>
    <mergeCell ref="N53:N54"/>
    <mergeCell ref="A434:A437"/>
    <mergeCell ref="A48:A52"/>
    <mergeCell ref="B48:B52"/>
    <mergeCell ref="N48:N49"/>
    <mergeCell ref="H251:H254"/>
    <mergeCell ref="F263:F265"/>
    <mergeCell ref="H255:H258"/>
    <mergeCell ref="H263:H266"/>
    <mergeCell ref="C305:C309"/>
    <mergeCell ref="C291:C294"/>
    <mergeCell ref="G295:G298"/>
    <mergeCell ref="D295:D298"/>
    <mergeCell ref="H291:H294"/>
    <mergeCell ref="D184:D187"/>
    <mergeCell ref="H172:H178"/>
    <mergeCell ref="D192:D195"/>
    <mergeCell ref="H141:H150"/>
    <mergeCell ref="G196:G201"/>
    <mergeCell ref="A53:A57"/>
    <mergeCell ref="D92:F94"/>
    <mergeCell ref="N93:N94"/>
    <mergeCell ref="F115:F118"/>
    <mergeCell ref="H135:H140"/>
    <mergeCell ref="I135:I140"/>
    <mergeCell ref="C126:C128"/>
    <mergeCell ref="H123:H128"/>
    <mergeCell ref="F139:F140"/>
    <mergeCell ref="F126:F128"/>
    <mergeCell ref="B135:B138"/>
    <mergeCell ref="I102:I106"/>
    <mergeCell ref="D109:M110"/>
    <mergeCell ref="B109:B110"/>
    <mergeCell ref="C107:J107"/>
    <mergeCell ref="F105:F106"/>
    <mergeCell ref="C99:C101"/>
    <mergeCell ref="H92:H96"/>
    <mergeCell ref="C102:C104"/>
    <mergeCell ref="C105:C106"/>
    <mergeCell ref="G102:G106"/>
    <mergeCell ref="D102:F104"/>
    <mergeCell ref="D105:D106"/>
    <mergeCell ref="H102:H106"/>
    <mergeCell ref="C172:C175"/>
    <mergeCell ref="C164:C167"/>
    <mergeCell ref="D214:D217"/>
    <mergeCell ref="D222:D225"/>
    <mergeCell ref="C214:C217"/>
    <mergeCell ref="F214:F215"/>
    <mergeCell ref="D202:D205"/>
    <mergeCell ref="D196:D201"/>
    <mergeCell ref="D206:D209"/>
    <mergeCell ref="D210:D213"/>
    <mergeCell ref="H214:H217"/>
    <mergeCell ref="G222:G225"/>
    <mergeCell ref="G214:G217"/>
    <mergeCell ref="G210:G213"/>
    <mergeCell ref="C206:C209"/>
    <mergeCell ref="H179:H183"/>
    <mergeCell ref="C196:C201"/>
    <mergeCell ref="D188:D191"/>
    <mergeCell ref="F188:F190"/>
    <mergeCell ref="F202:F204"/>
    <mergeCell ref="H184:H187"/>
    <mergeCell ref="B344:B347"/>
    <mergeCell ref="B348:B349"/>
    <mergeCell ref="H386:H389"/>
    <mergeCell ref="H390:H394"/>
    <mergeCell ref="C459:C462"/>
    <mergeCell ref="C463:C466"/>
    <mergeCell ref="D463:D466"/>
    <mergeCell ref="C348:C349"/>
    <mergeCell ref="D354:D357"/>
    <mergeCell ref="D358:D361"/>
    <mergeCell ref="B354:B357"/>
    <mergeCell ref="F354:F357"/>
    <mergeCell ref="F386:F389"/>
    <mergeCell ref="G382:G385"/>
    <mergeCell ref="F390:F394"/>
    <mergeCell ref="D399:D402"/>
    <mergeCell ref="H358:H361"/>
    <mergeCell ref="H403:H406"/>
    <mergeCell ref="H399:H402"/>
    <mergeCell ref="G374:G377"/>
    <mergeCell ref="D403:D406"/>
    <mergeCell ref="F403:F406"/>
    <mergeCell ref="G386:G389"/>
    <mergeCell ref="G390:G394"/>
    <mergeCell ref="A438:A441"/>
    <mergeCell ref="B442:B445"/>
    <mergeCell ref="A454:A458"/>
    <mergeCell ref="B467:B470"/>
    <mergeCell ref="A459:A462"/>
    <mergeCell ref="B459:B462"/>
    <mergeCell ref="B438:B441"/>
    <mergeCell ref="C354:C357"/>
    <mergeCell ref="C358:C361"/>
    <mergeCell ref="B370:B373"/>
    <mergeCell ref="B366:B369"/>
    <mergeCell ref="C366:C369"/>
    <mergeCell ref="B358:B361"/>
    <mergeCell ref="A442:A445"/>
    <mergeCell ref="A552:A554"/>
    <mergeCell ref="B552:B554"/>
    <mergeCell ref="B537:B539"/>
    <mergeCell ref="A537:A539"/>
    <mergeCell ref="A540:A542"/>
    <mergeCell ref="B546:B548"/>
    <mergeCell ref="B543:B545"/>
    <mergeCell ref="A546:A548"/>
    <mergeCell ref="A531:A533"/>
    <mergeCell ref="A519:A524"/>
    <mergeCell ref="B540:B542"/>
    <mergeCell ref="A534:A536"/>
    <mergeCell ref="B528:B530"/>
    <mergeCell ref="B534:B536"/>
    <mergeCell ref="B525:B527"/>
    <mergeCell ref="B531:B533"/>
    <mergeCell ref="A528:A530"/>
    <mergeCell ref="A647:F647"/>
    <mergeCell ref="B644:C644"/>
    <mergeCell ref="B646:C646"/>
    <mergeCell ref="B645:C645"/>
    <mergeCell ref="B643:C643"/>
    <mergeCell ref="B635:C635"/>
    <mergeCell ref="C552:C554"/>
    <mergeCell ref="E552:E554"/>
    <mergeCell ref="C540:C542"/>
    <mergeCell ref="E543:E545"/>
    <mergeCell ref="D543:D545"/>
    <mergeCell ref="E573:E576"/>
    <mergeCell ref="D546:D548"/>
    <mergeCell ref="A549:A551"/>
    <mergeCell ref="B549:B551"/>
    <mergeCell ref="C549:C551"/>
    <mergeCell ref="D549:D551"/>
    <mergeCell ref="C546:C548"/>
    <mergeCell ref="E549:E551"/>
    <mergeCell ref="A543:A545"/>
    <mergeCell ref="B573:B576"/>
    <mergeCell ref="C573:C576"/>
    <mergeCell ref="D573:D576"/>
    <mergeCell ref="D569:D572"/>
    <mergeCell ref="B633:C633"/>
    <mergeCell ref="A616:J616"/>
    <mergeCell ref="E581:E584"/>
    <mergeCell ref="F577:F580"/>
    <mergeCell ref="A605:J605"/>
    <mergeCell ref="A608:J608"/>
    <mergeCell ref="A625:J625"/>
    <mergeCell ref="A620:J620"/>
    <mergeCell ref="A621:J621"/>
    <mergeCell ref="C593:J593"/>
    <mergeCell ref="A630:C630"/>
    <mergeCell ref="C629:Q629"/>
    <mergeCell ref="O577:O580"/>
    <mergeCell ref="C581:C584"/>
    <mergeCell ref="A582:A584"/>
    <mergeCell ref="B585:B588"/>
    <mergeCell ref="C585:C588"/>
    <mergeCell ref="A586:A588"/>
    <mergeCell ref="B577:B580"/>
    <mergeCell ref="C600:J600"/>
    <mergeCell ref="A614:J614"/>
    <mergeCell ref="O608:Y608"/>
    <mergeCell ref="P577:P580"/>
    <mergeCell ref="P581:P584"/>
    <mergeCell ref="A622:J622"/>
    <mergeCell ref="A603:J603"/>
    <mergeCell ref="A555:A557"/>
    <mergeCell ref="A618:J618"/>
    <mergeCell ref="A598:L598"/>
    <mergeCell ref="C577:C580"/>
    <mergeCell ref="A578:A580"/>
    <mergeCell ref="Q585:Q588"/>
    <mergeCell ref="A628:J628"/>
    <mergeCell ref="A626:J626"/>
    <mergeCell ref="A627:J627"/>
    <mergeCell ref="A617:J617"/>
    <mergeCell ref="A609:J609"/>
    <mergeCell ref="A610:J610"/>
    <mergeCell ref="A611:J611"/>
    <mergeCell ref="D585:D588"/>
    <mergeCell ref="A619:J619"/>
    <mergeCell ref="C569:C572"/>
    <mergeCell ref="A566:A568"/>
    <mergeCell ref="B555:B557"/>
    <mergeCell ref="C555:C557"/>
    <mergeCell ref="P585:P588"/>
    <mergeCell ref="O610:Y610"/>
    <mergeCell ref="D589:D592"/>
    <mergeCell ref="A615:J615"/>
    <mergeCell ref="C565:C568"/>
    <mergeCell ref="A612:J612"/>
    <mergeCell ref="A613:J613"/>
    <mergeCell ref="A487:A490"/>
    <mergeCell ref="B516:B518"/>
    <mergeCell ref="C543:C545"/>
    <mergeCell ref="D540:D542"/>
    <mergeCell ref="B500:B503"/>
    <mergeCell ref="I475:I490"/>
    <mergeCell ref="F549:F551"/>
    <mergeCell ref="G543:G545"/>
    <mergeCell ref="F543:F545"/>
    <mergeCell ref="E537:E539"/>
    <mergeCell ref="D537:D539"/>
    <mergeCell ref="C537:C539"/>
    <mergeCell ref="B487:B490"/>
    <mergeCell ref="I500:I505"/>
    <mergeCell ref="I511:I515"/>
    <mergeCell ref="D525:D527"/>
    <mergeCell ref="F537:F539"/>
    <mergeCell ref="E540:E542"/>
    <mergeCell ref="C516:C518"/>
    <mergeCell ref="C534:C536"/>
    <mergeCell ref="B569:B572"/>
    <mergeCell ref="C531:C533"/>
    <mergeCell ref="F552:F554"/>
    <mergeCell ref="F540:F542"/>
    <mergeCell ref="F546:F548"/>
    <mergeCell ref="E555:E557"/>
    <mergeCell ref="D577:D580"/>
    <mergeCell ref="D581:D584"/>
    <mergeCell ref="F558:F560"/>
    <mergeCell ref="E565:E568"/>
    <mergeCell ref="D565:D568"/>
    <mergeCell ref="B565:B568"/>
    <mergeCell ref="D531:D533"/>
    <mergeCell ref="E531:E533"/>
    <mergeCell ref="D218:D221"/>
    <mergeCell ref="F581:F584"/>
    <mergeCell ref="H516:H518"/>
    <mergeCell ref="E525:E527"/>
    <mergeCell ref="G516:G518"/>
    <mergeCell ref="E519:E524"/>
    <mergeCell ref="G528:G533"/>
    <mergeCell ref="E528:E530"/>
    <mergeCell ref="G546:G557"/>
    <mergeCell ref="D555:D557"/>
    <mergeCell ref="F528:F530"/>
    <mergeCell ref="F531:F533"/>
    <mergeCell ref="F534:F536"/>
    <mergeCell ref="D534:D536"/>
    <mergeCell ref="E534:E536"/>
    <mergeCell ref="D552:D554"/>
    <mergeCell ref="E546:E548"/>
    <mergeCell ref="F516:F518"/>
    <mergeCell ref="D494:F497"/>
    <mergeCell ref="H500:H505"/>
    <mergeCell ref="F498:F499"/>
    <mergeCell ref="H506:H510"/>
    <mergeCell ref="D500:F503"/>
    <mergeCell ref="F348:F349"/>
    <mergeCell ref="H226:H229"/>
    <mergeCell ref="F226:F229"/>
    <mergeCell ref="F230:F231"/>
    <mergeCell ref="G226:G229"/>
    <mergeCell ref="G247:G250"/>
    <mergeCell ref="D263:D266"/>
    <mergeCell ref="G234:G237"/>
    <mergeCell ref="G259:G262"/>
    <mergeCell ref="H247:H250"/>
    <mergeCell ref="E238:E242"/>
    <mergeCell ref="D275:D278"/>
    <mergeCell ref="F275:F278"/>
    <mergeCell ref="H340:H343"/>
    <mergeCell ref="H412:H416"/>
    <mergeCell ref="H395:H398"/>
    <mergeCell ref="H230:H233"/>
    <mergeCell ref="D259:D262"/>
    <mergeCell ref="G326:G329"/>
    <mergeCell ref="D407:D411"/>
    <mergeCell ref="D395:D398"/>
    <mergeCell ref="H267:H270"/>
    <mergeCell ref="H259:H262"/>
    <mergeCell ref="H271:H274"/>
    <mergeCell ref="D326:D329"/>
    <mergeCell ref="F344:F347"/>
    <mergeCell ref="D370:D373"/>
    <mergeCell ref="D344:D347"/>
    <mergeCell ref="F399:F402"/>
    <mergeCell ref="E344:E347"/>
    <mergeCell ref="D340:D343"/>
    <mergeCell ref="H330:H334"/>
    <mergeCell ref="G348:G349"/>
    <mergeCell ref="F335:F339"/>
    <mergeCell ref="H318:H321"/>
    <mergeCell ref="G467:G470"/>
    <mergeCell ref="H483:H486"/>
    <mergeCell ref="D279:D282"/>
    <mergeCell ref="F287:F290"/>
    <mergeCell ref="G279:G282"/>
    <mergeCell ref="C299:J299"/>
    <mergeCell ref="C370:C373"/>
    <mergeCell ref="H335:H339"/>
    <mergeCell ref="D330:D334"/>
    <mergeCell ref="C362:C365"/>
    <mergeCell ref="C335:C339"/>
    <mergeCell ref="F454:F458"/>
    <mergeCell ref="F483:F485"/>
    <mergeCell ref="F417:F420"/>
    <mergeCell ref="C340:C343"/>
    <mergeCell ref="G322:G325"/>
    <mergeCell ref="G335:G339"/>
    <mergeCell ref="F326:F329"/>
    <mergeCell ref="H322:H325"/>
    <mergeCell ref="C330:C334"/>
    <mergeCell ref="F318:F321"/>
    <mergeCell ref="C310:C313"/>
    <mergeCell ref="D322:D325"/>
    <mergeCell ref="D305:D309"/>
    <mergeCell ref="H494:H499"/>
    <mergeCell ref="G519:G527"/>
    <mergeCell ref="G479:G482"/>
    <mergeCell ref="H475:H478"/>
    <mergeCell ref="G500:G505"/>
    <mergeCell ref="F585:F588"/>
    <mergeCell ref="I506:I510"/>
    <mergeCell ref="H519:H533"/>
    <mergeCell ref="D506:F508"/>
    <mergeCell ref="G506:G510"/>
    <mergeCell ref="G483:G486"/>
    <mergeCell ref="F520:F524"/>
    <mergeCell ref="D487:D490"/>
    <mergeCell ref="I558:I560"/>
    <mergeCell ref="I494:I499"/>
    <mergeCell ref="E516:E518"/>
    <mergeCell ref="D528:D530"/>
    <mergeCell ref="D475:F478"/>
    <mergeCell ref="N585:N588"/>
    <mergeCell ref="O585:O588"/>
    <mergeCell ref="N577:N580"/>
    <mergeCell ref="N581:N584"/>
    <mergeCell ref="O581:O584"/>
    <mergeCell ref="O454:O455"/>
    <mergeCell ref="N519:N524"/>
    <mergeCell ref="N552:N553"/>
    <mergeCell ref="N549:N550"/>
    <mergeCell ref="N516:N518"/>
    <mergeCell ref="N512:N513"/>
    <mergeCell ref="N491:Q491"/>
    <mergeCell ref="Q454:Q455"/>
    <mergeCell ref="O525:O526"/>
    <mergeCell ref="O528:O530"/>
    <mergeCell ref="D412:D416"/>
    <mergeCell ref="C438:C441"/>
    <mergeCell ref="D287:D290"/>
    <mergeCell ref="G426:G429"/>
    <mergeCell ref="H442:H448"/>
    <mergeCell ref="G344:G347"/>
    <mergeCell ref="H438:H441"/>
    <mergeCell ref="G422:G425"/>
    <mergeCell ref="G442:G448"/>
    <mergeCell ref="D430:D433"/>
    <mergeCell ref="H407:H411"/>
    <mergeCell ref="F407:F411"/>
    <mergeCell ref="C304:M304"/>
    <mergeCell ref="B300:J300"/>
    <mergeCell ref="C314:C317"/>
    <mergeCell ref="D314:D317"/>
    <mergeCell ref="G399:G402"/>
    <mergeCell ref="F370:F373"/>
    <mergeCell ref="F382:F385"/>
    <mergeCell ref="F378:F381"/>
    <mergeCell ref="F395:F398"/>
    <mergeCell ref="F374:F377"/>
    <mergeCell ref="B310:B313"/>
    <mergeCell ref="B314:B317"/>
    <mergeCell ref="F573:F576"/>
    <mergeCell ref="E569:E572"/>
    <mergeCell ref="O516:O518"/>
    <mergeCell ref="D449:F453"/>
    <mergeCell ref="H430:H433"/>
    <mergeCell ref="D467:D470"/>
    <mergeCell ref="C491:J491"/>
    <mergeCell ref="H471:H474"/>
    <mergeCell ref="D438:D441"/>
    <mergeCell ref="C442:C445"/>
    <mergeCell ref="O519:O524"/>
    <mergeCell ref="G569:G576"/>
    <mergeCell ref="H569:H576"/>
    <mergeCell ref="N528:N530"/>
    <mergeCell ref="G511:G515"/>
    <mergeCell ref="I534:I536"/>
    <mergeCell ref="I537:I542"/>
    <mergeCell ref="G534:G542"/>
    <mergeCell ref="H558:H568"/>
    <mergeCell ref="H546:H557"/>
    <mergeCell ref="H449:H458"/>
    <mergeCell ref="F561:F564"/>
    <mergeCell ref="F569:F572"/>
    <mergeCell ref="F565:F568"/>
    <mergeCell ref="N525:N526"/>
    <mergeCell ref="G449:G458"/>
    <mergeCell ref="S552:S554"/>
    <mergeCell ref="S555:S557"/>
    <mergeCell ref="R555:R557"/>
    <mergeCell ref="R552:R554"/>
    <mergeCell ref="D459:F462"/>
    <mergeCell ref="F467:F470"/>
    <mergeCell ref="D426:D429"/>
    <mergeCell ref="F446:F448"/>
    <mergeCell ref="F555:F557"/>
    <mergeCell ref="N540:N541"/>
    <mergeCell ref="F438:F441"/>
    <mergeCell ref="H434:H437"/>
    <mergeCell ref="H426:H429"/>
    <mergeCell ref="G438:G441"/>
    <mergeCell ref="G434:G437"/>
    <mergeCell ref="H459:H462"/>
    <mergeCell ref="H534:H545"/>
    <mergeCell ref="I543:I545"/>
    <mergeCell ref="H467:H470"/>
    <mergeCell ref="H479:H482"/>
    <mergeCell ref="H463:H466"/>
    <mergeCell ref="H487:H490"/>
    <mergeCell ref="R531:R533"/>
    <mergeCell ref="R540:R542"/>
    <mergeCell ref="R546:R548"/>
    <mergeCell ref="R549:R551"/>
    <mergeCell ref="S480:S481"/>
    <mergeCell ref="S487:S490"/>
    <mergeCell ref="R528:R530"/>
    <mergeCell ref="S483:S486"/>
    <mergeCell ref="R417:R421"/>
    <mergeCell ref="A2:S2"/>
    <mergeCell ref="A3:S3"/>
    <mergeCell ref="R519:R520"/>
    <mergeCell ref="R362:R365"/>
    <mergeCell ref="R454:R458"/>
    <mergeCell ref="R494:R497"/>
    <mergeCell ref="R516:R518"/>
    <mergeCell ref="C500:C503"/>
    <mergeCell ref="H511:H515"/>
    <mergeCell ref="G459:G462"/>
    <mergeCell ref="F471:F474"/>
    <mergeCell ref="D471:D474"/>
    <mergeCell ref="G475:G478"/>
    <mergeCell ref="G463:G466"/>
    <mergeCell ref="G494:G499"/>
    <mergeCell ref="G471:G474"/>
    <mergeCell ref="D483:D486"/>
    <mergeCell ref="F463:F466"/>
    <mergeCell ref="D479:D482"/>
    <mergeCell ref="G487:G490"/>
    <mergeCell ref="R407:R411"/>
    <mergeCell ref="D442:F445"/>
    <mergeCell ref="C434:C437"/>
    <mergeCell ref="C430:C433"/>
    <mergeCell ref="R399:R402"/>
    <mergeCell ref="R412:R416"/>
    <mergeCell ref="F322:F325"/>
    <mergeCell ref="F434:F436"/>
    <mergeCell ref="R366:R369"/>
    <mergeCell ref="I111:I118"/>
    <mergeCell ref="F247:F249"/>
    <mergeCell ref="O276:O277"/>
    <mergeCell ref="Q276:Q277"/>
    <mergeCell ref="R176:S176"/>
    <mergeCell ref="N417:N418"/>
    <mergeCell ref="I386:I389"/>
    <mergeCell ref="I374:I377"/>
    <mergeCell ref="I399:I402"/>
    <mergeCell ref="I412:I416"/>
    <mergeCell ref="I378:I381"/>
    <mergeCell ref="I390:I394"/>
    <mergeCell ref="I407:I411"/>
    <mergeCell ref="I417:I421"/>
    <mergeCell ref="I422:I425"/>
    <mergeCell ref="I247:I250"/>
    <mergeCell ref="I251:I254"/>
    <mergeCell ref="I271:I274"/>
    <mergeCell ref="I238:I242"/>
    <mergeCell ref="R177:S177"/>
    <mergeCell ref="R70:R72"/>
    <mergeCell ref="R115:S122"/>
    <mergeCell ref="S14:S16"/>
    <mergeCell ref="R93:S95"/>
    <mergeCell ref="S184:S185"/>
    <mergeCell ref="R184:R185"/>
    <mergeCell ref="R66:R67"/>
    <mergeCell ref="R74:R77"/>
  </mergeCells>
  <printOptions horizontalCentered="1" verticalCentered="1"/>
  <pageMargins left="0.23622047244094491" right="0.23622047244094491" top="0.43307086614173229" bottom="0.15748031496062992" header="0.19685039370078741" footer="0.15748031496062992"/>
  <pageSetup paperSize="9" scale="55" firstPageNumber="2" fitToHeight="0" orientation="landscape" useFirstPageNumber="1" r:id="rId1"/>
  <headerFooter scaleWithDoc="0" alignWithMargins="0">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16</vt:i4>
      </vt:variant>
      <vt:variant>
        <vt:lpstr>Įvardytieji diapazonai</vt:lpstr>
      </vt:variant>
      <vt:variant>
        <vt:i4>6</vt:i4>
      </vt:variant>
    </vt:vector>
  </HeadingPairs>
  <TitlesOfParts>
    <vt:vector size="22" baseType="lpstr">
      <vt:lpstr>1 Programa</vt:lpstr>
      <vt:lpstr>2 programa </vt:lpstr>
      <vt:lpstr>3 programa</vt:lpstr>
      <vt:lpstr>4 programa</vt:lpstr>
      <vt:lpstr>5 programa</vt:lpstr>
      <vt:lpstr>6 programa</vt:lpstr>
      <vt:lpstr>8 programa</vt:lpstr>
      <vt:lpstr>9 programa</vt:lpstr>
      <vt:lpstr>10 programa </vt:lpstr>
      <vt:lpstr>11 programa</vt:lpstr>
      <vt:lpstr>12 programa</vt:lpstr>
      <vt:lpstr>13 programa</vt:lpstr>
      <vt:lpstr>14 programa</vt:lpstr>
      <vt:lpstr>15 programa</vt:lpstr>
      <vt:lpstr>16 programa</vt:lpstr>
      <vt:lpstr>Priemonių vykdytojų kodai  </vt:lpstr>
      <vt:lpstr>'1 Programa'!Print_Area</vt:lpstr>
      <vt:lpstr>'10 programa '!Print_Area</vt:lpstr>
      <vt:lpstr>'15 programa'!Print_Area</vt:lpstr>
      <vt:lpstr>'2 programa '!Print_Area</vt:lpstr>
      <vt:lpstr>'5 programa'!Print_Area</vt:lpstr>
      <vt:lpstr>'8 programa'!Print_Area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cp:lastPrinted>2026-04-09T13:19:33Z</cp:lastPrinted>
  <dcterms:created xsi:type="dcterms:W3CDTF">2026-02-27T07:26:03Z</dcterms:created>
  <dcterms:modified xsi:type="dcterms:W3CDTF">2026-04-09T13:24:16Z</dcterms:modified>
</cp:coreProperties>
</file>