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02-20 Nr.1-43\"/>
    </mc:Choice>
  </mc:AlternateContent>
  <bookViews>
    <workbookView xWindow="0" yWindow="0" windowWidth="23040" windowHeight="9096" tabRatio="629"/>
  </bookViews>
  <sheets>
    <sheet name="01" sheetId="15" r:id="rId1"/>
    <sheet name="02" sheetId="19" r:id="rId2"/>
    <sheet name="03" sheetId="57" r:id="rId3"/>
    <sheet name="04" sheetId="70" r:id="rId4"/>
    <sheet name="05" sheetId="68" r:id="rId5"/>
    <sheet name="06" sheetId="63" r:id="rId6"/>
    <sheet name="07" sheetId="65" r:id="rId7"/>
    <sheet name="08" sheetId="69" r:id="rId8"/>
    <sheet name="09" sheetId="64" r:id="rId9"/>
    <sheet name="10" sheetId="32" r:id="rId10"/>
    <sheet name="11" sheetId="58" r:id="rId11"/>
    <sheet name="12" sheetId="67" r:id="rId12"/>
    <sheet name="13" sheetId="29" r:id="rId13"/>
    <sheet name="14" sheetId="66" r:id="rId14"/>
    <sheet name="15" sheetId="52" r:id="rId15"/>
    <sheet name="16" sheetId="61" r:id="rId16"/>
    <sheet name="Priemoniu vykdytoju kodai" sheetId="3" r:id="rId17"/>
  </sheets>
  <definedNames>
    <definedName name="_xlnm.Print_Area" localSheetId="0">'01'!$A$1:$Q$110</definedName>
    <definedName name="_xlnm.Print_Area" localSheetId="2">'03'!$A$1:$Q$56</definedName>
    <definedName name="_xlnm.Print_Area" localSheetId="3">'04'!$A$1:$Q$76</definedName>
    <definedName name="_xlnm.Print_Area" localSheetId="6">'07'!$A$1:$R$37</definedName>
    <definedName name="_xlnm.Print_Area" localSheetId="11">'12'!$A$1:$Q$63</definedName>
    <definedName name="_xlnm.Print_Area" localSheetId="13">'14'!$A$1:$Q$49</definedName>
    <definedName name="_xlnm.Print_Area" localSheetId="15">'16'!$A$1:$Q$39</definedName>
  </definedNames>
  <calcPr calcId="152511"/>
</workbook>
</file>

<file path=xl/calcChain.xml><?xml version="1.0" encoding="utf-8"?>
<calcChain xmlns="http://schemas.openxmlformats.org/spreadsheetml/2006/main">
  <c r="J15" i="15" l="1"/>
  <c r="H30" i="15" l="1"/>
  <c r="K30" i="15"/>
  <c r="L30" i="15"/>
  <c r="M30" i="15"/>
  <c r="I30" i="15"/>
  <c r="J30" i="15"/>
  <c r="H29" i="15"/>
  <c r="H113" i="52" l="1"/>
  <c r="H111" i="52"/>
  <c r="H102" i="52"/>
  <c r="L96" i="52"/>
  <c r="L97" i="52" s="1"/>
  <c r="M95" i="52"/>
  <c r="M96" i="52" s="1"/>
  <c r="M97" i="52" s="1"/>
  <c r="L95" i="52"/>
  <c r="K95" i="52"/>
  <c r="K96" i="52" s="1"/>
  <c r="K97" i="52" s="1"/>
  <c r="J95" i="52"/>
  <c r="J96" i="52" s="1"/>
  <c r="J97" i="52" s="1"/>
  <c r="I95" i="52"/>
  <c r="I96" i="52" s="1"/>
  <c r="I97" i="52" s="1"/>
  <c r="H95" i="52"/>
  <c r="H96" i="52" s="1"/>
  <c r="H97" i="52" s="1"/>
  <c r="M87" i="52"/>
  <c r="L87" i="52"/>
  <c r="K87" i="52"/>
  <c r="J87" i="52"/>
  <c r="I87" i="52"/>
  <c r="H87" i="52"/>
  <c r="M83" i="52"/>
  <c r="M88" i="52" s="1"/>
  <c r="M89" i="52" s="1"/>
  <c r="L83" i="52"/>
  <c r="L88" i="52" s="1"/>
  <c r="L89" i="52" s="1"/>
  <c r="K83" i="52"/>
  <c r="J83" i="52"/>
  <c r="I83" i="52"/>
  <c r="I88" i="52" s="1"/>
  <c r="I89" i="52" s="1"/>
  <c r="H83" i="52"/>
  <c r="H88" i="52" s="1"/>
  <c r="H89" i="52" s="1"/>
  <c r="M76" i="52"/>
  <c r="L76" i="52"/>
  <c r="K76" i="52"/>
  <c r="J76" i="52"/>
  <c r="I76" i="52"/>
  <c r="H76" i="52"/>
  <c r="M74" i="52"/>
  <c r="L74" i="52"/>
  <c r="K74" i="52"/>
  <c r="J74" i="52"/>
  <c r="I74" i="52"/>
  <c r="H74" i="52"/>
  <c r="M72" i="52"/>
  <c r="L72" i="52"/>
  <c r="K72" i="52"/>
  <c r="J72" i="52"/>
  <c r="I72" i="52"/>
  <c r="H72" i="52"/>
  <c r="M68" i="52"/>
  <c r="L68" i="52"/>
  <c r="K68" i="52"/>
  <c r="J68" i="52"/>
  <c r="I68" i="52"/>
  <c r="H68" i="52"/>
  <c r="M65" i="52"/>
  <c r="L65" i="52"/>
  <c r="K65" i="52"/>
  <c r="K69" i="52" s="1"/>
  <c r="J65" i="52"/>
  <c r="J69" i="52" s="1"/>
  <c r="I65" i="52"/>
  <c r="H65" i="52"/>
  <c r="M58" i="52"/>
  <c r="L58" i="52"/>
  <c r="K58" i="52"/>
  <c r="J58" i="52"/>
  <c r="I58" i="52"/>
  <c r="H58" i="52"/>
  <c r="M54" i="52"/>
  <c r="L54" i="52"/>
  <c r="K54" i="52"/>
  <c r="K59" i="52" s="1"/>
  <c r="J54" i="52"/>
  <c r="J59" i="52" s="1"/>
  <c r="I54" i="52"/>
  <c r="H54" i="52"/>
  <c r="M44" i="52"/>
  <c r="M45" i="52" s="1"/>
  <c r="L44" i="52"/>
  <c r="L45" i="52" s="1"/>
  <c r="K44" i="52"/>
  <c r="K45" i="52" s="1"/>
  <c r="J44" i="52"/>
  <c r="J45" i="52" s="1"/>
  <c r="I44" i="52"/>
  <c r="I45" i="52" s="1"/>
  <c r="H44" i="52"/>
  <c r="H45" i="52" s="1"/>
  <c r="M40" i="52"/>
  <c r="M41" i="52" s="1"/>
  <c r="L40" i="52"/>
  <c r="L41" i="52" s="1"/>
  <c r="K40" i="52"/>
  <c r="K41" i="52" s="1"/>
  <c r="I40" i="52"/>
  <c r="I41" i="52" s="1"/>
  <c r="H40" i="52"/>
  <c r="H41" i="52" s="1"/>
  <c r="M36" i="52"/>
  <c r="L36" i="52"/>
  <c r="K36" i="52"/>
  <c r="J36" i="52"/>
  <c r="I36" i="52"/>
  <c r="H36" i="52"/>
  <c r="M34" i="52"/>
  <c r="L34" i="52"/>
  <c r="K34" i="52"/>
  <c r="H34" i="52" s="1"/>
  <c r="J34" i="52"/>
  <c r="I34" i="52"/>
  <c r="M32" i="52"/>
  <c r="L32" i="52"/>
  <c r="K32" i="52"/>
  <c r="J32" i="52"/>
  <c r="I32" i="52"/>
  <c r="H32" i="52"/>
  <c r="M30" i="52"/>
  <c r="M37" i="52" s="1"/>
  <c r="L30" i="52"/>
  <c r="K30" i="52"/>
  <c r="J30" i="52"/>
  <c r="J37" i="52" s="1"/>
  <c r="I30" i="52"/>
  <c r="I37" i="52" s="1"/>
  <c r="H30"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L10" i="52"/>
  <c r="L27" i="52" s="1"/>
  <c r="K10" i="52"/>
  <c r="K27" i="52" s="1"/>
  <c r="J10" i="52"/>
  <c r="J27" i="52" s="1"/>
  <c r="J46" i="52" s="1"/>
  <c r="I10" i="52"/>
  <c r="H10" i="52"/>
  <c r="K37" i="52" l="1"/>
  <c r="K46" i="52" s="1"/>
  <c r="H59" i="52"/>
  <c r="L59" i="52"/>
  <c r="H69" i="52"/>
  <c r="L69" i="52"/>
  <c r="H77" i="52"/>
  <c r="L77" i="52"/>
  <c r="J77" i="52"/>
  <c r="J88" i="52"/>
  <c r="J89" i="52" s="1"/>
  <c r="J98" i="52"/>
  <c r="H27" i="52"/>
  <c r="J78" i="52"/>
  <c r="I27" i="52"/>
  <c r="M27" i="52"/>
  <c r="M46" i="52" s="1"/>
  <c r="L37" i="52"/>
  <c r="L46" i="52" s="1"/>
  <c r="I59" i="52"/>
  <c r="M59" i="52"/>
  <c r="I69" i="52"/>
  <c r="M69" i="52"/>
  <c r="I77" i="52"/>
  <c r="M77" i="52"/>
  <c r="K77" i="52"/>
  <c r="K78" i="52" s="1"/>
  <c r="K88" i="52"/>
  <c r="K89" i="52" s="1"/>
  <c r="I46" i="52"/>
  <c r="H37" i="52"/>
  <c r="H46" i="52" s="1"/>
  <c r="K98" i="52" l="1"/>
  <c r="H98" i="52"/>
  <c r="I78" i="52"/>
  <c r="I98" i="52"/>
  <c r="H78" i="52"/>
  <c r="M78" i="52"/>
  <c r="M98" i="52" s="1"/>
  <c r="L78" i="52"/>
  <c r="L98" i="52" s="1"/>
  <c r="M95" i="32" l="1"/>
  <c r="L95" i="32"/>
  <c r="K95" i="32"/>
  <c r="J95" i="32"/>
  <c r="I95" i="32"/>
  <c r="H94" i="32"/>
  <c r="H95" i="32" s="1"/>
  <c r="M24" i="32"/>
  <c r="L24" i="32"/>
  <c r="K24" i="32"/>
  <c r="J24" i="32"/>
  <c r="I24" i="32"/>
  <c r="H20" i="32"/>
  <c r="H24" i="32" s="1"/>
  <c r="M19" i="32"/>
  <c r="L19" i="32"/>
  <c r="L25" i="32" s="1"/>
  <c r="K19" i="32"/>
  <c r="J19" i="32"/>
  <c r="I19" i="32"/>
  <c r="H10" i="32"/>
  <c r="H9" i="32"/>
  <c r="H29" i="32"/>
  <c r="H30" i="32" s="1"/>
  <c r="I30" i="32"/>
  <c r="J30" i="32"/>
  <c r="J51" i="32" s="1"/>
  <c r="K30" i="32"/>
  <c r="L30" i="32"/>
  <c r="L51" i="32" s="1"/>
  <c r="M30" i="32"/>
  <c r="H31" i="32"/>
  <c r="H32" i="32"/>
  <c r="I50" i="32"/>
  <c r="J50" i="32"/>
  <c r="K50" i="32"/>
  <c r="L50" i="32"/>
  <c r="M50" i="32"/>
  <c r="H53" i="32"/>
  <c r="H91" i="32" s="1"/>
  <c r="H54" i="32"/>
  <c r="P90" i="32"/>
  <c r="I91" i="32"/>
  <c r="J91" i="32"/>
  <c r="J100" i="32" s="1"/>
  <c r="K91" i="32"/>
  <c r="L91" i="32"/>
  <c r="M91" i="32"/>
  <c r="I93" i="32"/>
  <c r="H93" i="32" s="1"/>
  <c r="J93" i="32"/>
  <c r="K93" i="32"/>
  <c r="H96" i="32"/>
  <c r="H97" i="32" s="1"/>
  <c r="I97" i="32"/>
  <c r="J97" i="32"/>
  <c r="K97" i="32"/>
  <c r="L97" i="32"/>
  <c r="M97" i="32"/>
  <c r="H99" i="32"/>
  <c r="I99" i="32"/>
  <c r="J99" i="32"/>
  <c r="K99" i="32"/>
  <c r="L99" i="32"/>
  <c r="M99" i="32"/>
  <c r="M100" i="32" l="1"/>
  <c r="I100" i="32"/>
  <c r="J25" i="32"/>
  <c r="K100" i="32"/>
  <c r="K51" i="32"/>
  <c r="H19" i="32"/>
  <c r="H25" i="32" s="1"/>
  <c r="K25" i="32"/>
  <c r="H100" i="32"/>
  <c r="L100" i="32"/>
  <c r="H50" i="32"/>
  <c r="M51" i="32"/>
  <c r="I51" i="32"/>
  <c r="I25" i="32"/>
  <c r="M25" i="32"/>
  <c r="H51" i="32"/>
  <c r="M22" i="61"/>
  <c r="L22" i="61"/>
  <c r="K22" i="61"/>
  <c r="J22" i="61"/>
  <c r="I22" i="61"/>
  <c r="H22" i="61"/>
  <c r="I144" i="32"/>
  <c r="I137" i="32"/>
  <c r="M121" i="32"/>
  <c r="L121" i="32"/>
  <c r="K121" i="32"/>
  <c r="J121" i="32"/>
  <c r="I121" i="32"/>
  <c r="H121" i="32"/>
  <c r="M119" i="32"/>
  <c r="L119" i="32"/>
  <c r="K119" i="32"/>
  <c r="J119" i="32"/>
  <c r="I119" i="32"/>
  <c r="H109" i="32"/>
  <c r="H119" i="32" s="1"/>
  <c r="M108" i="32"/>
  <c r="L108" i="32"/>
  <c r="K108" i="32"/>
  <c r="J108" i="32"/>
  <c r="I108" i="32"/>
  <c r="H107" i="32"/>
  <c r="H108" i="32" s="1"/>
  <c r="M106" i="32"/>
  <c r="L106" i="32"/>
  <c r="K106" i="32"/>
  <c r="J106" i="32"/>
  <c r="I106" i="32"/>
  <c r="H104" i="32"/>
  <c r="H106" i="32" s="1"/>
  <c r="M103" i="32"/>
  <c r="L103" i="32"/>
  <c r="K103" i="32"/>
  <c r="J103" i="32"/>
  <c r="I103" i="32"/>
  <c r="H103" i="32"/>
  <c r="I146" i="32" l="1"/>
  <c r="J122" i="32"/>
  <c r="K122" i="32"/>
  <c r="K123" i="32" s="1"/>
  <c r="K124" i="32" s="1"/>
  <c r="L122" i="32"/>
  <c r="I122" i="32"/>
  <c r="I123" i="32" s="1"/>
  <c r="I124" i="32" s="1"/>
  <c r="M122" i="32"/>
  <c r="H122" i="32"/>
  <c r="L123" i="32" l="1"/>
  <c r="L124" i="32" s="1"/>
  <c r="J123" i="32"/>
  <c r="J124" i="32" s="1"/>
  <c r="M123" i="32"/>
  <c r="M124" i="32" s="1"/>
  <c r="H123" i="32"/>
  <c r="H124" i="32" s="1"/>
  <c r="H74" i="70" l="1"/>
  <c r="H66" i="70"/>
  <c r="M60" i="70"/>
  <c r="L60" i="70"/>
  <c r="K60" i="70"/>
  <c r="J60" i="70"/>
  <c r="I60" i="70"/>
  <c r="H60" i="70"/>
  <c r="M58" i="70"/>
  <c r="L58" i="70"/>
  <c r="K58" i="70"/>
  <c r="J58" i="70"/>
  <c r="J61" i="70" s="1"/>
  <c r="I58" i="70"/>
  <c r="H58" i="70"/>
  <c r="M56" i="70"/>
  <c r="L56" i="70"/>
  <c r="K56" i="70"/>
  <c r="K61" i="70" s="1"/>
  <c r="I56" i="70"/>
  <c r="H55" i="70"/>
  <c r="H56" i="70" s="1"/>
  <c r="M52" i="70"/>
  <c r="L52" i="70"/>
  <c r="K52" i="70"/>
  <c r="I52" i="70"/>
  <c r="H52" i="70"/>
  <c r="M50" i="70"/>
  <c r="L50" i="70"/>
  <c r="K50" i="70"/>
  <c r="I50" i="70"/>
  <c r="H50" i="70"/>
  <c r="M48" i="70"/>
  <c r="L48" i="70"/>
  <c r="K48" i="70"/>
  <c r="I48" i="70"/>
  <c r="H47" i="70"/>
  <c r="H48" i="70" s="1"/>
  <c r="M46" i="70"/>
  <c r="L46" i="70"/>
  <c r="K46" i="70"/>
  <c r="K53" i="70" s="1"/>
  <c r="J46" i="70"/>
  <c r="J53" i="70" s="1"/>
  <c r="I46" i="70"/>
  <c r="H45" i="70"/>
  <c r="H46" i="70" s="1"/>
  <c r="M42" i="70"/>
  <c r="L42" i="70"/>
  <c r="K42" i="70"/>
  <c r="J42" i="70"/>
  <c r="I42" i="70"/>
  <c r="H42" i="70"/>
  <c r="M40" i="70"/>
  <c r="L40" i="70"/>
  <c r="K40" i="70"/>
  <c r="J40" i="70"/>
  <c r="I40" i="70"/>
  <c r="H40" i="70"/>
  <c r="M38" i="70"/>
  <c r="L38" i="70"/>
  <c r="K38" i="70"/>
  <c r="J38" i="70"/>
  <c r="I38" i="70"/>
  <c r="H38" i="70"/>
  <c r="M36" i="70"/>
  <c r="L36" i="70"/>
  <c r="K36" i="70"/>
  <c r="J36" i="70"/>
  <c r="I36" i="70"/>
  <c r="H36" i="70"/>
  <c r="M34" i="70"/>
  <c r="L34" i="70"/>
  <c r="K34" i="70"/>
  <c r="J34" i="70"/>
  <c r="I34" i="70"/>
  <c r="H34" i="70"/>
  <c r="M32" i="70"/>
  <c r="L32" i="70"/>
  <c r="L43" i="70" s="1"/>
  <c r="K32" i="70"/>
  <c r="K43" i="70" s="1"/>
  <c r="J32" i="70"/>
  <c r="I32" i="70"/>
  <c r="H32" i="70"/>
  <c r="H43" i="70" s="1"/>
  <c r="L29" i="70"/>
  <c r="M28" i="70"/>
  <c r="L28" i="70"/>
  <c r="K28" i="70"/>
  <c r="K29" i="70" s="1"/>
  <c r="J28" i="70"/>
  <c r="I28" i="70"/>
  <c r="H27" i="70"/>
  <c r="H26" i="70"/>
  <c r="H28" i="70" s="1"/>
  <c r="M25" i="70"/>
  <c r="L25" i="70"/>
  <c r="K25" i="70"/>
  <c r="J25" i="70"/>
  <c r="I25" i="70"/>
  <c r="H23" i="70"/>
  <c r="H25" i="70" s="1"/>
  <c r="M20" i="70"/>
  <c r="L20" i="70"/>
  <c r="K20" i="70"/>
  <c r="J20" i="70"/>
  <c r="I20" i="70"/>
  <c r="H20" i="70"/>
  <c r="M17" i="70"/>
  <c r="L17" i="70"/>
  <c r="K17" i="70"/>
  <c r="J17" i="70"/>
  <c r="I17" i="70"/>
  <c r="H17" i="70"/>
  <c r="M15" i="70"/>
  <c r="L15" i="70"/>
  <c r="K15" i="70"/>
  <c r="J15" i="70"/>
  <c r="I15" i="70"/>
  <c r="H15" i="70"/>
  <c r="M13" i="70"/>
  <c r="L13" i="70"/>
  <c r="K13" i="70"/>
  <c r="J13" i="70"/>
  <c r="J21" i="70" s="1"/>
  <c r="I13" i="70"/>
  <c r="H12" i="70"/>
  <c r="H13" i="70" s="1"/>
  <c r="H21" i="70" s="1"/>
  <c r="M11" i="70"/>
  <c r="L11" i="70"/>
  <c r="K11" i="70"/>
  <c r="J11" i="70"/>
  <c r="I11" i="70"/>
  <c r="H11" i="70"/>
  <c r="H76" i="70" l="1"/>
  <c r="H53" i="70"/>
  <c r="H62" i="70" s="1"/>
  <c r="H63" i="70" s="1"/>
  <c r="K21" i="70"/>
  <c r="L21" i="70"/>
  <c r="I29" i="70"/>
  <c r="M29" i="70"/>
  <c r="I43" i="70"/>
  <c r="M43" i="70"/>
  <c r="L53" i="70"/>
  <c r="I53" i="70"/>
  <c r="H61" i="70"/>
  <c r="I21" i="70"/>
  <c r="M21" i="70"/>
  <c r="J29" i="70"/>
  <c r="J43" i="70"/>
  <c r="J62" i="70" s="1"/>
  <c r="J63" i="70" s="1"/>
  <c r="M53" i="70"/>
  <c r="M62" i="70" s="1"/>
  <c r="M63" i="70" s="1"/>
  <c r="I61" i="70"/>
  <c r="I62" i="70" s="1"/>
  <c r="I63" i="70" s="1"/>
  <c r="L61" i="70"/>
  <c r="L62" i="70"/>
  <c r="L63" i="70" s="1"/>
  <c r="H29" i="70"/>
  <c r="K62" i="70"/>
  <c r="K63" i="70" s="1"/>
  <c r="L107" i="29" l="1"/>
  <c r="H36" i="63" l="1"/>
  <c r="H33" i="63"/>
  <c r="H30" i="63"/>
  <c r="H28" i="63"/>
  <c r="H23" i="63"/>
  <c r="H20" i="63"/>
  <c r="H17" i="63"/>
  <c r="H12" i="63"/>
  <c r="H9" i="63"/>
  <c r="L109" i="19" l="1"/>
  <c r="M109" i="19"/>
  <c r="I47" i="29"/>
  <c r="J47" i="29"/>
  <c r="K47" i="29"/>
  <c r="L47" i="29"/>
  <c r="M47" i="29"/>
  <c r="H44" i="29"/>
  <c r="J25" i="29"/>
  <c r="I25" i="29"/>
  <c r="K25" i="29"/>
  <c r="L25" i="29"/>
  <c r="M25" i="29"/>
  <c r="H24" i="29"/>
  <c r="H61" i="67" l="1"/>
  <c r="H53" i="67"/>
  <c r="H12" i="67"/>
  <c r="H23" i="67"/>
  <c r="H63" i="67" l="1"/>
  <c r="H422" i="19" l="1"/>
  <c r="H415" i="19"/>
  <c r="M402" i="19"/>
  <c r="L402" i="19"/>
  <c r="K402" i="19"/>
  <c r="J402" i="19"/>
  <c r="I402" i="19"/>
  <c r="H401" i="19"/>
  <c r="H400" i="19"/>
  <c r="H399" i="19"/>
  <c r="M398" i="19"/>
  <c r="L398" i="19"/>
  <c r="K398" i="19"/>
  <c r="J398" i="19"/>
  <c r="I398" i="19"/>
  <c r="H397" i="19"/>
  <c r="H396" i="19"/>
  <c r="H395" i="19"/>
  <c r="M394" i="19"/>
  <c r="L394" i="19"/>
  <c r="K394" i="19"/>
  <c r="J394" i="19"/>
  <c r="I394" i="19"/>
  <c r="H393" i="19"/>
  <c r="H392" i="19"/>
  <c r="H391" i="19"/>
  <c r="M390" i="19"/>
  <c r="L390" i="19"/>
  <c r="K390" i="19"/>
  <c r="J390" i="19"/>
  <c r="I390" i="19"/>
  <c r="H389" i="19"/>
  <c r="H388" i="19"/>
  <c r="H387" i="19"/>
  <c r="M386" i="19"/>
  <c r="L386" i="19"/>
  <c r="K386" i="19"/>
  <c r="J386" i="19"/>
  <c r="I386" i="19"/>
  <c r="H385" i="19"/>
  <c r="H384" i="19"/>
  <c r="H383" i="19"/>
  <c r="M382" i="19"/>
  <c r="L382" i="19"/>
  <c r="K382" i="19"/>
  <c r="J382" i="19"/>
  <c r="I382" i="19"/>
  <c r="H381" i="19"/>
  <c r="H380" i="19"/>
  <c r="H379" i="19"/>
  <c r="M378" i="19"/>
  <c r="L378" i="19"/>
  <c r="K378" i="19"/>
  <c r="J378" i="19"/>
  <c r="I378" i="19"/>
  <c r="H377" i="19"/>
  <c r="H376" i="19"/>
  <c r="H375" i="19"/>
  <c r="M374" i="19"/>
  <c r="L374" i="19"/>
  <c r="K374" i="19"/>
  <c r="J374" i="19"/>
  <c r="I374" i="19"/>
  <c r="H373" i="19"/>
  <c r="H372" i="19"/>
  <c r="M371" i="19"/>
  <c r="L371" i="19"/>
  <c r="K371" i="19"/>
  <c r="J371" i="19"/>
  <c r="I371" i="19"/>
  <c r="H370" i="19"/>
  <c r="H371" i="19" s="1"/>
  <c r="M369" i="19"/>
  <c r="L369" i="19"/>
  <c r="K369" i="19"/>
  <c r="J369" i="19"/>
  <c r="I369" i="19"/>
  <c r="H366" i="19"/>
  <c r="H369" i="19" s="1"/>
  <c r="M365" i="19"/>
  <c r="L365" i="19"/>
  <c r="K365" i="19"/>
  <c r="J365" i="19"/>
  <c r="I365" i="19"/>
  <c r="H362" i="19"/>
  <c r="H365" i="19" s="1"/>
  <c r="M361" i="19"/>
  <c r="L361" i="19"/>
  <c r="K361" i="19"/>
  <c r="J361" i="19"/>
  <c r="I361" i="19"/>
  <c r="H359" i="19"/>
  <c r="H358" i="19"/>
  <c r="H361" i="19" s="1"/>
  <c r="M357" i="19"/>
  <c r="L357" i="19"/>
  <c r="K357" i="19"/>
  <c r="J357" i="19"/>
  <c r="I357" i="19"/>
  <c r="H354" i="19"/>
  <c r="H353" i="19"/>
  <c r="M352" i="19"/>
  <c r="L352" i="19"/>
  <c r="K352" i="19"/>
  <c r="J352" i="19"/>
  <c r="I352" i="19"/>
  <c r="H349" i="19"/>
  <c r="H348" i="19"/>
  <c r="M347" i="19"/>
  <c r="L347" i="19"/>
  <c r="K347" i="19"/>
  <c r="J347" i="19"/>
  <c r="I347" i="19"/>
  <c r="H344" i="19"/>
  <c r="H343" i="19"/>
  <c r="M342" i="19"/>
  <c r="L342" i="19"/>
  <c r="K342" i="19"/>
  <c r="J342" i="19"/>
  <c r="I342" i="19"/>
  <c r="H339" i="19"/>
  <c r="H338" i="19"/>
  <c r="H342" i="19" s="1"/>
  <c r="M337" i="19"/>
  <c r="L337" i="19"/>
  <c r="K337" i="19"/>
  <c r="J337" i="19"/>
  <c r="I337" i="19"/>
  <c r="H334" i="19"/>
  <c r="H333" i="19"/>
  <c r="M332" i="19"/>
  <c r="L332" i="19"/>
  <c r="K332" i="19"/>
  <c r="J332" i="19"/>
  <c r="I332" i="19"/>
  <c r="H329" i="19"/>
  <c r="H328" i="19"/>
  <c r="M327" i="19"/>
  <c r="L327" i="19"/>
  <c r="K327" i="19"/>
  <c r="J327" i="19"/>
  <c r="I327" i="19"/>
  <c r="H325" i="19"/>
  <c r="H324" i="19"/>
  <c r="H323" i="19"/>
  <c r="M322" i="19"/>
  <c r="L322" i="19"/>
  <c r="K322" i="19"/>
  <c r="J322" i="19"/>
  <c r="I322" i="19"/>
  <c r="H320" i="19"/>
  <c r="H319" i="19"/>
  <c r="H318" i="19"/>
  <c r="M317" i="19"/>
  <c r="L317" i="19"/>
  <c r="K317" i="19"/>
  <c r="J317" i="19"/>
  <c r="I317" i="19"/>
  <c r="H316" i="19"/>
  <c r="H315" i="19"/>
  <c r="H314" i="19"/>
  <c r="M313" i="19"/>
  <c r="L313" i="19"/>
  <c r="K313" i="19"/>
  <c r="J313" i="19"/>
  <c r="I313" i="19"/>
  <c r="H312" i="19"/>
  <c r="H311" i="19"/>
  <c r="H310" i="19"/>
  <c r="M309" i="19"/>
  <c r="L309" i="19"/>
  <c r="K309" i="19"/>
  <c r="J309" i="19"/>
  <c r="I309" i="19"/>
  <c r="H307" i="19"/>
  <c r="H306" i="19"/>
  <c r="H305" i="19"/>
  <c r="M304" i="19"/>
  <c r="L304" i="19"/>
  <c r="K304" i="19"/>
  <c r="J304" i="19"/>
  <c r="I304" i="19"/>
  <c r="H302" i="19"/>
  <c r="H301" i="19"/>
  <c r="H300" i="19"/>
  <c r="M299" i="19"/>
  <c r="L299" i="19"/>
  <c r="K299" i="19"/>
  <c r="J299" i="19"/>
  <c r="I299" i="19"/>
  <c r="H297" i="19"/>
  <c r="H296" i="19"/>
  <c r="H295" i="19"/>
  <c r="M294" i="19"/>
  <c r="L294" i="19"/>
  <c r="K294" i="19"/>
  <c r="J294" i="19"/>
  <c r="I294" i="19"/>
  <c r="H293" i="19"/>
  <c r="H292" i="19"/>
  <c r="H291" i="19"/>
  <c r="M290" i="19"/>
  <c r="L290" i="19"/>
  <c r="K290" i="19"/>
  <c r="J290" i="19"/>
  <c r="I290" i="19"/>
  <c r="H289" i="19"/>
  <c r="H288" i="19"/>
  <c r="H287" i="19"/>
  <c r="M286" i="19"/>
  <c r="L286" i="19"/>
  <c r="K286" i="19"/>
  <c r="J286" i="19"/>
  <c r="I286" i="19"/>
  <c r="H285" i="19"/>
  <c r="H284" i="19"/>
  <c r="H283" i="19"/>
  <c r="M282" i="19"/>
  <c r="L282" i="19"/>
  <c r="K282" i="19"/>
  <c r="J282" i="19"/>
  <c r="I282" i="19"/>
  <c r="H281" i="19"/>
  <c r="H280" i="19"/>
  <c r="H279" i="19"/>
  <c r="M278" i="19"/>
  <c r="L278" i="19"/>
  <c r="K278" i="19"/>
  <c r="J278" i="19"/>
  <c r="I278" i="19"/>
  <c r="H277" i="19"/>
  <c r="H276" i="19"/>
  <c r="H270" i="19" s="1"/>
  <c r="H275" i="19"/>
  <c r="M273" i="19"/>
  <c r="L273" i="19"/>
  <c r="K273" i="19"/>
  <c r="K411" i="19" s="1"/>
  <c r="J273" i="19"/>
  <c r="J411" i="19" s="1"/>
  <c r="I273" i="19"/>
  <c r="I411" i="19" s="1"/>
  <c r="M272" i="19"/>
  <c r="L272" i="19"/>
  <c r="K272" i="19"/>
  <c r="K410" i="19" s="1"/>
  <c r="J272" i="19"/>
  <c r="J410" i="19" s="1"/>
  <c r="I272" i="19"/>
  <c r="I410" i="19" s="1"/>
  <c r="M271" i="19"/>
  <c r="L271" i="19"/>
  <c r="K271" i="19"/>
  <c r="J271" i="19"/>
  <c r="I271" i="19"/>
  <c r="M270" i="19"/>
  <c r="L270" i="19"/>
  <c r="K270" i="19"/>
  <c r="J270" i="19"/>
  <c r="I270" i="19"/>
  <c r="M269" i="19"/>
  <c r="L269" i="19"/>
  <c r="K269" i="19"/>
  <c r="J269" i="19"/>
  <c r="I269" i="19"/>
  <c r="M266" i="19"/>
  <c r="L266" i="19"/>
  <c r="K266" i="19"/>
  <c r="J266" i="19"/>
  <c r="I266" i="19"/>
  <c r="H244" i="19"/>
  <c r="H243" i="19"/>
  <c r="M242" i="19"/>
  <c r="L242" i="19"/>
  <c r="K242" i="19"/>
  <c r="J242" i="19"/>
  <c r="I242" i="19"/>
  <c r="H241" i="19"/>
  <c r="H240" i="19"/>
  <c r="H239" i="19"/>
  <c r="M238" i="19"/>
  <c r="L238" i="19"/>
  <c r="K238" i="19"/>
  <c r="J238" i="19"/>
  <c r="I238" i="19"/>
  <c r="H237" i="19"/>
  <c r="H236" i="19"/>
  <c r="H235" i="19"/>
  <c r="M234" i="19"/>
  <c r="L234" i="19"/>
  <c r="K234" i="19"/>
  <c r="J234" i="19"/>
  <c r="I234" i="19"/>
  <c r="H233" i="19"/>
  <c r="H232" i="19"/>
  <c r="H231" i="19"/>
  <c r="M230" i="19"/>
  <c r="L230" i="19"/>
  <c r="K230" i="19"/>
  <c r="J230" i="19"/>
  <c r="I230" i="19"/>
  <c r="H229" i="19"/>
  <c r="H228" i="19"/>
  <c r="H227" i="19"/>
  <c r="M226" i="19"/>
  <c r="L226" i="19"/>
  <c r="K226" i="19"/>
  <c r="J226" i="19"/>
  <c r="I226" i="19"/>
  <c r="H225" i="19"/>
  <c r="H224" i="19"/>
  <c r="H223" i="19"/>
  <c r="M222" i="19"/>
  <c r="L222" i="19"/>
  <c r="K222" i="19"/>
  <c r="J222" i="19"/>
  <c r="I222" i="19"/>
  <c r="H221" i="19"/>
  <c r="H220" i="19"/>
  <c r="H219" i="19"/>
  <c r="M218" i="19"/>
  <c r="L218" i="19"/>
  <c r="K218" i="19"/>
  <c r="J218" i="19"/>
  <c r="I218" i="19"/>
  <c r="H217" i="19"/>
  <c r="H216" i="19"/>
  <c r="H215" i="19"/>
  <c r="M214" i="19"/>
  <c r="L214" i="19"/>
  <c r="K214" i="19"/>
  <c r="J214" i="19"/>
  <c r="I214" i="19"/>
  <c r="H212" i="19"/>
  <c r="H211" i="19"/>
  <c r="H210" i="19"/>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6" i="19"/>
  <c r="H195" i="19"/>
  <c r="H194" i="19"/>
  <c r="M193" i="19"/>
  <c r="L193" i="19"/>
  <c r="K193" i="19"/>
  <c r="J193" i="19"/>
  <c r="I193" i="19"/>
  <c r="H192" i="19"/>
  <c r="H191" i="19"/>
  <c r="H190" i="19"/>
  <c r="M189" i="19"/>
  <c r="L189" i="19"/>
  <c r="K189" i="19"/>
  <c r="J189" i="19"/>
  <c r="I189" i="19"/>
  <c r="H187" i="19"/>
  <c r="H186" i="19"/>
  <c r="H185" i="19"/>
  <c r="M184" i="19"/>
  <c r="L184" i="19"/>
  <c r="K184" i="19"/>
  <c r="J184" i="19"/>
  <c r="I184" i="19"/>
  <c r="H183" i="19"/>
  <c r="H182" i="19"/>
  <c r="H181" i="19"/>
  <c r="M180" i="19"/>
  <c r="L180" i="19"/>
  <c r="K180" i="19"/>
  <c r="J180" i="19"/>
  <c r="I180" i="19"/>
  <c r="H179" i="19"/>
  <c r="H178" i="19"/>
  <c r="H177" i="19"/>
  <c r="M176" i="19"/>
  <c r="L176" i="19"/>
  <c r="K176" i="19"/>
  <c r="J176" i="19"/>
  <c r="I176" i="19"/>
  <c r="H174" i="19"/>
  <c r="H173" i="19"/>
  <c r="H172" i="19"/>
  <c r="M169" i="19"/>
  <c r="L169" i="19"/>
  <c r="K169" i="19"/>
  <c r="J169" i="19"/>
  <c r="I169" i="19"/>
  <c r="M168" i="19"/>
  <c r="L168" i="19"/>
  <c r="K168" i="19"/>
  <c r="J168" i="19"/>
  <c r="I168" i="19"/>
  <c r="M167" i="19"/>
  <c r="L167" i="19"/>
  <c r="K167" i="19"/>
  <c r="J167" i="19"/>
  <c r="I167" i="19"/>
  <c r="M162" i="19"/>
  <c r="L162" i="19"/>
  <c r="K162" i="19"/>
  <c r="J162" i="19"/>
  <c r="I162" i="19"/>
  <c r="H161" i="19"/>
  <c r="H160" i="19"/>
  <c r="H159" i="19"/>
  <c r="M158" i="19"/>
  <c r="L158" i="19"/>
  <c r="K158" i="19"/>
  <c r="J158" i="19"/>
  <c r="I158" i="19"/>
  <c r="H157" i="19"/>
  <c r="H156" i="19"/>
  <c r="H155" i="19"/>
  <c r="M154" i="19"/>
  <c r="L154" i="19"/>
  <c r="K154" i="19"/>
  <c r="J154" i="19"/>
  <c r="I154" i="19"/>
  <c r="H153" i="19"/>
  <c r="H152" i="19"/>
  <c r="H151" i="19"/>
  <c r="M150" i="19"/>
  <c r="L150" i="19"/>
  <c r="K150" i="19"/>
  <c r="J150" i="19"/>
  <c r="I150" i="19"/>
  <c r="H149" i="19"/>
  <c r="H148" i="19"/>
  <c r="H147" i="19"/>
  <c r="M146" i="19"/>
  <c r="L146" i="19"/>
  <c r="K146" i="19"/>
  <c r="J146" i="19"/>
  <c r="I146" i="19"/>
  <c r="H145" i="19"/>
  <c r="H144" i="19"/>
  <c r="H143" i="19"/>
  <c r="M142" i="19"/>
  <c r="L142" i="19"/>
  <c r="K142" i="19"/>
  <c r="J142" i="19"/>
  <c r="I142" i="19"/>
  <c r="H141" i="19"/>
  <c r="H140" i="19"/>
  <c r="H139" i="19"/>
  <c r="M138" i="19"/>
  <c r="L138" i="19"/>
  <c r="K138" i="19"/>
  <c r="J138" i="19"/>
  <c r="I138" i="19"/>
  <c r="H137" i="19"/>
  <c r="H136" i="19"/>
  <c r="H135" i="19"/>
  <c r="M134" i="19"/>
  <c r="L134" i="19"/>
  <c r="K134" i="19"/>
  <c r="J134" i="19"/>
  <c r="I134" i="19"/>
  <c r="H133" i="19"/>
  <c r="H132" i="19"/>
  <c r="H131" i="19"/>
  <c r="L130" i="19"/>
  <c r="K130" i="19"/>
  <c r="J130" i="19"/>
  <c r="I130" i="19"/>
  <c r="H129" i="19"/>
  <c r="H128" i="19"/>
  <c r="H127" i="19"/>
  <c r="H130" i="19" s="1"/>
  <c r="M126" i="19"/>
  <c r="L126" i="19"/>
  <c r="K126" i="19"/>
  <c r="J126" i="19"/>
  <c r="I126" i="19"/>
  <c r="H125" i="19"/>
  <c r="H124" i="19"/>
  <c r="H123" i="19"/>
  <c r="H126" i="19" s="1"/>
  <c r="M122" i="19"/>
  <c r="L122" i="19"/>
  <c r="K122" i="19"/>
  <c r="J122" i="19"/>
  <c r="I122" i="19"/>
  <c r="H121" i="19"/>
  <c r="H120" i="19"/>
  <c r="H119" i="19"/>
  <c r="H122" i="19" s="1"/>
  <c r="L118" i="19"/>
  <c r="J118" i="19"/>
  <c r="I118" i="19"/>
  <c r="H116" i="19"/>
  <c r="H115" i="19"/>
  <c r="H114" i="19"/>
  <c r="L113" i="19"/>
  <c r="K113" i="19"/>
  <c r="J113" i="19"/>
  <c r="I113" i="19"/>
  <c r="H112" i="19"/>
  <c r="H111" i="19"/>
  <c r="H110" i="19"/>
  <c r="K109" i="19"/>
  <c r="J109" i="19"/>
  <c r="I109" i="19"/>
  <c r="H107" i="19"/>
  <c r="H106" i="19"/>
  <c r="H105" i="19"/>
  <c r="M104" i="19"/>
  <c r="L104" i="19"/>
  <c r="K104" i="19"/>
  <c r="J104" i="19"/>
  <c r="I104" i="19"/>
  <c r="H103" i="19"/>
  <c r="H102" i="19"/>
  <c r="H101" i="19"/>
  <c r="M100" i="19"/>
  <c r="L100" i="19"/>
  <c r="K100" i="19"/>
  <c r="J100" i="19"/>
  <c r="I100" i="19"/>
  <c r="H99" i="19"/>
  <c r="H98" i="19"/>
  <c r="H97" i="19"/>
  <c r="M96" i="19"/>
  <c r="L96" i="19"/>
  <c r="K96" i="19"/>
  <c r="J96" i="19"/>
  <c r="I96" i="19"/>
  <c r="H94" i="19"/>
  <c r="H96" i="19" s="1"/>
  <c r="H93" i="19"/>
  <c r="M92" i="19"/>
  <c r="L92" i="19"/>
  <c r="K92" i="19"/>
  <c r="J92" i="19"/>
  <c r="I92" i="19"/>
  <c r="H90" i="19"/>
  <c r="H89" i="19"/>
  <c r="M88" i="19"/>
  <c r="L88" i="19"/>
  <c r="K88" i="19"/>
  <c r="J88" i="19"/>
  <c r="I88" i="19"/>
  <c r="H87" i="19"/>
  <c r="H86" i="19"/>
  <c r="H85" i="19"/>
  <c r="M84" i="19"/>
  <c r="L84" i="19"/>
  <c r="K84" i="19"/>
  <c r="J84" i="19"/>
  <c r="I84" i="19"/>
  <c r="H82" i="19"/>
  <c r="H81" i="19"/>
  <c r="H84" i="19" s="1"/>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H71" i="19" s="1"/>
  <c r="M67" i="19"/>
  <c r="L67" i="19"/>
  <c r="K67" i="19"/>
  <c r="J67" i="19"/>
  <c r="I67" i="19"/>
  <c r="H66" i="19"/>
  <c r="H65" i="19"/>
  <c r="H64" i="19"/>
  <c r="H67" i="19" s="1"/>
  <c r="M63" i="19"/>
  <c r="L63" i="19"/>
  <c r="K63" i="19"/>
  <c r="J63" i="19"/>
  <c r="I63" i="19"/>
  <c r="H62" i="19"/>
  <c r="H61" i="19"/>
  <c r="H60" i="19"/>
  <c r="H63" i="19" s="1"/>
  <c r="M59" i="19"/>
  <c r="L59" i="19"/>
  <c r="K59" i="19"/>
  <c r="J59" i="19"/>
  <c r="I59" i="19"/>
  <c r="H58" i="19"/>
  <c r="H57" i="19"/>
  <c r="H56" i="19"/>
  <c r="H59" i="19" s="1"/>
  <c r="M55" i="19"/>
  <c r="L55" i="19"/>
  <c r="K55" i="19"/>
  <c r="J55" i="19"/>
  <c r="I55" i="19"/>
  <c r="H54" i="19"/>
  <c r="H53" i="19"/>
  <c r="H52" i="19"/>
  <c r="M50" i="19"/>
  <c r="L50" i="19"/>
  <c r="K50" i="19"/>
  <c r="J50" i="19"/>
  <c r="I50" i="19"/>
  <c r="M49" i="19"/>
  <c r="L49" i="19"/>
  <c r="K49" i="19"/>
  <c r="J49" i="19"/>
  <c r="I49" i="19"/>
  <c r="M48" i="19"/>
  <c r="L48" i="19"/>
  <c r="K48" i="19"/>
  <c r="J48" i="19"/>
  <c r="I48" i="19"/>
  <c r="M45" i="19"/>
  <c r="L45" i="19"/>
  <c r="K45" i="19"/>
  <c r="J45" i="19"/>
  <c r="I45" i="19"/>
  <c r="H44" i="19"/>
  <c r="H43" i="19"/>
  <c r="H42" i="19"/>
  <c r="M41" i="19"/>
  <c r="L41" i="19"/>
  <c r="K41" i="19"/>
  <c r="J41" i="19"/>
  <c r="I41" i="19"/>
  <c r="H40" i="19"/>
  <c r="H39" i="19"/>
  <c r="H38" i="19"/>
  <c r="M37" i="19"/>
  <c r="L37" i="19"/>
  <c r="K37" i="19"/>
  <c r="J37" i="19"/>
  <c r="I37"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L46" i="19" s="1"/>
  <c r="K16" i="19"/>
  <c r="J16" i="19"/>
  <c r="I16" i="19"/>
  <c r="H15" i="19"/>
  <c r="H14" i="19"/>
  <c r="H13" i="19"/>
  <c r="M11" i="19"/>
  <c r="L11" i="19"/>
  <c r="K11" i="19"/>
  <c r="J11" i="19"/>
  <c r="I11" i="19"/>
  <c r="M10" i="19"/>
  <c r="L10" i="19"/>
  <c r="K10" i="19"/>
  <c r="J10" i="19"/>
  <c r="I10" i="19"/>
  <c r="M9" i="19"/>
  <c r="L9" i="19"/>
  <c r="K9" i="19"/>
  <c r="J9" i="19"/>
  <c r="I9" i="19"/>
  <c r="H322" i="19" l="1"/>
  <c r="H184" i="19"/>
  <c r="H189" i="19"/>
  <c r="H193" i="19"/>
  <c r="H197" i="19"/>
  <c r="H201" i="19"/>
  <c r="H205" i="19"/>
  <c r="H209" i="19"/>
  <c r="H214" i="19"/>
  <c r="H290" i="19"/>
  <c r="H294" i="19"/>
  <c r="H299" i="19"/>
  <c r="H304" i="19"/>
  <c r="H309" i="19"/>
  <c r="H313" i="19"/>
  <c r="H317" i="19"/>
  <c r="H337" i="19"/>
  <c r="H357" i="19"/>
  <c r="H402" i="19"/>
  <c r="J408" i="19"/>
  <c r="I409" i="19"/>
  <c r="H24" i="19"/>
  <c r="H88" i="19"/>
  <c r="H113" i="19"/>
  <c r="H134" i="19"/>
  <c r="H138" i="19"/>
  <c r="H142" i="19"/>
  <c r="H146" i="19"/>
  <c r="H150" i="19"/>
  <c r="H154" i="19"/>
  <c r="H332" i="19"/>
  <c r="H352" i="19"/>
  <c r="J267" i="19"/>
  <c r="J163" i="19"/>
  <c r="H180" i="19"/>
  <c r="H45" i="19"/>
  <c r="L51" i="19"/>
  <c r="H55" i="19"/>
  <c r="I171" i="19"/>
  <c r="M171" i="19"/>
  <c r="J274" i="19"/>
  <c r="H286" i="19"/>
  <c r="H398" i="19"/>
  <c r="H32" i="19"/>
  <c r="H41" i="19"/>
  <c r="J51" i="19"/>
  <c r="H169" i="19"/>
  <c r="H230" i="19"/>
  <c r="H382" i="19"/>
  <c r="K403" i="19"/>
  <c r="J409" i="19"/>
  <c r="I46" i="19"/>
  <c r="I51" i="19"/>
  <c r="J171" i="19"/>
  <c r="L403" i="19"/>
  <c r="J407" i="19"/>
  <c r="J46" i="19"/>
  <c r="K51" i="19"/>
  <c r="H104" i="19"/>
  <c r="H162" i="19"/>
  <c r="H167" i="19"/>
  <c r="I267" i="19"/>
  <c r="M267" i="19"/>
  <c r="H218" i="19"/>
  <c r="H222" i="19"/>
  <c r="H226" i="19"/>
  <c r="I274" i="19"/>
  <c r="M274" i="19"/>
  <c r="I403" i="19"/>
  <c r="M403" i="19"/>
  <c r="H271" i="19"/>
  <c r="H272" i="19"/>
  <c r="H410" i="19" s="1"/>
  <c r="H327" i="19"/>
  <c r="H378" i="19"/>
  <c r="K408" i="19"/>
  <c r="I407" i="19"/>
  <c r="M46" i="19"/>
  <c r="H11" i="19"/>
  <c r="M51" i="19"/>
  <c r="H50" i="19"/>
  <c r="H92" i="19"/>
  <c r="K171" i="19"/>
  <c r="L267" i="19"/>
  <c r="H168" i="19"/>
  <c r="L274" i="19"/>
  <c r="K274" i="19"/>
  <c r="H20" i="19"/>
  <c r="H100" i="19"/>
  <c r="H109" i="19"/>
  <c r="H158" i="19"/>
  <c r="L171" i="19"/>
  <c r="I408" i="19"/>
  <c r="K407" i="19"/>
  <c r="H16" i="19"/>
  <c r="K46" i="19"/>
  <c r="H28" i="19"/>
  <c r="H37" i="19"/>
  <c r="I163" i="19"/>
  <c r="M163" i="19"/>
  <c r="H176" i="19"/>
  <c r="H234" i="19"/>
  <c r="H238" i="19"/>
  <c r="H242" i="19"/>
  <c r="H278" i="19"/>
  <c r="J403" i="19"/>
  <c r="J404" i="19" s="1"/>
  <c r="H282" i="19"/>
  <c r="H273" i="19"/>
  <c r="H411" i="19" s="1"/>
  <c r="H347" i="19"/>
  <c r="H374" i="19"/>
  <c r="H386" i="19"/>
  <c r="H390" i="19"/>
  <c r="H394" i="19"/>
  <c r="H424" i="19"/>
  <c r="L12" i="19"/>
  <c r="K12" i="19"/>
  <c r="M12" i="19"/>
  <c r="K163" i="19"/>
  <c r="H49" i="19"/>
  <c r="L163" i="19"/>
  <c r="L164" i="19" s="1"/>
  <c r="K267" i="19"/>
  <c r="H266" i="19"/>
  <c r="K409" i="19"/>
  <c r="H10" i="19"/>
  <c r="H409" i="19" s="1"/>
  <c r="H48" i="19"/>
  <c r="I12" i="19"/>
  <c r="H9" i="19"/>
  <c r="J12" i="19"/>
  <c r="H269" i="19"/>
  <c r="J164" i="19" l="1"/>
  <c r="J405" i="19" s="1"/>
  <c r="H163" i="19"/>
  <c r="H403" i="19"/>
  <c r="H171" i="19"/>
  <c r="M164" i="19"/>
  <c r="I404" i="19"/>
  <c r="I412" i="19"/>
  <c r="H46" i="19"/>
  <c r="J412" i="19"/>
  <c r="I164" i="19"/>
  <c r="I405" i="19" s="1"/>
  <c r="H407" i="19"/>
  <c r="M404" i="19"/>
  <c r="L404" i="19"/>
  <c r="L405" i="19" s="1"/>
  <c r="H274" i="19"/>
  <c r="H51" i="19"/>
  <c r="H267" i="19"/>
  <c r="K412" i="19"/>
  <c r="K164" i="19"/>
  <c r="K404" i="19"/>
  <c r="H408" i="19"/>
  <c r="H12" i="19"/>
  <c r="H404" i="19" l="1"/>
  <c r="H164" i="19"/>
  <c r="H405" i="19" s="1"/>
  <c r="M405" i="19"/>
  <c r="K405" i="19"/>
  <c r="H412" i="19"/>
  <c r="I37" i="61"/>
  <c r="I36" i="61"/>
  <c r="I33" i="61"/>
  <c r="I32" i="61"/>
  <c r="I30" i="61" s="1"/>
  <c r="I39" i="61" s="1"/>
  <c r="I31" i="61"/>
  <c r="M19" i="61"/>
  <c r="L19" i="61"/>
  <c r="K19" i="61"/>
  <c r="J19" i="61"/>
  <c r="I19" i="61"/>
  <c r="H19" i="61"/>
  <c r="M16" i="61"/>
  <c r="L16" i="61"/>
  <c r="K16" i="61"/>
  <c r="J16" i="61"/>
  <c r="I16" i="61"/>
  <c r="H16" i="61"/>
  <c r="M13" i="61"/>
  <c r="L13" i="61"/>
  <c r="L24" i="61" s="1"/>
  <c r="L23" i="61" s="1"/>
  <c r="L25" i="61" s="1"/>
  <c r="K13" i="61"/>
  <c r="K24" i="61" s="1"/>
  <c r="K23" i="61" s="1"/>
  <c r="K25" i="61" s="1"/>
  <c r="J13" i="61"/>
  <c r="J24" i="61" s="1"/>
  <c r="J23" i="61" s="1"/>
  <c r="J25" i="61" s="1"/>
  <c r="I13" i="61"/>
  <c r="H13" i="61"/>
  <c r="H24" i="61" s="1"/>
  <c r="H23" i="61" s="1"/>
  <c r="H25" i="61" s="1"/>
  <c r="I24" i="61" l="1"/>
  <c r="I23" i="61" s="1"/>
  <c r="I25" i="61" s="1"/>
  <c r="M24" i="61"/>
  <c r="M23" i="61" s="1"/>
  <c r="M25" i="61" s="1"/>
  <c r="I35" i="63"/>
  <c r="J35" i="63"/>
  <c r="K35" i="63"/>
  <c r="I62" i="69" l="1"/>
  <c r="I70" i="69"/>
  <c r="I72" i="69" s="1"/>
  <c r="M53" i="69"/>
  <c r="L53" i="69"/>
  <c r="K53" i="69"/>
  <c r="J53" i="69"/>
  <c r="J54" i="69" s="1"/>
  <c r="J55" i="69" s="1"/>
  <c r="I53" i="69"/>
  <c r="H49" i="69"/>
  <c r="H53" i="69" s="1"/>
  <c r="M48" i="69"/>
  <c r="L48" i="69"/>
  <c r="L54" i="69" s="1"/>
  <c r="L55" i="69" s="1"/>
  <c r="K48" i="69"/>
  <c r="J48" i="69"/>
  <c r="I48" i="69"/>
  <c r="H48" i="69"/>
  <c r="H46" i="69"/>
  <c r="M41" i="69"/>
  <c r="L41" i="69"/>
  <c r="K41" i="69"/>
  <c r="J41" i="69"/>
  <c r="I41" i="69"/>
  <c r="H40" i="69"/>
  <c r="H41" i="69" s="1"/>
  <c r="M39" i="69"/>
  <c r="L39" i="69"/>
  <c r="K39" i="69"/>
  <c r="J39" i="69"/>
  <c r="I39" i="69"/>
  <c r="H37" i="69"/>
  <c r="H39" i="69" s="1"/>
  <c r="M36" i="69"/>
  <c r="L36" i="69"/>
  <c r="K36" i="69"/>
  <c r="J36" i="69"/>
  <c r="I36" i="69"/>
  <c r="H34" i="69"/>
  <c r="H36" i="69" s="1"/>
  <c r="M33" i="69"/>
  <c r="L33" i="69"/>
  <c r="K33" i="69"/>
  <c r="J33" i="69"/>
  <c r="I33" i="69"/>
  <c r="H31" i="69"/>
  <c r="H33" i="69" s="1"/>
  <c r="M28" i="69"/>
  <c r="L28" i="69"/>
  <c r="L29" i="69" s="1"/>
  <c r="K28" i="69"/>
  <c r="I28" i="69"/>
  <c r="H28" i="69"/>
  <c r="M26" i="69"/>
  <c r="L26" i="69"/>
  <c r="K26" i="69"/>
  <c r="J26" i="69"/>
  <c r="J29" i="69" s="1"/>
  <c r="I26" i="69"/>
  <c r="H21" i="69"/>
  <c r="H26" i="69" s="1"/>
  <c r="M18" i="69"/>
  <c r="L18" i="69"/>
  <c r="K18" i="69"/>
  <c r="J18" i="69"/>
  <c r="I18" i="69"/>
  <c r="H16" i="69"/>
  <c r="H18" i="69" s="1"/>
  <c r="M15" i="69"/>
  <c r="L15" i="69"/>
  <c r="K15" i="69"/>
  <c r="J15" i="69"/>
  <c r="I15" i="69"/>
  <c r="H14" i="69"/>
  <c r="H15" i="69" s="1"/>
  <c r="M13" i="69"/>
  <c r="L13" i="69"/>
  <c r="K13" i="69"/>
  <c r="J13" i="69"/>
  <c r="I13" i="69"/>
  <c r="H11" i="69"/>
  <c r="H13" i="69" s="1"/>
  <c r="K42" i="69" l="1"/>
  <c r="H42" i="69"/>
  <c r="J42" i="69"/>
  <c r="J43" i="69" s="1"/>
  <c r="J56" i="69" s="1"/>
  <c r="H54" i="69"/>
  <c r="H55" i="69" s="1"/>
  <c r="H29" i="69"/>
  <c r="K29" i="69"/>
  <c r="K19" i="69"/>
  <c r="K43" i="69" s="1"/>
  <c r="L19" i="69"/>
  <c r="M29" i="69"/>
  <c r="I42" i="69"/>
  <c r="M42" i="69"/>
  <c r="K54" i="69"/>
  <c r="K55" i="69" s="1"/>
  <c r="L42" i="69"/>
  <c r="L43" i="69" s="1"/>
  <c r="L56" i="69" s="1"/>
  <c r="J19" i="69"/>
  <c r="I19" i="69"/>
  <c r="M19" i="69"/>
  <c r="I29" i="69"/>
  <c r="I54" i="69"/>
  <c r="I55" i="69" s="1"/>
  <c r="M54" i="69"/>
  <c r="M55" i="69" s="1"/>
  <c r="M43" i="69"/>
  <c r="M56" i="69" s="1"/>
  <c r="H19" i="69"/>
  <c r="H43" i="69" s="1"/>
  <c r="H56" i="69" s="1"/>
  <c r="H35" i="65"/>
  <c r="H28" i="65"/>
  <c r="K56" i="69" l="1"/>
  <c r="I43" i="69"/>
  <c r="I56" i="69" s="1"/>
  <c r="H37" i="65"/>
  <c r="H11" i="15"/>
  <c r="H32" i="57" l="1"/>
  <c r="H25" i="57"/>
  <c r="H19" i="57"/>
  <c r="H10" i="57"/>
  <c r="M101" i="58" l="1"/>
  <c r="L101" i="58"/>
  <c r="K101" i="58"/>
  <c r="J101" i="58"/>
  <c r="I101" i="58"/>
  <c r="H99" i="58"/>
  <c r="H101" i="58" s="1"/>
  <c r="M98" i="58"/>
  <c r="L98" i="58"/>
  <c r="K98" i="58"/>
  <c r="J98" i="58"/>
  <c r="I98" i="58"/>
  <c r="H96" i="58"/>
  <c r="H98" i="58" s="1"/>
  <c r="H95" i="58"/>
  <c r="M93" i="58"/>
  <c r="M102" i="58" s="1"/>
  <c r="L93" i="58"/>
  <c r="L102" i="58" s="1"/>
  <c r="K93" i="58"/>
  <c r="J93" i="58"/>
  <c r="I93" i="58"/>
  <c r="H92" i="58"/>
  <c r="H91" i="58"/>
  <c r="H90" i="58"/>
  <c r="M87" i="58"/>
  <c r="L87" i="58"/>
  <c r="K87" i="58"/>
  <c r="J87" i="58"/>
  <c r="I87" i="58"/>
  <c r="H85" i="58"/>
  <c r="H87" i="58" s="1"/>
  <c r="M84" i="58"/>
  <c r="L84" i="58"/>
  <c r="K84" i="58"/>
  <c r="K88" i="58" s="1"/>
  <c r="J84" i="58"/>
  <c r="J88" i="58" s="1"/>
  <c r="I84" i="58"/>
  <c r="H84" i="58"/>
  <c r="M79" i="58"/>
  <c r="L79" i="58"/>
  <c r="K79" i="58"/>
  <c r="J79" i="58"/>
  <c r="I79" i="58"/>
  <c r="H79" i="58"/>
  <c r="M76" i="58"/>
  <c r="L76" i="58"/>
  <c r="K76" i="58"/>
  <c r="J76" i="58"/>
  <c r="I76" i="58"/>
  <c r="H76" i="58"/>
  <c r="M74" i="58"/>
  <c r="L74" i="58"/>
  <c r="K74" i="58"/>
  <c r="J74" i="58"/>
  <c r="I74" i="58"/>
  <c r="H74" i="58"/>
  <c r="M72" i="58"/>
  <c r="L72" i="58"/>
  <c r="K72" i="58"/>
  <c r="K80" i="58" s="1"/>
  <c r="J72" i="58"/>
  <c r="J80" i="58" s="1"/>
  <c r="I72" i="58"/>
  <c r="H71" i="58"/>
  <c r="H70" i="58"/>
  <c r="H69" i="58"/>
  <c r="M66" i="58"/>
  <c r="L66" i="58"/>
  <c r="K66" i="58"/>
  <c r="J66" i="58"/>
  <c r="I66" i="58"/>
  <c r="H64" i="58"/>
  <c r="H66" i="58" s="1"/>
  <c r="M63" i="58"/>
  <c r="L63" i="58"/>
  <c r="K63" i="58"/>
  <c r="J63" i="58"/>
  <c r="I63" i="58"/>
  <c r="H61" i="58"/>
  <c r="H63" i="58" s="1"/>
  <c r="M60" i="58"/>
  <c r="L60" i="58"/>
  <c r="K60" i="58"/>
  <c r="J60" i="58"/>
  <c r="I60" i="58"/>
  <c r="H60" i="58"/>
  <c r="M58" i="58"/>
  <c r="L58" i="58"/>
  <c r="K58" i="58"/>
  <c r="J58" i="58"/>
  <c r="I58" i="58"/>
  <c r="H58" i="58"/>
  <c r="M55" i="58"/>
  <c r="L55" i="58"/>
  <c r="K55" i="58"/>
  <c r="J55" i="58"/>
  <c r="I55" i="58"/>
  <c r="H55" i="58"/>
  <c r="M53" i="58"/>
  <c r="L53" i="58"/>
  <c r="K53" i="58"/>
  <c r="J53" i="58"/>
  <c r="I53" i="58"/>
  <c r="H53" i="58"/>
  <c r="M50" i="58"/>
  <c r="L50" i="58"/>
  <c r="L67" i="58" s="1"/>
  <c r="K50" i="58"/>
  <c r="K67" i="58" s="1"/>
  <c r="J50" i="58"/>
  <c r="J67" i="58" s="1"/>
  <c r="I50" i="58"/>
  <c r="H49" i="58"/>
  <c r="H48" i="58"/>
  <c r="H47" i="58"/>
  <c r="H50" i="58" l="1"/>
  <c r="L80" i="58"/>
  <c r="L88" i="58"/>
  <c r="I102" i="58"/>
  <c r="M67" i="58"/>
  <c r="I80" i="58"/>
  <c r="M80" i="58"/>
  <c r="M88" i="58"/>
  <c r="J102" i="58"/>
  <c r="K102" i="58"/>
  <c r="I88" i="58"/>
  <c r="I67" i="58"/>
  <c r="H67" i="58"/>
  <c r="H93" i="58"/>
  <c r="H102" i="58" s="1"/>
  <c r="H72" i="58"/>
  <c r="H80" i="58" s="1"/>
  <c r="H88" i="58"/>
  <c r="H66" i="68" l="1"/>
  <c r="M54" i="68"/>
  <c r="L54" i="68"/>
  <c r="K54" i="68"/>
  <c r="J54" i="68"/>
  <c r="I54" i="68"/>
  <c r="H54" i="68"/>
  <c r="M52" i="68"/>
  <c r="L52" i="68"/>
  <c r="K52" i="68"/>
  <c r="J52" i="68"/>
  <c r="I52" i="68"/>
  <c r="H52" i="68"/>
  <c r="M45" i="68"/>
  <c r="L45" i="68"/>
  <c r="I45" i="68"/>
  <c r="H45" i="68"/>
  <c r="M40" i="68"/>
  <c r="L40" i="68"/>
  <c r="K40" i="68"/>
  <c r="I40" i="68"/>
  <c r="H40" i="68"/>
  <c r="M38" i="68"/>
  <c r="L38" i="68"/>
  <c r="K38" i="68"/>
  <c r="J38" i="68"/>
  <c r="J46" i="68" s="1"/>
  <c r="I38" i="68"/>
  <c r="H37" i="68"/>
  <c r="H38" i="68" s="1"/>
  <c r="J32" i="68"/>
  <c r="M31" i="68"/>
  <c r="L31" i="68"/>
  <c r="K31" i="68"/>
  <c r="I31" i="68"/>
  <c r="H31" i="68"/>
  <c r="M29" i="68"/>
  <c r="L29" i="68"/>
  <c r="K29" i="68"/>
  <c r="I29" i="68"/>
  <c r="H29" i="68"/>
  <c r="M27" i="68"/>
  <c r="L27" i="68"/>
  <c r="K27" i="68"/>
  <c r="I27" i="68"/>
  <c r="H27" i="68"/>
  <c r="M25" i="68"/>
  <c r="L25" i="68"/>
  <c r="K25" i="68"/>
  <c r="I25" i="68"/>
  <c r="H23" i="68"/>
  <c r="H25" i="68" s="1"/>
  <c r="M22" i="68"/>
  <c r="L22" i="68"/>
  <c r="K22" i="68"/>
  <c r="I22" i="68"/>
  <c r="H21" i="68"/>
  <c r="H22" i="68" s="1"/>
  <c r="M20" i="68"/>
  <c r="L20" i="68"/>
  <c r="K20" i="68"/>
  <c r="I20" i="68"/>
  <c r="H18" i="68"/>
  <c r="H20" i="68" s="1"/>
  <c r="M17" i="68"/>
  <c r="L17" i="68"/>
  <c r="K17" i="68"/>
  <c r="I17" i="68"/>
  <c r="H17" i="68"/>
  <c r="M15" i="68"/>
  <c r="L15" i="68"/>
  <c r="K15" i="68"/>
  <c r="I15" i="68"/>
  <c r="H13" i="68"/>
  <c r="H15" i="68" s="1"/>
  <c r="M12" i="68"/>
  <c r="L12" i="68"/>
  <c r="K12" i="68"/>
  <c r="I12" i="68"/>
  <c r="H10" i="68"/>
  <c r="L46" i="68" l="1"/>
  <c r="I55" i="68"/>
  <c r="M55" i="68"/>
  <c r="M46" i="68"/>
  <c r="J55" i="68"/>
  <c r="J56" i="68" s="1"/>
  <c r="K46" i="68"/>
  <c r="I46" i="68"/>
  <c r="M32" i="68"/>
  <c r="I32" i="68"/>
  <c r="H46" i="68"/>
  <c r="K55" i="68"/>
  <c r="L32" i="68"/>
  <c r="K32" i="68"/>
  <c r="H55" i="68"/>
  <c r="L55" i="68"/>
  <c r="H32" i="68"/>
  <c r="M27" i="63"/>
  <c r="L27" i="63"/>
  <c r="K27" i="63"/>
  <c r="J27" i="63"/>
  <c r="I27" i="63"/>
  <c r="H26" i="63"/>
  <c r="H27" i="63" s="1"/>
  <c r="M56" i="68" l="1"/>
  <c r="I56" i="68"/>
  <c r="H56" i="68"/>
  <c r="H61" i="68" s="1"/>
  <c r="H60" i="68" s="1"/>
  <c r="H72" i="68" s="1"/>
  <c r="L56" i="68"/>
  <c r="K56" i="68"/>
  <c r="H52" i="63"/>
  <c r="H44" i="63"/>
  <c r="M38" i="63"/>
  <c r="L38" i="63"/>
  <c r="K38" i="63"/>
  <c r="J38" i="63"/>
  <c r="I38" i="63"/>
  <c r="H38" i="63"/>
  <c r="M35" i="63"/>
  <c r="L35" i="63"/>
  <c r="H35" i="63"/>
  <c r="M32" i="63"/>
  <c r="L32" i="63"/>
  <c r="K32" i="63"/>
  <c r="J32" i="63"/>
  <c r="I32" i="63"/>
  <c r="H32" i="63"/>
  <c r="K29" i="63"/>
  <c r="J29" i="63"/>
  <c r="I29" i="63"/>
  <c r="H29" i="63"/>
  <c r="M25" i="63"/>
  <c r="L25" i="63"/>
  <c r="K25" i="63"/>
  <c r="J25" i="63"/>
  <c r="I25" i="63"/>
  <c r="H25" i="63"/>
  <c r="M22" i="63"/>
  <c r="L22" i="63"/>
  <c r="K22" i="63"/>
  <c r="J22" i="63"/>
  <c r="I22" i="63"/>
  <c r="H22" i="63"/>
  <c r="M19" i="63"/>
  <c r="L19" i="63"/>
  <c r="K19" i="63"/>
  <c r="J19" i="63"/>
  <c r="I19" i="63"/>
  <c r="H19" i="63"/>
  <c r="M14" i="63"/>
  <c r="L14" i="63"/>
  <c r="K14" i="63"/>
  <c r="J14" i="63"/>
  <c r="I14" i="63"/>
  <c r="H14" i="63"/>
  <c r="M11" i="63"/>
  <c r="L11" i="63"/>
  <c r="K11" i="63"/>
  <c r="J11" i="63"/>
  <c r="I11" i="63"/>
  <c r="H11" i="63"/>
  <c r="I39" i="63" l="1"/>
  <c r="M39" i="63"/>
  <c r="J39" i="63"/>
  <c r="J40" i="63" s="1"/>
  <c r="K15" i="63"/>
  <c r="K39" i="63"/>
  <c r="H15" i="63"/>
  <c r="L15" i="63"/>
  <c r="H39" i="63"/>
  <c r="L39" i="63"/>
  <c r="H54" i="63"/>
  <c r="I15" i="63"/>
  <c r="M15" i="63"/>
  <c r="J15" i="63"/>
  <c r="M40" i="63"/>
  <c r="I40" i="63" l="1"/>
  <c r="L40" i="63"/>
  <c r="H40" i="63"/>
  <c r="K40" i="63"/>
  <c r="M78" i="29"/>
  <c r="L78" i="29"/>
  <c r="K78" i="29"/>
  <c r="J78" i="29"/>
  <c r="I78" i="29"/>
  <c r="H77" i="29"/>
  <c r="H78" i="29" s="1"/>
  <c r="H105" i="29" s="1"/>
  <c r="M74" i="29"/>
  <c r="L74" i="29"/>
  <c r="K74" i="29"/>
  <c r="J74" i="29"/>
  <c r="I74" i="29"/>
  <c r="H73" i="29"/>
  <c r="H74" i="29" s="1"/>
  <c r="M72" i="29"/>
  <c r="L72" i="29"/>
  <c r="K72" i="29"/>
  <c r="J72" i="29"/>
  <c r="I72" i="29"/>
  <c r="H71" i="29"/>
  <c r="H72" i="29" s="1"/>
  <c r="M66" i="29"/>
  <c r="L66" i="29"/>
  <c r="K66" i="29"/>
  <c r="J66" i="29"/>
  <c r="I66" i="29"/>
  <c r="H65" i="29"/>
  <c r="H64" i="29"/>
  <c r="H63" i="29"/>
  <c r="M62" i="29"/>
  <c r="L62" i="29"/>
  <c r="K62" i="29"/>
  <c r="J62" i="29"/>
  <c r="I62" i="29"/>
  <c r="H61" i="29"/>
  <c r="H60" i="29"/>
  <c r="H59" i="29"/>
  <c r="H58" i="29"/>
  <c r="M55" i="29"/>
  <c r="L55" i="29"/>
  <c r="L56" i="29" s="1"/>
  <c r="K55" i="29"/>
  <c r="J55" i="29"/>
  <c r="I55" i="29"/>
  <c r="H54" i="29"/>
  <c r="H53" i="29"/>
  <c r="M52" i="29"/>
  <c r="L52" i="29"/>
  <c r="K52" i="29"/>
  <c r="J52" i="29"/>
  <c r="I52" i="29"/>
  <c r="G52" i="29"/>
  <c r="H51" i="29"/>
  <c r="H50" i="29"/>
  <c r="H49" i="29"/>
  <c r="H48" i="29"/>
  <c r="H46" i="29"/>
  <c r="H45" i="29"/>
  <c r="H43" i="29"/>
  <c r="M40" i="29"/>
  <c r="L40" i="29"/>
  <c r="K40" i="29"/>
  <c r="J40" i="29"/>
  <c r="I40" i="29"/>
  <c r="H39" i="29"/>
  <c r="H38" i="29"/>
  <c r="H37" i="29"/>
  <c r="M36" i="29"/>
  <c r="L36" i="29"/>
  <c r="K36" i="29"/>
  <c r="J36" i="29"/>
  <c r="I36" i="29"/>
  <c r="H35" i="29"/>
  <c r="H34" i="29"/>
  <c r="H33" i="29"/>
  <c r="M32" i="29"/>
  <c r="L32" i="29"/>
  <c r="K32" i="29"/>
  <c r="J32" i="29"/>
  <c r="I32" i="29"/>
  <c r="H31" i="29"/>
  <c r="H32" i="29" s="1"/>
  <c r="M30" i="29"/>
  <c r="L30" i="29"/>
  <c r="K30" i="29"/>
  <c r="J30" i="29"/>
  <c r="I30" i="29"/>
  <c r="H29" i="29"/>
  <c r="H28" i="29"/>
  <c r="H27" i="29"/>
  <c r="H26" i="29"/>
  <c r="H23" i="29"/>
  <c r="H22" i="29"/>
  <c r="H25" i="29" s="1"/>
  <c r="M19" i="29"/>
  <c r="L19" i="29"/>
  <c r="K19" i="29"/>
  <c r="J19" i="29"/>
  <c r="I19" i="29"/>
  <c r="H18" i="29"/>
  <c r="H19" i="29" s="1"/>
  <c r="M17" i="29"/>
  <c r="L17" i="29"/>
  <c r="K17" i="29"/>
  <c r="J17" i="29"/>
  <c r="I17" i="29"/>
  <c r="H16" i="29"/>
  <c r="H15" i="29"/>
  <c r="H17" i="29" s="1"/>
  <c r="M14" i="29"/>
  <c r="L14" i="29"/>
  <c r="K14" i="29"/>
  <c r="J14" i="29"/>
  <c r="I14" i="29"/>
  <c r="H13" i="29"/>
  <c r="H12" i="29"/>
  <c r="H11" i="29"/>
  <c r="H75" i="29" l="1"/>
  <c r="L75" i="29"/>
  <c r="H47" i="29"/>
  <c r="K67" i="29"/>
  <c r="I75" i="29"/>
  <c r="I20" i="29"/>
  <c r="M20" i="29"/>
  <c r="H14" i="29"/>
  <c r="H20" i="29" s="1"/>
  <c r="J20" i="29"/>
  <c r="J56" i="29"/>
  <c r="L67" i="29"/>
  <c r="M75" i="29"/>
  <c r="K20" i="29"/>
  <c r="K41" i="29"/>
  <c r="H40" i="29"/>
  <c r="H55" i="29"/>
  <c r="L41" i="29"/>
  <c r="K56" i="29"/>
  <c r="H62" i="29"/>
  <c r="I67" i="29"/>
  <c r="M67" i="29"/>
  <c r="I41" i="29"/>
  <c r="M41" i="29"/>
  <c r="J41" i="29"/>
  <c r="H36" i="29"/>
  <c r="I56" i="29"/>
  <c r="M56" i="29"/>
  <c r="H66" i="29"/>
  <c r="J67" i="29"/>
  <c r="J75" i="29"/>
  <c r="L20" i="29"/>
  <c r="H30" i="29"/>
  <c r="H52" i="29"/>
  <c r="K75" i="29"/>
  <c r="H10" i="66"/>
  <c r="H45" i="66"/>
  <c r="H39" i="66"/>
  <c r="M33" i="66"/>
  <c r="L33" i="66"/>
  <c r="K33" i="66"/>
  <c r="J33" i="66"/>
  <c r="I33" i="66"/>
  <c r="H31" i="66"/>
  <c r="H30" i="66"/>
  <c r="H33" i="66" s="1"/>
  <c r="M28" i="66"/>
  <c r="L28" i="66"/>
  <c r="K28" i="66"/>
  <c r="J28" i="66"/>
  <c r="I28" i="66"/>
  <c r="H27" i="66"/>
  <c r="H25" i="66"/>
  <c r="M21" i="66"/>
  <c r="L21" i="66"/>
  <c r="K21" i="66"/>
  <c r="J21" i="66"/>
  <c r="I21" i="66"/>
  <c r="H19" i="66"/>
  <c r="M18" i="66"/>
  <c r="M22" i="66" s="1"/>
  <c r="L18" i="66"/>
  <c r="K18" i="66"/>
  <c r="J18" i="66"/>
  <c r="I18" i="66"/>
  <c r="M68" i="29" l="1"/>
  <c r="H56" i="29"/>
  <c r="H49" i="66"/>
  <c r="K22" i="66"/>
  <c r="K34" i="66" s="1"/>
  <c r="K35" i="66" s="1"/>
  <c r="I22" i="66"/>
  <c r="L22" i="66"/>
  <c r="L34" i="66" s="1"/>
  <c r="L35" i="66" s="1"/>
  <c r="I34" i="66"/>
  <c r="I35" i="66" s="1"/>
  <c r="H21" i="66"/>
  <c r="M34" i="66"/>
  <c r="M35" i="66" s="1"/>
  <c r="J22" i="66"/>
  <c r="J34" i="66" s="1"/>
  <c r="J35" i="66" s="1"/>
  <c r="H28" i="66"/>
  <c r="H41" i="29"/>
  <c r="K68" i="29"/>
  <c r="H67" i="29"/>
  <c r="J68" i="29"/>
  <c r="I68" i="29"/>
  <c r="L68" i="29"/>
  <c r="H18" i="66"/>
  <c r="H68" i="29" l="1"/>
  <c r="H22" i="66"/>
  <c r="H34" i="66" s="1"/>
  <c r="H35" i="66" s="1"/>
  <c r="M44" i="67"/>
  <c r="K44" i="67"/>
  <c r="J44" i="67"/>
  <c r="I44" i="67"/>
  <c r="H44" i="67"/>
  <c r="M41" i="67"/>
  <c r="L41" i="67"/>
  <c r="L45" i="67" s="1"/>
  <c r="K41" i="67"/>
  <c r="J41" i="67"/>
  <c r="I41" i="67"/>
  <c r="H41" i="67"/>
  <c r="M36" i="67"/>
  <c r="L36" i="67"/>
  <c r="K36" i="67"/>
  <c r="J36" i="67"/>
  <c r="I36" i="67"/>
  <c r="H34" i="67"/>
  <c r="H36" i="67" s="1"/>
  <c r="M33" i="67"/>
  <c r="M37" i="67" s="1"/>
  <c r="L33" i="67"/>
  <c r="K33" i="67"/>
  <c r="J33" i="67"/>
  <c r="I33" i="67"/>
  <c r="H33" i="67"/>
  <c r="M28" i="67"/>
  <c r="L28" i="67"/>
  <c r="K28" i="67"/>
  <c r="J28" i="67"/>
  <c r="I28" i="67"/>
  <c r="H26" i="67"/>
  <c r="H28" i="67" s="1"/>
  <c r="M25" i="67"/>
  <c r="L25" i="67"/>
  <c r="K25" i="67"/>
  <c r="J25" i="67"/>
  <c r="I25" i="67"/>
  <c r="H25" i="67"/>
  <c r="M22" i="67"/>
  <c r="L22" i="67"/>
  <c r="K22" i="67"/>
  <c r="J22" i="67"/>
  <c r="I22" i="67"/>
  <c r="H22" i="67"/>
  <c r="H21" i="67"/>
  <c r="M20" i="67"/>
  <c r="L20" i="67"/>
  <c r="K20" i="67"/>
  <c r="J20" i="67"/>
  <c r="I20" i="67"/>
  <c r="H17" i="67"/>
  <c r="H20" i="67" s="1"/>
  <c r="M16" i="67"/>
  <c r="L16" i="67"/>
  <c r="K16" i="67"/>
  <c r="J16" i="67"/>
  <c r="I16" i="67"/>
  <c r="H15" i="67"/>
  <c r="H14" i="67"/>
  <c r="H13" i="67"/>
  <c r="H11" i="67"/>
  <c r="J37" i="67" l="1"/>
  <c r="H45" i="67"/>
  <c r="K37" i="67"/>
  <c r="L37" i="67"/>
  <c r="L46" i="67" s="1"/>
  <c r="L47" i="67" s="1"/>
  <c r="M45" i="67"/>
  <c r="L29" i="67"/>
  <c r="K45" i="67"/>
  <c r="M29" i="67"/>
  <c r="M46" i="67" s="1"/>
  <c r="M47" i="67" s="1"/>
  <c r="I37" i="67"/>
  <c r="I45" i="67"/>
  <c r="J45" i="67"/>
  <c r="J29" i="67"/>
  <c r="J46" i="67" s="1"/>
  <c r="J47" i="67" s="1"/>
  <c r="K29" i="67"/>
  <c r="H16" i="67"/>
  <c r="H29" i="67" s="1"/>
  <c r="H37" i="67"/>
  <c r="I29" i="67"/>
  <c r="K46" i="67" l="1"/>
  <c r="K47" i="67" s="1"/>
  <c r="I46" i="67"/>
  <c r="I47" i="67" s="1"/>
  <c r="H46" i="67"/>
  <c r="H47" i="67" s="1"/>
  <c r="H54" i="57"/>
  <c r="H47" i="57"/>
  <c r="H56" i="57" s="1"/>
  <c r="M39" i="57"/>
  <c r="M40" i="57" s="1"/>
  <c r="L39" i="57"/>
  <c r="L40" i="57" s="1"/>
  <c r="K39" i="57"/>
  <c r="K40" i="57" s="1"/>
  <c r="J39" i="57"/>
  <c r="J40" i="57" s="1"/>
  <c r="I39" i="57"/>
  <c r="I40" i="57" s="1"/>
  <c r="H39" i="57"/>
  <c r="H40" i="57" s="1"/>
  <c r="M29" i="57"/>
  <c r="L29" i="57"/>
  <c r="K29" i="57"/>
  <c r="J29" i="57"/>
  <c r="I29" i="57"/>
  <c r="H29" i="57"/>
  <c r="M24" i="57"/>
  <c r="M30" i="57" s="1"/>
  <c r="L24" i="57"/>
  <c r="K24" i="57"/>
  <c r="J24" i="57"/>
  <c r="I24" i="57"/>
  <c r="H24" i="57"/>
  <c r="M18" i="57"/>
  <c r="L18" i="57"/>
  <c r="K18" i="57"/>
  <c r="K30" i="57" s="1"/>
  <c r="J18" i="57"/>
  <c r="J30" i="57" s="1"/>
  <c r="I18" i="57"/>
  <c r="H18" i="57"/>
  <c r="J41" i="57" l="1"/>
  <c r="J42" i="57" s="1"/>
  <c r="L30" i="57"/>
  <c r="I30" i="57"/>
  <c r="H30" i="57"/>
  <c r="H41" i="57" s="1"/>
  <c r="H42" i="57" s="1"/>
  <c r="M41" i="57"/>
  <c r="M42" i="57" s="1"/>
  <c r="K41" i="57"/>
  <c r="K42" i="57" s="1"/>
  <c r="I41" i="57"/>
  <c r="I42" i="57" s="1"/>
  <c r="L41" i="57"/>
  <c r="L42" i="57" s="1"/>
  <c r="H119" i="29" l="1"/>
  <c r="H111" i="29"/>
  <c r="M105" i="29"/>
  <c r="J105" i="29"/>
  <c r="J106" i="29" s="1"/>
  <c r="I105" i="29"/>
  <c r="L105" i="29"/>
  <c r="L106" i="29" s="1"/>
  <c r="K105" i="29"/>
  <c r="K106" i="29" s="1"/>
  <c r="H121" i="29" l="1"/>
  <c r="H106" i="29"/>
  <c r="K107" i="29"/>
  <c r="M106" i="29"/>
  <c r="M107" i="29" s="1"/>
  <c r="I106" i="29"/>
  <c r="I107" i="29" l="1"/>
  <c r="J107" i="29"/>
  <c r="H107" i="29"/>
  <c r="N110" i="29" s="1"/>
  <c r="J22" i="65"/>
  <c r="M21" i="65"/>
  <c r="L21" i="65"/>
  <c r="K21" i="65"/>
  <c r="I21" i="65"/>
  <c r="H21" i="65"/>
  <c r="M18" i="65"/>
  <c r="L18" i="65"/>
  <c r="K18" i="65"/>
  <c r="I18" i="65"/>
  <c r="H18" i="65"/>
  <c r="M13" i="65"/>
  <c r="M14" i="65" s="1"/>
  <c r="L13" i="65"/>
  <c r="L14" i="65" s="1"/>
  <c r="K13" i="65"/>
  <c r="K14" i="65" s="1"/>
  <c r="K22" i="65" s="1"/>
  <c r="I13" i="65"/>
  <c r="I14" i="65" s="1"/>
  <c r="H10" i="65"/>
  <c r="H13" i="65" s="1"/>
  <c r="H14" i="65" s="1"/>
  <c r="I22" i="65" l="1"/>
  <c r="H22" i="65"/>
  <c r="M22" i="65"/>
  <c r="L22" i="65"/>
  <c r="I48" i="64" l="1"/>
  <c r="I40" i="64"/>
  <c r="I50" i="64" s="1"/>
  <c r="M33" i="64"/>
  <c r="L33" i="64"/>
  <c r="K33" i="64"/>
  <c r="J33" i="64"/>
  <c r="I33" i="64"/>
  <c r="H32" i="64"/>
  <c r="H33" i="64" s="1"/>
  <c r="M31" i="64"/>
  <c r="L31" i="64"/>
  <c r="K31" i="64"/>
  <c r="J31" i="64"/>
  <c r="I31" i="64"/>
  <c r="H29" i="64"/>
  <c r="H31" i="64" s="1"/>
  <c r="M28" i="64"/>
  <c r="L28" i="64"/>
  <c r="K28" i="64"/>
  <c r="J28" i="64"/>
  <c r="I28" i="64"/>
  <c r="H26" i="64"/>
  <c r="H28" i="64" s="1"/>
  <c r="M25" i="64"/>
  <c r="L25" i="64"/>
  <c r="K25" i="64"/>
  <c r="J25" i="64"/>
  <c r="I25" i="64"/>
  <c r="H23" i="64"/>
  <c r="H25" i="64" s="1"/>
  <c r="M20" i="64"/>
  <c r="L20" i="64"/>
  <c r="K20" i="64"/>
  <c r="J20" i="64"/>
  <c r="I20" i="64"/>
  <c r="H18" i="64"/>
  <c r="H20" i="64" s="1"/>
  <c r="M17" i="64"/>
  <c r="L17" i="64"/>
  <c r="K17" i="64"/>
  <c r="J17" i="64"/>
  <c r="I17" i="64"/>
  <c r="H15" i="64"/>
  <c r="H17" i="64" s="1"/>
  <c r="M14" i="64"/>
  <c r="L14" i="64"/>
  <c r="K14" i="64"/>
  <c r="J14" i="64"/>
  <c r="I14" i="64"/>
  <c r="H13" i="64"/>
  <c r="H14" i="64" s="1"/>
  <c r="M12" i="64"/>
  <c r="L12" i="64"/>
  <c r="K12" i="64"/>
  <c r="J12" i="64"/>
  <c r="I12" i="64"/>
  <c r="H11" i="64"/>
  <c r="H12" i="64" s="1"/>
  <c r="I34" i="64" l="1"/>
  <c r="M34" i="64"/>
  <c r="L21" i="64"/>
  <c r="J34" i="64"/>
  <c r="J35" i="64" s="1"/>
  <c r="J36" i="64" s="1"/>
  <c r="K21" i="64"/>
  <c r="I21" i="64"/>
  <c r="I35" i="64" s="1"/>
  <c r="I36" i="64" s="1"/>
  <c r="M21" i="64"/>
  <c r="M35" i="64" s="1"/>
  <c r="M36" i="64" s="1"/>
  <c r="L34" i="64"/>
  <c r="L35" i="64" s="1"/>
  <c r="L36" i="64" s="1"/>
  <c r="J21" i="64"/>
  <c r="K34" i="64"/>
  <c r="K35" i="64" s="1"/>
  <c r="K36" i="64" s="1"/>
  <c r="H21" i="64"/>
  <c r="H34" i="64"/>
  <c r="H35" i="64" l="1"/>
  <c r="H36" i="64" s="1"/>
  <c r="H57" i="15" l="1"/>
  <c r="H116" i="58" l="1"/>
  <c r="H108" i="58"/>
  <c r="H118" i="58" s="1"/>
  <c r="M44" i="58"/>
  <c r="L44" i="58"/>
  <c r="K44" i="58"/>
  <c r="J44" i="58"/>
  <c r="I44" i="58"/>
  <c r="H41" i="58"/>
  <c r="H44"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18" i="58"/>
  <c r="H17" i="58"/>
  <c r="M16" i="58"/>
  <c r="L16" i="58"/>
  <c r="K16" i="58"/>
  <c r="J16" i="58"/>
  <c r="I16" i="58"/>
  <c r="H15" i="58"/>
  <c r="H14" i="58"/>
  <c r="H13" i="58"/>
  <c r="M12" i="58"/>
  <c r="L12" i="58"/>
  <c r="K12" i="58"/>
  <c r="J12" i="58"/>
  <c r="I12" i="58"/>
  <c r="H11" i="58"/>
  <c r="H10" i="58"/>
  <c r="H9" i="58"/>
  <c r="L45" i="58" l="1"/>
  <c r="L103" i="58" s="1"/>
  <c r="L104" i="58" s="1"/>
  <c r="M45" i="58"/>
  <c r="M103" i="58" s="1"/>
  <c r="M104" i="58" s="1"/>
  <c r="H21" i="58"/>
  <c r="H16" i="58"/>
  <c r="K45" i="58"/>
  <c r="K103" i="58" s="1"/>
  <c r="K104" i="58" s="1"/>
  <c r="J45" i="58"/>
  <c r="J103" i="58" s="1"/>
  <c r="J104" i="58" s="1"/>
  <c r="H12" i="58"/>
  <c r="H25" i="58"/>
  <c r="I45" i="58"/>
  <c r="I103" i="58" s="1"/>
  <c r="I104" i="58" s="1"/>
  <c r="H29" i="58"/>
  <c r="H45" i="58" l="1"/>
  <c r="H103" i="58" s="1"/>
  <c r="H104" i="58" s="1"/>
  <c r="I28" i="15" l="1"/>
  <c r="M62" i="15" l="1"/>
  <c r="L62" i="15"/>
  <c r="K62" i="15"/>
  <c r="J62" i="15"/>
  <c r="I62" i="15"/>
  <c r="H61" i="15"/>
  <c r="H62" i="15" s="1"/>
  <c r="H49" i="15"/>
  <c r="H50" i="15" s="1"/>
  <c r="I50" i="15"/>
  <c r="J50" i="15"/>
  <c r="K50" i="15"/>
  <c r="L50" i="15"/>
  <c r="M50" i="15"/>
  <c r="H87" i="15" l="1"/>
  <c r="H51" i="15" l="1"/>
  <c r="H108" i="15" l="1"/>
  <c r="H101" i="15"/>
  <c r="H110" i="15" s="1"/>
  <c r="M90" i="15"/>
  <c r="L90" i="15"/>
  <c r="K90" i="15"/>
  <c r="J90" i="15"/>
  <c r="I90" i="15"/>
  <c r="H89" i="15"/>
  <c r="H90" i="15" s="1"/>
  <c r="M88" i="15"/>
  <c r="L88" i="15"/>
  <c r="K88" i="15"/>
  <c r="J88" i="15"/>
  <c r="I88" i="15"/>
  <c r="H88" i="15"/>
  <c r="M86" i="15"/>
  <c r="M91" i="15" s="1"/>
  <c r="M92" i="15" s="1"/>
  <c r="L86" i="15"/>
  <c r="K86" i="15"/>
  <c r="I86" i="15"/>
  <c r="H85" i="15"/>
  <c r="H86" i="15" s="1"/>
  <c r="J80" i="15"/>
  <c r="J81" i="15" s="1"/>
  <c r="M79" i="15"/>
  <c r="M80" i="15" s="1"/>
  <c r="M81" i="15" s="1"/>
  <c r="L79" i="15"/>
  <c r="L80" i="15" s="1"/>
  <c r="L81" i="15" s="1"/>
  <c r="K79" i="15"/>
  <c r="K80" i="15" s="1"/>
  <c r="K81" i="15" s="1"/>
  <c r="I79" i="15"/>
  <c r="I80" i="15" s="1"/>
  <c r="I81" i="15" s="1"/>
  <c r="H79" i="15"/>
  <c r="H80" i="15" s="1"/>
  <c r="H81" i="15" s="1"/>
  <c r="J72" i="15"/>
  <c r="M71" i="15"/>
  <c r="M72" i="15" s="1"/>
  <c r="L71" i="15"/>
  <c r="L72" i="15" s="1"/>
  <c r="K71" i="15"/>
  <c r="K72" i="15" s="1"/>
  <c r="I71" i="15"/>
  <c r="I72" i="15" s="1"/>
  <c r="H70" i="15"/>
  <c r="H71" i="15" s="1"/>
  <c r="H72" i="15" s="1"/>
  <c r="M67" i="15"/>
  <c r="M68" i="15" s="1"/>
  <c r="L67" i="15"/>
  <c r="L68" i="15" s="1"/>
  <c r="K67" i="15"/>
  <c r="K68" i="15" s="1"/>
  <c r="J67" i="15"/>
  <c r="J68" i="15" s="1"/>
  <c r="I67" i="15"/>
  <c r="I68" i="15" s="1"/>
  <c r="H65" i="15"/>
  <c r="H67" i="15" s="1"/>
  <c r="H68" i="15" s="1"/>
  <c r="M60" i="15"/>
  <c r="L60" i="15"/>
  <c r="K60" i="15"/>
  <c r="J60" i="15"/>
  <c r="I60" i="15"/>
  <c r="H59" i="15"/>
  <c r="H60" i="15" s="1"/>
  <c r="M58" i="15"/>
  <c r="L58" i="15"/>
  <c r="K58" i="15"/>
  <c r="J58" i="15"/>
  <c r="I58" i="15"/>
  <c r="H58" i="15"/>
  <c r="M56" i="15"/>
  <c r="L56" i="15"/>
  <c r="K56" i="15"/>
  <c r="J56" i="15"/>
  <c r="I56" i="15"/>
  <c r="H55" i="15"/>
  <c r="H56" i="15" s="1"/>
  <c r="M54" i="15"/>
  <c r="L54" i="15"/>
  <c r="K54" i="15"/>
  <c r="J54" i="15"/>
  <c r="I54" i="15"/>
  <c r="H53" i="15"/>
  <c r="H54" i="15" s="1"/>
  <c r="M52" i="15"/>
  <c r="L52" i="15"/>
  <c r="K52" i="15"/>
  <c r="J52" i="15"/>
  <c r="I52" i="15"/>
  <c r="H52" i="15"/>
  <c r="M48" i="15"/>
  <c r="L48" i="15"/>
  <c r="K48" i="15"/>
  <c r="J48" i="15"/>
  <c r="I48" i="15"/>
  <c r="H47" i="15"/>
  <c r="H48" i="15" s="1"/>
  <c r="M46" i="15"/>
  <c r="L46" i="15"/>
  <c r="K46" i="15"/>
  <c r="J46" i="15"/>
  <c r="I46" i="15"/>
  <c r="H45" i="15"/>
  <c r="H46" i="15" s="1"/>
  <c r="M44" i="15"/>
  <c r="L44" i="15"/>
  <c r="K44" i="15"/>
  <c r="J44" i="15"/>
  <c r="I44" i="15"/>
  <c r="H43" i="15"/>
  <c r="H44" i="15" s="1"/>
  <c r="M42" i="15"/>
  <c r="L42" i="15"/>
  <c r="K42" i="15"/>
  <c r="J42" i="15"/>
  <c r="I42" i="15"/>
  <c r="H41" i="15"/>
  <c r="H42" i="15" s="1"/>
  <c r="M40" i="15"/>
  <c r="L40" i="15"/>
  <c r="K40" i="15"/>
  <c r="J40" i="15"/>
  <c r="I40" i="15"/>
  <c r="H39" i="15"/>
  <c r="H40" i="15" s="1"/>
  <c r="M38" i="15"/>
  <c r="L38" i="15"/>
  <c r="K38" i="15"/>
  <c r="J38" i="15"/>
  <c r="I38" i="15"/>
  <c r="H36" i="15"/>
  <c r="H38" i="15" s="1"/>
  <c r="M35" i="15"/>
  <c r="L35" i="15"/>
  <c r="K35" i="15"/>
  <c r="J35" i="15"/>
  <c r="I35" i="15"/>
  <c r="H33" i="15"/>
  <c r="H35" i="15" s="1"/>
  <c r="M28" i="15"/>
  <c r="L28" i="15"/>
  <c r="K28" i="15"/>
  <c r="J28" i="15"/>
  <c r="H24" i="15"/>
  <c r="H28" i="15" s="1"/>
  <c r="M23" i="15"/>
  <c r="L23" i="15"/>
  <c r="K23" i="15"/>
  <c r="J23" i="15"/>
  <c r="I23" i="15"/>
  <c r="H22" i="15"/>
  <c r="H21" i="15"/>
  <c r="M20" i="15"/>
  <c r="L20" i="15"/>
  <c r="K20" i="15"/>
  <c r="J20" i="15"/>
  <c r="I20" i="15"/>
  <c r="H16" i="15"/>
  <c r="H20" i="15" s="1"/>
  <c r="M15" i="15"/>
  <c r="L15" i="15"/>
  <c r="K15" i="15"/>
  <c r="I15" i="15"/>
  <c r="I31" i="15" s="1"/>
  <c r="H13" i="15"/>
  <c r="H12" i="15"/>
  <c r="I63" i="15" l="1"/>
  <c r="K63" i="15"/>
  <c r="J91" i="15"/>
  <c r="J92" i="15" s="1"/>
  <c r="H23" i="15"/>
  <c r="H63" i="15"/>
  <c r="M63" i="15"/>
  <c r="L63" i="15"/>
  <c r="I91" i="15"/>
  <c r="I92" i="15" s="1"/>
  <c r="K31" i="15"/>
  <c r="L91" i="15"/>
  <c r="L92" i="15" s="1"/>
  <c r="M31" i="15"/>
  <c r="L31" i="15"/>
  <c r="K91" i="15"/>
  <c r="K92" i="15" s="1"/>
  <c r="J31" i="15"/>
  <c r="J73" i="15" s="1"/>
  <c r="H15" i="15"/>
  <c r="H31" i="15" s="1"/>
  <c r="H91" i="15"/>
  <c r="H92" i="15" s="1"/>
  <c r="I73" i="15" l="1"/>
  <c r="I93" i="15" s="1"/>
  <c r="K73" i="15"/>
  <c r="J93" i="15"/>
  <c r="M73" i="15"/>
  <c r="M93" i="15" s="1"/>
  <c r="L73" i="15"/>
  <c r="L93" i="15" s="1"/>
  <c r="K93" i="15"/>
  <c r="H73" i="15"/>
  <c r="H93" i="15" s="1"/>
</calcChain>
</file>

<file path=xl/sharedStrings.xml><?xml version="1.0" encoding="utf-8"?>
<sst xmlns="http://schemas.openxmlformats.org/spreadsheetml/2006/main" count="4276" uniqueCount="1144">
  <si>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</si>
  <si>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</si>
  <si>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</si>
  <si>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</si>
  <si>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</si>
  <si>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</si>
  <si>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</si>
  <si>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</si>
  <si>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</si>
  <si>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</si>
  <si>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</si>
  <si>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</si>
  <si>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</si>
  <si>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</si>
  <si>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</si>
  <si>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</si>
  <si>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</si>
  <si>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</si>
  <si>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</si>
  <si>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</si>
  <si>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</si>
  <si>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</si>
  <si>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</si>
  <si>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</si>
  <si>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</si>
  <si>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</si>
  <si>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</si>
  <si>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</si>
  <si>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</si>
  <si>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</si>
  <si>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</si>
  <si>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</si>
  <si>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</si>
  <si>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</si>
  <si>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</si>
  <si>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</si>
  <si>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</si>
  <si>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</si>
  <si>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</si>
  <si>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</si>
  <si>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</si>
  <si>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</si>
  <si>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</si>
  <si>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</si>
  <si>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</si>
  <si>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</si>
  <si>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</si>
  <si>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</si>
  <si>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</si>
  <si>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</si>
  <si>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</si>
  <si>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</si>
  <si>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</si>
  <si>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</si>
  <si>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</si>
  <si>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</si>
  <si>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</si>
  <si>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</si>
  <si>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</si>
  <si>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</si>
  <si>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</si>
  <si>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</si>
  <si>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</si>
  <si>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</si>
  <si>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</si>
  <si>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</si>
  <si>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</si>
  <si>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</si>
  <si>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Turtui įsigyti ir finansiniams įsipareigojimams vykdyti</t>
  </si>
  <si>
    <t>Organizuoti Savivaldybės administracijos darbą</t>
  </si>
  <si>
    <t>0</t>
  </si>
  <si>
    <t>Valstybės tarnautojų pareigybių skaičius</t>
  </si>
  <si>
    <t>Darbuotojų, dirbančių pagal darbo sutartis, pareigybių skaičius</t>
  </si>
  <si>
    <t>ES</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</si>
  <si>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</si>
  <si>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</si>
  <si>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</si>
  <si>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</si>
  <si>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</si>
  <si>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</si>
  <si>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</si>
  <si>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</si>
  <si>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</si>
  <si>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</si>
  <si>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</si>
  <si>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</si>
  <si>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</si>
  <si>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</si>
  <si>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</si>
  <si>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</si>
  <si>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</si>
  <si>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</si>
  <si>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</si>
  <si>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</si>
  <si>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</si>
  <si>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</si>
  <si>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</si>
  <si>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</si>
  <si>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</si>
  <si>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</si>
  <si>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</si>
  <si>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</si>
  <si>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</si>
  <si>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</si>
  <si>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</si>
  <si>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</si>
  <si>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</si>
  <si>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</si>
  <si>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</si>
  <si>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</si>
  <si>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</si>
  <si>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</si>
  <si>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</si>
  <si>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</si>
  <si>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</si>
  <si>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</si>
  <si>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</si>
  <si>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</si>
  <si>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</si>
  <si>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</si>
  <si>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</si>
  <si>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</si>
  <si>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350</t>
  </si>
  <si>
    <t>Įvykdyti visi kriterijai, numatyti Panevėžio miesto savivaldybės Korupcijos prevencijos programos įgyvendinimo priemonių plane</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</si>
  <si>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</si>
  <si>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</si>
  <si>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</si>
  <si>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</si>
  <si>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</si>
  <si>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</si>
  <si>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</si>
  <si>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</si>
  <si>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</si>
  <si>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</si>
  <si>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</si>
  <si>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</si>
  <si>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</si>
  <si>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</si>
  <si>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</si>
  <si>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</si>
  <si>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</si>
  <si>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</si>
  <si>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</si>
  <si>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</si>
  <si>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</si>
  <si>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</si>
  <si>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</si>
  <si>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</si>
  <si>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</si>
  <si>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</si>
  <si>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</si>
  <si>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</si>
  <si>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</si>
  <si>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</si>
  <si>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</si>
  <si>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</si>
  <si>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</si>
  <si>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</si>
  <si>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</si>
  <si>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</si>
  <si>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</si>
  <si>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</si>
  <si>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</si>
  <si>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</si>
  <si>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</si>
  <si>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</si>
  <si>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</si>
  <si>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</si>
  <si>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</si>
  <si>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</si>
  <si>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</si>
  <si>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</si>
  <si>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</si>
  <si>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</si>
  <si>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</si>
  <si>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</si>
  <si>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</si>
  <si>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</si>
  <si>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</si>
  <si>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</si>
  <si>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</si>
  <si>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</si>
  <si>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</si>
  <si>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</si>
  <si>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</si>
  <si>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</si>
  <si>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</si>
  <si>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</si>
  <si>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</si>
  <si>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</si>
  <si>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</si>
  <si>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</si>
  <si>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</si>
  <si>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</si>
  <si>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</si>
  <si>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</si>
  <si>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</si>
  <si>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</si>
  <si>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</si>
  <si>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</si>
  <si>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</si>
  <si>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</si>
  <si>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</si>
  <si>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</si>
  <si>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</si>
  <si>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</si>
  <si>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</si>
  <si>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</si>
  <si>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</si>
  <si>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</si>
  <si>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</si>
  <si>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</si>
  <si>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</si>
  <si>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</si>
  <si>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</si>
  <si>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</si>
  <si>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</si>
  <si>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</si>
  <si>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</si>
  <si>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</si>
  <si>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</si>
  <si>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</si>
  <si>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</si>
  <si>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</si>
  <si>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</si>
  <si>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</si>
  <si>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</si>
  <si>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</si>
  <si>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</si>
  <si>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</si>
  <si>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</si>
  <si>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</si>
  <si>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</si>
  <si>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</si>
  <si>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</si>
  <si>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</si>
  <si>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</si>
  <si>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</si>
  <si>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</si>
  <si>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</si>
  <si>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</si>
  <si>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</si>
  <si>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</si>
  <si>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</si>
  <si>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</si>
  <si>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</si>
  <si>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</si>
  <si>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</si>
  <si>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</si>
  <si>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</si>
  <si>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</si>
  <si>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</si>
  <si>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</si>
  <si>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</si>
  <si>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</si>
  <si>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</si>
  <si>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</si>
  <si>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</si>
  <si>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</si>
  <si>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</si>
  <si>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</si>
  <si>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</si>
  <si>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</si>
  <si>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</si>
  <si>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</si>
  <si>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</si>
  <si>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</si>
  <si>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</si>
  <si>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</si>
  <si>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</si>
  <si>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</si>
  <si>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</si>
  <si>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</si>
  <si>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</si>
  <si>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</si>
  <si>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</si>
  <si>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</si>
  <si>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</si>
  <si>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</si>
  <si>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</si>
  <si>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</si>
  <si>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</si>
  <si>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</si>
  <si>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</si>
  <si>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</si>
  <si>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</si>
  <si>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</si>
  <si>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</si>
  <si>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</si>
  <si>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</si>
  <si>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</si>
  <si>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</si>
  <si>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</si>
  <si>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</si>
  <si>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</si>
  <si>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</si>
  <si>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</si>
  <si>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</si>
  <si>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</si>
  <si>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</si>
  <si>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</si>
  <si>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</si>
  <si>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</si>
  <si>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</si>
  <si>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</si>
  <si>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</si>
  <si>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</si>
  <si>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</si>
  <si>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</si>
  <si>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</si>
  <si>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</si>
  <si>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</si>
  <si>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</si>
  <si>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</si>
  <si>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</si>
  <si>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</si>
  <si>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</si>
  <si>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</si>
  <si>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</si>
  <si>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</si>
  <si>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</si>
  <si>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</si>
  <si>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</si>
  <si>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</si>
  <si>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</si>
  <si>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</si>
  <si>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</si>
  <si>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</si>
  <si>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</si>
  <si>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</si>
  <si>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</si>
  <si>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</si>
  <si>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</si>
  <si>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</si>
  <si>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</si>
  <si>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</si>
  <si>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</si>
  <si>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</si>
  <si>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</si>
  <si>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</si>
  <si>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</si>
  <si>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</si>
  <si>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</si>
  <si>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</si>
  <si>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</si>
  <si>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</si>
  <si>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</si>
  <si>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</si>
  <si>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</si>
  <si>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</si>
  <si>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</si>
  <si>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</si>
  <si>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</si>
  <si>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</si>
  <si>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</si>
  <si>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</si>
  <si>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</si>
  <si>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</si>
  <si>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</si>
  <si>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</si>
  <si>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</si>
  <si>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</si>
  <si>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</si>
  <si>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</si>
  <si>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</si>
  <si>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</si>
  <si>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</si>
  <si>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</si>
  <si>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</si>
  <si>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</si>
  <si>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</si>
  <si>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</si>
  <si>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</si>
  <si>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</si>
  <si>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</si>
  <si>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</si>
  <si>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</si>
  <si>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</si>
  <si>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</si>
  <si>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</si>
  <si>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</si>
  <si>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</si>
  <si>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</si>
  <si>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</si>
  <si>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</si>
  <si>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</si>
  <si>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</si>
  <si>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</si>
  <si>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</si>
  <si>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</si>
  <si>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</si>
  <si>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</si>
  <si>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</si>
  <si>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</si>
  <si>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</si>
  <si>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</si>
  <si>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</si>
  <si>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</si>
  <si>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</si>
  <si>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</si>
  <si>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</si>
  <si>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</si>
  <si>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</si>
  <si>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</si>
  <si>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</si>
  <si>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</si>
  <si>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</si>
  <si>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</si>
  <si>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</si>
  <si>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</si>
  <si>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</si>
  <si>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</si>
  <si>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</si>
  <si>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</si>
  <si>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</si>
  <si>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</si>
  <si>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</si>
  <si>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</si>
  <si>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</si>
  <si>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</si>
  <si>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</si>
  <si>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</si>
  <si>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</si>
  <si>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</si>
  <si>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</si>
  <si>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</si>
  <si>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</si>
  <si>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</si>
  <si>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</si>
  <si>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</si>
  <si>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</si>
  <si>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</si>
  <si>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</si>
  <si>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</si>
  <si>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</si>
  <si>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</si>
  <si>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</si>
  <si>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</si>
  <si>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</si>
  <si>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</si>
  <si>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</si>
  <si>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</si>
  <si>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</si>
  <si>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</si>
  <si>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</si>
  <si>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</si>
  <si>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</si>
  <si>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</si>
  <si>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</si>
  <si>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</si>
  <si>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</si>
  <si>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</si>
  <si>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</si>
  <si>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320</t>
  </si>
  <si>
    <t xml:space="preserve">
Vykdyti jaunimo teisių apsaugą</t>
  </si>
  <si>
    <t>Tvarkyti erdvinių duomenų rinkinį</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</si>
  <si>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</si>
  <si>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</si>
  <si>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</si>
  <si>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</si>
  <si>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</si>
  <si>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</si>
  <si>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</si>
  <si>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</si>
  <si>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</si>
  <si>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</si>
  <si>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</si>
  <si>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</si>
  <si>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</si>
  <si>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</si>
  <si>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</si>
  <si>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</si>
  <si>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</si>
  <si>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</si>
  <si>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</si>
  <si>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</si>
  <si>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</si>
  <si>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</si>
  <si>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</si>
  <si>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</si>
  <si>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</si>
  <si>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STEAM centro Panevėžio „Minties“ gimnazijoje patalpų remonto techninio projekto parengimas </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</si>
  <si>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</si>
  <si>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</si>
  <si>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</si>
  <si>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</si>
  <si>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</si>
  <si>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</si>
  <si>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</si>
  <si>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</si>
  <si>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</si>
  <si>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</si>
  <si>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</si>
  <si>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</si>
  <si>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</si>
  <si>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</si>
  <si>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</si>
  <si>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</si>
  <si>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</si>
  <si>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</si>
  <si>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</si>
  <si>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</si>
  <si>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Parengti kadastrinių matavimų planai,vnt.</t>
  </si>
  <si>
    <t>Žemės sklypų formavimo ir pertvarkymo projektų parengimas</t>
  </si>
  <si>
    <t>Žemės sklypų įregistravimas VĮ Registrų centre</t>
  </si>
  <si>
    <t xml:space="preserve">Įsigyta žemė, parengti dokumentai </t>
  </si>
  <si>
    <t>Bendrojo plano monitoringas</t>
  </si>
  <si>
    <t>Plėtoti kokybišką architektūrą</t>
  </si>
  <si>
    <t>Panevėžio miesto įvaizdžio gerinimas</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</si>
  <si>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</si>
  <si>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</si>
  <si>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</si>
  <si>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</si>
  <si>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</si>
  <si>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3</t>
  </si>
  <si>
    <t xml:space="preserve"> Duomenų atnaujinimas</t>
  </si>
  <si>
    <t>Atnaujinti duomenys</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</si>
  <si>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</si>
  <si>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</si>
  <si>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</si>
  <si>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</si>
  <si>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</si>
  <si>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</si>
  <si>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</si>
  <si>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</si>
  <si>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</si>
  <si>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</si>
  <si>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</si>
  <si>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</si>
  <si>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</si>
  <si>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</si>
  <si>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</si>
  <si>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</si>
  <si>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</si>
  <si>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</si>
  <si>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</si>
  <si>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</si>
  <si>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</si>
  <si>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</si>
  <si>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</si>
  <si>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</si>
  <si>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</si>
  <si>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</si>
  <si>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</si>
  <si>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</si>
  <si>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</si>
  <si>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</si>
  <si>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</si>
  <si>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</si>
  <si>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</si>
  <si>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</si>
  <si>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</si>
  <si>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</si>
  <si>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</si>
  <si>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</si>
  <si>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</si>
  <si>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</si>
  <si>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</si>
  <si>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</si>
  <si>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</si>
  <si>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</si>
  <si>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</si>
  <si>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</si>
  <si>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Sudaryti sąlygas kino centrui „Garsas“ nekomercinio kino sklaidai</t>
  </si>
  <si>
    <t>148504349</t>
  </si>
  <si>
    <t>Nekomercinio kino rodymas (proc.)</t>
  </si>
  <si>
    <t>72</t>
  </si>
  <si>
    <t>Kino renginių skaičius</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</si>
  <si>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</si>
  <si>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</si>
  <si>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</si>
  <si>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</si>
  <si>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</si>
  <si>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</si>
  <si>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</si>
  <si>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</si>
  <si>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</si>
  <si>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</si>
  <si>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</si>
  <si>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</si>
  <si>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</si>
  <si>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</si>
  <si>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</si>
  <si>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</si>
  <si>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</si>
  <si>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</si>
  <si>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</si>
  <si>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</si>
  <si>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</si>
  <si>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</si>
  <si>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</si>
  <si>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</si>
  <si>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</si>
  <si>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</si>
  <si>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</si>
  <si>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</si>
  <si>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</si>
  <si>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</si>
  <si>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</si>
  <si>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</si>
  <si>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</si>
  <si>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</si>
  <si>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</si>
  <si>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</si>
  <si>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</si>
  <si>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</si>
  <si>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</si>
  <si>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</si>
  <si>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</si>
  <si>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</si>
  <si>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</si>
  <si>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</si>
  <si>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</si>
  <si>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</si>
  <si>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</si>
  <si>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</si>
  <si>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</si>
  <si>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</si>
  <si>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</si>
  <si>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</si>
  <si>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</si>
  <si>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</si>
  <si>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</si>
  <si>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</si>
  <si>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</si>
  <si>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</si>
  <si>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</si>
  <si>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</si>
  <si>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</si>
  <si>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</si>
  <si>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</si>
  <si>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</si>
  <si>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</si>
  <si>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</si>
  <si>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</si>
  <si>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</si>
  <si>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</si>
  <si>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</si>
  <si>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Administruoti socialines išmokas, paslaugas ir kompensacijas</t>
  </si>
  <si>
    <t xml:space="preserve">Skirti ir mokėti iš savivaldybės biudžeto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</si>
  <si>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</si>
  <si>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</si>
  <si>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</si>
  <si>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</si>
  <si>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</si>
  <si>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</si>
  <si>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</si>
  <si>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</si>
  <si>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</si>
  <si>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</si>
  <si>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r>
      <t xml:space="preserve">Įstaigų uždirbtos pajamos </t>
    </r>
    <r>
      <rPr>
        <b/>
        <sz val="10"/>
        <rFont val="Times New Roman"/>
        <family val="1"/>
      </rPr>
      <t xml:space="preserve">SP </t>
    </r>
    <r>
      <rPr>
        <sz val="10"/>
        <rFont val="Times New Roman"/>
        <family val="1"/>
      </rPr>
      <t>(pajamos už paslaugas)</t>
    </r>
  </si>
  <si>
    <t>Įgyvendinti projektą „Paslaugų ir asmenų aptarnavimo kokybės gerinimas Panevėžio miesto ir Panevėžio rajono savivaldybėse“</t>
  </si>
  <si>
    <t>SAVIVALDYBĖS TURTO VALDYMO PROGRAMA (06)</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</si>
  <si>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</si>
  <si>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</si>
  <si>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</si>
  <si>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</si>
  <si>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Nekilnojamojo turto (išskyrus gyvenamąsias patalpas) teisinė registracija, kadastriniai matavimai, turto vertinimas, privatizuojamų objektų vertinimas</t>
  </si>
  <si>
    <t xml:space="preserve">Turto vertinimo ataskaitos </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</si>
  <si>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</si>
  <si>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</si>
  <si>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</si>
  <si>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</si>
  <si>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</si>
  <si>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</si>
  <si>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</si>
  <si>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</si>
  <si>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</si>
  <si>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</si>
  <si>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</si>
  <si>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Asignavimai  biudžetiniams 2020 metams, tūkst.Eur</t>
  </si>
  <si>
    <t>2022 metai</t>
  </si>
  <si>
    <t>Asignavimų poreikis biudžetiniams 2020 metams, tūkst.Eur</t>
  </si>
  <si>
    <t>Asignavimai biudžetiniams 2020 metams, tūkst. Eur</t>
  </si>
  <si>
    <t>2021 metų išlaidų projektas, tūkst. Eur</t>
  </si>
  <si>
    <t>2022 metų išlaidų projektas, tūkst. Eur</t>
  </si>
  <si>
    <t>Grąžintos paskolos bei sumokėtos skolos pagal pasirašytas sutartis (su palūkanomis) (tūkst.Eur)</t>
  </si>
  <si>
    <t>Asignavimų poreikis biudžetiniams 2020 metams, tūkst. Eur</t>
  </si>
  <si>
    <t>Asignavimai biudžetiniams 2020 metams, tūkst.Eur.</t>
  </si>
  <si>
    <t>2022 metų išlaidų projektas, tūkst.Eur.</t>
  </si>
  <si>
    <t>Asignavimai biudžetiniams 2020 metams, tūkst.Eur</t>
  </si>
  <si>
    <t>INFORMACINĖS VISUOMENĖS PLĖTROS PROGRAMA (09)</t>
  </si>
  <si>
    <t>2021 metų išlaidų projektas, Eur.</t>
  </si>
  <si>
    <t>Sudaryti sąlygas išmaniajam miestui sukurti</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</si>
  <si>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</si>
  <si>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</si>
  <si>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</si>
  <si>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</si>
  <si>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</si>
  <si>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</si>
  <si>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</si>
  <si>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</si>
  <si>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</si>
  <si>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</si>
  <si>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</si>
  <si>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</si>
  <si>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</si>
  <si>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 xml:space="preserve"> </t>
  </si>
  <si>
    <t>Atnaujinta kompiuterių techninė ir programinė įranga pavaldžiose biudžetinėse įstaigose</t>
  </si>
  <si>
    <t>Plėtoti infostruktūrą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</si>
  <si>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</si>
  <si>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</si>
  <si>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</si>
  <si>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</si>
  <si>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2022 metų išlaidų projektas, Eur.</t>
  </si>
  <si>
    <t>Asignavimų poreikis biudžetiniams 2020 metams, tūkst.Eurų</t>
  </si>
  <si>
    <t>Įdiegtų integruotų informacinių sistemų, mažinančių administracinę naštą, skaičius</t>
  </si>
  <si>
    <t>Modernizuoti viešąjį administravimą</t>
  </si>
  <si>
    <t>Išplėtota infostruktūra e. dokumentams valdyti ir saugoti</t>
  </si>
  <si>
    <t>BŪSTO PROGRAMA (07)</t>
  </si>
  <si>
    <t>Įgyvendinti valstybės ir Savivaldybės būsto politiką, aprūpinant Savivaldybės ir socialiniu būstu bei kitomis gyvenamosiomis patalpomis socialinėms paslaugoms teikti miesto gyventojus ir skatinti daugiabučių namų modernizavimą</t>
  </si>
  <si>
    <t xml:space="preserve">Plėsti Savivaldybės ir socialinio būsto fondą bei kitas gyvenamąsias patalpas socialinėms paslaugoms teikti  </t>
  </si>
  <si>
    <t>Įsigyti, rekonstruoti ir remontuoti Savivaldybės ir socialinį būstą bei kitas gyvenamąsias patalpas (socialinėms paslaugoms teikti)</t>
  </si>
  <si>
    <t>0;7;9</t>
  </si>
  <si>
    <t>Asmenų, aprūpintų gyvenamuoju plotu dėl Savivaldybės ir socialinio būsto fondo bei kito būsto metinio padidėjimo, skaičius (žm.)</t>
  </si>
  <si>
    <t>Nupirkta butų (vnt.)</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</si>
  <si>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</si>
  <si>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</si>
  <si>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</si>
  <si>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Asmenų, įrašytų į sąrašą būstui išsinuomoti (išnuomojant socialinį būstą) aprūpinimas socialiniu būstu (procentais)</t>
  </si>
  <si>
    <t>30*</t>
  </si>
  <si>
    <t>10*</t>
  </si>
  <si>
    <t>Išsinuomota būstų (vnt.)</t>
  </si>
  <si>
    <t>2*</t>
  </si>
  <si>
    <t>Finansuotų įvairių renginių skaičius</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</si>
  <si>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</si>
  <si>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</si>
  <si>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</si>
  <si>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</si>
  <si>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</si>
  <si>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</si>
  <si>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</si>
  <si>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</si>
  <si>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</si>
  <si>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</si>
  <si>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</si>
  <si>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</si>
  <si>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</si>
  <si>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Įregistruoti žemės sklypai, vnt.</t>
  </si>
  <si>
    <t xml:space="preserve">Parengta sąnaudų ir naudos analizė.  </t>
  </si>
  <si>
    <t>Parengta Panevėžio m. savivaldybės bendrojo plano sprendinių įgyvendinimo stebėsenos ataskaita, vnt.</t>
  </si>
  <si>
    <t>Kūrybinių dirbtuvių, idėjų konkursų, renginių, kūrybinių konkursų, inovatyvių ir kitų iniciatyvų ir darbų, gerinant miesto įvaizdį - organizavimas, premijavimas ir kitos išlaidos. Prisidėta prie projektų plėtojimo.</t>
  </si>
  <si>
    <t>3D modelio atnaujinimas</t>
  </si>
  <si>
    <t>Gis palaikymas ir plėtojimas</t>
  </si>
  <si>
    <t xml:space="preserve">Atlikti nekilnojamojo kultūros paveldo  tyrimai </t>
  </si>
  <si>
    <t xml:space="preserve">Patvirtintų per metus teritorijų planavimo dokumentų skaičius, vnt.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</si>
  <si>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</si>
  <si>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</si>
  <si>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</si>
  <si>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</si>
  <si>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</si>
  <si>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</si>
  <si>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jaunimo problemų sprendimo Panevėžio miesto savivaldybėje 2021-2027 metų planas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</si>
  <si>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</si>
  <si>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</si>
  <si>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</si>
  <si>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500</t>
  </si>
  <si>
    <t>Savanoriaujančių jaunų žmonių skaičius per metus</t>
  </si>
  <si>
    <t>Jaunimo informavimo ir konsultavimo (JIK) taško klientų skaičius</t>
  </si>
  <si>
    <t>Skatinti miesto bendruomenės bendruomeniškumą ir savišvietą</t>
  </si>
  <si>
    <t xml:space="preserve">Finansuoti nevyriausybinių organizacijų projektus
</t>
  </si>
  <si>
    <t>0;12; 5</t>
  </si>
  <si>
    <t xml:space="preserve">Finansuotų projektų skaičius
</t>
  </si>
  <si>
    <t xml:space="preserve">Nevyriausybinėms organizacijoms suteiktų konsultacijų skaičius
</t>
  </si>
  <si>
    <t>Aktyvių nevyriausybinių organizacijų skaičius</t>
  </si>
  <si>
    <t>Finansuoti vietos bendruomenių veiklą</t>
  </si>
  <si>
    <t>Finansuotų vietos bendruomenių skaičius</t>
  </si>
  <si>
    <t>Finansuoti projektus neigiamų socialinių veiksnių prevencijai įgyvendinti</t>
  </si>
  <si>
    <t>Finansuotų projektų skaičius</t>
  </si>
  <si>
    <t>Palaikyti nuolatinį ryšį tarp policijos ir visuomenės</t>
  </si>
  <si>
    <t xml:space="preserve">Renginių, susitikimų skaičius                                                                      </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</si>
  <si>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</si>
  <si>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Įgyvendinti jaunimo politiką ir stiprinti darbą su jaunimu</t>
  </si>
  <si>
    <t>127</t>
  </si>
  <si>
    <t>128</t>
  </si>
  <si>
    <t>470</t>
  </si>
  <si>
    <t>550</t>
  </si>
  <si>
    <t>Savivaldybės administracijos dirbančiųjų kvalifikacijos kėlimas (žmonių skaičius)</t>
  </si>
  <si>
    <t>Investicijų projektų skyrius</t>
  </si>
  <si>
    <t>Strateginio planavimo ir finansų skyrius</t>
  </si>
  <si>
    <t>Švietimo skyrius</t>
  </si>
  <si>
    <t>Efektyviai organizuoti Savivaldybės darbą, tinkamai įgyvendinti jos funkcijas</t>
  </si>
  <si>
    <t>Didinti savivaldybės valdymo efektyvumą ir teikiamų viešųjų paslaugų kokybę</t>
  </si>
  <si>
    <t>Tvarkyti Gyventojų registrą ir teikti duomenis Valstybės registrui</t>
  </si>
  <si>
    <t>Teikti jaunimo poreikius atitinkančias paslaugas</t>
  </si>
  <si>
    <t>Įgyvendintų jaunimo politikos priemonių (projektų, iniciatyvų, renginių ir kt.) bei suteiktų paslaugų skaičius</t>
  </si>
  <si>
    <t>80</t>
  </si>
  <si>
    <t xml:space="preserve"> SPORTO PROGRAMA (12)</t>
  </si>
  <si>
    <t xml:space="preserve">Sudaryti sąlygas kūno kultūros ir sporto veiklų plėtojimui                   </t>
  </si>
  <si>
    <t>Plėtoti ir propaguoti kūno kultūrą ir sportą.</t>
  </si>
  <si>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</si>
  <si>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</si>
  <si>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</si>
  <si>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</si>
  <si>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</si>
  <si>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</si>
  <si>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</si>
  <si>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</si>
  <si>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</si>
  <si>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</si>
  <si>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</si>
  <si>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</si>
  <si>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</si>
  <si>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</si>
  <si>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t>Paremtų neįgaliųjų sporto klubų projektų skaičius</t>
  </si>
  <si>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</si>
  <si>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</si>
  <si>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</si>
  <si>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</si>
  <si>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</si>
  <si>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</si>
  <si>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</si>
  <si>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</si>
  <si>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</si>
  <si>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</si>
  <si>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</si>
  <si>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</si>
  <si>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</si>
  <si>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</si>
  <si>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</si>
  <si>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Pasaulio ir Europos čempionatuose dalyvavusių sportininkų skaičius ir užimta vieta (1-3)</t>
  </si>
  <si>
    <t>Paramą gavusių žaidimų komandų skaičius ir rezultatai</t>
  </si>
  <si>
    <r>
      <t xml:space="preserve">Privatizavimo fondo lėšos </t>
    </r>
    <r>
      <rPr>
        <b/>
        <sz val="9"/>
        <rFont val="Times New Roman"/>
        <family val="1"/>
      </rPr>
      <t>PF</t>
    </r>
  </si>
  <si>
    <r>
      <t xml:space="preserve">Kelių priežiūros ir plėtros programos lėšos </t>
    </r>
    <r>
      <rPr>
        <b/>
        <sz val="9"/>
        <rFont val="Times New Roman"/>
        <family val="1"/>
      </rPr>
      <t>KPPP</t>
    </r>
  </si>
  <si>
    <t>Kūno kultūrai ir sportui tenkanti lėšų dalis nuo bendros finansavimo dalies (proc.)</t>
  </si>
  <si>
    <t>Finansuotų jaunimo organizacijų projektų, iniciatyvų ir renginių skaičius</t>
  </si>
  <si>
    <t>Suteiktų mobilių jaunimo užimtumo veiklų skaičius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</si>
  <si>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</si>
  <si>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</si>
  <si>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</si>
  <si>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</si>
  <si>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</si>
  <si>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</si>
  <si>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</si>
  <si>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</si>
  <si>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</si>
  <si>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</si>
  <si>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</si>
  <si>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</si>
  <si>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</si>
  <si>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</si>
  <si>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</si>
  <si>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 xml:space="preserve">Savivaldybės gyvenamosiose patalpose įrengti nauji inžineriniai (vandetiekio- nuotekų) tinklai </t>
  </si>
  <si>
    <t>Tinkamai  naudoti, saugoti, prižiūrėti, remontuoti ir eksploatuoti Savivaldybės turtą</t>
  </si>
  <si>
    <t>Ikimokyklinio (1-5 metų) amžiaus vaikų, gimusių ir lankančių Panevėžio miesto ikimokyklines įstaigas, dalis (proc.)</t>
  </si>
  <si>
    <t>Miesto ugdymo įstaigų, įtrauktų į viktorinas, renginius, skaičius</t>
  </si>
  <si>
    <t>EKONOMINĖS PLĖTROS IR VERSLO SKATINIMO PROGRAMA (05)</t>
  </si>
  <si>
    <t xml:space="preserve">Sukurti smulkiam ir vidutiniam verslui palankią aplinką </t>
  </si>
  <si>
    <t>Sudaryti palankias sąlygas Panevėžyje plėtotis SVV verslui</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</si>
  <si>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</si>
  <si>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</si>
  <si>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</si>
  <si>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</si>
  <si>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</si>
  <si>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</si>
  <si>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</si>
  <si>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</si>
  <si>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</si>
  <si>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</si>
  <si>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</si>
  <si>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</si>
  <si>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</si>
  <si>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</si>
  <si>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</si>
  <si>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</si>
  <si>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</si>
  <si>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</si>
  <si>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</si>
  <si>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Plėtoti Panevėžio laisvąją ekonominę zoną)</t>
  </si>
  <si>
    <t>Apdraustas projekto „Panevėžio pramoninis parkas“ (Panevėžio Laisvosios ekonominės zonos (LEZ)) įgyvendinimo metu sukurtas turtas</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</si>
  <si>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</si>
  <si>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</si>
  <si>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</si>
  <si>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</si>
  <si>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</si>
  <si>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</si>
  <si>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</si>
  <si>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</si>
  <si>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</si>
  <si>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</si>
  <si>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</si>
  <si>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</si>
  <si>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</si>
  <si>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</si>
  <si>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</si>
  <si>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</si>
  <si>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t>SVV įmonėms (vnt.) išpirktas parodoms skirtas plotas</t>
  </si>
  <si>
    <t>Apdraustas koncesijos objekto („Cido“ arenos) turtas</t>
  </si>
  <si>
    <t>SVV atstovų mokymai (ak.val.)</t>
  </si>
  <si>
    <t>Darbo užmokestis (mėnesinis, Eur)</t>
  </si>
  <si>
    <t>1386</t>
  </si>
  <si>
    <t>1466</t>
  </si>
  <si>
    <t>1547</t>
  </si>
  <si>
    <t>Nedarbo lygis (registruotų bedarbių ir darbingo amžiaus gyventojų santykis), proc.</t>
  </si>
  <si>
    <t xml:space="preserve">Parengta ir patvirtinta SEMC strategija
</t>
  </si>
  <si>
    <t>6</t>
  </si>
  <si>
    <t>Parengtų Stasio Eidrigevičiaus meno kūrinių  aprašų skaičius</t>
  </si>
  <si>
    <t>Aukštaitijos dailės kolekcijos formavimui įsigytų meno kūrinių skaičius</t>
  </si>
  <si>
    <t>9200</t>
  </si>
  <si>
    <t>18</t>
  </si>
  <si>
    <t>2800</t>
  </si>
  <si>
    <t>3360</t>
  </si>
  <si>
    <t>44000</t>
  </si>
  <si>
    <t>12300</t>
  </si>
  <si>
    <t>6000</t>
  </si>
  <si>
    <t>1000</t>
  </si>
  <si>
    <t>20</t>
  </si>
  <si>
    <t>437</t>
  </si>
  <si>
    <t>438</t>
  </si>
  <si>
    <t>Bendrai finansuotų projektų skaičius</t>
  </si>
  <si>
    <t>0;8</t>
  </si>
  <si>
    <t>0;8;12</t>
  </si>
  <si>
    <t>Esant poreikiui kompensuoti nuostolius (bendrovių paslaugų teikimo mastui ir kainoms išlaikyti), kurių akcininkė yra Panevėžio miesto savivaldybė</t>
  </si>
  <si>
    <t>Išplėsti mieste esančią (PMTP / PMC / RoboLabo ar kitą) laboratorijos infrastruktūrą</t>
  </si>
  <si>
    <t>Surinkta ir išvežta gatvių  valymo atliekų (t)</t>
  </si>
  <si>
    <t>Mokyklose (10-15 įstaigų)  priešgaisrinės apsauginės signalizacijos įrengimas</t>
  </si>
  <si>
    <t>Gyventojų iniciatyvų finansavimas</t>
  </si>
  <si>
    <t>Asignavimų poreikis biudžetiniams 2020 metams, tūkst.Eur.</t>
  </si>
  <si>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</si>
  <si>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</si>
  <si>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</si>
  <si>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</si>
  <si>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</si>
  <si>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</si>
  <si>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</si>
  <si>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</si>
  <si>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</si>
  <si>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</si>
  <si>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</si>
  <si>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</si>
  <si>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</si>
  <si>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</si>
  <si>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</si>
  <si>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</si>
  <si>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</si>
  <si>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</si>
  <si>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</si>
  <si>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</si>
  <si>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</si>
  <si>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</si>
  <si>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</si>
  <si>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</si>
  <si>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</si>
  <si>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</si>
  <si>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</si>
  <si>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</si>
  <si>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</si>
  <si>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</si>
  <si>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</si>
  <si>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</si>
  <si>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</si>
  <si>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</si>
  <si>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</si>
  <si>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</si>
  <si>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</si>
  <si>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</si>
  <si>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</si>
  <si>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r>
      <t xml:space="preserve">Specialiosios programos lėšos (Įstaigų pajamos už paslaugas) </t>
    </r>
    <r>
      <rPr>
        <b/>
        <sz val="9"/>
        <rFont val="Times New Roman"/>
        <family val="1"/>
      </rPr>
      <t>SP</t>
    </r>
  </si>
  <si>
    <t>Suorganizuoti tarptautinių mainų projektai, vnt.</t>
  </si>
  <si>
    <t>Įgyvendinti Lietuvos Respublikos įstatymų ir kitų norminių teisės aktų nustatytą sveikatos politiką, stiprinant ir kryptingai plėtojant visuomenės sveikatos priežiūros paslaugas</t>
  </si>
  <si>
    <t>Visuomenės sveikatos rėmimo specialiosios programos finansavimo plano vykdymas (proc.)</t>
  </si>
  <si>
    <t>Vykdyti visuomenės sveikatos stiprinimą pagal Savivaldybės tarybos patvirtintą Visuomenės sveikatos rėmimo specialiosios programos finansavimo planą</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</si>
  <si>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</si>
  <si>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</si>
  <si>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</si>
  <si>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</si>
  <si>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</si>
  <si>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</si>
  <si>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</si>
  <si>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</si>
  <si>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</si>
  <si>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</si>
  <si>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</si>
  <si>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</si>
  <si>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</si>
  <si>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</si>
  <si>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</si>
  <si>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</si>
  <si>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</si>
  <si>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r>
      <t xml:space="preserve">Finansuoti </t>
    </r>
    <r>
      <rPr>
        <sz val="10"/>
        <rFont val="Times New Roman"/>
        <family val="1"/>
        <charset val="186"/>
      </rPr>
      <t xml:space="preserve"> biudžetinių ir nevyriausybinių kūno kultūros ir sporto organizacijų veiklos programas</t>
    </r>
  </si>
  <si>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</si>
  <si>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Finansuoti neįgaliųjų sporto  klubų programas</t>
  </si>
  <si>
    <t>Finansuoti žaidimų sporto šakų komandas, reprezentuojančias miestą</t>
  </si>
  <si>
    <t>Finansuoti olimpinio rezervo sportininkų rengimą</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</si>
  <si>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</si>
  <si>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</si>
  <si>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</si>
  <si>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</si>
  <si>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</si>
  <si>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</si>
  <si>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</si>
  <si>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</si>
  <si>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</si>
  <si>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</si>
  <si>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</si>
  <si>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</si>
  <si>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</si>
  <si>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</si>
  <si>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</si>
  <si>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</si>
  <si>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</si>
  <si>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</si>
  <si>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</si>
  <si>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</si>
  <si>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</si>
  <si>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APLINKOS APSAUGOS RĖMIMO SPECIALIOJI PROGRAMA (04)</t>
  </si>
  <si>
    <t>Asignavimai biudžetiniams 2020 metams,  tūkst. Eur</t>
  </si>
  <si>
    <r>
      <t>2021</t>
    </r>
    <r>
      <rPr>
        <sz val="9"/>
        <rFont val="Times New Roman"/>
        <family val="1"/>
      </rPr>
      <t xml:space="preserve"> metų išlaidų projektas, tūkst. Eur</t>
    </r>
  </si>
  <si>
    <r>
      <t xml:space="preserve">2022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</si>
  <si>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</si>
  <si>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</si>
  <si>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</si>
  <si>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</si>
  <si>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</si>
  <si>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</si>
  <si>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</si>
  <si>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</si>
  <si>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</si>
  <si>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</si>
  <si>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</si>
  <si>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</si>
  <si>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60</t>
  </si>
  <si>
    <t>Asbesto turinčių gaminių atliekoms surinki, transportuoti ir saugiai pašalinti</t>
  </si>
  <si>
    <t>surinkta asbesto turinčių gaminių atliekų kiekis ir saugiai pašalintas, t</t>
  </si>
  <si>
    <t>85</t>
  </si>
  <si>
    <t>SB (VB)</t>
  </si>
  <si>
    <t>Plėsti atliekų tvarkymo infrastruktūrą, tvarkyti atliekas, kurių turėtojo neįmanoma nustatyti.</t>
  </si>
  <si>
    <t>Įsigyti priemones, skirtas komunalinėms atliekoms rūšiuoti jų susidarymo vietose</t>
  </si>
  <si>
    <t>atliekų konteinerių įsigijimas, vnt.</t>
  </si>
  <si>
    <t>800</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</si>
  <si>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</si>
  <si>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</si>
  <si>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</si>
  <si>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</si>
  <si>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 xml:space="preserve">Įgyvendinti aplinkos monitoringo, prevencines, aplinkos atkūrimo priemones </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</si>
  <si>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</si>
  <si>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</si>
  <si>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</si>
  <si>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</si>
  <si>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</si>
  <si>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</si>
  <si>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Vykdyti Nevėžio upės vandens kokybės tyrimus ir ekologinį būklės įvertinimą</t>
  </si>
  <si>
    <t>atlikti vandens kokybės tyrimai, (vnt.)</t>
  </si>
  <si>
    <t>Panevėžio miesto savivaldybės Aplinkos oro kokybės valdymo programos 2019-2024 m. įgyvendinimas</t>
  </si>
  <si>
    <t>įgyvendinta priemonė</t>
  </si>
  <si>
    <t>16</t>
  </si>
  <si>
    <t>Panevėžio miesto savivaldybės aplinkos minitoringo programos 2020-2025 m. parengimas ir įgyvendinimas</t>
  </si>
  <si>
    <t>Parengta programa</t>
  </si>
  <si>
    <t>-</t>
  </si>
  <si>
    <t>Vykdoma dirvožemio, požeminio ir paviršinio vandens, oro kokybės stebėsena,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</si>
  <si>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</si>
  <si>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</si>
  <si>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</si>
  <si>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</si>
  <si>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</si>
  <si>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</si>
  <si>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</si>
  <si>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</si>
  <si>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</si>
  <si>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</si>
  <si>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</si>
  <si>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</si>
  <si>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</si>
  <si>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</si>
  <si>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</si>
  <si>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</si>
  <si>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</si>
  <si>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2020 metams, Eur</t>
  </si>
  <si>
    <t xml:space="preserve">gyventojų inicityviniai projektai </t>
  </si>
  <si>
    <t>Kelių su patobulinta danga ilgis (km)</t>
  </si>
  <si>
    <t>Dviračių takų ilgis (km)</t>
  </si>
  <si>
    <t xml:space="preserve">SB </t>
  </si>
  <si>
    <t>226</t>
  </si>
  <si>
    <t>231</t>
  </si>
  <si>
    <t>240</t>
  </si>
  <si>
    <t>97,1</t>
  </si>
  <si>
    <t>99,0</t>
  </si>
  <si>
    <t>105</t>
  </si>
  <si>
    <t>Įsigyti finansinio turto</t>
  </si>
  <si>
    <r>
      <t xml:space="preserve">Visuomenės sveikatos biuro veiklų dalis skirta Stebėsenos ataskaitoje </t>
    </r>
    <r>
      <rPr>
        <sz val="9"/>
        <color rgb="FF000000"/>
        <rFont val="Times New Roman"/>
        <family val="1"/>
        <charset val="186"/>
      </rPr>
      <t>identifikuotoms  problemoms spręsti (proc.)</t>
    </r>
  </si>
  <si>
    <t>Savivaldybės administracijos direktoriaus patvirtintas priemonių planas</t>
  </si>
  <si>
    <t>Priemonių plano vykdymas, proc.</t>
  </si>
  <si>
    <t>Patvirtinti ir vykdyti Savivaldybės užkrečiamųjų ligų profilaktikos ir  kontrolės priemonių planą</t>
  </si>
  <si>
    <t>Užtikrinti visuomenės sveikatos priežiūros paslaugų teikimą ir užkrečiamųjų ligų kontrolę</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</si>
  <si>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</si>
  <si>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</si>
  <si>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</si>
  <si>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</si>
  <si>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</si>
  <si>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</si>
  <si>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</si>
  <si>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</si>
  <si>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</si>
  <si>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</si>
  <si>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</si>
  <si>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</si>
  <si>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</si>
  <si>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</si>
  <si>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</si>
  <si>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</si>
  <si>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</si>
  <si>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</si>
  <si>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</si>
  <si>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</si>
  <si>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</si>
  <si>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</si>
  <si>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</si>
  <si>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</si>
  <si>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</si>
  <si>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</si>
  <si>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</si>
  <si>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</si>
  <si>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</si>
  <si>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</si>
  <si>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</si>
  <si>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</si>
  <si>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</si>
  <si>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</si>
  <si>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</si>
  <si>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</si>
  <si>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</si>
  <si>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</si>
  <si>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</si>
  <si>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</si>
  <si>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</si>
  <si>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</si>
  <si>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Išsaugoti, prižiūrėti ir pritaikyti visuomenės poreikiams miesto kultūros paveldo objektus </t>
  </si>
  <si>
    <t xml:space="preserve">Įdiegtų informacinių ir ryšių technologijų išmaniųjų sprendimų, padedančių įtraukti   miesto gyventojus į Savivaldybės valdymą, plėtojant e. paslaugas ir e. demokratijos    priemones, skaičius
</t>
  </si>
  <si>
    <t>Skirti lėšų biudžetinių įstaigų vadovų atsakomybės draudimui</t>
  </si>
  <si>
    <t>Apdraustų biudžetinių įstaigų vadovų atsakomybės draudimu, skaičius</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</si>
  <si>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</si>
  <si>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</si>
  <si>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</si>
  <si>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</si>
  <si>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</si>
  <si>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</si>
  <si>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</si>
  <si>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</si>
  <si>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 papildomai butų pirkimas vykdomas  iš likučio</t>
  </si>
  <si>
    <t xml:space="preserve">Berniukų/mergaičių, lankančių robotikos užsiėmimus darželiuose/mokyklose skaičius/ dalis, proc. </t>
  </si>
  <si>
    <t xml:space="preserve"> iš jų moterys/vyrai</t>
  </si>
  <si>
    <t>9/18</t>
  </si>
  <si>
    <t xml:space="preserve">Užtikrinti nemokamos informacijos apie Panevėžio miesto turizmo objektus ir  paslaugas teikimą (Panevėžio plėtros agentūros biure, internete, parodose). </t>
  </si>
  <si>
    <t>PATVIRTINTA
Panevėžio miesto savivaldybės tarybos
2020 m. vasario 20 d. sprendimu Nr. 1-43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</si>
</sst>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0">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trike/>
      <sz val="10"/>
      <name val="Cambria"/>
      <family val="1"/>
      <charset val="186"/>
    </font>
    <font>
      <strike/>
      <sz val="8"/>
      <name val="Times New Roman"/>
      <family val="1"/>
      <charset val="186"/>
    </font>
    <font>
      <sz val="8"/>
      <color rgb="FF0070C0"/>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b/>
      <sz val="11"/>
      <name val="Times New Roman"/>
      <family val="1"/>
    </font>
    <font>
      <b/>
      <sz val="11"/>
      <name val="Arial"/>
      <family val="2"/>
      <charset val="186"/>
    </font>
    <font>
      <sz val="10"/>
      <color theme="1"/>
      <name val="Times New Roman"/>
      <family val="1"/>
    </font>
    <font>
      <sz val="8"/>
      <color theme="4"/>
      <name val="Times New Roman"/>
      <family val="1"/>
      <charset val="186"/>
    </font>
    <font>
      <b/>
      <sz val="9"/>
      <color theme="0"/>
      <name val="Times New Roman"/>
      <family val="1"/>
    </font>
    <font>
      <b/>
      <sz val="9"/>
      <color indexed="62"/>
      <name val="Times New Roman"/>
      <family val="1"/>
    </font>
    <font>
      <sz val="11"/>
      <name val="Calibri"/>
      <family val="2"/>
      <scheme val="minor"/>
    </font>
    <font>
      <sz val="7"/>
      <name val="Times New Roman"/>
      <family val="1"/>
      <charset val="186"/>
    </font>
    <font>
      <sz val="7.5"/>
      <name val="Times New Roman"/>
      <family val="1"/>
      <charset val="186"/>
    </font>
    <font>
      <sz val="10"/>
      <color rgb="FFFF0000"/>
      <name val="Arial"/>
      <family val="2"/>
    </font>
    <font>
      <sz val="9"/>
      <color theme="1"/>
      <name val="Times New Roman"/>
      <family val="1"/>
    </font>
    <font>
      <b/>
      <sz val="9"/>
      <color theme="4"/>
      <name val="Times New Roman"/>
      <family val="1"/>
    </font>
    <font>
      <sz val="10"/>
      <name val="Times"/>
      <family val="1"/>
    </font>
    <font>
      <sz val="8"/>
      <color rgb="FF4F81BD"/>
      <name val="Times New Roman"/>
      <family val="1"/>
    </font>
    <font>
      <b/>
      <sz val="9"/>
      <color theme="1"/>
      <name val="Times New Roman"/>
      <family val="1"/>
    </font>
    <font>
      <sz val="9"/>
      <color rgb="FF000000"/>
      <name val="Times New Roman"/>
      <family val="1"/>
      <charset val="186"/>
    </font>
    <font>
      <b/>
      <sz val="8"/>
      <color rgb="FF0070C0"/>
      <name val="Times New Roman"/>
      <family val="1"/>
      <charset val="186"/>
    </font>
    <font>
      <b/>
      <sz val="8"/>
      <color rgb="FF0070C0"/>
      <name val="Times New Roman"/>
      <family val="1"/>
    </font>
    <font>
      <sz val="10"/>
      <color theme="1"/>
      <name val="Arial"/>
      <family val="2"/>
      <charset val="186"/>
    </font>
    <font>
      <sz val="7"/>
      <color theme="1"/>
      <name val="Times New Roman"/>
      <family val="1"/>
    </font>
    <font>
      <b/>
      <sz val="9"/>
      <color rgb="FFFF0000"/>
      <name val="Times New Roman"/>
      <family val="1"/>
    </font>
  </fonts>
  <fills count="2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4203">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6" fillId="0" borderId="0"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42" fillId="11" borderId="13" xfId="0" applyNumberFormat="1" applyFont="1" applyFill="1" applyBorder="1" applyAlignment="1">
      <alignment vertical="top" wrapText="1"/>
    </xf>
    <xf numFmtId="49" fontId="43" fillId="0" borderId="1" xfId="0" applyNumberFormat="1" applyFont="1" applyFill="1" applyBorder="1" applyAlignment="1">
      <alignment horizontal="center" vertical="top" wrapText="1"/>
    </xf>
    <xf numFmtId="49" fontId="43"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0" fontId="18" fillId="5" borderId="8" xfId="0" applyFont="1" applyFill="1" applyBorder="1" applyAlignment="1">
      <alignment horizontal="center" vertical="top"/>
    </xf>
    <xf numFmtId="49" fontId="19" fillId="0" borderId="9" xfId="0" applyNumberFormat="1" applyFont="1" applyFill="1" applyBorder="1" applyAlignment="1">
      <alignment horizontal="center" vertical="top"/>
    </xf>
    <xf numFmtId="49" fontId="6" fillId="0" borderId="16" xfId="0" applyNumberFormat="1" applyFont="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164" fontId="4" fillId="0" borderId="5" xfId="0" applyNumberFormat="1" applyFont="1" applyFill="1" applyBorder="1" applyAlignment="1">
      <alignment vertical="center"/>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5" fillId="0" borderId="0" xfId="0" applyFont="1" applyFill="1" applyBorder="1" applyAlignment="1">
      <alignment vertical="top" wrapText="1"/>
    </xf>
    <xf numFmtId="0" fontId="46" fillId="0" borderId="0" xfId="0" applyFont="1" applyAlignment="1">
      <alignment vertical="top"/>
    </xf>
    <xf numFmtId="0" fontId="46" fillId="0" borderId="0" xfId="0" applyNumberFormat="1" applyFont="1" applyAlignment="1">
      <alignment vertical="top"/>
    </xf>
    <xf numFmtId="0" fontId="47"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26" xfId="0" applyFont="1" applyFill="1" applyBorder="1" applyAlignment="1">
      <alignment horizontal="center" vertical="top" wrapText="1"/>
    </xf>
    <xf numFmtId="164" fontId="2" fillId="0" borderId="0" xfId="0" applyNumberFormat="1" applyFont="1" applyBorder="1" applyAlignment="1">
      <alignment vertical="top"/>
    </xf>
    <xf numFmtId="0" fontId="48" fillId="0" borderId="51" xfId="0" applyFont="1" applyFill="1" applyBorder="1" applyAlignment="1">
      <alignment horizontal="center" vertical="top" wrapText="1"/>
    </xf>
    <xf numFmtId="164" fontId="48" fillId="0" borderId="57" xfId="0" applyNumberFormat="1" applyFont="1" applyFill="1" applyBorder="1" applyAlignment="1">
      <alignment horizontal="center" vertical="center"/>
    </xf>
    <xf numFmtId="164" fontId="48" fillId="0" borderId="51" xfId="0" applyNumberFormat="1" applyFont="1" applyFill="1" applyBorder="1" applyAlignment="1">
      <alignment horizontal="center" vertical="center" wrapText="1"/>
    </xf>
    <xf numFmtId="164" fontId="48"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6" fillId="0" borderId="0" xfId="0" applyFont="1" applyBorder="1" applyAlignment="1">
      <alignment vertical="top"/>
    </xf>
    <xf numFmtId="0" fontId="6" fillId="0" borderId="0" xfId="0" applyFont="1" applyBorder="1" applyAlignment="1">
      <alignment horizontal="left" vertical="top"/>
    </xf>
    <xf numFmtId="0" fontId="6" fillId="0" borderId="19" xfId="0" applyFont="1" applyFill="1" applyBorder="1" applyAlignment="1">
      <alignment horizontal="center" vertical="top" wrapText="1"/>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2" fillId="0" borderId="0" xfId="0" applyNumberFormat="1" applyFont="1" applyAlignment="1">
      <alignment vertical="top"/>
    </xf>
    <xf numFmtId="164" fontId="19" fillId="0" borderId="0" xfId="0" applyNumberFormat="1" applyFont="1" applyAlignment="1">
      <alignment vertical="top"/>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9" fillId="0" borderId="0" xfId="4" applyNumberFormat="1" applyFont="1" applyAlignment="1">
      <alignment vertical="top"/>
    </xf>
    <xf numFmtId="1" fontId="49" fillId="0" borderId="0" xfId="4" applyNumberFormat="1" applyFont="1" applyAlignment="1">
      <alignment horizontal="center" vertical="top"/>
    </xf>
    <xf numFmtId="1" fontId="35" fillId="0" borderId="0" xfId="4" applyNumberFormat="1" applyFont="1" applyAlignment="1">
      <alignment horizontal="left" vertical="top" wrapText="1"/>
    </xf>
    <xf numFmtId="1" fontId="50"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1"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3" fillId="0" borderId="0" xfId="4" applyNumberFormat="1" applyFont="1" applyFill="1" applyBorder="1" applyAlignment="1">
      <alignment vertical="top"/>
    </xf>
    <xf numFmtId="0" fontId="33"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52" fillId="0" borderId="0" xfId="4" applyFont="1" applyAlignment="1">
      <alignment vertical="top"/>
    </xf>
    <xf numFmtId="49" fontId="5" fillId="2" borderId="34"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0" fontId="6" fillId="0" borderId="61" xfId="4" applyFont="1" applyBorder="1" applyAlignment="1">
      <alignment horizontal="left" vertical="top" wrapText="1"/>
    </xf>
    <xf numFmtId="1" fontId="4" fillId="0" borderId="71" xfId="4" applyNumberFormat="1" applyFont="1" applyFill="1" applyBorder="1" applyAlignment="1">
      <alignment horizontal="left" vertical="top" wrapText="1"/>
    </xf>
    <xf numFmtId="0" fontId="53" fillId="3" borderId="67" xfId="0" applyFont="1" applyFill="1" applyBorder="1" applyAlignment="1">
      <alignment horizontal="left" vertical="top" wrapText="1"/>
    </xf>
    <xf numFmtId="0" fontId="53" fillId="11" borderId="67" xfId="0" applyFont="1" applyFill="1" applyBorder="1" applyAlignment="1">
      <alignment horizontal="left" vertical="top" wrapText="1"/>
    </xf>
    <xf numFmtId="0" fontId="53" fillId="11" borderId="14" xfId="0" applyFont="1" applyFill="1" applyBorder="1" applyAlignment="1">
      <alignment horizontal="left" vertical="top" wrapText="1"/>
    </xf>
    <xf numFmtId="0" fontId="53" fillId="11" borderId="16" xfId="0" applyFont="1" applyFill="1" applyBorder="1" applyAlignment="1">
      <alignment horizontal="left"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2" fontId="6" fillId="0" borderId="17" xfId="3" applyNumberFormat="1" applyFont="1" applyBorder="1" applyAlignment="1">
      <alignment horizontal="center"/>
    </xf>
    <xf numFmtId="0" fontId="0" fillId="0" borderId="0" xfId="0" applyAlignment="1">
      <alignment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4"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4"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164" fontId="6" fillId="0" borderId="71" xfId="0" applyNumberFormat="1" applyFont="1" applyFill="1" applyBorder="1" applyAlignment="1">
      <alignment horizontal="center" vertical="center"/>
    </xf>
    <xf numFmtId="49" fontId="5" fillId="11" borderId="35" xfId="0" applyNumberFormat="1" applyFont="1" applyFill="1" applyBorder="1" applyAlignment="1">
      <alignment horizontal="center"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49" xfId="0" applyFont="1" applyFill="1" applyBorder="1" applyAlignment="1">
      <alignment horizontal="left" vertical="top" wrapText="1"/>
    </xf>
    <xf numFmtId="0" fontId="6" fillId="0" borderId="39" xfId="0" applyNumberFormat="1" applyFont="1" applyFill="1" applyBorder="1" applyAlignment="1">
      <alignment horizontal="left" vertical="top" wrapText="1"/>
    </xf>
    <xf numFmtId="0" fontId="35" fillId="0" borderId="0" xfId="4" applyNumberFormat="1" applyFont="1" applyAlignment="1">
      <alignment vertical="top"/>
    </xf>
    <xf numFmtId="0" fontId="35" fillId="0" borderId="0" xfId="4" applyFont="1" applyAlignment="1">
      <alignment vertical="top"/>
    </xf>
    <xf numFmtId="0" fontId="35"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55" fillId="0" borderId="0" xfId="4" applyFont="1" applyBorder="1" applyAlignment="1">
      <alignment horizontal="left" vertical="top"/>
    </xf>
    <xf numFmtId="0" fontId="55" fillId="0" borderId="0" xfId="4" applyFont="1" applyBorder="1" applyAlignment="1">
      <alignment vertical="top"/>
    </xf>
    <xf numFmtId="0" fontId="4" fillId="0" borderId="0" xfId="4" applyFont="1" applyFill="1" applyBorder="1" applyAlignment="1">
      <alignment horizontal="center" vertical="top"/>
    </xf>
    <xf numFmtId="0" fontId="19" fillId="0" borderId="0" xfId="4" applyFont="1" applyAlignment="1">
      <alignment vertical="top"/>
    </xf>
    <xf numFmtId="0" fontId="4" fillId="0" borderId="0" xfId="4" applyFont="1" applyAlignment="1">
      <alignment horizontal="left" vertical="top"/>
    </xf>
    <xf numFmtId="49" fontId="5" fillId="3" borderId="35" xfId="4" applyNumberFormat="1" applyFont="1" applyFill="1" applyBorder="1" applyAlignment="1">
      <alignment horizontal="center" vertical="top"/>
    </xf>
    <xf numFmtId="0" fontId="41" fillId="11" borderId="26" xfId="4" applyFont="1" applyFill="1" applyBorder="1" applyAlignment="1">
      <alignment horizontal="left" vertical="top" wrapText="1"/>
    </xf>
    <xf numFmtId="0" fontId="41" fillId="11" borderId="35" xfId="4" applyFont="1" applyFill="1" applyBorder="1" applyAlignment="1">
      <alignment horizontal="left" vertical="top" wrapText="1"/>
    </xf>
    <xf numFmtId="0" fontId="41" fillId="11" borderId="67" xfId="4" applyFont="1" applyFill="1" applyBorder="1" applyAlignment="1">
      <alignment horizontal="left" vertical="top" wrapText="1"/>
    </xf>
    <xf numFmtId="0" fontId="41" fillId="11" borderId="65" xfId="4" applyFont="1" applyFill="1" applyBorder="1" applyAlignment="1">
      <alignment horizontal="left" vertical="top" wrapText="1"/>
    </xf>
    <xf numFmtId="0" fontId="6" fillId="11" borderId="3" xfId="4" applyFont="1" applyFill="1" applyBorder="1" applyAlignment="1">
      <alignment horizontal="left" vertical="top" wrapText="1"/>
    </xf>
    <xf numFmtId="0" fontId="24" fillId="0" borderId="30" xfId="4" applyFont="1" applyFill="1" applyBorder="1" applyAlignment="1">
      <alignment horizontal="left" vertical="top"/>
    </xf>
    <xf numFmtId="164" fontId="6" fillId="11" borderId="4" xfId="4" applyNumberFormat="1" applyFont="1" applyFill="1" applyBorder="1" applyAlignment="1">
      <alignment horizontal="left" vertical="top" wrapText="1"/>
    </xf>
    <xf numFmtId="164" fontId="6" fillId="11" borderId="60" xfId="4" applyNumberFormat="1" applyFont="1" applyFill="1" applyBorder="1" applyAlignment="1">
      <alignment horizontal="left" vertical="top" wrapText="1"/>
    </xf>
    <xf numFmtId="0" fontId="6" fillId="0" borderId="36" xfId="4" applyFont="1" applyFill="1" applyBorder="1" applyAlignment="1">
      <alignment horizontal="center" vertical="top"/>
    </xf>
    <xf numFmtId="0" fontId="6" fillId="0" borderId="74" xfId="4" applyFont="1" applyFill="1" applyBorder="1" applyAlignment="1">
      <alignment horizontal="center" vertical="top"/>
    </xf>
    <xf numFmtId="49" fontId="6" fillId="0" borderId="30" xfId="4" applyNumberFormat="1" applyFont="1" applyFill="1" applyBorder="1" applyAlignment="1">
      <alignment horizontal="center" vertical="top"/>
    </xf>
    <xf numFmtId="49" fontId="6" fillId="0" borderId="31" xfId="4" applyNumberFormat="1" applyFont="1" applyFill="1" applyBorder="1" applyAlignment="1">
      <alignment horizontal="center" vertical="top"/>
    </xf>
    <xf numFmtId="0" fontId="6" fillId="0" borderId="57" xfId="4" applyFont="1" applyFill="1" applyBorder="1" applyAlignment="1">
      <alignment horizontal="center" vertical="top"/>
    </xf>
    <xf numFmtId="0" fontId="6" fillId="0" borderId="56" xfId="4" applyFont="1" applyFill="1" applyBorder="1" applyAlignment="1">
      <alignment horizontal="center" vertical="top"/>
    </xf>
    <xf numFmtId="49" fontId="2" fillId="0" borderId="52" xfId="0" applyNumberFormat="1" applyFont="1" applyBorder="1" applyAlignment="1">
      <alignment horizontal="center" vertical="top"/>
    </xf>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4" fillId="0" borderId="18" xfId="3"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6" fillId="0" borderId="5" xfId="0" applyNumberFormat="1" applyFont="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0" fontId="23" fillId="0" borderId="0" xfId="0" applyFont="1" applyAlignment="1">
      <alignment vertical="top"/>
    </xf>
    <xf numFmtId="0" fontId="35" fillId="0" borderId="0" xfId="0" applyFont="1" applyAlignment="1">
      <alignment vertical="top"/>
    </xf>
    <xf numFmtId="0" fontId="33" fillId="0" borderId="0" xfId="0" applyFont="1" applyFill="1" applyAlignment="1">
      <alignment horizontal="center" vertical="top"/>
    </xf>
    <xf numFmtId="0" fontId="6" fillId="11" borderId="19" xfId="9" applyFont="1" applyFill="1" applyBorder="1" applyAlignment="1">
      <alignment horizontal="left" vertical="top" wrapText="1"/>
    </xf>
    <xf numFmtId="0" fontId="2" fillId="11" borderId="19" xfId="9" applyFont="1" applyFill="1" applyBorder="1" applyAlignment="1">
      <alignment horizontal="center" vertical="top"/>
    </xf>
    <xf numFmtId="0" fontId="2" fillId="11" borderId="20" xfId="9" applyFont="1" applyFill="1" applyBorder="1" applyAlignment="1">
      <alignment horizontal="center" vertical="top"/>
    </xf>
    <xf numFmtId="0" fontId="6" fillId="11" borderId="57" xfId="9" applyFont="1" applyFill="1" applyBorder="1" applyAlignment="1">
      <alignment vertical="top" wrapText="1"/>
    </xf>
    <xf numFmtId="0" fontId="2" fillId="11" borderId="72" xfId="9" applyFont="1" applyFill="1" applyBorder="1" applyAlignment="1">
      <alignment horizontal="center" vertical="top"/>
    </xf>
    <xf numFmtId="0" fontId="2" fillId="11" borderId="11" xfId="9" applyFont="1" applyFill="1" applyBorder="1" applyAlignment="1">
      <alignment horizontal="center" vertical="top"/>
    </xf>
    <xf numFmtId="0" fontId="6" fillId="0" borderId="57" xfId="9" applyFont="1" applyFill="1" applyBorder="1" applyAlignment="1">
      <alignment vertical="top" wrapText="1"/>
    </xf>
    <xf numFmtId="0" fontId="2" fillId="11" borderId="57" xfId="9" applyFont="1" applyFill="1" applyBorder="1" applyAlignment="1">
      <alignment horizontal="center" vertical="top"/>
    </xf>
    <xf numFmtId="0" fontId="2" fillId="11" borderId="56" xfId="9" applyFont="1" applyFill="1" applyBorder="1" applyAlignment="1">
      <alignment horizontal="center" vertical="top"/>
    </xf>
    <xf numFmtId="0" fontId="6" fillId="0" borderId="36" xfId="9" applyFont="1" applyFill="1" applyBorder="1" applyAlignment="1">
      <alignment horizontal="left" vertical="top" wrapText="1"/>
    </xf>
    <xf numFmtId="0" fontId="2" fillId="11" borderId="36" xfId="9" applyNumberFormat="1" applyFont="1" applyFill="1" applyBorder="1" applyAlignment="1">
      <alignment horizontal="center" vertical="top" wrapText="1"/>
    </xf>
    <xf numFmtId="0" fontId="2" fillId="11" borderId="36" xfId="9" applyNumberFormat="1" applyFont="1" applyFill="1" applyBorder="1" applyAlignment="1">
      <alignment horizontal="center" vertical="top"/>
    </xf>
    <xf numFmtId="0" fontId="2" fillId="11" borderId="74" xfId="9" applyNumberFormat="1" applyFont="1" applyFill="1" applyBorder="1" applyAlignment="1">
      <alignment horizontal="center" vertical="top"/>
    </xf>
    <xf numFmtId="0" fontId="6" fillId="11" borderId="36" xfId="9" applyFont="1" applyFill="1" applyBorder="1" applyAlignment="1">
      <alignment vertical="top" wrapText="1"/>
    </xf>
    <xf numFmtId="49" fontId="2" fillId="11" borderId="36" xfId="9" applyNumberFormat="1" applyFont="1" applyFill="1" applyBorder="1" applyAlignment="1">
      <alignment horizontal="center" vertical="top"/>
    </xf>
    <xf numFmtId="49" fontId="2" fillId="11" borderId="74" xfId="9" applyNumberFormat="1" applyFont="1" applyFill="1" applyBorder="1" applyAlignment="1">
      <alignment horizontal="center" vertical="top"/>
    </xf>
    <xf numFmtId="0" fontId="24" fillId="11" borderId="57" xfId="9" applyFont="1" applyFill="1" applyBorder="1" applyAlignment="1">
      <alignment vertical="top" wrapText="1"/>
    </xf>
    <xf numFmtId="49" fontId="2" fillId="11" borderId="57" xfId="9" applyNumberFormat="1" applyFont="1" applyFill="1" applyBorder="1" applyAlignment="1">
      <alignment horizontal="center" vertical="top"/>
    </xf>
    <xf numFmtId="49" fontId="2" fillId="11" borderId="56" xfId="9" applyNumberFormat="1" applyFont="1" applyFill="1" applyBorder="1" applyAlignment="1">
      <alignment horizontal="center" vertical="top"/>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0" fontId="6" fillId="0" borderId="36" xfId="0" applyFont="1" applyFill="1" applyBorder="1" applyAlignment="1">
      <alignment vertical="top" wrapText="1"/>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49" fontId="5" fillId="0" borderId="30" xfId="0" applyNumberFormat="1" applyFont="1" applyBorder="1" applyAlignment="1">
      <alignment horizontal="center" vertical="top" wrapText="1"/>
    </xf>
    <xf numFmtId="0" fontId="2" fillId="0" borderId="44" xfId="0" applyFont="1" applyBorder="1" applyAlignment="1">
      <alignment horizontal="center" vertical="top" wrapText="1"/>
    </xf>
    <xf numFmtId="0" fontId="2" fillId="0" borderId="30" xfId="0" applyFont="1" applyBorder="1" applyAlignment="1">
      <alignment horizontal="center" vertical="top"/>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8"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0" borderId="34" xfId="0" applyNumberFormat="1" applyFont="1" applyBorder="1" applyAlignment="1">
      <alignment horizontal="center"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164" fontId="6" fillId="11" borderId="35" xfId="0" applyNumberFormat="1" applyFont="1" applyFill="1" applyBorder="1" applyAlignment="1">
      <alignment horizontal="center" vertical="top" wrapText="1"/>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0" fontId="6" fillId="11" borderId="14" xfId="0" applyFont="1" applyFill="1" applyBorder="1" applyAlignment="1">
      <alignment horizontal="center" vertical="top"/>
    </xf>
    <xf numFmtId="164" fontId="6" fillId="11" borderId="14" xfId="0" applyNumberFormat="1" applyFont="1" applyFill="1"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6" fillId="11" borderId="19" xfId="0" applyFont="1" applyFill="1" applyBorder="1" applyAlignment="1">
      <alignment horizontal="center" vertical="top"/>
    </xf>
    <xf numFmtId="164" fontId="6" fillId="11" borderId="19" xfId="0" applyNumberFormat="1" applyFont="1" applyFill="1" applyBorder="1" applyAlignment="1">
      <alignment horizontal="center" vertical="top" wrapText="1"/>
    </xf>
    <xf numFmtId="164" fontId="6" fillId="11" borderId="7" xfId="0" applyNumberFormat="1" applyFont="1" applyFill="1" applyBorder="1" applyAlignment="1">
      <alignment horizontal="center" vertical="top" wrapText="1"/>
    </xf>
    <xf numFmtId="0" fontId="6" fillId="11" borderId="57" xfId="0" applyFont="1" applyFill="1" applyBorder="1" applyAlignment="1">
      <alignment vertical="top" wrapText="1"/>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164" fontId="5" fillId="18" borderId="32" xfId="0" applyNumberFormat="1" applyFont="1" applyFill="1" applyBorder="1" applyAlignment="1">
      <alignment horizontal="center" vertical="top"/>
    </xf>
    <xf numFmtId="164" fontId="5" fillId="18" borderId="22"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52" fillId="0" borderId="0" xfId="0" applyFont="1" applyAlignment="1">
      <alignment vertical="top"/>
    </xf>
    <xf numFmtId="49" fontId="5" fillId="3" borderId="23" xfId="0" applyNumberFormat="1" applyFont="1" applyFill="1" applyBorder="1" applyAlignment="1">
      <alignment horizontal="center" vertical="top"/>
    </xf>
    <xf numFmtId="0" fontId="5" fillId="11" borderId="23" xfId="0" applyFont="1" applyFill="1" applyBorder="1" applyAlignment="1">
      <alignment horizontal="left" vertical="top" wrapText="1"/>
    </xf>
    <xf numFmtId="49" fontId="5" fillId="11" borderId="35" xfId="0" applyNumberFormat="1" applyFont="1" applyFill="1" applyBorder="1" applyAlignment="1">
      <alignment horizontal="left" vertical="top"/>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0" fontId="6" fillId="11" borderId="15"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5" xfId="0" applyFont="1" applyFill="1" applyBorder="1" applyAlignment="1">
      <alignment horizontal="left" vertical="top" wrapText="1"/>
    </xf>
    <xf numFmtId="49" fontId="5" fillId="3" borderId="7" xfId="0" applyNumberFormat="1" applyFont="1" applyFill="1" applyBorder="1" applyAlignment="1">
      <alignment horizontal="center" vertical="top"/>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6" fillId="11" borderId="1" xfId="0" applyFont="1" applyFill="1" applyBorder="1" applyAlignment="1">
      <alignment horizontal="center" vertical="top" wrapText="1"/>
    </xf>
    <xf numFmtId="164" fontId="6" fillId="11" borderId="1" xfId="0" applyNumberFormat="1" applyFont="1" applyFill="1" applyBorder="1" applyAlignment="1">
      <alignment horizontal="center" vertical="top"/>
    </xf>
    <xf numFmtId="164" fontId="6" fillId="11" borderId="63" xfId="0" applyNumberFormat="1" applyFont="1" applyFill="1" applyBorder="1" applyAlignment="1">
      <alignment horizontal="center" vertical="top"/>
    </xf>
    <xf numFmtId="0" fontId="6" fillId="11" borderId="1" xfId="0" applyFont="1" applyFill="1" applyBorder="1" applyAlignment="1">
      <alignment vertical="top" wrapText="1"/>
    </xf>
    <xf numFmtId="0" fontId="4" fillId="0" borderId="63" xfId="0" applyFont="1" applyFill="1" applyBorder="1" applyAlignment="1">
      <alignment horizontal="left" vertical="top" wrapText="1"/>
    </xf>
    <xf numFmtId="0" fontId="2" fillId="0" borderId="1" xfId="0" applyFont="1" applyBorder="1" applyAlignment="1">
      <alignment horizontal="center" vertical="top" wrapText="1"/>
    </xf>
    <xf numFmtId="164" fontId="5" fillId="18" borderId="30" xfId="0" applyNumberFormat="1" applyFont="1" applyFill="1" applyBorder="1" applyAlignment="1">
      <alignment horizontal="center" vertical="center"/>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0" fontId="5" fillId="11" borderId="22" xfId="0" applyFont="1" applyFill="1" applyBorder="1" applyAlignment="1">
      <alignment horizontal="left" vertical="top" wrapText="1"/>
    </xf>
    <xf numFmtId="49" fontId="5" fillId="3" borderId="3" xfId="0" applyNumberFormat="1" applyFont="1" applyFill="1" applyBorder="1" applyAlignment="1">
      <alignment horizontal="center" vertical="top"/>
    </xf>
    <xf numFmtId="164" fontId="24" fillId="0" borderId="37" xfId="0" applyNumberFormat="1" applyFont="1" applyBorder="1" applyAlignment="1">
      <alignment horizontal="center" vertical="center"/>
    </xf>
    <xf numFmtId="0" fontId="10" fillId="0" borderId="68" xfId="0" applyFont="1" applyFill="1" applyBorder="1" applyAlignment="1">
      <alignment horizontal="left" vertical="top"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9" fillId="6" borderId="33" xfId="0" applyNumberFormat="1" applyFont="1" applyFill="1" applyBorder="1" applyAlignment="1">
      <alignment horizontal="center" vertical="center"/>
    </xf>
    <xf numFmtId="0" fontId="15" fillId="0" borderId="0" xfId="0" applyFont="1" applyAlignment="1">
      <alignment vertical="top" wrapText="1"/>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33"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13"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 fillId="11" borderId="67"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1" fontId="2" fillId="0" borderId="1" xfId="4" applyNumberFormat="1" applyFont="1" applyBorder="1" applyAlignment="1">
      <alignment horizontal="center" vertical="center" textRotation="90" wrapText="1"/>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6" fillId="0" borderId="65"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5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0" fontId="58" fillId="0" borderId="0" xfId="0" applyFont="1"/>
    <xf numFmtId="0" fontId="25" fillId="0" borderId="0" xfId="0" applyFont="1" applyFill="1" applyBorder="1" applyAlignment="1">
      <alignment horizontal="left" vertical="top"/>
    </xf>
    <xf numFmtId="0" fontId="2" fillId="0" borderId="1" xfId="0" applyFont="1" applyBorder="1" applyAlignment="1">
      <alignment horizontal="center" vertical="center" textRotation="90"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0" fontId="6" fillId="0" borderId="27" xfId="0"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59" fillId="0" borderId="46" xfId="0" applyFont="1" applyBorder="1" applyAlignment="1">
      <alignment horizontal="center" vertical="top"/>
    </xf>
    <xf numFmtId="164" fontId="59" fillId="0" borderId="15" xfId="0" applyNumberFormat="1" applyFont="1" applyBorder="1" applyAlignment="1">
      <alignment horizontal="center" vertical="top"/>
    </xf>
    <xf numFmtId="164" fontId="59"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4" fillId="0" borderId="30" xfId="0" applyNumberFormat="1" applyFont="1" applyBorder="1" applyAlignment="1">
      <alignment horizontal="center" vertical="top"/>
    </xf>
    <xf numFmtId="9" fontId="34" fillId="0" borderId="45" xfId="0" applyNumberFormat="1" applyFont="1" applyBorder="1" applyAlignment="1">
      <alignment horizontal="center"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5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49" fontId="60"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0" fontId="6" fillId="0" borderId="61" xfId="0" applyFont="1" applyBorder="1" applyAlignment="1">
      <alignment vertical="center" wrapText="1"/>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vertical="top"/>
    </xf>
    <xf numFmtId="49" fontId="4" fillId="0" borderId="0" xfId="0" applyNumberFormat="1" applyFont="1" applyAlignment="1">
      <alignment horizontal="right"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1" xfId="0" applyFont="1" applyFill="1" applyBorder="1" applyAlignment="1">
      <alignment horizontal="center" vertical="top" wrapText="1"/>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4" fillId="11" borderId="30" xfId="0" applyNumberFormat="1" applyFont="1" applyFill="1" applyBorder="1" applyAlignment="1">
      <alignment horizontal="center" vertical="top"/>
    </xf>
    <xf numFmtId="9" fontId="34"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3" xfId="0" applyNumberFormat="1" applyFont="1" applyFill="1" applyBorder="1" applyAlignment="1">
      <alignment horizontal="center" vertical="top" wrapText="1"/>
    </xf>
    <xf numFmtId="0" fontId="3" fillId="11" borderId="23" xfId="0" applyFont="1" applyFill="1" applyBorder="1" applyAlignment="1">
      <alignment horizontal="left" vertical="top"/>
    </xf>
    <xf numFmtId="0" fontId="6" fillId="11" borderId="39" xfId="0" applyFont="1" applyFill="1" applyBorder="1" applyAlignment="1">
      <alignment vertical="top" wrapText="1"/>
    </xf>
    <xf numFmtId="164" fontId="6" fillId="11" borderId="57"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4" fillId="0" borderId="10" xfId="9" applyNumberFormat="1" applyFont="1" applyFill="1" applyBorder="1" applyAlignment="1">
      <alignment vertical="top" wrapText="1"/>
    </xf>
    <xf numFmtId="49" fontId="4" fillId="0" borderId="61" xfId="9" applyNumberFormat="1" applyFont="1" applyFill="1" applyBorder="1" applyAlignment="1">
      <alignment vertical="top" wrapText="1"/>
    </xf>
    <xf numFmtId="49" fontId="19" fillId="0" borderId="11" xfId="0" applyNumberFormat="1" applyFont="1" applyFill="1" applyBorder="1" applyAlignment="1">
      <alignment horizontal="center" vertical="top"/>
    </xf>
    <xf numFmtId="0" fontId="19" fillId="0" borderId="1" xfId="0" applyFont="1" applyFill="1" applyBorder="1" applyAlignment="1">
      <alignment vertical="top"/>
    </xf>
    <xf numFmtId="0" fontId="19" fillId="0" borderId="36" xfId="0" applyFont="1" applyFill="1" applyBorder="1"/>
    <xf numFmtId="49" fontId="4" fillId="11" borderId="10" xfId="0" applyNumberFormat="1" applyFont="1" applyFill="1" applyBorder="1" applyAlignment="1">
      <alignment vertical="top" wrapText="1"/>
    </xf>
    <xf numFmtId="0" fontId="10" fillId="11" borderId="71" xfId="0" applyFont="1" applyFill="1" applyBorder="1" applyAlignment="1">
      <alignment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6" fillId="11" borderId="27"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49" fontId="5" fillId="11" borderId="40" xfId="0" applyNumberFormat="1" applyFont="1" applyFill="1" applyBorder="1" applyAlignment="1">
      <alignment horizontal="center" vertical="top"/>
    </xf>
    <xf numFmtId="0" fontId="6" fillId="11" borderId="61" xfId="0" applyFont="1" applyFill="1" applyBorder="1" applyAlignment="1">
      <alignment vertical="top" wrapText="1"/>
    </xf>
    <xf numFmtId="49" fontId="6" fillId="0" borderId="51" xfId="0" applyNumberFormat="1" applyFont="1" applyFill="1" applyBorder="1" applyAlignment="1">
      <alignment horizontal="center" vertical="center"/>
    </xf>
    <xf numFmtId="2" fontId="4" fillId="0" borderId="17" xfId="3" applyNumberFormat="1" applyFont="1" applyBorder="1" applyAlignment="1">
      <alignment horizontal="center" vertical="center"/>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Border="1" applyAlignment="1">
      <alignment horizontal="center" vertical="top"/>
    </xf>
    <xf numFmtId="164" fontId="5" fillId="0" borderId="0" xfId="0" applyNumberFormat="1" applyFont="1" applyBorder="1" applyAlignment="1">
      <alignment horizontal="center" vertical="top"/>
    </xf>
    <xf numFmtId="0" fontId="6" fillId="0" borderId="39" xfId="0" applyFont="1" applyBorder="1" applyAlignment="1">
      <alignment horizontal="justify" vertical="center"/>
    </xf>
    <xf numFmtId="0" fontId="2" fillId="0" borderId="76" xfId="0" applyFont="1" applyBorder="1" applyAlignment="1">
      <alignment horizontal="center" vertical="top" wrapText="1"/>
    </xf>
    <xf numFmtId="49" fontId="20" fillId="0" borderId="0" xfId="0" applyNumberFormat="1" applyFont="1" applyFill="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6" fillId="15" borderId="15" xfId="0" applyFont="1" applyFill="1" applyBorder="1" applyAlignment="1">
      <alignment horizontal="left"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2"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3" fillId="15" borderId="35" xfId="0" applyNumberFormat="1" applyFont="1" applyFill="1" applyBorder="1" applyAlignment="1">
      <alignment horizontal="center" vertical="top"/>
    </xf>
    <xf numFmtId="0" fontId="53" fillId="15" borderId="26" xfId="0" applyFont="1" applyFill="1" applyBorder="1" applyAlignment="1">
      <alignment horizontal="left" vertical="top" wrapText="1"/>
    </xf>
    <xf numFmtId="0" fontId="53" fillId="15" borderId="35" xfId="0" applyFont="1" applyFill="1" applyBorder="1" applyAlignment="1">
      <alignment horizontal="left" vertical="top" wrapText="1"/>
    </xf>
    <xf numFmtId="0" fontId="53" fillId="15" borderId="67" xfId="0" applyFont="1" applyFill="1" applyBorder="1" applyAlignment="1">
      <alignment horizontal="left" vertical="top" wrapText="1"/>
    </xf>
    <xf numFmtId="0" fontId="53"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62"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63"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44" xfId="0" applyFont="1" applyFill="1" applyBorder="1" applyAlignment="1">
      <alignment horizontal="left" vertical="top"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61" xfId="0" applyFont="1" applyBorder="1" applyAlignment="1">
      <alignment horizontal="left" vertical="top" wrapText="1"/>
    </xf>
    <xf numFmtId="0" fontId="6" fillId="0" borderId="43" xfId="0" applyFont="1" applyFill="1" applyBorder="1" applyAlignment="1">
      <alignment horizontal="left"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19"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6" fillId="0" borderId="58" xfId="0" applyFont="1" applyFill="1" applyBorder="1" applyAlignment="1">
      <alignment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164" fontId="48" fillId="0" borderId="61" xfId="0" applyNumberFormat="1" applyFont="1" applyFill="1" applyBorder="1" applyAlignment="1">
      <alignment horizontal="center" vertical="center"/>
    </xf>
    <xf numFmtId="164" fontId="48" fillId="0" borderId="56" xfId="0" applyNumberFormat="1" applyFont="1" applyFill="1" applyBorder="1" applyAlignment="1">
      <alignment horizontal="center" vertical="center"/>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18" xfId="0" applyFont="1" applyBorder="1" applyAlignment="1">
      <alignment horizontal="center" vertical="top" wrapText="1"/>
    </xf>
    <xf numFmtId="164" fontId="6" fillId="11" borderId="5" xfId="0" applyNumberFormat="1" applyFont="1" applyFill="1" applyBorder="1" applyAlignment="1">
      <alignment horizontal="center" vertical="center"/>
    </xf>
    <xf numFmtId="0" fontId="6" fillId="11" borderId="8" xfId="0" applyFont="1" applyFill="1" applyBorder="1" applyAlignment="1">
      <alignment horizontal="center" vertical="top"/>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30"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164" fontId="65" fillId="0" borderId="0" xfId="0" applyNumberFormat="1" applyFont="1" applyFill="1" applyBorder="1" applyAlignment="1">
      <alignment vertical="top"/>
    </xf>
    <xf numFmtId="0" fontId="65" fillId="0" borderId="0" xfId="0" applyFont="1" applyFill="1" applyBorder="1" applyAlignment="1">
      <alignment vertical="top"/>
    </xf>
    <xf numFmtId="49" fontId="39"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44" fillId="0" borderId="0" xfId="0" applyFont="1" applyFill="1" applyBorder="1" applyAlignment="1">
      <alignment vertical="top"/>
    </xf>
    <xf numFmtId="2" fontId="30" fillId="0" borderId="0" xfId="0" applyNumberFormat="1" applyFont="1" applyFill="1" applyBorder="1" applyAlignment="1">
      <alignment vertical="top"/>
    </xf>
    <xf numFmtId="164" fontId="66" fillId="0" borderId="0" xfId="0" applyNumberFormat="1" applyFont="1" applyFill="1" applyBorder="1" applyAlignment="1">
      <alignment vertical="top"/>
    </xf>
    <xf numFmtId="0" fontId="39" fillId="0" borderId="0" xfId="0" applyFont="1" applyFill="1" applyBorder="1" applyAlignment="1">
      <alignment horizontal="center" vertical="top"/>
    </xf>
    <xf numFmtId="0" fontId="6" fillId="11" borderId="60" xfId="0" applyFont="1" applyFill="1" applyBorder="1" applyAlignment="1">
      <alignment horizontal="left" vertical="top" wrapText="1"/>
    </xf>
    <xf numFmtId="0" fontId="4" fillId="11" borderId="32"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164" fontId="24" fillId="4" borderId="5" xfId="0" applyNumberFormat="1"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30" fillId="5" borderId="12" xfId="0" applyFont="1" applyFill="1" applyBorder="1" applyAlignment="1">
      <alignment horizontal="center" vertical="top"/>
    </xf>
    <xf numFmtId="0" fontId="15" fillId="0" borderId="43" xfId="0" applyFont="1" applyBorder="1"/>
    <xf numFmtId="0" fontId="15" fillId="0" borderId="1" xfId="0" applyFont="1" applyBorder="1"/>
    <xf numFmtId="0" fontId="15" fillId="0" borderId="45" xfId="0" applyFont="1" applyBorder="1"/>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164" fontId="5" fillId="13" borderId="21" xfId="0" applyNumberFormat="1" applyFont="1" applyFill="1" applyBorder="1" applyAlignment="1">
      <alignment horizontal="center" vertical="top"/>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43"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0" fontId="35" fillId="0" borderId="0" xfId="0" applyNumberFormat="1" applyFont="1" applyAlignment="1">
      <alignment vertical="top"/>
    </xf>
    <xf numFmtId="0" fontId="35" fillId="0" borderId="0" xfId="0" applyFont="1" applyAlignment="1">
      <alignment horizontal="center" vertical="top"/>
    </xf>
    <xf numFmtId="164" fontId="5" fillId="16"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6" fillId="11" borderId="52" xfId="0" applyNumberFormat="1" applyFont="1" applyFill="1" applyBorder="1" applyAlignment="1">
      <alignment horizontal="center" vertical="center"/>
    </xf>
    <xf numFmtId="164" fontId="5" fillId="16"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49" fontId="5" fillId="2" borderId="6" xfId="0" applyNumberFormat="1" applyFont="1" applyFill="1" applyBorder="1" applyAlignment="1">
      <alignment vertical="top"/>
    </xf>
    <xf numFmtId="164" fontId="59" fillId="0" borderId="18" xfId="0" applyNumberFormat="1" applyFont="1" applyBorder="1" applyAlignment="1">
      <alignment horizontal="center" vertical="top"/>
    </xf>
    <xf numFmtId="164" fontId="59" fillId="0" borderId="18" xfId="0" applyNumberFormat="1" applyFont="1" applyFill="1" applyBorder="1" applyAlignment="1">
      <alignment horizontal="center" vertical="center"/>
    </xf>
    <xf numFmtId="49" fontId="5" fillId="2" borderId="39" xfId="0" applyNumberFormat="1" applyFont="1" applyFill="1" applyBorder="1" applyAlignment="1">
      <alignment vertical="top"/>
    </xf>
    <xf numFmtId="164" fontId="5" fillId="16"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0" xfId="0" applyFont="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18" fillId="5" borderId="44" xfId="0" applyFont="1" applyFill="1" applyBorder="1" applyAlignment="1">
      <alignment horizontal="center" vertical="top"/>
    </xf>
    <xf numFmtId="0" fontId="6" fillId="0" borderId="50" xfId="0" applyFont="1" applyBorder="1" applyAlignment="1">
      <alignment vertical="top" wrapText="1"/>
    </xf>
    <xf numFmtId="0" fontId="6" fillId="0" borderId="34" xfId="0" applyFont="1" applyFill="1" applyBorder="1" applyAlignment="1">
      <alignment horizontal="center" vertical="top"/>
    </xf>
    <xf numFmtId="0" fontId="24" fillId="0" borderId="42" xfId="0" applyFont="1" applyBorder="1" applyAlignment="1">
      <alignment wrapText="1"/>
    </xf>
    <xf numFmtId="0" fontId="6" fillId="0" borderId="39" xfId="0" applyFont="1" applyFill="1" applyBorder="1" applyAlignment="1">
      <alignment horizontal="center" vertical="top"/>
    </xf>
    <xf numFmtId="164" fontId="5" fillId="3" borderId="30" xfId="0" applyNumberFormat="1" applyFont="1" applyFill="1" applyBorder="1" applyAlignment="1">
      <alignment horizontal="center" vertical="top"/>
    </xf>
    <xf numFmtId="0" fontId="2" fillId="0" borderId="17" xfId="0"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164" fontId="5" fillId="2" borderId="4" xfId="0" applyNumberFormat="1" applyFont="1" applyFill="1" applyBorder="1" applyAlignment="1">
      <alignment horizontal="center" vertical="top"/>
    </xf>
    <xf numFmtId="0" fontId="2" fillId="19" borderId="32" xfId="0" applyFont="1" applyFill="1" applyBorder="1" applyAlignment="1">
      <alignment vertical="top"/>
    </xf>
    <xf numFmtId="0" fontId="2" fillId="19" borderId="23" xfId="0" applyFont="1" applyFill="1" applyBorder="1" applyAlignment="1">
      <alignment vertical="top"/>
    </xf>
    <xf numFmtId="0" fontId="4" fillId="19" borderId="24" xfId="0" applyFont="1" applyFill="1" applyBorder="1" applyAlignment="1">
      <alignment horizontal="center" vertical="top"/>
    </xf>
    <xf numFmtId="0" fontId="33" fillId="0" borderId="0" xfId="0" applyFont="1" applyAlignment="1">
      <alignment horizontal="left" vertical="top"/>
    </xf>
    <xf numFmtId="0" fontId="2" fillId="0" borderId="55" xfId="0" applyFont="1" applyFill="1" applyBorder="1" applyAlignment="1">
      <alignment horizontal="center" vertical="top"/>
    </xf>
    <xf numFmtId="164" fontId="5" fillId="3" borderId="4"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0" borderId="19"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6" fillId="0" borderId="26"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49" fontId="2" fillId="0" borderId="35" xfId="0" applyNumberFormat="1" applyFont="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68" fillId="0" borderId="18" xfId="0" applyFont="1" applyFill="1" applyBorder="1" applyAlignment="1">
      <alignment horizontal="center" vertical="top" wrapText="1"/>
    </xf>
    <xf numFmtId="0" fontId="2" fillId="0" borderId="5" xfId="0" applyFont="1" applyFill="1" applyBorder="1" applyAlignment="1">
      <alignment horizontal="center" vertical="top"/>
    </xf>
    <xf numFmtId="0" fontId="6" fillId="0" borderId="39" xfId="0"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69"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164" fontId="6" fillId="4" borderId="57"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0" borderId="18" xfId="0" applyNumberFormat="1" applyFont="1" applyFill="1" applyBorder="1" applyAlignment="1">
      <alignment horizontal="left" vertical="center"/>
    </xf>
    <xf numFmtId="0" fontId="25" fillId="0" borderId="0" xfId="0" applyFont="1" applyFill="1" applyBorder="1" applyAlignment="1">
      <alignment horizontal="center" vertical="top" wrapText="1"/>
    </xf>
    <xf numFmtId="49" fontId="69" fillId="2" borderId="39" xfId="0" applyNumberFormat="1" applyFont="1" applyFill="1" applyBorder="1" applyAlignment="1">
      <alignment horizontal="center" vertical="top"/>
    </xf>
    <xf numFmtId="49" fontId="69" fillId="3" borderId="4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19" borderId="22" xfId="0" applyNumberFormat="1" applyFont="1" applyFill="1" applyBorder="1" applyAlignment="1">
      <alignment horizontal="center" vertical="top"/>
    </xf>
    <xf numFmtId="164" fontId="5" fillId="19" borderId="3" xfId="0" applyNumberFormat="1" applyFont="1" applyFill="1" applyBorder="1" applyAlignment="1">
      <alignment horizontal="center" vertical="center"/>
    </xf>
    <xf numFmtId="0" fontId="6" fillId="19" borderId="23" xfId="0" applyFont="1" applyFill="1" applyBorder="1" applyAlignment="1">
      <alignment vertical="top" wrapText="1"/>
    </xf>
    <xf numFmtId="0" fontId="2" fillId="19" borderId="23" xfId="0" applyFont="1" applyFill="1" applyBorder="1" applyAlignment="1">
      <alignment horizontal="center" vertical="top" wrapText="1"/>
    </xf>
    <xf numFmtId="0" fontId="2" fillId="19" borderId="24" xfId="0" applyFont="1" applyFill="1" applyBorder="1" applyAlignment="1">
      <alignment horizontal="center" vertical="top" wrapText="1"/>
    </xf>
    <xf numFmtId="164" fontId="5" fillId="20" borderId="3" xfId="0" applyNumberFormat="1" applyFont="1" applyFill="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49" fontId="17" fillId="0" borderId="51" xfId="0" applyNumberFormat="1" applyFont="1" applyFill="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0" fillId="0" borderId="23" xfId="0"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35" xfId="0" applyNumberFormat="1" applyFont="1" applyBorder="1" applyAlignment="1">
      <alignment horizontal="center" vertical="top"/>
    </xf>
    <xf numFmtId="49" fontId="5" fillId="0" borderId="40" xfId="0" applyNumberFormat="1" applyFont="1" applyBorder="1" applyAlignment="1">
      <alignment horizontal="center" vertical="top"/>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6" fillId="0" borderId="66" xfId="0" applyFont="1" applyBorder="1" applyAlignment="1">
      <alignment vertical="top" wrapText="1"/>
    </xf>
    <xf numFmtId="0" fontId="26" fillId="0" borderId="59" xfId="0" applyFont="1" applyBorder="1" applyAlignment="1">
      <alignment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56" fillId="0" borderId="50" xfId="0" applyFont="1" applyBorder="1" applyAlignment="1">
      <alignment horizontal="center" vertical="top" wrapText="1"/>
    </xf>
    <xf numFmtId="0" fontId="56" fillId="0" borderId="42" xfId="0" applyFont="1" applyBorder="1" applyAlignment="1">
      <alignment horizontal="center" vertical="top"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6" fillId="0" borderId="50" xfId="0" applyFont="1" applyBorder="1" applyAlignment="1">
      <alignment vertical="top" wrapText="1"/>
    </xf>
    <xf numFmtId="0" fontId="6" fillId="0" borderId="42" xfId="0" applyFont="1" applyBorder="1" applyAlignment="1">
      <alignment vertical="top" wrapText="1"/>
    </xf>
    <xf numFmtId="0" fontId="51" fillId="4" borderId="27" xfId="0" applyFont="1" applyFill="1" applyBorder="1" applyAlignment="1">
      <alignment horizontal="left" vertical="top" wrapText="1"/>
    </xf>
    <xf numFmtId="0" fontId="67" fillId="4" borderId="31" xfId="0" applyFont="1" applyFill="1" applyBorder="1" applyAlignment="1">
      <alignment horizontal="left" vertical="top" wrapText="1"/>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24" fillId="0" borderId="50" xfId="0" applyFont="1" applyBorder="1" applyAlignment="1">
      <alignment horizontal="center" vertical="top"/>
    </xf>
    <xf numFmtId="0" fontId="24" fillId="0" borderId="42" xfId="0" applyFont="1" applyBorder="1" applyAlignment="1">
      <alignment horizontal="center" vertical="top"/>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61" fillId="0" borderId="0" xfId="0" applyFont="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4" fillId="0" borderId="0" xfId="0" applyFont="1" applyAlignment="1">
      <alignment horizontal="left" vertical="center" wrapText="1"/>
    </xf>
    <xf numFmtId="0" fontId="6" fillId="0" borderId="5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0" xfId="0" applyNumberFormat="1" applyFont="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5" fillId="0" borderId="19" xfId="4" applyNumberFormat="1" applyFont="1" applyBorder="1" applyAlignment="1">
      <alignment horizontal="center"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wrapText="1"/>
    </xf>
    <xf numFmtId="0" fontId="3" fillId="2" borderId="24" xfId="4" applyFont="1" applyFill="1" applyBorder="1" applyAlignment="1">
      <alignment horizontal="left" vertical="top" wrapText="1"/>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0" fontId="6" fillId="0" borderId="34" xfId="4" applyFont="1" applyFill="1" applyBorder="1" applyAlignment="1">
      <alignment horizontal="left" vertical="top" wrapText="1"/>
    </xf>
    <xf numFmtId="0" fontId="26" fillId="0" borderId="71" xfId="4" applyFont="1" applyBorder="1" applyAlignment="1">
      <alignment horizontal="left" vertical="top" wrapText="1"/>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9"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0" fontId="4" fillId="0" borderId="65" xfId="4" applyFont="1" applyFill="1" applyBorder="1" applyAlignment="1">
      <alignment horizontal="left" vertical="top" wrapText="1"/>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55" fillId="0" borderId="67" xfId="4" applyFont="1" applyBorder="1" applyAlignment="1">
      <alignment horizontal="left" vertical="top"/>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1" fillId="0" borderId="0" xfId="0" applyFont="1" applyFill="1" applyBorder="1" applyAlignment="1">
      <alignment horizontal="left" wrapText="1"/>
    </xf>
    <xf numFmtId="0" fontId="10" fillId="0" borderId="43" xfId="0" applyFont="1" applyBorder="1" applyAlignment="1">
      <alignment horizontal="left" wrapText="1"/>
    </xf>
    <xf numFmtId="0" fontId="0" fillId="0" borderId="43" xfId="0" applyBorder="1" applyAlignment="1">
      <alignment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34" xfId="0" applyFont="1" applyFill="1" applyBorder="1" applyAlignment="1">
      <alignment horizontal="justify" vertical="top" wrapText="1"/>
    </xf>
    <xf numFmtId="0" fontId="26" fillId="0" borderId="39" xfId="0" applyFont="1" applyBorder="1" applyAlignment="1">
      <alignment horizontal="justify" wrapText="1"/>
    </xf>
    <xf numFmtId="0" fontId="26" fillId="0" borderId="6" xfId="0" applyFont="1" applyBorder="1" applyAlignment="1">
      <alignment horizontal="justify" wrapText="1"/>
    </xf>
    <xf numFmtId="0" fontId="15" fillId="0" borderId="4" xfId="0" applyFont="1" applyBorder="1" applyAlignment="1">
      <alignment vertical="top" wrapText="1"/>
    </xf>
    <xf numFmtId="0" fontId="15" fillId="0" borderId="60" xfId="0" applyFont="1" applyBorder="1" applyAlignment="1">
      <alignment vertical="top" wrapText="1"/>
    </xf>
    <xf numFmtId="164" fontId="22" fillId="0" borderId="53" xfId="0" applyNumberFormat="1"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7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36" xfId="0" applyFont="1" applyBorder="1" applyAlignment="1">
      <alignment vertical="top" wrapText="1"/>
    </xf>
    <xf numFmtId="0" fontId="15" fillId="0" borderId="38" xfId="0" applyFont="1" applyBorder="1" applyAlignment="1">
      <alignment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1"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17" fillId="0" borderId="18"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73" xfId="0" applyNumberFormat="1" applyFont="1" applyFill="1" applyBorder="1" applyAlignment="1">
      <alignment horizontal="center" vertical="top"/>
    </xf>
    <xf numFmtId="49" fontId="5" fillId="3" borderId="33" xfId="0" applyNumberFormat="1" applyFont="1" applyFill="1" applyBorder="1" applyAlignment="1">
      <alignment horizontal="right"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5" fillId="0" borderId="0" xfId="0" applyFont="1" applyAlignment="1">
      <alignment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0" fontId="2" fillId="0" borderId="36" xfId="0" applyFont="1" applyFill="1" applyBorder="1" applyAlignment="1">
      <alignment horizontal="center" vertical="center" wrapText="1"/>
    </xf>
    <xf numFmtId="0" fontId="10" fillId="0" borderId="6" xfId="0" applyFont="1" applyBorder="1" applyAlignment="1">
      <alignment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6"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29"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49" fontId="56" fillId="0" borderId="50"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49" fontId="57" fillId="0" borderId="50" xfId="0" applyNumberFormat="1" applyFont="1" applyBorder="1" applyAlignment="1">
      <alignment horizontal="center" vertical="top" wrapText="1"/>
    </xf>
    <xf numFmtId="49" fontId="57" fillId="0" borderId="18" xfId="0" applyNumberFormat="1" applyFont="1" applyBorder="1" applyAlignment="1">
      <alignment horizontal="center"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34" xfId="5" applyNumberFormat="1" applyFont="1" applyFill="1" applyBorder="1" applyAlignment="1">
      <alignment vertical="top" wrapText="1"/>
    </xf>
    <xf numFmtId="49" fontId="6" fillId="0" borderId="71"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0" fillId="0" borderId="6"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left" vertical="top" wrapText="1"/>
    </xf>
    <xf numFmtId="49" fontId="17" fillId="11" borderId="34" xfId="0" applyNumberFormat="1" applyFont="1" applyFill="1" applyBorder="1" applyAlignment="1">
      <alignment horizontal="center" vertical="top" wrapText="1"/>
    </xf>
    <xf numFmtId="49" fontId="2" fillId="11" borderId="26"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0" fontId="0" fillId="0" borderId="19" xfId="0" applyBorder="1" applyAlignment="1">
      <alignment wrapText="1"/>
    </xf>
    <xf numFmtId="0" fontId="6" fillId="0" borderId="26" xfId="0" applyFont="1" applyBorder="1" applyAlignment="1">
      <alignment horizontal="center" vertical="top" wrapText="1"/>
    </xf>
    <xf numFmtId="49" fontId="5" fillId="17" borderId="28" xfId="0" applyNumberFormat="1" applyFont="1" applyFill="1" applyBorder="1" applyAlignment="1">
      <alignment horizontal="center" vertical="top" wrapText="1"/>
    </xf>
    <xf numFmtId="0" fontId="15" fillId="0" borderId="28" xfId="0" applyFont="1" applyBorder="1" applyAlignment="1">
      <alignment vertical="top" wrapText="1"/>
    </xf>
    <xf numFmtId="49" fontId="5" fillId="3" borderId="19" xfId="0" applyNumberFormat="1" applyFont="1" applyFill="1" applyBorder="1" applyAlignment="1">
      <alignment horizontal="center" vertical="top" wrapText="1"/>
    </xf>
    <xf numFmtId="0" fontId="4" fillId="11" borderId="19" xfId="0" applyFont="1" applyFill="1" applyBorder="1" applyAlignment="1">
      <alignment horizontal="left" vertical="top" wrapText="1"/>
    </xf>
    <xf numFmtId="0" fontId="15" fillId="0" borderId="19" xfId="0" applyFont="1" applyBorder="1" applyAlignment="1">
      <alignment horizontal="left" vertical="top" wrapText="1"/>
    </xf>
    <xf numFmtId="49" fontId="17" fillId="0" borderId="19" xfId="0" applyNumberFormat="1" applyFont="1" applyBorder="1" applyAlignment="1">
      <alignment horizontal="left" vertical="top" wrapText="1"/>
    </xf>
    <xf numFmtId="0" fontId="0" fillId="0" borderId="19" xfId="0" applyBorder="1" applyAlignment="1">
      <alignment vertical="top" wrapText="1"/>
    </xf>
    <xf numFmtId="49" fontId="17" fillId="0" borderId="26" xfId="0" applyNumberFormat="1" applyFont="1" applyBorder="1" applyAlignment="1">
      <alignment horizontal="center" vertical="top" wrapText="1"/>
    </xf>
    <xf numFmtId="49" fontId="5" fillId="3" borderId="39" xfId="0" applyNumberFormat="1" applyFont="1" applyFill="1" applyBorder="1" applyAlignment="1">
      <alignment horizontal="right" vertical="top"/>
    </xf>
    <xf numFmtId="49" fontId="5" fillId="3" borderId="40" xfId="0" applyNumberFormat="1" applyFont="1" applyFill="1" applyBorder="1" applyAlignment="1">
      <alignment horizontal="right" vertical="top"/>
    </xf>
    <xf numFmtId="0" fontId="4" fillId="4" borderId="35" xfId="0" applyFont="1" applyFill="1" applyBorder="1" applyAlignment="1">
      <alignment horizontal="left" vertical="top" wrapText="1"/>
    </xf>
    <xf numFmtId="0" fontId="0" fillId="0" borderId="7" xfId="0" applyBorder="1" applyAlignment="1">
      <alignment horizontal="left" vertical="top" wrapText="1"/>
    </xf>
    <xf numFmtId="49" fontId="17" fillId="0" borderId="34" xfId="0" applyNumberFormat="1" applyFont="1" applyBorder="1" applyAlignment="1">
      <alignment horizontal="center" vertical="top"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75" xfId="0" applyFont="1" applyFill="1" applyBorder="1" applyAlignment="1">
      <alignment horizontal="left" vertical="top" wrapText="1"/>
    </xf>
    <xf numFmtId="0" fontId="5" fillId="3" borderId="6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49" fontId="2" fillId="0" borderId="19" xfId="0" applyNumberFormat="1" applyFont="1" applyBorder="1" applyAlignment="1">
      <alignment horizontal="center" vertical="top" wrapText="1"/>
    </xf>
    <xf numFmtId="0" fontId="6" fillId="0" borderId="19" xfId="0" applyFont="1" applyBorder="1" applyAlignment="1">
      <alignment horizontal="center" vertical="top" wrapText="1"/>
    </xf>
    <xf numFmtId="164" fontId="6" fillId="0" borderId="19" xfId="0" applyNumberFormat="1" applyFont="1" applyBorder="1" applyAlignment="1">
      <alignment horizontal="center" vertical="top" wrapText="1"/>
    </xf>
    <xf numFmtId="0" fontId="0" fillId="0" borderId="19" xfId="0" applyBorder="1" applyAlignment="1">
      <alignment horizontal="center" wrapText="1"/>
    </xf>
    <xf numFmtId="164" fontId="37" fillId="0" borderId="19" xfId="0" applyNumberFormat="1" applyFont="1" applyBorder="1" applyAlignment="1">
      <alignment horizontal="center" vertical="top" wrapText="1"/>
    </xf>
    <xf numFmtId="164" fontId="6" fillId="0" borderId="19" xfId="0" applyNumberFormat="1" applyFont="1" applyFill="1" applyBorder="1" applyAlignment="1">
      <alignment horizontal="center"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 xfId="0" applyNumberFormat="1" applyFont="1" applyBorder="1" applyAlignment="1">
      <alignment horizontal="center" vertical="top"/>
    </xf>
    <xf numFmtId="49" fontId="5" fillId="3" borderId="31"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4" fillId="0" borderId="74" xfId="0" applyFont="1" applyFill="1" applyBorder="1" applyAlignment="1">
      <alignment vertical="top" wrapText="1"/>
    </xf>
    <xf numFmtId="0" fontId="6" fillId="4" borderId="37" xfId="0"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0" fillId="0" borderId="71" xfId="0" applyBorder="1" applyAlignment="1">
      <alignment horizontal="left"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49" fontId="5" fillId="19" borderId="3" xfId="0" applyNumberFormat="1" applyFont="1" applyFill="1" applyBorder="1" applyAlignment="1">
      <alignment horizontal="right" vertical="top"/>
    </xf>
    <xf numFmtId="49" fontId="5" fillId="19" borderId="4" xfId="0" applyNumberFormat="1" applyFont="1" applyFill="1" applyBorder="1" applyAlignment="1">
      <alignment horizontal="right" vertical="top"/>
    </xf>
    <xf numFmtId="49" fontId="5" fillId="19" borderId="60" xfId="0" applyNumberFormat="1" applyFont="1" applyFill="1" applyBorder="1" applyAlignment="1">
      <alignment horizontal="right"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20" borderId="4" xfId="0" applyNumberFormat="1" applyFont="1" applyFill="1" applyBorder="1" applyAlignment="1">
      <alignment horizontal="right" vertical="top"/>
    </xf>
    <xf numFmtId="49" fontId="5" fillId="20" borderId="60" xfId="0" applyNumberFormat="1" applyFont="1" applyFill="1" applyBorder="1" applyAlignment="1">
      <alignment horizontal="right" vertical="top"/>
    </xf>
    <xf numFmtId="0" fontId="6" fillId="0" borderId="20" xfId="0" applyFont="1" applyFill="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5" fillId="3" borderId="35" xfId="0" applyFont="1" applyFill="1" applyBorder="1" applyAlignment="1">
      <alignment horizontal="left" vertical="top" wrapText="1"/>
    </xf>
    <xf numFmtId="0" fontId="6" fillId="0" borderId="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0" fontId="6" fillId="0" borderId="19" xfId="0" applyFont="1" applyFill="1" applyBorder="1" applyAlignment="1">
      <alignment horizontal="center"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tabSelected="1" zoomScaleNormal="100" workbookViewId="0">
      <selection activeCell="N1" sqref="N1:Q1"/>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2670" t="s">
        <v>1143</v>
      </c>
      <c r="O1" s="2671"/>
      <c r="P1" s="2671"/>
      <c r="Q1" s="2671"/>
    </row>
    <row r="2" spans="1:23">
      <c r="A2" s="1"/>
      <c r="B2" s="1"/>
      <c r="C2" s="1"/>
      <c r="D2" s="39"/>
      <c r="E2" s="11" t="s">
        <v>67</v>
      </c>
      <c r="F2" s="12"/>
      <c r="G2" s="13"/>
      <c r="H2" s="12"/>
      <c r="I2" s="12"/>
      <c r="J2" s="12"/>
      <c r="K2" s="12"/>
      <c r="L2" s="10"/>
      <c r="M2" s="39"/>
      <c r="N2" s="39"/>
      <c r="O2" s="39"/>
      <c r="P2" s="39"/>
      <c r="Q2" s="39"/>
      <c r="R2" s="40"/>
      <c r="S2" s="40"/>
      <c r="T2" s="40"/>
      <c r="U2" s="40"/>
      <c r="V2" s="40"/>
      <c r="W2" s="40"/>
    </row>
    <row r="3" spans="1:23" ht="13.8" thickBot="1">
      <c r="A3" s="14"/>
      <c r="B3" s="15"/>
      <c r="C3" s="15"/>
      <c r="D3" s="2672" t="s">
        <v>33</v>
      </c>
      <c r="E3" s="2672"/>
      <c r="F3" s="2672"/>
      <c r="G3" s="2672"/>
      <c r="H3" s="2672"/>
      <c r="I3" s="2672"/>
      <c r="J3" s="2672"/>
      <c r="K3" s="2672"/>
      <c r="L3" s="2672"/>
      <c r="M3" s="2672"/>
      <c r="N3" s="2672"/>
      <c r="O3" s="2672"/>
      <c r="P3" s="2672"/>
      <c r="Q3" s="2672"/>
      <c r="R3" s="2672"/>
      <c r="S3" s="2672"/>
      <c r="T3" s="2672"/>
      <c r="U3" s="2672"/>
      <c r="V3" s="2672"/>
      <c r="W3" s="2672"/>
    </row>
    <row r="4" spans="1:23" ht="28.95" customHeight="1">
      <c r="A4" s="2673" t="s">
        <v>0</v>
      </c>
      <c r="B4" s="2676" t="s">
        <v>1</v>
      </c>
      <c r="C4" s="2676" t="s">
        <v>2</v>
      </c>
      <c r="D4" s="2679" t="s">
        <v>3</v>
      </c>
      <c r="E4" s="2682" t="s">
        <v>4</v>
      </c>
      <c r="F4" s="2685" t="s">
        <v>5</v>
      </c>
      <c r="G4" s="2651" t="s">
        <v>6</v>
      </c>
      <c r="H4" s="2531" t="s">
        <v>673</v>
      </c>
      <c r="I4" s="2532"/>
      <c r="J4" s="2532"/>
      <c r="K4" s="2533"/>
      <c r="L4" s="2688" t="s">
        <v>674</v>
      </c>
      <c r="M4" s="2651" t="s">
        <v>675</v>
      </c>
      <c r="N4" s="2654" t="s">
        <v>21</v>
      </c>
      <c r="O4" s="2655"/>
      <c r="P4" s="2655"/>
      <c r="Q4" s="2656"/>
      <c r="R4" s="38"/>
      <c r="S4" s="38"/>
      <c r="T4" s="38"/>
      <c r="U4" s="38"/>
      <c r="V4" s="38"/>
      <c r="W4" s="38"/>
    </row>
    <row r="5" spans="1:23">
      <c r="A5" s="2674"/>
      <c r="B5" s="2677"/>
      <c r="C5" s="2677"/>
      <c r="D5" s="2680"/>
      <c r="E5" s="2683"/>
      <c r="F5" s="2686"/>
      <c r="G5" s="2652"/>
      <c r="H5" s="2657" t="s">
        <v>7</v>
      </c>
      <c r="I5" s="2659" t="s">
        <v>8</v>
      </c>
      <c r="J5" s="2659"/>
      <c r="K5" s="2660" t="s">
        <v>68</v>
      </c>
      <c r="L5" s="2689"/>
      <c r="M5" s="2652"/>
      <c r="N5" s="2662" t="s">
        <v>32</v>
      </c>
      <c r="O5" s="2664" t="s">
        <v>9</v>
      </c>
      <c r="P5" s="2664"/>
      <c r="Q5" s="2665"/>
      <c r="R5" s="38"/>
      <c r="S5" s="38"/>
      <c r="T5" s="38"/>
      <c r="U5" s="38"/>
      <c r="V5" s="38"/>
      <c r="W5" s="38"/>
    </row>
    <row r="6" spans="1:23" ht="99.6" customHeight="1" thickBot="1">
      <c r="A6" s="2675"/>
      <c r="B6" s="2678"/>
      <c r="C6" s="2678"/>
      <c r="D6" s="2681"/>
      <c r="E6" s="2684"/>
      <c r="F6" s="2687"/>
      <c r="G6" s="2653"/>
      <c r="H6" s="2658"/>
      <c r="I6" s="16" t="s">
        <v>7</v>
      </c>
      <c r="J6" s="17" t="s">
        <v>10</v>
      </c>
      <c r="K6" s="2661"/>
      <c r="L6" s="2690"/>
      <c r="M6" s="2653"/>
      <c r="N6" s="2663"/>
      <c r="O6" s="18" t="s">
        <v>121</v>
      </c>
      <c r="P6" s="18" t="s">
        <v>433</v>
      </c>
      <c r="Q6" s="19" t="s">
        <v>671</v>
      </c>
      <c r="R6" s="38"/>
      <c r="S6" s="38"/>
      <c r="T6" s="38"/>
      <c r="U6" s="38"/>
      <c r="V6" s="38"/>
      <c r="W6" s="38"/>
    </row>
    <row r="7" spans="1:23" ht="14.4" customHeight="1" thickBot="1">
      <c r="A7" s="20" t="s">
        <v>11</v>
      </c>
      <c r="B7" s="2634" t="s">
        <v>67</v>
      </c>
      <c r="C7" s="2634"/>
      <c r="D7" s="2634"/>
      <c r="E7" s="2634"/>
      <c r="F7" s="2634"/>
      <c r="G7" s="2634"/>
      <c r="H7" s="2634"/>
      <c r="I7" s="2634"/>
      <c r="J7" s="2634"/>
      <c r="K7" s="2634"/>
      <c r="L7" s="2634"/>
      <c r="M7" s="2634"/>
      <c r="N7" s="2634"/>
      <c r="O7" s="2634"/>
      <c r="P7" s="2634"/>
      <c r="Q7" s="2635"/>
      <c r="R7" s="41"/>
      <c r="S7" s="41"/>
      <c r="T7" s="41"/>
      <c r="U7" s="41"/>
      <c r="V7" s="41"/>
      <c r="W7" s="41"/>
    </row>
    <row r="8" spans="1:23" s="632" customFormat="1" ht="12" customHeight="1" thickBot="1">
      <c r="A8" s="641" t="s">
        <v>11</v>
      </c>
      <c r="B8" s="2560" t="s">
        <v>781</v>
      </c>
      <c r="C8" s="2666"/>
      <c r="D8" s="2666"/>
      <c r="E8" s="2666"/>
      <c r="F8" s="2666"/>
      <c r="G8" s="2666"/>
      <c r="H8" s="2666"/>
      <c r="I8" s="2666"/>
      <c r="J8" s="2666"/>
      <c r="K8" s="2666"/>
      <c r="L8" s="2666"/>
      <c r="M8" s="2666"/>
      <c r="N8" s="2666"/>
      <c r="O8" s="2666"/>
      <c r="P8" s="2666"/>
      <c r="Q8" s="1721"/>
      <c r="R8" s="41"/>
      <c r="S8" s="41"/>
      <c r="T8" s="41"/>
      <c r="U8" s="41"/>
      <c r="V8" s="41"/>
      <c r="W8" s="41"/>
    </row>
    <row r="9" spans="1:23" ht="13.2" customHeight="1" thickBot="1">
      <c r="A9" s="21" t="s">
        <v>11</v>
      </c>
      <c r="B9" s="22" t="s">
        <v>11</v>
      </c>
      <c r="C9" s="2636" t="s">
        <v>782</v>
      </c>
      <c r="D9" s="2636"/>
      <c r="E9" s="2636"/>
      <c r="F9" s="2636"/>
      <c r="G9" s="2636"/>
      <c r="H9" s="2636"/>
      <c r="I9" s="2636"/>
      <c r="J9" s="2636"/>
      <c r="K9" s="2636"/>
      <c r="L9" s="2636"/>
      <c r="M9" s="2636"/>
      <c r="N9" s="2636"/>
      <c r="O9" s="2636"/>
      <c r="P9" s="2636"/>
      <c r="Q9" s="2637"/>
      <c r="R9" s="41"/>
      <c r="S9" s="41"/>
      <c r="T9" s="41"/>
      <c r="U9" s="41"/>
      <c r="V9" s="41"/>
      <c r="W9" s="41"/>
    </row>
    <row r="10" spans="1:23" s="632" customFormat="1" ht="27.6" customHeight="1" thickBot="1">
      <c r="A10" s="1722"/>
      <c r="B10" s="1294"/>
      <c r="C10" s="2667"/>
      <c r="D10" s="2668"/>
      <c r="E10" s="2668"/>
      <c r="F10" s="2668"/>
      <c r="G10" s="2668"/>
      <c r="H10" s="2668"/>
      <c r="I10" s="2668"/>
      <c r="J10" s="2668"/>
      <c r="K10" s="2668"/>
      <c r="L10" s="2668"/>
      <c r="M10" s="2669"/>
      <c r="N10" s="50" t="s">
        <v>74</v>
      </c>
      <c r="O10" s="932">
        <v>60</v>
      </c>
      <c r="P10" s="932">
        <v>62</v>
      </c>
      <c r="Q10" s="932">
        <v>64</v>
      </c>
      <c r="R10" s="41"/>
      <c r="S10" s="41"/>
      <c r="T10" s="41"/>
      <c r="U10" s="41"/>
      <c r="V10" s="41"/>
      <c r="W10" s="41"/>
    </row>
    <row r="11" spans="1:23">
      <c r="A11" s="2638" t="s">
        <v>11</v>
      </c>
      <c r="B11" s="2641" t="s">
        <v>11</v>
      </c>
      <c r="C11" s="2597" t="s">
        <v>11</v>
      </c>
      <c r="D11" s="2645" t="s">
        <v>69</v>
      </c>
      <c r="E11" s="2554" t="s">
        <v>40</v>
      </c>
      <c r="F11" s="2648" t="s">
        <v>70</v>
      </c>
      <c r="G11" s="644" t="s">
        <v>36</v>
      </c>
      <c r="H11" s="660">
        <f>I11+K11</f>
        <v>5246.4</v>
      </c>
      <c r="I11" s="661">
        <v>5173.2</v>
      </c>
      <c r="J11" s="661">
        <v>4362.6000000000004</v>
      </c>
      <c r="K11" s="662">
        <v>73.2</v>
      </c>
      <c r="L11" s="710">
        <v>5000</v>
      </c>
      <c r="M11" s="711">
        <v>5300</v>
      </c>
      <c r="N11" s="42" t="s">
        <v>71</v>
      </c>
      <c r="O11" s="977" t="s">
        <v>773</v>
      </c>
      <c r="P11" s="977" t="s">
        <v>773</v>
      </c>
      <c r="Q11" s="977" t="s">
        <v>773</v>
      </c>
      <c r="R11" s="41"/>
      <c r="S11" s="41"/>
      <c r="T11" s="41"/>
      <c r="U11" s="41"/>
      <c r="V11" s="41"/>
      <c r="W11" s="41"/>
    </row>
    <row r="12" spans="1:23" ht="24">
      <c r="A12" s="2639"/>
      <c r="B12" s="2642"/>
      <c r="C12" s="2644"/>
      <c r="D12" s="2646"/>
      <c r="E12" s="2579"/>
      <c r="F12" s="2649"/>
      <c r="G12" s="24" t="s">
        <v>52</v>
      </c>
      <c r="H12" s="43">
        <f>I12+K12</f>
        <v>24</v>
      </c>
      <c r="I12" s="25">
        <v>24</v>
      </c>
      <c r="J12" s="25">
        <v>23.6</v>
      </c>
      <c r="K12" s="44">
        <v>0</v>
      </c>
      <c r="L12" s="28"/>
      <c r="M12" s="26"/>
      <c r="N12" s="45" t="s">
        <v>72</v>
      </c>
      <c r="O12" s="931" t="s">
        <v>774</v>
      </c>
      <c r="P12" s="931" t="s">
        <v>774</v>
      </c>
      <c r="Q12" s="931" t="s">
        <v>774</v>
      </c>
      <c r="R12" s="41"/>
      <c r="S12" s="41"/>
      <c r="T12" s="46"/>
      <c r="U12" s="41"/>
      <c r="V12" s="41"/>
      <c r="W12" s="41"/>
    </row>
    <row r="13" spans="1:23" ht="24">
      <c r="A13" s="2639"/>
      <c r="B13" s="2642"/>
      <c r="C13" s="2644"/>
      <c r="D13" s="2646"/>
      <c r="E13" s="2579"/>
      <c r="F13" s="2649"/>
      <c r="G13" s="24" t="s">
        <v>73</v>
      </c>
      <c r="H13" s="43">
        <f>I13+K13</f>
        <v>9.9</v>
      </c>
      <c r="I13" s="25">
        <v>9.9</v>
      </c>
      <c r="J13" s="25">
        <v>9.8000000000000007</v>
      </c>
      <c r="K13" s="44">
        <v>0</v>
      </c>
      <c r="L13" s="28">
        <v>20</v>
      </c>
      <c r="M13" s="26">
        <v>25</v>
      </c>
      <c r="N13" s="47" t="s">
        <v>777</v>
      </c>
      <c r="O13" s="931" t="s">
        <v>775</v>
      </c>
      <c r="P13" s="931" t="s">
        <v>756</v>
      </c>
      <c r="Q13" s="931" t="s">
        <v>776</v>
      </c>
      <c r="R13" s="41"/>
      <c r="S13" s="41"/>
      <c r="T13" s="46"/>
      <c r="U13" s="41"/>
      <c r="V13" s="41"/>
      <c r="W13" s="41"/>
    </row>
    <row r="14" spans="1:23" ht="24.6" thickBot="1">
      <c r="A14" s="2639"/>
      <c r="B14" s="2642"/>
      <c r="C14" s="2644"/>
      <c r="D14" s="2646"/>
      <c r="E14" s="2579"/>
      <c r="F14" s="2649"/>
      <c r="G14" s="24"/>
      <c r="H14" s="43"/>
      <c r="I14" s="25"/>
      <c r="J14" s="25"/>
      <c r="K14" s="44"/>
      <c r="L14" s="28"/>
      <c r="M14" s="26"/>
      <c r="N14" s="47" t="s">
        <v>398</v>
      </c>
      <c r="O14" s="1978" t="s">
        <v>41</v>
      </c>
      <c r="P14" s="1978" t="s">
        <v>41</v>
      </c>
      <c r="Q14" s="1978" t="s">
        <v>41</v>
      </c>
      <c r="R14" s="41"/>
      <c r="S14" s="41"/>
      <c r="T14" s="46"/>
      <c r="U14" s="41"/>
      <c r="V14" s="41"/>
      <c r="W14" s="41"/>
    </row>
    <row r="15" spans="1:23" ht="13.8" thickBot="1">
      <c r="A15" s="2640"/>
      <c r="B15" s="2643"/>
      <c r="C15" s="2598"/>
      <c r="D15" s="2647"/>
      <c r="E15" s="2555"/>
      <c r="F15" s="2650"/>
      <c r="G15" s="48" t="s">
        <v>12</v>
      </c>
      <c r="H15" s="49">
        <f t="shared" ref="H15:M15" si="0">SUM(H11:H14)</f>
        <v>5280.2999999999993</v>
      </c>
      <c r="I15" s="49">
        <f t="shared" si="0"/>
        <v>5207.0999999999995</v>
      </c>
      <c r="J15" s="49">
        <f>SUM(J11:J14)</f>
        <v>4396.0000000000009</v>
      </c>
      <c r="K15" s="49">
        <f t="shared" si="0"/>
        <v>73.2</v>
      </c>
      <c r="L15" s="49">
        <f t="shared" si="0"/>
        <v>5020</v>
      </c>
      <c r="M15" s="49">
        <f t="shared" si="0"/>
        <v>5325</v>
      </c>
      <c r="N15" s="50"/>
      <c r="O15" s="932"/>
      <c r="P15" s="932"/>
      <c r="Q15" s="932"/>
      <c r="R15" s="51"/>
      <c r="S15" s="41"/>
      <c r="T15" s="46"/>
      <c r="U15" s="41"/>
      <c r="V15" s="41"/>
      <c r="W15" s="41"/>
    </row>
    <row r="16" spans="1:23">
      <c r="A16" s="1292" t="s">
        <v>11</v>
      </c>
      <c r="B16" s="1294" t="s">
        <v>11</v>
      </c>
      <c r="C16" s="2619" t="s">
        <v>13</v>
      </c>
      <c r="D16" s="2552" t="s">
        <v>75</v>
      </c>
      <c r="E16" s="2554" t="s">
        <v>40</v>
      </c>
      <c r="F16" s="2621" t="s">
        <v>70</v>
      </c>
      <c r="G16" s="663" t="s">
        <v>36</v>
      </c>
      <c r="H16" s="660">
        <f>I16+K16</f>
        <v>541.5</v>
      </c>
      <c r="I16" s="661">
        <v>541.5</v>
      </c>
      <c r="J16" s="661">
        <v>418.1</v>
      </c>
      <c r="K16" s="52">
        <v>0</v>
      </c>
      <c r="L16" s="53">
        <v>600</v>
      </c>
      <c r="M16" s="711">
        <v>640</v>
      </c>
      <c r="N16" s="54" t="s">
        <v>76</v>
      </c>
      <c r="O16" s="663">
        <v>27</v>
      </c>
      <c r="P16" s="55">
        <v>27</v>
      </c>
      <c r="Q16" s="663">
        <v>27</v>
      </c>
      <c r="R16" s="51"/>
      <c r="S16" s="41"/>
      <c r="T16" s="46"/>
      <c r="U16" s="41"/>
      <c r="V16" s="41"/>
      <c r="W16" s="41"/>
    </row>
    <row r="17" spans="1:23" ht="9" customHeight="1">
      <c r="A17" s="1293"/>
      <c r="B17" s="1295"/>
      <c r="C17" s="2609"/>
      <c r="D17" s="2577"/>
      <c r="E17" s="2578"/>
      <c r="F17" s="2622"/>
      <c r="G17" s="1288"/>
      <c r="H17" s="56"/>
      <c r="I17" s="57"/>
      <c r="J17" s="57"/>
      <c r="K17" s="58"/>
      <c r="L17" s="59"/>
      <c r="M17" s="60"/>
      <c r="N17" s="61" t="s">
        <v>1140</v>
      </c>
      <c r="O17" s="2495" t="s">
        <v>1141</v>
      </c>
      <c r="P17" s="2495" t="s">
        <v>1141</v>
      </c>
      <c r="Q17" s="2495" t="s">
        <v>1141</v>
      </c>
      <c r="R17" s="51"/>
      <c r="S17" s="41"/>
      <c r="T17" s="46"/>
      <c r="U17" s="41"/>
      <c r="V17" s="41"/>
      <c r="W17" s="41"/>
    </row>
    <row r="18" spans="1:23">
      <c r="A18" s="1293"/>
      <c r="B18" s="1295"/>
      <c r="C18" s="2609"/>
      <c r="D18" s="2577"/>
      <c r="E18" s="2579"/>
      <c r="F18" s="2622"/>
      <c r="G18" s="1288"/>
      <c r="H18" s="56"/>
      <c r="I18" s="57"/>
      <c r="J18" s="57"/>
      <c r="K18" s="58"/>
      <c r="L18" s="63"/>
      <c r="M18" s="64"/>
      <c r="N18" s="2624" t="s">
        <v>77</v>
      </c>
      <c r="O18" s="929">
        <v>8</v>
      </c>
      <c r="P18" s="930">
        <v>8</v>
      </c>
      <c r="Q18" s="24">
        <v>8</v>
      </c>
      <c r="R18" s="51"/>
      <c r="S18" s="41"/>
      <c r="T18" s="46"/>
      <c r="U18" s="41"/>
      <c r="V18" s="41"/>
      <c r="W18" s="41"/>
    </row>
    <row r="19" spans="1:23" ht="10.95" customHeight="1">
      <c r="A19" s="1293"/>
      <c r="B19" s="1295"/>
      <c r="C19" s="2609"/>
      <c r="D19" s="2577"/>
      <c r="E19" s="2579"/>
      <c r="F19" s="2622"/>
      <c r="G19" s="1288"/>
      <c r="H19" s="56"/>
      <c r="I19" s="65"/>
      <c r="J19" s="65"/>
      <c r="K19" s="66"/>
      <c r="L19" s="63"/>
      <c r="M19" s="67"/>
      <c r="N19" s="2625"/>
      <c r="O19" s="1300"/>
      <c r="P19" s="1307"/>
      <c r="Q19" s="1308"/>
      <c r="R19" s="51"/>
      <c r="S19" s="41"/>
      <c r="T19" s="46"/>
      <c r="U19" s="41"/>
      <c r="V19" s="41"/>
      <c r="W19" s="41"/>
    </row>
    <row r="20" spans="1:23" ht="13.95" customHeight="1" thickBot="1">
      <c r="A20" s="1298"/>
      <c r="B20" s="664"/>
      <c r="C20" s="2620"/>
      <c r="D20" s="2553"/>
      <c r="E20" s="2555"/>
      <c r="F20" s="2623"/>
      <c r="G20" s="645" t="s">
        <v>12</v>
      </c>
      <c r="H20" s="34">
        <f t="shared" ref="H20:M20" si="1">H16+H18</f>
        <v>541.5</v>
      </c>
      <c r="I20" s="33">
        <f t="shared" si="1"/>
        <v>541.5</v>
      </c>
      <c r="J20" s="33">
        <f t="shared" si="1"/>
        <v>418.1</v>
      </c>
      <c r="K20" s="68">
        <f t="shared" si="1"/>
        <v>0</v>
      </c>
      <c r="L20" s="27">
        <f t="shared" si="1"/>
        <v>600</v>
      </c>
      <c r="M20" s="655">
        <f t="shared" si="1"/>
        <v>640</v>
      </c>
      <c r="N20" s="69"/>
      <c r="O20" s="70"/>
      <c r="P20" s="71"/>
      <c r="Q20" s="70"/>
      <c r="R20" s="72"/>
      <c r="S20" s="41"/>
      <c r="T20" s="46"/>
      <c r="U20" s="41"/>
      <c r="V20" s="41"/>
      <c r="W20" s="41"/>
    </row>
    <row r="21" spans="1:23">
      <c r="A21" s="1292" t="s">
        <v>11</v>
      </c>
      <c r="B21" s="1294" t="s">
        <v>11</v>
      </c>
      <c r="C21" s="2619" t="s">
        <v>34</v>
      </c>
      <c r="D21" s="2552" t="s">
        <v>78</v>
      </c>
      <c r="E21" s="2626" t="s">
        <v>40</v>
      </c>
      <c r="F21" s="2628" t="s">
        <v>70</v>
      </c>
      <c r="G21" s="663" t="s">
        <v>36</v>
      </c>
      <c r="H21" s="660">
        <f>I21+K21</f>
        <v>278.8</v>
      </c>
      <c r="I21" s="661">
        <v>278.8</v>
      </c>
      <c r="J21" s="661">
        <v>246.1</v>
      </c>
      <c r="K21" s="662"/>
      <c r="L21" s="710">
        <v>270</v>
      </c>
      <c r="M21" s="711">
        <v>300</v>
      </c>
      <c r="N21" s="2631" t="s">
        <v>79</v>
      </c>
      <c r="O21" s="663">
        <v>8</v>
      </c>
      <c r="P21" s="55">
        <v>8</v>
      </c>
      <c r="Q21" s="663">
        <v>8</v>
      </c>
      <c r="R21" s="73"/>
      <c r="S21" s="41"/>
      <c r="T21" s="46"/>
      <c r="U21" s="41"/>
      <c r="V21" s="41"/>
      <c r="W21" s="41"/>
    </row>
    <row r="22" spans="1:23">
      <c r="A22" s="1293"/>
      <c r="B22" s="1295"/>
      <c r="C22" s="2609"/>
      <c r="D22" s="2577"/>
      <c r="E22" s="2578"/>
      <c r="F22" s="2629"/>
      <c r="G22" s="1288" t="s">
        <v>52</v>
      </c>
      <c r="H22" s="56">
        <f>I22+K22</f>
        <v>0</v>
      </c>
      <c r="I22" s="57">
        <v>0</v>
      </c>
      <c r="J22" s="57">
        <v>0</v>
      </c>
      <c r="K22" s="74"/>
      <c r="L22" s="75"/>
      <c r="M22" s="60"/>
      <c r="N22" s="2632"/>
      <c r="O22" s="1288"/>
      <c r="P22" s="928"/>
      <c r="Q22" s="1288"/>
      <c r="R22" s="73"/>
      <c r="S22" s="41"/>
      <c r="T22" s="46"/>
      <c r="U22" s="41"/>
      <c r="V22" s="41"/>
      <c r="W22" s="41"/>
    </row>
    <row r="23" spans="1:23" ht="13.8" thickBot="1">
      <c r="A23" s="1298"/>
      <c r="B23" s="664"/>
      <c r="C23" s="2620"/>
      <c r="D23" s="2553"/>
      <c r="E23" s="2627"/>
      <c r="F23" s="2630"/>
      <c r="G23" s="645" t="s">
        <v>12</v>
      </c>
      <c r="H23" s="655">
        <f>H21+H22</f>
        <v>278.8</v>
      </c>
      <c r="I23" s="32">
        <f>I21+I22</f>
        <v>278.8</v>
      </c>
      <c r="J23" s="32">
        <f>J21+J22</f>
        <v>246.1</v>
      </c>
      <c r="K23" s="68">
        <f>K21</f>
        <v>0</v>
      </c>
      <c r="L23" s="76">
        <f>L21</f>
        <v>270</v>
      </c>
      <c r="M23" s="27">
        <f>M21</f>
        <v>300</v>
      </c>
      <c r="N23" s="2633"/>
      <c r="O23" s="70"/>
      <c r="P23" s="71"/>
      <c r="Q23" s="70"/>
      <c r="R23" s="73"/>
      <c r="S23" s="41"/>
      <c r="T23" s="46"/>
      <c r="U23" s="41"/>
      <c r="V23" s="41"/>
      <c r="W23" s="41"/>
    </row>
    <row r="24" spans="1:23" hidden="1">
      <c r="A24" s="1292" t="s">
        <v>11</v>
      </c>
      <c r="B24" s="1294" t="s">
        <v>11</v>
      </c>
      <c r="C24" s="2619" t="s">
        <v>55</v>
      </c>
      <c r="D24" s="2552" t="s">
        <v>80</v>
      </c>
      <c r="E24" s="2554" t="s">
        <v>40</v>
      </c>
      <c r="F24" s="2621" t="s">
        <v>70</v>
      </c>
      <c r="G24" s="663" t="s">
        <v>36</v>
      </c>
      <c r="H24" s="660">
        <f>I24+K24</f>
        <v>0</v>
      </c>
      <c r="I24" s="661">
        <v>0</v>
      </c>
      <c r="J24" s="661"/>
      <c r="K24" s="662">
        <v>0</v>
      </c>
      <c r="L24" s="710">
        <v>40</v>
      </c>
      <c r="M24" s="711">
        <v>40</v>
      </c>
      <c r="N24" s="77"/>
      <c r="O24" s="663"/>
      <c r="P24" s="55"/>
      <c r="Q24" s="663"/>
      <c r="R24" s="78"/>
      <c r="S24" s="41"/>
      <c r="T24" s="46"/>
      <c r="U24" s="41"/>
      <c r="V24" s="41"/>
      <c r="W24" s="41"/>
    </row>
    <row r="25" spans="1:23" s="632" customFormat="1" hidden="1">
      <c r="A25" s="2477"/>
      <c r="B25" s="2478"/>
      <c r="C25" s="2609"/>
      <c r="D25" s="2577"/>
      <c r="E25" s="2578"/>
      <c r="F25" s="2622"/>
      <c r="G25" s="2476"/>
      <c r="H25" s="56"/>
      <c r="I25" s="57"/>
      <c r="J25" s="57"/>
      <c r="K25" s="74"/>
      <c r="L25" s="75"/>
      <c r="M25" s="60"/>
      <c r="N25" s="2479"/>
      <c r="O25" s="2476"/>
      <c r="P25" s="928"/>
      <c r="Q25" s="2476"/>
      <c r="R25" s="78"/>
      <c r="S25" s="41"/>
      <c r="T25" s="46"/>
      <c r="U25" s="41"/>
      <c r="V25" s="41"/>
      <c r="W25" s="41"/>
    </row>
    <row r="26" spans="1:23" s="632" customFormat="1" hidden="1">
      <c r="A26" s="2477"/>
      <c r="B26" s="2478"/>
      <c r="C26" s="2609"/>
      <c r="D26" s="2577"/>
      <c r="E26" s="2578"/>
      <c r="F26" s="2622"/>
      <c r="G26" s="2476"/>
      <c r="H26" s="56"/>
      <c r="I26" s="57"/>
      <c r="J26" s="57"/>
      <c r="K26" s="74"/>
      <c r="L26" s="75"/>
      <c r="M26" s="60"/>
      <c r="N26" s="2479"/>
      <c r="O26" s="2476"/>
      <c r="P26" s="928"/>
      <c r="Q26" s="2476"/>
      <c r="R26" s="78"/>
      <c r="S26" s="41"/>
      <c r="T26" s="46"/>
      <c r="U26" s="41"/>
      <c r="V26" s="41"/>
      <c r="W26" s="41"/>
    </row>
    <row r="27" spans="1:23" s="632" customFormat="1" ht="13.8" hidden="1" thickBot="1">
      <c r="A27" s="2477"/>
      <c r="B27" s="2478"/>
      <c r="C27" s="2609"/>
      <c r="D27" s="2577"/>
      <c r="E27" s="2578"/>
      <c r="F27" s="2622"/>
      <c r="G27" s="2476"/>
      <c r="H27" s="56"/>
      <c r="I27" s="57"/>
      <c r="J27" s="57"/>
      <c r="K27" s="74"/>
      <c r="L27" s="75"/>
      <c r="M27" s="60"/>
      <c r="N27" s="2479"/>
      <c r="O27" s="2476"/>
      <c r="P27" s="928"/>
      <c r="Q27" s="2476"/>
      <c r="R27" s="78"/>
      <c r="S27" s="41"/>
      <c r="T27" s="46"/>
      <c r="U27" s="41"/>
      <c r="V27" s="41"/>
      <c r="W27" s="41"/>
    </row>
    <row r="28" spans="1:23" ht="27" hidden="1" customHeight="1" thickBot="1">
      <c r="A28" s="1298"/>
      <c r="B28" s="664"/>
      <c r="C28" s="2620"/>
      <c r="D28" s="2553"/>
      <c r="E28" s="2555"/>
      <c r="F28" s="2623"/>
      <c r="G28" s="645" t="s">
        <v>12</v>
      </c>
      <c r="H28" s="655">
        <f t="shared" ref="H28:M28" si="2">H24</f>
        <v>0</v>
      </c>
      <c r="I28" s="32">
        <f t="shared" si="2"/>
        <v>0</v>
      </c>
      <c r="J28" s="32">
        <f t="shared" si="2"/>
        <v>0</v>
      </c>
      <c r="K28" s="68">
        <f t="shared" si="2"/>
        <v>0</v>
      </c>
      <c r="L28" s="76">
        <f t="shared" si="2"/>
        <v>40</v>
      </c>
      <c r="M28" s="27">
        <f t="shared" si="2"/>
        <v>40</v>
      </c>
      <c r="N28" s="1289"/>
      <c r="O28" s="70"/>
      <c r="P28" s="71"/>
      <c r="Q28" s="79"/>
      <c r="R28" s="78"/>
      <c r="S28" s="41"/>
      <c r="T28" s="46"/>
      <c r="U28" s="41"/>
      <c r="V28" s="41"/>
      <c r="W28" s="41"/>
    </row>
    <row r="29" spans="1:23" s="632" customFormat="1" ht="18.600000000000001" customHeight="1">
      <c r="A29" s="2483" t="s">
        <v>11</v>
      </c>
      <c r="B29" s="2484" t="s">
        <v>11</v>
      </c>
      <c r="C29" s="2619" t="s">
        <v>38</v>
      </c>
      <c r="D29" s="2552" t="s">
        <v>1128</v>
      </c>
      <c r="E29" s="2626" t="s">
        <v>40</v>
      </c>
      <c r="F29" s="2628" t="s">
        <v>70</v>
      </c>
      <c r="G29" s="663" t="s">
        <v>36</v>
      </c>
      <c r="H29" s="660">
        <f>I29+K29</f>
        <v>20</v>
      </c>
      <c r="I29" s="661">
        <v>20</v>
      </c>
      <c r="J29" s="661">
        <v>0</v>
      </c>
      <c r="K29" s="662"/>
      <c r="L29" s="710">
        <v>0</v>
      </c>
      <c r="M29" s="711">
        <v>0</v>
      </c>
      <c r="N29" s="2631" t="s">
        <v>1129</v>
      </c>
      <c r="O29" s="663">
        <v>71</v>
      </c>
      <c r="P29" s="55"/>
      <c r="Q29" s="663"/>
      <c r="R29" s="2480"/>
      <c r="S29" s="41"/>
      <c r="T29" s="46"/>
      <c r="U29" s="41"/>
      <c r="V29" s="41"/>
      <c r="W29" s="41"/>
    </row>
    <row r="30" spans="1:23" s="632" customFormat="1" ht="15.6" customHeight="1" thickBot="1">
      <c r="A30" s="2481"/>
      <c r="B30" s="2482"/>
      <c r="C30" s="2620"/>
      <c r="D30" s="2553"/>
      <c r="E30" s="2627"/>
      <c r="F30" s="2630"/>
      <c r="G30" s="645" t="s">
        <v>12</v>
      </c>
      <c r="H30" s="655">
        <f t="shared" ref="H30:J30" si="3">H29</f>
        <v>20</v>
      </c>
      <c r="I30" s="655">
        <f t="shared" si="3"/>
        <v>20</v>
      </c>
      <c r="J30" s="655">
        <f t="shared" si="3"/>
        <v>0</v>
      </c>
      <c r="K30" s="655">
        <f t="shared" ref="K30" si="4">K29</f>
        <v>0</v>
      </c>
      <c r="L30" s="655">
        <f t="shared" ref="L30" si="5">L29</f>
        <v>0</v>
      </c>
      <c r="M30" s="655">
        <f t="shared" ref="M30" si="6">M29</f>
        <v>0</v>
      </c>
      <c r="N30" s="2633"/>
      <c r="O30" s="70"/>
      <c r="P30" s="71"/>
      <c r="Q30" s="70"/>
      <c r="R30" s="2480"/>
      <c r="S30" s="41"/>
      <c r="T30" s="46"/>
      <c r="U30" s="41"/>
      <c r="V30" s="41"/>
      <c r="W30" s="41"/>
    </row>
    <row r="31" spans="1:23" ht="13.8" thickBot="1">
      <c r="A31" s="642" t="s">
        <v>11</v>
      </c>
      <c r="B31" s="649" t="s">
        <v>11</v>
      </c>
      <c r="C31" s="2568" t="s">
        <v>14</v>
      </c>
      <c r="D31" s="2569"/>
      <c r="E31" s="2569"/>
      <c r="F31" s="2569"/>
      <c r="G31" s="2571"/>
      <c r="H31" s="29">
        <f>H28+H23+H20+H15+H30</f>
        <v>6120.5999999999995</v>
      </c>
      <c r="I31" s="29">
        <f>I28+I23+I20+I15+I30</f>
        <v>6047.4</v>
      </c>
      <c r="J31" s="29">
        <f>J28+J23+J20+J15</f>
        <v>5060.2000000000007</v>
      </c>
      <c r="K31" s="29">
        <f>K28+K23+K20+K15</f>
        <v>73.2</v>
      </c>
      <c r="L31" s="29">
        <f>L28+L23+L20+L15</f>
        <v>5930</v>
      </c>
      <c r="M31" s="29">
        <f>M28+M23+M20+M15</f>
        <v>6305</v>
      </c>
      <c r="N31" s="650"/>
      <c r="O31" s="651"/>
      <c r="P31" s="651"/>
      <c r="Q31" s="652"/>
      <c r="R31" s="41"/>
      <c r="S31" s="41"/>
      <c r="T31" s="41"/>
      <c r="U31" s="41"/>
      <c r="V31" s="41"/>
      <c r="W31" s="41"/>
    </row>
    <row r="32" spans="1:23" ht="13.8" thickBot="1">
      <c r="A32" s="642" t="s">
        <v>11</v>
      </c>
      <c r="B32" s="643" t="s">
        <v>13</v>
      </c>
      <c r="C32" s="2589" t="s">
        <v>81</v>
      </c>
      <c r="D32" s="2590"/>
      <c r="E32" s="2590"/>
      <c r="F32" s="2590"/>
      <c r="G32" s="2590"/>
      <c r="H32" s="2590"/>
      <c r="I32" s="2590"/>
      <c r="J32" s="2590"/>
      <c r="K32" s="2590"/>
      <c r="L32" s="2590"/>
      <c r="M32" s="2590"/>
      <c r="N32" s="2590"/>
      <c r="O32" s="2590"/>
      <c r="P32" s="2590"/>
      <c r="Q32" s="2606"/>
      <c r="R32" s="41"/>
      <c r="S32" s="41"/>
      <c r="T32" s="41"/>
      <c r="U32" s="41"/>
      <c r="V32" s="41"/>
      <c r="W32" s="41"/>
    </row>
    <row r="33" spans="1:23">
      <c r="A33" s="2593" t="s">
        <v>11</v>
      </c>
      <c r="B33" s="2595" t="s">
        <v>13</v>
      </c>
      <c r="C33" s="2597" t="s">
        <v>11</v>
      </c>
      <c r="D33" s="2599" t="s">
        <v>783</v>
      </c>
      <c r="E33" s="2554" t="s">
        <v>40</v>
      </c>
      <c r="F33" s="2601" t="s">
        <v>82</v>
      </c>
      <c r="G33" s="667" t="s">
        <v>83</v>
      </c>
      <c r="H33" s="80">
        <f>I33+K33</f>
        <v>1.5</v>
      </c>
      <c r="I33" s="668">
        <v>1.5</v>
      </c>
      <c r="J33" s="81">
        <v>0</v>
      </c>
      <c r="K33" s="669">
        <v>0</v>
      </c>
      <c r="L33" s="82">
        <v>1.5</v>
      </c>
      <c r="M33" s="670">
        <v>1.5</v>
      </c>
      <c r="N33" s="2604"/>
      <c r="O33" s="985"/>
      <c r="P33" s="985"/>
      <c r="Q33" s="986"/>
      <c r="R33" s="41"/>
      <c r="S33" s="41"/>
      <c r="T33" s="46"/>
      <c r="U33" s="41"/>
      <c r="V33" s="41"/>
      <c r="W33" s="41"/>
    </row>
    <row r="34" spans="1:23">
      <c r="A34" s="2607"/>
      <c r="B34" s="2608"/>
      <c r="C34" s="2609"/>
      <c r="D34" s="2610"/>
      <c r="E34" s="2579"/>
      <c r="F34" s="2611"/>
      <c r="G34" s="83"/>
      <c r="H34" s="84"/>
      <c r="I34" s="85"/>
      <c r="J34" s="86"/>
      <c r="K34" s="86"/>
      <c r="L34" s="87"/>
      <c r="M34" s="88"/>
      <c r="N34" s="2612"/>
      <c r="O34" s="987"/>
      <c r="P34" s="987"/>
      <c r="Q34" s="991"/>
      <c r="R34" s="41"/>
      <c r="S34" s="41"/>
      <c r="T34" s="46"/>
      <c r="U34" s="41"/>
      <c r="V34" s="41"/>
      <c r="W34" s="41"/>
    </row>
    <row r="35" spans="1:23" ht="13.8" thickBot="1">
      <c r="A35" s="2594"/>
      <c r="B35" s="2596"/>
      <c r="C35" s="2598"/>
      <c r="D35" s="2600"/>
      <c r="E35" s="2555"/>
      <c r="F35" s="2555"/>
      <c r="G35" s="671" t="s">
        <v>12</v>
      </c>
      <c r="H35" s="89">
        <f>H33</f>
        <v>1.5</v>
      </c>
      <c r="I35" s="672">
        <f>I33</f>
        <v>1.5</v>
      </c>
      <c r="J35" s="90">
        <f>J33</f>
        <v>0</v>
      </c>
      <c r="K35" s="90">
        <f>SUM(K33:K34)</f>
        <v>0</v>
      </c>
      <c r="L35" s="714">
        <f>L33</f>
        <v>1.5</v>
      </c>
      <c r="M35" s="714">
        <f>M33</f>
        <v>1.5</v>
      </c>
      <c r="N35" s="2613"/>
      <c r="O35" s="926"/>
      <c r="P35" s="926"/>
      <c r="Q35" s="925"/>
      <c r="R35" s="41"/>
      <c r="S35" s="41"/>
      <c r="T35" s="46"/>
      <c r="U35" s="41"/>
      <c r="V35" s="41"/>
      <c r="W35" s="41"/>
    </row>
    <row r="36" spans="1:23">
      <c r="A36" s="2593" t="s">
        <v>11</v>
      </c>
      <c r="B36" s="2595" t="s">
        <v>13</v>
      </c>
      <c r="C36" s="2597" t="s">
        <v>13</v>
      </c>
      <c r="D36" s="2599" t="s">
        <v>84</v>
      </c>
      <c r="E36" s="2554" t="s">
        <v>40</v>
      </c>
      <c r="F36" s="2601" t="s">
        <v>82</v>
      </c>
      <c r="G36" s="667" t="s">
        <v>83</v>
      </c>
      <c r="H36" s="80">
        <f>I36+K36</f>
        <v>46.8</v>
      </c>
      <c r="I36" s="668">
        <v>46.8</v>
      </c>
      <c r="J36" s="81">
        <v>0</v>
      </c>
      <c r="K36" s="669">
        <v>0</v>
      </c>
      <c r="L36" s="82">
        <v>50</v>
      </c>
      <c r="M36" s="670">
        <v>50</v>
      </c>
      <c r="N36" s="2604" t="s">
        <v>85</v>
      </c>
      <c r="O36" s="985">
        <v>5000</v>
      </c>
      <c r="P36" s="985" t="s">
        <v>58</v>
      </c>
      <c r="Q36" s="986" t="s">
        <v>58</v>
      </c>
      <c r="R36" s="41"/>
      <c r="S36" s="41"/>
      <c r="T36" s="46"/>
      <c r="U36" s="41"/>
      <c r="V36" s="41"/>
      <c r="W36" s="41"/>
    </row>
    <row r="37" spans="1:23">
      <c r="A37" s="2607"/>
      <c r="B37" s="2608"/>
      <c r="C37" s="2609"/>
      <c r="D37" s="2610"/>
      <c r="E37" s="2579"/>
      <c r="F37" s="2611"/>
      <c r="G37" s="83"/>
      <c r="H37" s="84"/>
      <c r="I37" s="85"/>
      <c r="J37" s="86"/>
      <c r="K37" s="86"/>
      <c r="L37" s="87"/>
      <c r="M37" s="88"/>
      <c r="N37" s="2612"/>
      <c r="O37" s="987"/>
      <c r="P37" s="987"/>
      <c r="Q37" s="991"/>
      <c r="R37" s="41"/>
      <c r="S37" s="41"/>
      <c r="T37" s="46"/>
      <c r="U37" s="41"/>
      <c r="V37" s="41"/>
      <c r="W37" s="41"/>
    </row>
    <row r="38" spans="1:23" ht="21.6" customHeight="1" thickBot="1">
      <c r="A38" s="2594"/>
      <c r="B38" s="2596"/>
      <c r="C38" s="2598"/>
      <c r="D38" s="2600"/>
      <c r="E38" s="2555"/>
      <c r="F38" s="2555"/>
      <c r="G38" s="671" t="s">
        <v>12</v>
      </c>
      <c r="H38" s="89">
        <f>H36</f>
        <v>46.8</v>
      </c>
      <c r="I38" s="672">
        <f>I36</f>
        <v>46.8</v>
      </c>
      <c r="J38" s="90">
        <f>J36</f>
        <v>0</v>
      </c>
      <c r="K38" s="90">
        <f>SUM(K36:K37)</f>
        <v>0</v>
      </c>
      <c r="L38" s="714">
        <f>L36</f>
        <v>50</v>
      </c>
      <c r="M38" s="714">
        <f>M36</f>
        <v>50</v>
      </c>
      <c r="N38" s="2613"/>
      <c r="O38" s="926"/>
      <c r="P38" s="926"/>
      <c r="Q38" s="925"/>
      <c r="R38" s="41"/>
      <c r="S38" s="41"/>
      <c r="T38" s="46"/>
      <c r="U38" s="41"/>
      <c r="V38" s="41"/>
      <c r="W38" s="41"/>
    </row>
    <row r="39" spans="1:23">
      <c r="A39" s="2593" t="s">
        <v>11</v>
      </c>
      <c r="B39" s="2595" t="s">
        <v>13</v>
      </c>
      <c r="C39" s="2597" t="s">
        <v>34</v>
      </c>
      <c r="D39" s="2599" t="s">
        <v>86</v>
      </c>
      <c r="E39" s="2554" t="s">
        <v>40</v>
      </c>
      <c r="F39" s="2601" t="s">
        <v>70</v>
      </c>
      <c r="G39" s="667" t="s">
        <v>83</v>
      </c>
      <c r="H39" s="80">
        <f>I39+K39</f>
        <v>43.3</v>
      </c>
      <c r="I39" s="668">
        <v>43.3</v>
      </c>
      <c r="J39" s="81">
        <v>0</v>
      </c>
      <c r="K39" s="669">
        <v>0</v>
      </c>
      <c r="L39" s="82">
        <v>40</v>
      </c>
      <c r="M39" s="670">
        <v>40</v>
      </c>
      <c r="N39" s="2604"/>
      <c r="O39" s="985"/>
      <c r="P39" s="985"/>
      <c r="Q39" s="986"/>
      <c r="R39" s="41"/>
      <c r="S39" s="41"/>
      <c r="T39" s="46"/>
      <c r="U39" s="41"/>
      <c r="V39" s="41"/>
      <c r="W39" s="41"/>
    </row>
    <row r="40" spans="1:23" ht="18" customHeight="1" thickBot="1">
      <c r="A40" s="2594"/>
      <c r="B40" s="2596"/>
      <c r="C40" s="2598"/>
      <c r="D40" s="2600"/>
      <c r="E40" s="2555"/>
      <c r="F40" s="2555"/>
      <c r="G40" s="671" t="s">
        <v>12</v>
      </c>
      <c r="H40" s="89">
        <f>H39</f>
        <v>43.3</v>
      </c>
      <c r="I40" s="672">
        <f>I39</f>
        <v>43.3</v>
      </c>
      <c r="J40" s="90">
        <f>J39</f>
        <v>0</v>
      </c>
      <c r="K40" s="90">
        <f>SUM(K39:K39)</f>
        <v>0</v>
      </c>
      <c r="L40" s="714">
        <f>L39</f>
        <v>40</v>
      </c>
      <c r="M40" s="714">
        <f>M39</f>
        <v>40</v>
      </c>
      <c r="N40" s="2613"/>
      <c r="O40" s="926"/>
      <c r="P40" s="926"/>
      <c r="Q40" s="925"/>
      <c r="R40" s="41"/>
      <c r="S40" s="41"/>
      <c r="T40" s="46"/>
      <c r="U40" s="41"/>
      <c r="V40" s="41"/>
      <c r="W40" s="41"/>
    </row>
    <row r="41" spans="1:23">
      <c r="A41" s="2593" t="s">
        <v>11</v>
      </c>
      <c r="B41" s="2595" t="s">
        <v>13</v>
      </c>
      <c r="C41" s="2597" t="s">
        <v>35</v>
      </c>
      <c r="D41" s="2599" t="s">
        <v>87</v>
      </c>
      <c r="E41" s="2554" t="s">
        <v>40</v>
      </c>
      <c r="F41" s="2601" t="s">
        <v>88</v>
      </c>
      <c r="G41" s="667" t="s">
        <v>83</v>
      </c>
      <c r="H41" s="80">
        <f>I41+K41</f>
        <v>15.2</v>
      </c>
      <c r="I41" s="668">
        <v>15.2</v>
      </c>
      <c r="J41" s="81">
        <v>0</v>
      </c>
      <c r="K41" s="669">
        <v>0</v>
      </c>
      <c r="L41" s="82">
        <v>16</v>
      </c>
      <c r="M41" s="670">
        <v>17</v>
      </c>
      <c r="N41" s="2604"/>
      <c r="O41" s="985"/>
      <c r="P41" s="985"/>
      <c r="Q41" s="986"/>
      <c r="R41" s="41"/>
      <c r="S41" s="41"/>
      <c r="T41" s="46"/>
      <c r="U41" s="41"/>
      <c r="V41" s="41"/>
      <c r="W41" s="41"/>
    </row>
    <row r="42" spans="1:23" ht="25.95" customHeight="1" thickBot="1">
      <c r="A42" s="2594"/>
      <c r="B42" s="2596"/>
      <c r="C42" s="2598"/>
      <c r="D42" s="2600"/>
      <c r="E42" s="2555"/>
      <c r="F42" s="2555"/>
      <c r="G42" s="671" t="s">
        <v>12</v>
      </c>
      <c r="H42" s="89">
        <f>H41</f>
        <v>15.2</v>
      </c>
      <c r="I42" s="672">
        <f>I41</f>
        <v>15.2</v>
      </c>
      <c r="J42" s="90">
        <f>J41</f>
        <v>0</v>
      </c>
      <c r="K42" s="90">
        <f>SUM(K41:K41)</f>
        <v>0</v>
      </c>
      <c r="L42" s="714">
        <f>L41</f>
        <v>16</v>
      </c>
      <c r="M42" s="714">
        <f>M41</f>
        <v>17</v>
      </c>
      <c r="N42" s="2613"/>
      <c r="O42" s="926"/>
      <c r="P42" s="926"/>
      <c r="Q42" s="925"/>
      <c r="R42" s="41"/>
      <c r="S42" s="41"/>
      <c r="T42" s="46"/>
      <c r="U42" s="41"/>
      <c r="V42" s="41"/>
      <c r="W42" s="41"/>
    </row>
    <row r="43" spans="1:23">
      <c r="A43" s="2593" t="s">
        <v>11</v>
      </c>
      <c r="B43" s="2595" t="s">
        <v>13</v>
      </c>
      <c r="C43" s="2597" t="s">
        <v>54</v>
      </c>
      <c r="D43" s="2599" t="s">
        <v>89</v>
      </c>
      <c r="E43" s="2554" t="s">
        <v>40</v>
      </c>
      <c r="F43" s="2601" t="s">
        <v>90</v>
      </c>
      <c r="G43" s="667" t="s">
        <v>83</v>
      </c>
      <c r="H43" s="80">
        <f>I43+K43</f>
        <v>5.4</v>
      </c>
      <c r="I43" s="668">
        <v>5.4</v>
      </c>
      <c r="J43" s="81">
        <v>0</v>
      </c>
      <c r="K43" s="669">
        <v>0</v>
      </c>
      <c r="L43" s="82">
        <v>6</v>
      </c>
      <c r="M43" s="670">
        <v>6</v>
      </c>
      <c r="N43" s="2604"/>
      <c r="O43" s="985"/>
      <c r="P43" s="985"/>
      <c r="Q43" s="986"/>
      <c r="R43" s="41"/>
      <c r="S43" s="41"/>
      <c r="T43" s="46"/>
      <c r="U43" s="41"/>
      <c r="V43" s="41"/>
      <c r="W43" s="41"/>
    </row>
    <row r="44" spans="1:23" ht="11.4" customHeight="1" thickBot="1">
      <c r="A44" s="2594"/>
      <c r="B44" s="2596"/>
      <c r="C44" s="2598"/>
      <c r="D44" s="2600"/>
      <c r="E44" s="2555"/>
      <c r="F44" s="2555"/>
      <c r="G44" s="671" t="s">
        <v>12</v>
      </c>
      <c r="H44" s="89">
        <f>H43</f>
        <v>5.4</v>
      </c>
      <c r="I44" s="672">
        <f>I43</f>
        <v>5.4</v>
      </c>
      <c r="J44" s="90">
        <f>J43</f>
        <v>0</v>
      </c>
      <c r="K44" s="90">
        <f>SUM(K43:K43)</f>
        <v>0</v>
      </c>
      <c r="L44" s="714">
        <f>L43</f>
        <v>6</v>
      </c>
      <c r="M44" s="714">
        <f>M43</f>
        <v>6</v>
      </c>
      <c r="N44" s="2613"/>
      <c r="O44" s="926"/>
      <c r="P44" s="926"/>
      <c r="Q44" s="925"/>
      <c r="R44" s="41"/>
      <c r="S44" s="41"/>
      <c r="T44" s="46"/>
      <c r="U44" s="41"/>
      <c r="V44" s="41"/>
      <c r="W44" s="41"/>
    </row>
    <row r="45" spans="1:23">
      <c r="A45" s="2593" t="s">
        <v>11</v>
      </c>
      <c r="B45" s="2595" t="s">
        <v>13</v>
      </c>
      <c r="C45" s="2597" t="s">
        <v>37</v>
      </c>
      <c r="D45" s="2599" t="s">
        <v>91</v>
      </c>
      <c r="E45" s="2554" t="s">
        <v>40</v>
      </c>
      <c r="F45" s="2601" t="s">
        <v>88</v>
      </c>
      <c r="G45" s="667" t="s">
        <v>83</v>
      </c>
      <c r="H45" s="80">
        <f>I45+K45</f>
        <v>61</v>
      </c>
      <c r="I45" s="668">
        <v>61</v>
      </c>
      <c r="J45" s="669">
        <v>0</v>
      </c>
      <c r="K45" s="669">
        <v>0</v>
      </c>
      <c r="L45" s="82">
        <v>60</v>
      </c>
      <c r="M45" s="670">
        <v>60</v>
      </c>
      <c r="N45" s="2604"/>
      <c r="O45" s="91"/>
      <c r="P45" s="985"/>
      <c r="Q45" s="92"/>
      <c r="R45" s="41"/>
      <c r="S45" s="41"/>
      <c r="T45" s="46"/>
      <c r="U45" s="41"/>
      <c r="V45" s="41"/>
      <c r="W45" s="41"/>
    </row>
    <row r="46" spans="1:23" ht="11.4" customHeight="1" thickBot="1">
      <c r="A46" s="2594"/>
      <c r="B46" s="2596"/>
      <c r="C46" s="2598"/>
      <c r="D46" s="2600"/>
      <c r="E46" s="2555"/>
      <c r="F46" s="2555"/>
      <c r="G46" s="671" t="s">
        <v>12</v>
      </c>
      <c r="H46" s="89">
        <f t="shared" ref="H46:M46" si="7">H45</f>
        <v>61</v>
      </c>
      <c r="I46" s="672">
        <f t="shared" si="7"/>
        <v>61</v>
      </c>
      <c r="J46" s="90">
        <f t="shared" si="7"/>
        <v>0</v>
      </c>
      <c r="K46" s="90">
        <f t="shared" si="7"/>
        <v>0</v>
      </c>
      <c r="L46" s="714">
        <f t="shared" si="7"/>
        <v>60</v>
      </c>
      <c r="M46" s="714">
        <f t="shared" si="7"/>
        <v>60</v>
      </c>
      <c r="N46" s="2613"/>
      <c r="O46" s="93"/>
      <c r="P46" s="93"/>
      <c r="Q46" s="94"/>
      <c r="R46" s="41"/>
      <c r="S46" s="41"/>
      <c r="T46" s="46"/>
      <c r="U46" s="41"/>
      <c r="V46" s="41"/>
      <c r="W46" s="41"/>
    </row>
    <row r="47" spans="1:23">
      <c r="A47" s="2593" t="s">
        <v>11</v>
      </c>
      <c r="B47" s="2595" t="s">
        <v>13</v>
      </c>
      <c r="C47" s="2597" t="s">
        <v>55</v>
      </c>
      <c r="D47" s="2599" t="s">
        <v>491</v>
      </c>
      <c r="E47" s="2554" t="s">
        <v>40</v>
      </c>
      <c r="F47" s="2601" t="s">
        <v>92</v>
      </c>
      <c r="G47" s="667" t="s">
        <v>83</v>
      </c>
      <c r="H47" s="80">
        <f>I47+K47</f>
        <v>6.2</v>
      </c>
      <c r="I47" s="668">
        <v>6.2</v>
      </c>
      <c r="J47" s="669">
        <v>0</v>
      </c>
      <c r="K47" s="669">
        <v>0</v>
      </c>
      <c r="L47" s="82">
        <v>15</v>
      </c>
      <c r="M47" s="670">
        <v>15</v>
      </c>
      <c r="N47" s="2604"/>
      <c r="O47" s="91"/>
      <c r="P47" s="985"/>
      <c r="Q47" s="92"/>
      <c r="R47" s="41"/>
      <c r="S47" s="41"/>
      <c r="T47" s="46"/>
      <c r="U47" s="41"/>
      <c r="V47" s="41"/>
      <c r="W47" s="41"/>
    </row>
    <row r="48" spans="1:23" ht="13.8" thickBot="1">
      <c r="A48" s="2594"/>
      <c r="B48" s="2596"/>
      <c r="C48" s="2598"/>
      <c r="D48" s="2600"/>
      <c r="E48" s="2555"/>
      <c r="F48" s="2555"/>
      <c r="G48" s="671" t="s">
        <v>12</v>
      </c>
      <c r="H48" s="89">
        <f>H47</f>
        <v>6.2</v>
      </c>
      <c r="I48" s="672">
        <f>I47</f>
        <v>6.2</v>
      </c>
      <c r="J48" s="90">
        <f>J47</f>
        <v>0</v>
      </c>
      <c r="K48" s="90">
        <f>SUM(K47:K47)</f>
        <v>0</v>
      </c>
      <c r="L48" s="714">
        <f>L47</f>
        <v>15</v>
      </c>
      <c r="M48" s="714">
        <f>M47</f>
        <v>15</v>
      </c>
      <c r="N48" s="2613"/>
      <c r="O48" s="93"/>
      <c r="P48" s="93"/>
      <c r="Q48" s="94"/>
      <c r="R48" s="41"/>
      <c r="S48" s="41"/>
      <c r="T48" s="46"/>
      <c r="U48" s="41"/>
      <c r="V48" s="41"/>
      <c r="W48" s="41"/>
    </row>
    <row r="49" spans="1:23">
      <c r="A49" s="2593" t="s">
        <v>11</v>
      </c>
      <c r="B49" s="2595" t="s">
        <v>13</v>
      </c>
      <c r="C49" s="2597" t="s">
        <v>38</v>
      </c>
      <c r="D49" s="927" t="s">
        <v>454</v>
      </c>
      <c r="E49" s="2554" t="s">
        <v>40</v>
      </c>
      <c r="F49" s="2616" t="s">
        <v>93</v>
      </c>
      <c r="G49" s="667" t="s">
        <v>83</v>
      </c>
      <c r="H49" s="80">
        <f>I49+K49</f>
        <v>20.6</v>
      </c>
      <c r="I49" s="668">
        <v>20.6</v>
      </c>
      <c r="J49" s="669">
        <v>0</v>
      </c>
      <c r="K49" s="669">
        <v>0</v>
      </c>
      <c r="L49" s="82">
        <v>17</v>
      </c>
      <c r="M49" s="670">
        <v>18</v>
      </c>
      <c r="N49" s="2617"/>
      <c r="O49" s="91"/>
      <c r="P49" s="985"/>
      <c r="Q49" s="986"/>
      <c r="R49" s="95"/>
      <c r="S49" s="41"/>
      <c r="T49" s="46"/>
      <c r="U49" s="41"/>
      <c r="V49" s="41"/>
      <c r="W49" s="41"/>
    </row>
    <row r="50" spans="1:23" ht="13.8" thickBot="1">
      <c r="A50" s="2594"/>
      <c r="B50" s="2596"/>
      <c r="C50" s="2598"/>
      <c r="D50" s="1309"/>
      <c r="E50" s="2555"/>
      <c r="F50" s="2555"/>
      <c r="G50" s="671" t="s">
        <v>12</v>
      </c>
      <c r="H50" s="89">
        <f t="shared" ref="H50:M50" si="8">H49*1</f>
        <v>20.6</v>
      </c>
      <c r="I50" s="89">
        <f t="shared" si="8"/>
        <v>20.6</v>
      </c>
      <c r="J50" s="89">
        <f t="shared" si="8"/>
        <v>0</v>
      </c>
      <c r="K50" s="89">
        <f t="shared" si="8"/>
        <v>0</v>
      </c>
      <c r="L50" s="89">
        <f t="shared" si="8"/>
        <v>17</v>
      </c>
      <c r="M50" s="89">
        <f t="shared" si="8"/>
        <v>18</v>
      </c>
      <c r="N50" s="2618"/>
      <c r="O50" s="93"/>
      <c r="P50" s="93"/>
      <c r="Q50" s="94"/>
      <c r="R50" s="41"/>
      <c r="S50" s="41"/>
      <c r="T50" s="46"/>
      <c r="U50" s="41"/>
      <c r="V50" s="41"/>
      <c r="W50" s="41"/>
    </row>
    <row r="51" spans="1:23" ht="10.95" customHeight="1">
      <c r="A51" s="2593" t="s">
        <v>11</v>
      </c>
      <c r="B51" s="2595" t="s">
        <v>13</v>
      </c>
      <c r="C51" s="2597" t="s">
        <v>56</v>
      </c>
      <c r="D51" s="2599" t="s">
        <v>95</v>
      </c>
      <c r="E51" s="2554" t="s">
        <v>40</v>
      </c>
      <c r="F51" s="2601" t="s">
        <v>96</v>
      </c>
      <c r="G51" s="667" t="s">
        <v>83</v>
      </c>
      <c r="H51" s="80">
        <f>I51+K51</f>
        <v>21.2</v>
      </c>
      <c r="I51" s="668">
        <v>21.2</v>
      </c>
      <c r="J51" s="81">
        <v>0</v>
      </c>
      <c r="K51" s="669">
        <v>0</v>
      </c>
      <c r="L51" s="82">
        <v>17</v>
      </c>
      <c r="M51" s="670">
        <v>17</v>
      </c>
      <c r="N51" s="2604" t="s">
        <v>97</v>
      </c>
      <c r="O51" s="985">
        <v>1500</v>
      </c>
      <c r="P51" s="985" t="s">
        <v>94</v>
      </c>
      <c r="Q51" s="986" t="s">
        <v>94</v>
      </c>
      <c r="R51" s="41"/>
      <c r="S51" s="41"/>
      <c r="T51" s="46"/>
      <c r="U51" s="41"/>
      <c r="V51" s="41"/>
      <c r="W51" s="41"/>
    </row>
    <row r="52" spans="1:23" ht="13.8" thickBot="1">
      <c r="A52" s="2594"/>
      <c r="B52" s="2596"/>
      <c r="C52" s="2598"/>
      <c r="D52" s="2600"/>
      <c r="E52" s="2555"/>
      <c r="F52" s="2555"/>
      <c r="G52" s="671" t="s">
        <v>12</v>
      </c>
      <c r="H52" s="89">
        <f>H51</f>
        <v>21.2</v>
      </c>
      <c r="I52" s="672">
        <f>I51</f>
        <v>21.2</v>
      </c>
      <c r="J52" s="90">
        <f>J51</f>
        <v>0</v>
      </c>
      <c r="K52" s="90">
        <f>SUM(K51:K51)</f>
        <v>0</v>
      </c>
      <c r="L52" s="714">
        <f>L51</f>
        <v>17</v>
      </c>
      <c r="M52" s="714">
        <f>M51</f>
        <v>17</v>
      </c>
      <c r="N52" s="2613"/>
      <c r="O52" s="93"/>
      <c r="P52" s="93"/>
      <c r="Q52" s="94"/>
      <c r="R52" s="41"/>
      <c r="S52" s="41"/>
      <c r="T52" s="46"/>
      <c r="U52" s="41"/>
      <c r="V52" s="41"/>
      <c r="W52" s="41"/>
    </row>
    <row r="53" spans="1:23">
      <c r="A53" s="2593" t="s">
        <v>11</v>
      </c>
      <c r="B53" s="2595" t="s">
        <v>13</v>
      </c>
      <c r="C53" s="2597" t="s">
        <v>57</v>
      </c>
      <c r="D53" s="2599" t="s">
        <v>98</v>
      </c>
      <c r="E53" s="2554" t="s">
        <v>40</v>
      </c>
      <c r="F53" s="2601" t="s">
        <v>88</v>
      </c>
      <c r="G53" s="667" t="s">
        <v>83</v>
      </c>
      <c r="H53" s="80">
        <f>I53+K53</f>
        <v>13.7</v>
      </c>
      <c r="I53" s="668">
        <v>13.7</v>
      </c>
      <c r="J53" s="669">
        <v>0</v>
      </c>
      <c r="K53" s="669">
        <v>0</v>
      </c>
      <c r="L53" s="82">
        <v>13</v>
      </c>
      <c r="M53" s="670">
        <v>13</v>
      </c>
      <c r="N53" s="2604"/>
      <c r="O53" s="91"/>
      <c r="P53" s="985"/>
      <c r="Q53" s="92"/>
      <c r="R53" s="41"/>
      <c r="S53" s="41"/>
      <c r="T53" s="46"/>
      <c r="U53" s="41"/>
      <c r="V53" s="41"/>
      <c r="W53" s="41"/>
    </row>
    <row r="54" spans="1:23" ht="25.2" customHeight="1" thickBot="1">
      <c r="A54" s="2594"/>
      <c r="B54" s="2596"/>
      <c r="C54" s="2598"/>
      <c r="D54" s="2600"/>
      <c r="E54" s="2555"/>
      <c r="F54" s="2555"/>
      <c r="G54" s="671" t="s">
        <v>12</v>
      </c>
      <c r="H54" s="89">
        <f>H53</f>
        <v>13.7</v>
      </c>
      <c r="I54" s="672">
        <f>I53</f>
        <v>13.7</v>
      </c>
      <c r="J54" s="90">
        <f>J53</f>
        <v>0</v>
      </c>
      <c r="K54" s="90">
        <f>SUM(K53:K53)</f>
        <v>0</v>
      </c>
      <c r="L54" s="714">
        <f>L53</f>
        <v>13</v>
      </c>
      <c r="M54" s="714">
        <f>M53</f>
        <v>13</v>
      </c>
      <c r="N54" s="2613"/>
      <c r="O54" s="93"/>
      <c r="P54" s="93"/>
      <c r="Q54" s="94"/>
      <c r="R54" s="41"/>
      <c r="S54" s="41"/>
      <c r="T54" s="46"/>
      <c r="U54" s="41"/>
      <c r="V54" s="41"/>
      <c r="W54" s="41"/>
    </row>
    <row r="55" spans="1:23">
      <c r="A55" s="2593" t="s">
        <v>11</v>
      </c>
      <c r="B55" s="2595" t="s">
        <v>13</v>
      </c>
      <c r="C55" s="2597" t="s">
        <v>66</v>
      </c>
      <c r="D55" s="2599" t="s">
        <v>99</v>
      </c>
      <c r="E55" s="2554" t="s">
        <v>40</v>
      </c>
      <c r="F55" s="2614" t="s">
        <v>96</v>
      </c>
      <c r="G55" s="667" t="s">
        <v>83</v>
      </c>
      <c r="H55" s="80">
        <f>I55+K55</f>
        <v>0.2</v>
      </c>
      <c r="I55" s="668">
        <v>0.2</v>
      </c>
      <c r="J55" s="81">
        <v>0</v>
      </c>
      <c r="K55" s="669">
        <v>0</v>
      </c>
      <c r="L55" s="670">
        <v>1</v>
      </c>
      <c r="M55" s="670">
        <v>1</v>
      </c>
      <c r="N55" s="2604"/>
      <c r="O55" s="985"/>
      <c r="P55" s="985"/>
      <c r="Q55" s="986"/>
      <c r="R55" s="41"/>
      <c r="S55" s="41"/>
      <c r="T55" s="46"/>
      <c r="U55" s="41"/>
      <c r="V55" s="41"/>
      <c r="W55" s="41"/>
    </row>
    <row r="56" spans="1:23" ht="15" customHeight="1" thickBot="1">
      <c r="A56" s="2594"/>
      <c r="B56" s="2596"/>
      <c r="C56" s="2598"/>
      <c r="D56" s="2600"/>
      <c r="E56" s="2555"/>
      <c r="F56" s="2615"/>
      <c r="G56" s="671" t="s">
        <v>12</v>
      </c>
      <c r="H56" s="89">
        <f>H55</f>
        <v>0.2</v>
      </c>
      <c r="I56" s="672">
        <f>I55</f>
        <v>0.2</v>
      </c>
      <c r="J56" s="90">
        <f>J55</f>
        <v>0</v>
      </c>
      <c r="K56" s="90">
        <f>SUM(K55:K55)</f>
        <v>0</v>
      </c>
      <c r="L56" s="714">
        <f>L55</f>
        <v>1</v>
      </c>
      <c r="M56" s="714">
        <f>M55</f>
        <v>1</v>
      </c>
      <c r="N56" s="2605"/>
      <c r="O56" s="926"/>
      <c r="P56" s="926"/>
      <c r="Q56" s="925"/>
      <c r="R56" s="41"/>
      <c r="S56" s="41"/>
      <c r="T56" s="46"/>
      <c r="U56" s="41"/>
      <c r="V56" s="41"/>
      <c r="W56" s="41"/>
    </row>
    <row r="57" spans="1:23">
      <c r="A57" s="2593" t="s">
        <v>11</v>
      </c>
      <c r="B57" s="2595" t="s">
        <v>13</v>
      </c>
      <c r="C57" s="2597" t="s">
        <v>59</v>
      </c>
      <c r="D57" s="2599" t="s">
        <v>638</v>
      </c>
      <c r="E57" s="2554" t="s">
        <v>40</v>
      </c>
      <c r="F57" s="2614" t="s">
        <v>100</v>
      </c>
      <c r="G57" s="667" t="s">
        <v>83</v>
      </c>
      <c r="H57" s="80">
        <f>I57+K57</f>
        <v>68.2</v>
      </c>
      <c r="I57" s="668">
        <v>68.2</v>
      </c>
      <c r="J57" s="668">
        <v>0</v>
      </c>
      <c r="K57" s="669">
        <v>0</v>
      </c>
      <c r="L57" s="670">
        <v>60</v>
      </c>
      <c r="M57" s="670">
        <v>60</v>
      </c>
      <c r="N57" s="2604"/>
      <c r="O57" s="985"/>
      <c r="P57" s="985"/>
      <c r="Q57" s="986"/>
      <c r="R57" s="41"/>
      <c r="S57" s="41"/>
      <c r="T57" s="46"/>
      <c r="U57" s="41"/>
      <c r="V57" s="41"/>
      <c r="W57" s="41"/>
    </row>
    <row r="58" spans="1:23" ht="25.2" customHeight="1" thickBot="1">
      <c r="A58" s="2594"/>
      <c r="B58" s="2596"/>
      <c r="C58" s="2598"/>
      <c r="D58" s="2600"/>
      <c r="E58" s="2555"/>
      <c r="F58" s="2615"/>
      <c r="G58" s="671" t="s">
        <v>12</v>
      </c>
      <c r="H58" s="89">
        <f t="shared" ref="H58:M58" si="9">H57</f>
        <v>68.2</v>
      </c>
      <c r="I58" s="672">
        <f t="shared" si="9"/>
        <v>68.2</v>
      </c>
      <c r="J58" s="672">
        <f t="shared" si="9"/>
        <v>0</v>
      </c>
      <c r="K58" s="89">
        <f t="shared" si="9"/>
        <v>0</v>
      </c>
      <c r="L58" s="714">
        <f t="shared" si="9"/>
        <v>60</v>
      </c>
      <c r="M58" s="714">
        <f t="shared" si="9"/>
        <v>60</v>
      </c>
      <c r="N58" s="2605"/>
      <c r="O58" s="926"/>
      <c r="P58" s="926"/>
      <c r="Q58" s="925"/>
      <c r="R58" s="41"/>
      <c r="S58" s="41"/>
      <c r="T58" s="46"/>
      <c r="U58" s="41"/>
      <c r="V58" s="41"/>
      <c r="W58" s="41"/>
    </row>
    <row r="59" spans="1:23">
      <c r="A59" s="2593" t="s">
        <v>11</v>
      </c>
      <c r="B59" s="2595" t="s">
        <v>13</v>
      </c>
      <c r="C59" s="2597" t="s">
        <v>39</v>
      </c>
      <c r="D59" s="2599" t="s">
        <v>101</v>
      </c>
      <c r="E59" s="2554" t="s">
        <v>40</v>
      </c>
      <c r="F59" s="2614" t="s">
        <v>102</v>
      </c>
      <c r="G59" s="667" t="s">
        <v>83</v>
      </c>
      <c r="H59" s="80">
        <f>I59+K59</f>
        <v>0</v>
      </c>
      <c r="I59" s="668">
        <v>0</v>
      </c>
      <c r="J59" s="668">
        <v>0</v>
      </c>
      <c r="K59" s="669">
        <v>0</v>
      </c>
      <c r="L59" s="670">
        <v>0</v>
      </c>
      <c r="M59" s="670">
        <v>0</v>
      </c>
      <c r="N59" s="2604"/>
      <c r="O59" s="985"/>
      <c r="P59" s="985"/>
      <c r="Q59" s="986"/>
      <c r="R59" s="41"/>
      <c r="S59" s="41"/>
      <c r="T59" s="46"/>
      <c r="U59" s="41"/>
      <c r="V59" s="41"/>
      <c r="W59" s="41"/>
    </row>
    <row r="60" spans="1:23" ht="51" customHeight="1" thickBot="1">
      <c r="A60" s="2594"/>
      <c r="B60" s="2596"/>
      <c r="C60" s="2598"/>
      <c r="D60" s="2600"/>
      <c r="E60" s="2555"/>
      <c r="F60" s="2615"/>
      <c r="G60" s="671" t="s">
        <v>12</v>
      </c>
      <c r="H60" s="89">
        <f>H59</f>
        <v>0</v>
      </c>
      <c r="I60" s="672">
        <f>I59</f>
        <v>0</v>
      </c>
      <c r="J60" s="672">
        <f>J59</f>
        <v>0</v>
      </c>
      <c r="K60" s="90">
        <f>SUM(K59:K59)</f>
        <v>0</v>
      </c>
      <c r="L60" s="714">
        <f>L59</f>
        <v>0</v>
      </c>
      <c r="M60" s="714">
        <f>M59</f>
        <v>0</v>
      </c>
      <c r="N60" s="2605"/>
      <c r="O60" s="926"/>
      <c r="P60" s="926"/>
      <c r="Q60" s="925"/>
      <c r="R60" s="41"/>
      <c r="S60" s="41"/>
      <c r="T60" s="46"/>
      <c r="U60" s="41"/>
      <c r="V60" s="41"/>
      <c r="W60" s="41"/>
    </row>
    <row r="61" spans="1:23" s="632" customFormat="1" ht="15.6" customHeight="1">
      <c r="A61" s="2593" t="s">
        <v>11</v>
      </c>
      <c r="B61" s="2595" t="s">
        <v>13</v>
      </c>
      <c r="C61" s="2597" t="s">
        <v>298</v>
      </c>
      <c r="D61" s="2599" t="s">
        <v>455</v>
      </c>
      <c r="E61" s="2554" t="s">
        <v>40</v>
      </c>
      <c r="F61" s="2614" t="s">
        <v>102</v>
      </c>
      <c r="G61" s="667" t="s">
        <v>83</v>
      </c>
      <c r="H61" s="80">
        <f>I61+K61</f>
        <v>25.7</v>
      </c>
      <c r="I61" s="668">
        <v>25.7</v>
      </c>
      <c r="J61" s="668">
        <v>0</v>
      </c>
      <c r="K61" s="669">
        <v>0</v>
      </c>
      <c r="L61" s="670">
        <v>26</v>
      </c>
      <c r="M61" s="670">
        <v>26</v>
      </c>
      <c r="N61" s="2604"/>
      <c r="O61" s="985"/>
      <c r="P61" s="985"/>
      <c r="Q61" s="986"/>
      <c r="R61" s="41"/>
      <c r="S61" s="41"/>
      <c r="T61" s="46"/>
      <c r="U61" s="41"/>
      <c r="V61" s="41"/>
      <c r="W61" s="41"/>
    </row>
    <row r="62" spans="1:23" s="632" customFormat="1" ht="12.6" customHeight="1" thickBot="1">
      <c r="A62" s="2594"/>
      <c r="B62" s="2596"/>
      <c r="C62" s="2598"/>
      <c r="D62" s="2600"/>
      <c r="E62" s="2555"/>
      <c r="F62" s="2615"/>
      <c r="G62" s="671" t="s">
        <v>12</v>
      </c>
      <c r="H62" s="89">
        <f>H61</f>
        <v>25.7</v>
      </c>
      <c r="I62" s="672">
        <f>I61</f>
        <v>25.7</v>
      </c>
      <c r="J62" s="672">
        <f>J61</f>
        <v>0</v>
      </c>
      <c r="K62" s="90">
        <f>SUM(K61:K61)</f>
        <v>0</v>
      </c>
      <c r="L62" s="714">
        <f>L61</f>
        <v>26</v>
      </c>
      <c r="M62" s="714">
        <f>M61</f>
        <v>26</v>
      </c>
      <c r="N62" s="2605"/>
      <c r="O62" s="926"/>
      <c r="P62" s="926"/>
      <c r="Q62" s="925"/>
      <c r="R62" s="41"/>
      <c r="S62" s="41"/>
      <c r="T62" s="46"/>
      <c r="U62" s="41"/>
      <c r="V62" s="41"/>
      <c r="W62" s="41"/>
    </row>
    <row r="63" spans="1:23" ht="13.8" thickBot="1">
      <c r="A63" s="653" t="s">
        <v>11</v>
      </c>
      <c r="B63" s="649" t="s">
        <v>13</v>
      </c>
      <c r="C63" s="2568" t="s">
        <v>14</v>
      </c>
      <c r="D63" s="2569"/>
      <c r="E63" s="2569"/>
      <c r="F63" s="2569"/>
      <c r="G63" s="2571"/>
      <c r="H63" s="654">
        <f>H35+H38+H40+H42+H44+H46+H48+H50+H52+H54+H60+H56+H58+H62</f>
        <v>328.99999999999994</v>
      </c>
      <c r="I63" s="654">
        <f>I35+I38+I40+I42+I44+I46+I48+I50+I52+I54+I60+I56+I58+I62</f>
        <v>328.99999999999994</v>
      </c>
      <c r="J63" s="654">
        <v>275.8</v>
      </c>
      <c r="K63" s="654">
        <f>K35+K38+K40+K42+K44+K46+K48+K50+K52+K54+K60+K56+K58+K62</f>
        <v>0</v>
      </c>
      <c r="L63" s="654">
        <f>L35+L38+L40+L42+L44+L46+L48+L50+L52+L54+L60+L56+L58+L62</f>
        <v>322.5</v>
      </c>
      <c r="M63" s="654">
        <f>M35+M38+M40+M42+M44+M46+M48+M50+M52+M54+M60+M56+M58+M62</f>
        <v>324.5</v>
      </c>
      <c r="N63" s="650"/>
      <c r="O63" s="651"/>
      <c r="P63" s="651"/>
      <c r="Q63" s="652"/>
      <c r="R63" s="41"/>
      <c r="S63" s="41"/>
      <c r="T63" s="46"/>
      <c r="U63" s="41"/>
      <c r="V63" s="41"/>
      <c r="W63" s="41"/>
    </row>
    <row r="64" spans="1:23" ht="13.8" thickBot="1">
      <c r="A64" s="642" t="s">
        <v>11</v>
      </c>
      <c r="B64" s="643" t="s">
        <v>34</v>
      </c>
      <c r="C64" s="2589" t="s">
        <v>103</v>
      </c>
      <c r="D64" s="2590"/>
      <c r="E64" s="2590"/>
      <c r="F64" s="2590"/>
      <c r="G64" s="2590"/>
      <c r="H64" s="2590"/>
      <c r="I64" s="2590"/>
      <c r="J64" s="2590"/>
      <c r="K64" s="2590"/>
      <c r="L64" s="2590"/>
      <c r="M64" s="2590"/>
      <c r="N64" s="2590"/>
      <c r="O64" s="2590"/>
      <c r="P64" s="2590"/>
      <c r="Q64" s="2606"/>
      <c r="R64" s="41"/>
      <c r="S64" s="41"/>
      <c r="T64" s="46"/>
      <c r="U64" s="41"/>
      <c r="V64" s="41"/>
      <c r="W64" s="41"/>
    </row>
    <row r="65" spans="1:23">
      <c r="A65" s="2593" t="s">
        <v>11</v>
      </c>
      <c r="B65" s="2595" t="s">
        <v>34</v>
      </c>
      <c r="C65" s="2597" t="s">
        <v>11</v>
      </c>
      <c r="D65" s="2599" t="s">
        <v>104</v>
      </c>
      <c r="E65" s="2554" t="s">
        <v>40</v>
      </c>
      <c r="F65" s="2601" t="s">
        <v>70</v>
      </c>
      <c r="G65" s="667" t="s">
        <v>36</v>
      </c>
      <c r="H65" s="674">
        <f>I65+K65</f>
        <v>34.299999999999997</v>
      </c>
      <c r="I65" s="668">
        <v>34.299999999999997</v>
      </c>
      <c r="J65" s="96"/>
      <c r="K65" s="675"/>
      <c r="L65" s="676">
        <v>30</v>
      </c>
      <c r="M65" s="670">
        <v>30</v>
      </c>
      <c r="N65" s="2604" t="s">
        <v>105</v>
      </c>
      <c r="O65" s="91">
        <v>2</v>
      </c>
      <c r="P65" s="985" t="s">
        <v>53</v>
      </c>
      <c r="Q65" s="97">
        <v>2</v>
      </c>
      <c r="R65" s="41"/>
      <c r="S65" s="41"/>
      <c r="T65" s="46"/>
      <c r="U65" s="41"/>
      <c r="V65" s="41"/>
      <c r="W65" s="41"/>
    </row>
    <row r="66" spans="1:23">
      <c r="A66" s="2607"/>
      <c r="B66" s="2608"/>
      <c r="C66" s="2609"/>
      <c r="D66" s="2610"/>
      <c r="E66" s="2579"/>
      <c r="F66" s="2611"/>
      <c r="G66" s="83"/>
      <c r="H66" s="98"/>
      <c r="I66" s="85"/>
      <c r="J66" s="99"/>
      <c r="K66" s="100"/>
      <c r="L66" s="101"/>
      <c r="M66" s="88"/>
      <c r="N66" s="2612"/>
      <c r="O66" s="102"/>
      <c r="P66" s="102"/>
      <c r="Q66" s="103"/>
      <c r="R66" s="41"/>
      <c r="S66" s="41"/>
      <c r="T66" s="46"/>
      <c r="U66" s="41"/>
      <c r="V66" s="41"/>
      <c r="W66" s="41"/>
    </row>
    <row r="67" spans="1:23" ht="28.95" customHeight="1" thickBot="1">
      <c r="A67" s="2594"/>
      <c r="B67" s="2596"/>
      <c r="C67" s="2598"/>
      <c r="D67" s="2600"/>
      <c r="E67" s="2555"/>
      <c r="F67" s="2555"/>
      <c r="G67" s="671" t="s">
        <v>12</v>
      </c>
      <c r="H67" s="677">
        <f t="shared" ref="H67:M67" si="10">H65</f>
        <v>34.299999999999997</v>
      </c>
      <c r="I67" s="677">
        <f t="shared" si="10"/>
        <v>34.299999999999997</v>
      </c>
      <c r="J67" s="677">
        <f t="shared" si="10"/>
        <v>0</v>
      </c>
      <c r="K67" s="677">
        <f t="shared" si="10"/>
        <v>0</v>
      </c>
      <c r="L67" s="677">
        <f t="shared" si="10"/>
        <v>30</v>
      </c>
      <c r="M67" s="677">
        <f t="shared" si="10"/>
        <v>30</v>
      </c>
      <c r="N67" s="2613"/>
      <c r="O67" s="93"/>
      <c r="P67" s="93"/>
      <c r="Q67" s="94"/>
      <c r="R67" s="41"/>
      <c r="S67" s="41"/>
      <c r="T67" s="46"/>
      <c r="U67" s="41"/>
      <c r="V67" s="41"/>
      <c r="W67" s="41"/>
    </row>
    <row r="68" spans="1:23" ht="13.8" thickBot="1">
      <c r="A68" s="653" t="s">
        <v>11</v>
      </c>
      <c r="B68" s="649" t="s">
        <v>34</v>
      </c>
      <c r="C68" s="2568" t="s">
        <v>14</v>
      </c>
      <c r="D68" s="2569"/>
      <c r="E68" s="2570"/>
      <c r="F68" s="2570"/>
      <c r="G68" s="2571"/>
      <c r="H68" s="654">
        <f t="shared" ref="H68:M68" si="11">H67</f>
        <v>34.299999999999997</v>
      </c>
      <c r="I68" s="654">
        <f t="shared" si="11"/>
        <v>34.299999999999997</v>
      </c>
      <c r="J68" s="654">
        <f t="shared" si="11"/>
        <v>0</v>
      </c>
      <c r="K68" s="654">
        <f t="shared" si="11"/>
        <v>0</v>
      </c>
      <c r="L68" s="654">
        <f t="shared" si="11"/>
        <v>30</v>
      </c>
      <c r="M68" s="654">
        <f t="shared" si="11"/>
        <v>30</v>
      </c>
      <c r="N68" s="650"/>
      <c r="O68" s="651"/>
      <c r="P68" s="651"/>
      <c r="Q68" s="652"/>
      <c r="R68" s="41"/>
      <c r="S68" s="41"/>
      <c r="T68" s="46"/>
      <c r="U68" s="41"/>
      <c r="V68" s="41"/>
      <c r="W68" s="41"/>
    </row>
    <row r="69" spans="1:23" ht="13.95" customHeight="1" thickBot="1">
      <c r="A69" s="642" t="s">
        <v>11</v>
      </c>
      <c r="B69" s="643" t="s">
        <v>35</v>
      </c>
      <c r="C69" s="2589" t="s">
        <v>106</v>
      </c>
      <c r="D69" s="2590"/>
      <c r="E69" s="2591"/>
      <c r="F69" s="2591"/>
      <c r="G69" s="2590"/>
      <c r="H69" s="2590"/>
      <c r="I69" s="2590"/>
      <c r="J69" s="2590"/>
      <c r="K69" s="2590"/>
      <c r="L69" s="2590"/>
      <c r="M69" s="2590"/>
      <c r="N69" s="2590"/>
      <c r="O69" s="2591"/>
      <c r="P69" s="2591"/>
      <c r="Q69" s="2592"/>
      <c r="R69" s="41"/>
      <c r="S69" s="41"/>
      <c r="T69" s="46"/>
      <c r="U69" s="41"/>
      <c r="V69" s="41"/>
      <c r="W69" s="41"/>
    </row>
    <row r="70" spans="1:23">
      <c r="A70" s="2593" t="s">
        <v>11</v>
      </c>
      <c r="B70" s="2595" t="s">
        <v>35</v>
      </c>
      <c r="C70" s="2597" t="s">
        <v>11</v>
      </c>
      <c r="D70" s="2599" t="s">
        <v>107</v>
      </c>
      <c r="E70" s="2554" t="s">
        <v>40</v>
      </c>
      <c r="F70" s="2601" t="s">
        <v>70</v>
      </c>
      <c r="G70" s="667" t="s">
        <v>36</v>
      </c>
      <c r="H70" s="674">
        <f>I70+K70</f>
        <v>5.8</v>
      </c>
      <c r="I70" s="668">
        <v>5.8</v>
      </c>
      <c r="J70" s="96"/>
      <c r="K70" s="675"/>
      <c r="L70" s="676">
        <v>6</v>
      </c>
      <c r="M70" s="670">
        <v>7</v>
      </c>
      <c r="N70" s="2602"/>
      <c r="O70" s="104"/>
      <c r="P70" s="23"/>
      <c r="Q70" s="105"/>
      <c r="R70" s="41"/>
      <c r="S70" s="41"/>
      <c r="T70" s="41"/>
      <c r="U70" s="41"/>
      <c r="V70" s="41"/>
      <c r="W70" s="41"/>
    </row>
    <row r="71" spans="1:23" ht="24" customHeight="1" thickBot="1">
      <c r="A71" s="2594"/>
      <c r="B71" s="2596"/>
      <c r="C71" s="2598"/>
      <c r="D71" s="2600"/>
      <c r="E71" s="2555"/>
      <c r="F71" s="2555"/>
      <c r="G71" s="671" t="s">
        <v>12</v>
      </c>
      <c r="H71" s="677">
        <f>H70</f>
        <v>5.8</v>
      </c>
      <c r="I71" s="672">
        <f>SUM(I70:I70)</f>
        <v>5.8</v>
      </c>
      <c r="J71" s="678"/>
      <c r="K71" s="679">
        <f>SUM(K70:K70)</f>
        <v>0</v>
      </c>
      <c r="L71" s="713">
        <f>L70</f>
        <v>6</v>
      </c>
      <c r="M71" s="714">
        <f>M70</f>
        <v>7</v>
      </c>
      <c r="N71" s="2603"/>
      <c r="O71" s="106"/>
      <c r="P71" s="107"/>
      <c r="Q71" s="108"/>
      <c r="R71" s="41"/>
      <c r="S71" s="41"/>
      <c r="T71" s="46"/>
      <c r="U71" s="41"/>
      <c r="V71" s="41"/>
      <c r="W71" s="41"/>
    </row>
    <row r="72" spans="1:23" ht="13.8" thickBot="1">
      <c r="A72" s="653" t="s">
        <v>11</v>
      </c>
      <c r="B72" s="649" t="s">
        <v>35</v>
      </c>
      <c r="C72" s="2568" t="s">
        <v>14</v>
      </c>
      <c r="D72" s="2569"/>
      <c r="E72" s="2570"/>
      <c r="F72" s="2570"/>
      <c r="G72" s="2571"/>
      <c r="H72" s="654">
        <f>H71</f>
        <v>5.8</v>
      </c>
      <c r="I72" s="654">
        <f>I71</f>
        <v>5.8</v>
      </c>
      <c r="J72" s="654">
        <f>J71</f>
        <v>0</v>
      </c>
      <c r="K72" s="654">
        <f>K71</f>
        <v>0</v>
      </c>
      <c r="L72" s="654">
        <f>L71</f>
        <v>6</v>
      </c>
      <c r="M72" s="654">
        <f>M71</f>
        <v>7</v>
      </c>
      <c r="N72" s="650"/>
      <c r="O72" s="651"/>
      <c r="P72" s="651"/>
      <c r="Q72" s="652"/>
      <c r="R72" s="41"/>
      <c r="S72" s="41"/>
      <c r="T72" s="41"/>
      <c r="U72" s="41"/>
      <c r="V72" s="41"/>
      <c r="W72" s="41"/>
    </row>
    <row r="73" spans="1:23" ht="13.2" customHeight="1" thickBot="1">
      <c r="A73" s="653" t="s">
        <v>11</v>
      </c>
      <c r="B73" s="2572" t="s">
        <v>60</v>
      </c>
      <c r="C73" s="2572"/>
      <c r="D73" s="2572"/>
      <c r="E73" s="2572"/>
      <c r="F73" s="2572"/>
      <c r="G73" s="2573"/>
      <c r="H73" s="35">
        <f t="shared" ref="H73:M73" si="12">H72+H68+H63+H31</f>
        <v>6489.6999999999989</v>
      </c>
      <c r="I73" s="35">
        <f>I72+I68+I63+I31</f>
        <v>6416.5</v>
      </c>
      <c r="J73" s="35">
        <f>J31+J63</f>
        <v>5336.0000000000009</v>
      </c>
      <c r="K73" s="35">
        <f t="shared" si="12"/>
        <v>73.2</v>
      </c>
      <c r="L73" s="35">
        <f t="shared" si="12"/>
        <v>6288.5</v>
      </c>
      <c r="M73" s="35">
        <f t="shared" si="12"/>
        <v>6666.5</v>
      </c>
      <c r="N73" s="656"/>
      <c r="O73" s="109"/>
      <c r="P73" s="109"/>
      <c r="Q73" s="110"/>
      <c r="R73" s="41"/>
      <c r="S73" s="41"/>
      <c r="T73" s="41"/>
      <c r="U73" s="41"/>
      <c r="V73" s="41"/>
      <c r="W73" s="41"/>
    </row>
    <row r="74" spans="1:23" ht="15" customHeight="1" thickBot="1">
      <c r="A74" s="641" t="s">
        <v>13</v>
      </c>
      <c r="B74" s="2560" t="s">
        <v>108</v>
      </c>
      <c r="C74" s="2561"/>
      <c r="D74" s="2561"/>
      <c r="E74" s="2561"/>
      <c r="F74" s="2561"/>
      <c r="G74" s="2561"/>
      <c r="H74" s="2561"/>
      <c r="I74" s="2561"/>
      <c r="J74" s="2561"/>
      <c r="K74" s="2561"/>
      <c r="L74" s="2561"/>
      <c r="M74" s="2561"/>
      <c r="N74" s="2561"/>
      <c r="O74" s="2561"/>
      <c r="P74" s="2561"/>
      <c r="Q74" s="2562"/>
      <c r="R74" s="41"/>
      <c r="S74" s="41"/>
      <c r="T74" s="41"/>
      <c r="U74" s="41"/>
      <c r="V74" s="41"/>
      <c r="W74" s="41"/>
    </row>
    <row r="75" spans="1:23" ht="13.8" thickBot="1">
      <c r="A75" s="642" t="s">
        <v>13</v>
      </c>
      <c r="B75" s="643" t="s">
        <v>11</v>
      </c>
      <c r="C75" s="2563" t="s">
        <v>109</v>
      </c>
      <c r="D75" s="2563"/>
      <c r="E75" s="2563"/>
      <c r="F75" s="2563"/>
      <c r="G75" s="2563"/>
      <c r="H75" s="2563"/>
      <c r="I75" s="2563"/>
      <c r="J75" s="2563"/>
      <c r="K75" s="2563"/>
      <c r="L75" s="2563"/>
      <c r="M75" s="2563"/>
      <c r="N75" s="2563"/>
      <c r="O75" s="2563"/>
      <c r="P75" s="2563"/>
      <c r="Q75" s="2574"/>
      <c r="R75" s="41"/>
      <c r="S75" s="41"/>
      <c r="T75" s="41"/>
      <c r="U75" s="41"/>
      <c r="V75" s="41"/>
      <c r="W75" s="41"/>
    </row>
    <row r="76" spans="1:23">
      <c r="A76" s="1292" t="s">
        <v>13</v>
      </c>
      <c r="B76" s="1294" t="s">
        <v>11</v>
      </c>
      <c r="C76" s="2550" t="s">
        <v>11</v>
      </c>
      <c r="D76" s="2552" t="s">
        <v>110</v>
      </c>
      <c r="E76" s="2554" t="s">
        <v>40</v>
      </c>
      <c r="F76" s="2556" t="s">
        <v>111</v>
      </c>
      <c r="G76" s="2582" t="s">
        <v>36</v>
      </c>
      <c r="H76" s="680">
        <v>0</v>
      </c>
      <c r="I76" s="668"/>
      <c r="J76" s="668"/>
      <c r="K76" s="669"/>
      <c r="L76" s="670">
        <v>0</v>
      </c>
      <c r="M76" s="670">
        <v>0</v>
      </c>
      <c r="N76" s="2585" t="s">
        <v>112</v>
      </c>
      <c r="O76" s="111"/>
      <c r="P76" s="112"/>
      <c r="Q76" s="30"/>
      <c r="R76" s="41"/>
      <c r="S76" s="41"/>
      <c r="T76" s="46"/>
      <c r="U76" s="41"/>
      <c r="V76" s="41"/>
      <c r="W76" s="41"/>
    </row>
    <row r="77" spans="1:23" ht="37.950000000000003" customHeight="1" thickBot="1">
      <c r="A77" s="1293"/>
      <c r="B77" s="1295"/>
      <c r="C77" s="2575"/>
      <c r="D77" s="2577"/>
      <c r="E77" s="2578"/>
      <c r="F77" s="2580"/>
      <c r="G77" s="2583"/>
      <c r="H77" s="113"/>
      <c r="I77" s="681"/>
      <c r="J77" s="681"/>
      <c r="K77" s="114"/>
      <c r="L77" s="994"/>
      <c r="M77" s="994"/>
      <c r="N77" s="2586"/>
      <c r="O77" s="115"/>
      <c r="P77" s="116"/>
      <c r="Q77" s="31"/>
      <c r="R77" s="41"/>
      <c r="S77" s="41"/>
      <c r="T77" s="46"/>
      <c r="U77" s="41"/>
      <c r="V77" s="41"/>
      <c r="W77" s="41"/>
    </row>
    <row r="78" spans="1:23" ht="7.95" customHeight="1" thickBot="1">
      <c r="A78" s="1293"/>
      <c r="B78" s="1295"/>
      <c r="C78" s="2576"/>
      <c r="D78" s="2577"/>
      <c r="E78" s="2579"/>
      <c r="F78" s="2581"/>
      <c r="G78" s="2584"/>
      <c r="H78" s="117"/>
      <c r="I78" s="118"/>
      <c r="J78" s="118"/>
      <c r="K78" s="119"/>
      <c r="L78" s="120"/>
      <c r="M78" s="121"/>
      <c r="N78" s="2587" t="s">
        <v>123</v>
      </c>
      <c r="O78" s="122" t="s">
        <v>41</v>
      </c>
      <c r="P78" s="122" t="s">
        <v>41</v>
      </c>
      <c r="Q78" s="123" t="s">
        <v>41</v>
      </c>
      <c r="R78" s="41"/>
      <c r="S78" s="41"/>
      <c r="T78" s="46"/>
      <c r="U78" s="41"/>
      <c r="V78" s="41"/>
      <c r="W78" s="41"/>
    </row>
    <row r="79" spans="1:23" ht="23.4" customHeight="1" thickBot="1">
      <c r="A79" s="682"/>
      <c r="B79" s="664"/>
      <c r="C79" s="2551"/>
      <c r="D79" s="2553"/>
      <c r="E79" s="2555"/>
      <c r="F79" s="2557"/>
      <c r="G79" s="124" t="s">
        <v>12</v>
      </c>
      <c r="H79" s="125">
        <f>H76</f>
        <v>0</v>
      </c>
      <c r="I79" s="126">
        <f>I76</f>
        <v>0</v>
      </c>
      <c r="J79" s="126"/>
      <c r="K79" s="127">
        <f>K76</f>
        <v>0</v>
      </c>
      <c r="L79" s="128">
        <f>L78+L76</f>
        <v>0</v>
      </c>
      <c r="M79" s="129">
        <f>M78+M76</f>
        <v>0</v>
      </c>
      <c r="N79" s="2588"/>
      <c r="O79" s="130"/>
      <c r="P79" s="130"/>
      <c r="Q79" s="131"/>
      <c r="R79" s="41"/>
      <c r="S79" s="41"/>
      <c r="T79" s="46"/>
      <c r="U79" s="41"/>
      <c r="V79" s="41"/>
      <c r="W79" s="41"/>
    </row>
    <row r="80" spans="1:23" ht="13.8" thickBot="1">
      <c r="A80" s="1298" t="s">
        <v>13</v>
      </c>
      <c r="B80" s="1299" t="s">
        <v>11</v>
      </c>
      <c r="C80" s="2538" t="s">
        <v>14</v>
      </c>
      <c r="D80" s="2539"/>
      <c r="E80" s="2539"/>
      <c r="F80" s="2539"/>
      <c r="G80" s="2539"/>
      <c r="H80" s="132">
        <f t="shared" ref="H80:M81" si="13">H79</f>
        <v>0</v>
      </c>
      <c r="I80" s="132">
        <f t="shared" si="13"/>
        <v>0</v>
      </c>
      <c r="J80" s="132">
        <f t="shared" si="13"/>
        <v>0</v>
      </c>
      <c r="K80" s="132">
        <f t="shared" si="13"/>
        <v>0</v>
      </c>
      <c r="L80" s="132">
        <f t="shared" si="13"/>
        <v>0</v>
      </c>
      <c r="M80" s="132">
        <f t="shared" si="13"/>
        <v>0</v>
      </c>
      <c r="N80" s="133"/>
      <c r="O80" s="665"/>
      <c r="P80" s="665"/>
      <c r="Q80" s="666"/>
      <c r="R80" s="41"/>
      <c r="S80" s="41"/>
      <c r="T80" s="41"/>
      <c r="U80" s="41"/>
      <c r="V80" s="41"/>
      <c r="W80" s="41"/>
    </row>
    <row r="81" spans="1:23" ht="14.4" customHeight="1" thickBot="1">
      <c r="A81" s="642" t="s">
        <v>13</v>
      </c>
      <c r="B81" s="2540" t="s">
        <v>60</v>
      </c>
      <c r="C81" s="2541"/>
      <c r="D81" s="2541"/>
      <c r="E81" s="2541"/>
      <c r="F81" s="2541"/>
      <c r="G81" s="2541"/>
      <c r="H81" s="134">
        <f t="shared" si="13"/>
        <v>0</v>
      </c>
      <c r="I81" s="134">
        <f t="shared" si="13"/>
        <v>0</v>
      </c>
      <c r="J81" s="134">
        <f t="shared" si="13"/>
        <v>0</v>
      </c>
      <c r="K81" s="134">
        <f t="shared" si="13"/>
        <v>0</v>
      </c>
      <c r="L81" s="134">
        <f t="shared" si="13"/>
        <v>0</v>
      </c>
      <c r="M81" s="134">
        <f t="shared" si="13"/>
        <v>0</v>
      </c>
      <c r="N81" s="683"/>
      <c r="O81" s="656"/>
      <c r="P81" s="656"/>
      <c r="Q81" s="657"/>
      <c r="R81" s="41"/>
      <c r="S81" s="41"/>
      <c r="T81" s="41"/>
      <c r="U81" s="41"/>
      <c r="V81" s="41"/>
      <c r="W81" s="41"/>
    </row>
    <row r="82" spans="1:23" ht="13.8" thickBot="1">
      <c r="A82" s="641" t="s">
        <v>34</v>
      </c>
      <c r="B82" s="2560" t="s">
        <v>113</v>
      </c>
      <c r="C82" s="2561"/>
      <c r="D82" s="2561"/>
      <c r="E82" s="2561"/>
      <c r="F82" s="2561"/>
      <c r="G82" s="2561"/>
      <c r="H82" s="2561"/>
      <c r="I82" s="2561"/>
      <c r="J82" s="2561"/>
      <c r="K82" s="2561"/>
      <c r="L82" s="2561"/>
      <c r="M82" s="2561"/>
      <c r="N82" s="2561"/>
      <c r="O82" s="2561"/>
      <c r="P82" s="2561"/>
      <c r="Q82" s="2562"/>
      <c r="R82" s="41"/>
      <c r="S82" s="41"/>
      <c r="T82" s="41"/>
      <c r="U82" s="41"/>
      <c r="V82" s="41"/>
      <c r="W82" s="41"/>
    </row>
    <row r="83" spans="1:23" ht="27.6" customHeight="1" thickBot="1">
      <c r="A83" s="642" t="s">
        <v>34</v>
      </c>
      <c r="B83" s="643" t="s">
        <v>11</v>
      </c>
      <c r="C83" s="2563" t="s">
        <v>114</v>
      </c>
      <c r="D83" s="2563"/>
      <c r="E83" s="2563"/>
      <c r="F83" s="2563"/>
      <c r="G83" s="2563"/>
      <c r="H83" s="2563"/>
      <c r="I83" s="2563"/>
      <c r="J83" s="2563"/>
      <c r="K83" s="2563"/>
      <c r="L83" s="2563"/>
      <c r="M83" s="2563"/>
      <c r="N83" s="2564"/>
      <c r="O83" s="2564"/>
      <c r="P83" s="2564"/>
      <c r="Q83" s="2565"/>
      <c r="R83" s="41"/>
      <c r="S83" s="41"/>
      <c r="T83" s="41"/>
      <c r="U83" s="41"/>
      <c r="V83" s="41"/>
      <c r="W83" s="41"/>
    </row>
    <row r="84" spans="1:23" s="632" customFormat="1" ht="38.4" customHeight="1" thickBot="1">
      <c r="A84" s="1364"/>
      <c r="B84" s="1294"/>
      <c r="C84" s="1469"/>
      <c r="D84" s="1470"/>
      <c r="E84" s="1470"/>
      <c r="F84" s="1470"/>
      <c r="G84" s="1470"/>
      <c r="H84" s="1470"/>
      <c r="I84" s="1470"/>
      <c r="J84" s="1470"/>
      <c r="K84" s="1470"/>
      <c r="L84" s="1470"/>
      <c r="M84" s="1470"/>
      <c r="N84" s="1723" t="s">
        <v>676</v>
      </c>
      <c r="O84" s="1471"/>
      <c r="P84" s="1471"/>
      <c r="Q84" s="1472"/>
      <c r="R84" s="41"/>
      <c r="S84" s="41"/>
      <c r="T84" s="41"/>
      <c r="U84" s="41"/>
      <c r="V84" s="41"/>
      <c r="W84" s="41"/>
    </row>
    <row r="85" spans="1:23" ht="13.8" thickBot="1">
      <c r="A85" s="1292" t="s">
        <v>34</v>
      </c>
      <c r="B85" s="1294" t="s">
        <v>11</v>
      </c>
      <c r="C85" s="2550" t="s">
        <v>11</v>
      </c>
      <c r="D85" s="2552" t="s">
        <v>115</v>
      </c>
      <c r="E85" s="2554" t="s">
        <v>40</v>
      </c>
      <c r="F85" s="2556" t="s">
        <v>51</v>
      </c>
      <c r="G85" s="1287" t="s">
        <v>36</v>
      </c>
      <c r="H85" s="680">
        <f>I85+K85</f>
        <v>2172.4</v>
      </c>
      <c r="I85" s="668">
        <v>0</v>
      </c>
      <c r="J85" s="668"/>
      <c r="K85" s="669">
        <v>2172.4</v>
      </c>
      <c r="L85" s="670">
        <v>1961</v>
      </c>
      <c r="M85" s="718">
        <v>861</v>
      </c>
      <c r="N85" s="2566" t="s">
        <v>116</v>
      </c>
      <c r="O85" s="988">
        <v>100</v>
      </c>
      <c r="P85" s="988">
        <v>100</v>
      </c>
      <c r="Q85" s="989">
        <v>100</v>
      </c>
      <c r="R85" s="41"/>
      <c r="S85" s="41"/>
      <c r="T85" s="41"/>
      <c r="U85" s="41"/>
      <c r="V85" s="41"/>
      <c r="W85" s="41"/>
    </row>
    <row r="86" spans="1:23" ht="35.4" customHeight="1" thickBot="1">
      <c r="A86" s="682"/>
      <c r="B86" s="664"/>
      <c r="C86" s="2551"/>
      <c r="D86" s="2553"/>
      <c r="E86" s="2555"/>
      <c r="F86" s="2557"/>
      <c r="G86" s="124" t="s">
        <v>12</v>
      </c>
      <c r="H86" s="125">
        <f>H85</f>
        <v>2172.4</v>
      </c>
      <c r="I86" s="126">
        <f>I85</f>
        <v>0</v>
      </c>
      <c r="J86" s="126"/>
      <c r="K86" s="127">
        <f>K85</f>
        <v>2172.4</v>
      </c>
      <c r="L86" s="128">
        <f>L85</f>
        <v>1961</v>
      </c>
      <c r="M86" s="129">
        <f>M85</f>
        <v>861</v>
      </c>
      <c r="N86" s="2567"/>
      <c r="O86" s="1473"/>
      <c r="P86" s="1473"/>
      <c r="Q86" s="1474"/>
      <c r="R86" s="41"/>
      <c r="S86" s="41"/>
      <c r="T86" s="41"/>
      <c r="U86" s="41"/>
      <c r="V86" s="41"/>
      <c r="W86" s="41"/>
    </row>
    <row r="87" spans="1:23">
      <c r="A87" s="1292" t="s">
        <v>34</v>
      </c>
      <c r="B87" s="1294" t="s">
        <v>11</v>
      </c>
      <c r="C87" s="2550" t="s">
        <v>13</v>
      </c>
      <c r="D87" s="2552" t="s">
        <v>117</v>
      </c>
      <c r="E87" s="2554" t="s">
        <v>40</v>
      </c>
      <c r="F87" s="2556" t="s">
        <v>51</v>
      </c>
      <c r="G87" s="1287" t="s">
        <v>36</v>
      </c>
      <c r="H87" s="680">
        <f>I87+K87</f>
        <v>77</v>
      </c>
      <c r="I87" s="668">
        <v>77</v>
      </c>
      <c r="J87" s="668"/>
      <c r="K87" s="669"/>
      <c r="L87" s="670">
        <v>70</v>
      </c>
      <c r="M87" s="718">
        <v>70</v>
      </c>
      <c r="N87" s="2558"/>
      <c r="O87" s="992"/>
      <c r="P87" s="992"/>
      <c r="Q87" s="993"/>
      <c r="R87" s="41"/>
      <c r="S87" s="41"/>
      <c r="T87" s="41"/>
      <c r="U87" s="41"/>
      <c r="V87" s="41"/>
      <c r="W87" s="41"/>
    </row>
    <row r="88" spans="1:23" ht="54" customHeight="1" thickBot="1">
      <c r="A88" s="682"/>
      <c r="B88" s="664"/>
      <c r="C88" s="2551"/>
      <c r="D88" s="2553"/>
      <c r="E88" s="2555"/>
      <c r="F88" s="2557"/>
      <c r="G88" s="124" t="s">
        <v>12</v>
      </c>
      <c r="H88" s="125">
        <f t="shared" ref="H88:M88" si="14">H87</f>
        <v>77</v>
      </c>
      <c r="I88" s="125">
        <f t="shared" si="14"/>
        <v>77</v>
      </c>
      <c r="J88" s="125">
        <f t="shared" si="14"/>
        <v>0</v>
      </c>
      <c r="K88" s="129">
        <f t="shared" si="14"/>
        <v>0</v>
      </c>
      <c r="L88" s="128">
        <f t="shared" si="14"/>
        <v>70</v>
      </c>
      <c r="M88" s="125">
        <f t="shared" si="14"/>
        <v>70</v>
      </c>
      <c r="N88" s="2559"/>
      <c r="O88" s="135"/>
      <c r="P88" s="136"/>
      <c r="Q88" s="137"/>
      <c r="R88" s="41"/>
      <c r="S88" s="41"/>
      <c r="T88" s="41"/>
      <c r="U88" s="41"/>
      <c r="V88" s="41"/>
      <c r="W88" s="41"/>
    </row>
    <row r="89" spans="1:23">
      <c r="A89" s="1292" t="s">
        <v>34</v>
      </c>
      <c r="B89" s="1294" t="s">
        <v>11</v>
      </c>
      <c r="C89" s="2550" t="s">
        <v>34</v>
      </c>
      <c r="D89" s="2552" t="s">
        <v>118</v>
      </c>
      <c r="E89" s="2554" t="s">
        <v>40</v>
      </c>
      <c r="F89" s="2556" t="s">
        <v>51</v>
      </c>
      <c r="G89" s="1287" t="s">
        <v>36</v>
      </c>
      <c r="H89" s="680">
        <f>I89+K89</f>
        <v>0</v>
      </c>
      <c r="I89" s="668"/>
      <c r="J89" s="668"/>
      <c r="K89" s="669"/>
      <c r="L89" s="670"/>
      <c r="M89" s="718"/>
      <c r="N89" s="2558"/>
      <c r="O89" s="992"/>
      <c r="P89" s="992"/>
      <c r="Q89" s="993"/>
      <c r="R89" s="41"/>
      <c r="S89" s="41"/>
      <c r="T89" s="41"/>
      <c r="U89" s="41"/>
      <c r="V89" s="41"/>
      <c r="W89" s="41"/>
    </row>
    <row r="90" spans="1:23" ht="13.8" thickBot="1">
      <c r="A90" s="682"/>
      <c r="B90" s="664"/>
      <c r="C90" s="2551"/>
      <c r="D90" s="2553"/>
      <c r="E90" s="2555"/>
      <c r="F90" s="2557"/>
      <c r="G90" s="124" t="s">
        <v>12</v>
      </c>
      <c r="H90" s="125">
        <f t="shared" ref="H90:M90" si="15">H89</f>
        <v>0</v>
      </c>
      <c r="I90" s="125">
        <f t="shared" si="15"/>
        <v>0</v>
      </c>
      <c r="J90" s="125">
        <f t="shared" si="15"/>
        <v>0</v>
      </c>
      <c r="K90" s="125">
        <f t="shared" si="15"/>
        <v>0</v>
      </c>
      <c r="L90" s="125">
        <f t="shared" si="15"/>
        <v>0</v>
      </c>
      <c r="M90" s="125">
        <f t="shared" si="15"/>
        <v>0</v>
      </c>
      <c r="N90" s="2559"/>
      <c r="O90" s="135"/>
      <c r="P90" s="136"/>
      <c r="Q90" s="137"/>
      <c r="R90" s="41"/>
      <c r="S90" s="41"/>
      <c r="T90" s="41"/>
      <c r="U90" s="41"/>
      <c r="V90" s="41"/>
      <c r="W90" s="41"/>
    </row>
    <row r="91" spans="1:23" ht="13.8" thickBot="1">
      <c r="A91" s="1298" t="s">
        <v>34</v>
      </c>
      <c r="B91" s="1299" t="s">
        <v>11</v>
      </c>
      <c r="C91" s="2538" t="s">
        <v>14</v>
      </c>
      <c r="D91" s="2539"/>
      <c r="E91" s="2539"/>
      <c r="F91" s="2539"/>
      <c r="G91" s="2539"/>
      <c r="H91" s="132">
        <f t="shared" ref="H91:M91" si="16">H90+H86+H88</f>
        <v>2249.4</v>
      </c>
      <c r="I91" s="132">
        <f t="shared" si="16"/>
        <v>77</v>
      </c>
      <c r="J91" s="132">
        <f t="shared" si="16"/>
        <v>0</v>
      </c>
      <c r="K91" s="132">
        <f t="shared" si="16"/>
        <v>2172.4</v>
      </c>
      <c r="L91" s="132">
        <f t="shared" si="16"/>
        <v>2031</v>
      </c>
      <c r="M91" s="132">
        <f t="shared" si="16"/>
        <v>931</v>
      </c>
      <c r="N91" s="133"/>
      <c r="O91" s="665"/>
      <c r="P91" s="665"/>
      <c r="Q91" s="666"/>
      <c r="R91" s="41"/>
      <c r="S91" s="41"/>
      <c r="T91" s="41"/>
      <c r="U91" s="41"/>
      <c r="V91" s="41"/>
      <c r="W91" s="41"/>
    </row>
    <row r="92" spans="1:23" ht="13.8" thickBot="1">
      <c r="A92" s="642" t="s">
        <v>34</v>
      </c>
      <c r="B92" s="2540" t="s">
        <v>60</v>
      </c>
      <c r="C92" s="2541"/>
      <c r="D92" s="2541"/>
      <c r="E92" s="2541"/>
      <c r="F92" s="2541"/>
      <c r="G92" s="2541"/>
      <c r="H92" s="134">
        <f t="shared" ref="H92:M92" si="17">H91</f>
        <v>2249.4</v>
      </c>
      <c r="I92" s="134">
        <f t="shared" si="17"/>
        <v>77</v>
      </c>
      <c r="J92" s="134">
        <f t="shared" si="17"/>
        <v>0</v>
      </c>
      <c r="K92" s="134">
        <f t="shared" si="17"/>
        <v>2172.4</v>
      </c>
      <c r="L92" s="134">
        <f t="shared" si="17"/>
        <v>2031</v>
      </c>
      <c r="M92" s="134">
        <f t="shared" si="17"/>
        <v>931</v>
      </c>
      <c r="N92" s="683"/>
      <c r="O92" s="656"/>
      <c r="P92" s="656"/>
      <c r="Q92" s="657"/>
      <c r="R92" s="41"/>
      <c r="S92" s="41"/>
      <c r="T92" s="41"/>
      <c r="U92" s="41"/>
      <c r="V92" s="41"/>
      <c r="W92" s="41"/>
    </row>
    <row r="93" spans="1:23" ht="13.8" thickBot="1">
      <c r="A93" s="36" t="s">
        <v>11</v>
      </c>
      <c r="B93" s="2542" t="s">
        <v>15</v>
      </c>
      <c r="C93" s="2542"/>
      <c r="D93" s="2542"/>
      <c r="E93" s="2542"/>
      <c r="F93" s="2542"/>
      <c r="G93" s="2542"/>
      <c r="H93" s="37">
        <f t="shared" ref="H93:M93" si="18">H92+H81+H73</f>
        <v>8739.0999999999985</v>
      </c>
      <c r="I93" s="37">
        <f>I92+I81+I73</f>
        <v>6493.5</v>
      </c>
      <c r="J93" s="37">
        <f t="shared" si="18"/>
        <v>5336.0000000000009</v>
      </c>
      <c r="K93" s="37">
        <f t="shared" si="18"/>
        <v>2245.6</v>
      </c>
      <c r="L93" s="37">
        <f>L92+L81+L73</f>
        <v>8319.5</v>
      </c>
      <c r="M93" s="37">
        <f t="shared" si="18"/>
        <v>7597.5</v>
      </c>
      <c r="N93" s="2543"/>
      <c r="O93" s="2544"/>
      <c r="P93" s="2544"/>
      <c r="Q93" s="2545"/>
      <c r="R93" s="41"/>
      <c r="S93" s="41"/>
      <c r="T93" s="41"/>
      <c r="U93" s="41"/>
      <c r="V93" s="41"/>
      <c r="W93" s="41"/>
    </row>
    <row r="94" spans="1:23">
      <c r="A94" s="2546"/>
      <c r="B94" s="2547"/>
      <c r="C94" s="2547"/>
      <c r="D94" s="2547"/>
      <c r="E94" s="2547"/>
      <c r="F94" s="2547"/>
      <c r="G94" s="2547"/>
      <c r="H94" s="2547"/>
      <c r="I94" s="2547"/>
      <c r="J94" s="2547"/>
      <c r="K94" s="2547"/>
      <c r="L94" s="2547"/>
      <c r="M94" s="2547"/>
      <c r="N94" s="2547"/>
      <c r="O94" s="637"/>
      <c r="P94" s="637"/>
      <c r="Q94" s="637"/>
      <c r="R94" s="138"/>
      <c r="S94" s="138"/>
      <c r="T94" s="138"/>
      <c r="U94" s="138"/>
      <c r="V94" s="138"/>
      <c r="W94" s="138"/>
    </row>
    <row r="95" spans="1:23">
      <c r="A95" s="139"/>
      <c r="B95" s="140"/>
      <c r="C95" s="140"/>
      <c r="D95" s="140"/>
      <c r="E95" s="140"/>
      <c r="F95" s="140"/>
      <c r="G95" s="140"/>
      <c r="H95" s="140"/>
      <c r="I95" s="140"/>
      <c r="J95" s="140"/>
      <c r="K95" s="140"/>
      <c r="L95" s="140"/>
      <c r="M95" s="140"/>
      <c r="N95" s="140"/>
      <c r="O95" s="637"/>
      <c r="P95" s="637"/>
      <c r="Q95" s="637"/>
      <c r="R95" s="138"/>
      <c r="S95" s="138"/>
      <c r="T95" s="138"/>
      <c r="U95" s="138"/>
      <c r="V95" s="138"/>
      <c r="W95" s="138"/>
    </row>
    <row r="96" spans="1:23">
      <c r="A96" s="139"/>
      <c r="B96" s="140"/>
      <c r="C96" s="140"/>
      <c r="D96" s="140"/>
      <c r="E96" s="140"/>
      <c r="F96" s="140"/>
      <c r="G96" s="140"/>
      <c r="H96" s="140"/>
      <c r="I96" s="140"/>
      <c r="J96" s="140"/>
      <c r="K96" s="140"/>
      <c r="L96" s="140"/>
      <c r="M96" s="140"/>
      <c r="N96" s="140"/>
      <c r="O96" s="637"/>
      <c r="P96" s="637"/>
      <c r="Q96" s="637"/>
      <c r="R96" s="138"/>
      <c r="S96" s="138"/>
      <c r="T96" s="138"/>
      <c r="U96" s="138"/>
      <c r="V96" s="138"/>
      <c r="W96" s="138"/>
    </row>
    <row r="97" spans="1:23">
      <c r="A97" s="139"/>
      <c r="B97" s="140"/>
      <c r="C97" s="140"/>
      <c r="D97" s="140"/>
      <c r="E97" s="140"/>
      <c r="F97" s="140"/>
      <c r="G97" s="140"/>
      <c r="H97" s="140"/>
      <c r="I97" s="140"/>
      <c r="J97" s="140"/>
      <c r="K97" s="140"/>
      <c r="L97" s="140"/>
      <c r="M97" s="140"/>
      <c r="N97" s="140"/>
      <c r="O97" s="637"/>
      <c r="P97" s="637"/>
      <c r="Q97" s="637"/>
      <c r="R97" s="138"/>
      <c r="S97" s="138"/>
      <c r="T97" s="138"/>
      <c r="U97" s="138"/>
      <c r="V97" s="138"/>
      <c r="W97" s="138"/>
    </row>
    <row r="98" spans="1:23">
      <c r="A98" s="634"/>
      <c r="B98" s="635"/>
      <c r="C98" s="635"/>
      <c r="D98" s="635"/>
      <c r="E98" s="635"/>
      <c r="F98" s="658"/>
      <c r="G98" s="658"/>
      <c r="H98" s="658"/>
      <c r="I98" s="658"/>
      <c r="J98" s="658"/>
      <c r="K98" s="658"/>
      <c r="L98" s="658"/>
      <c r="M98" s="658"/>
      <c r="N98" s="637"/>
      <c r="O98" s="637"/>
      <c r="P98" s="637"/>
      <c r="Q98" s="637"/>
      <c r="R98" s="138"/>
      <c r="S98" s="138"/>
      <c r="T98" s="138"/>
      <c r="U98" s="138"/>
      <c r="V98" s="138"/>
      <c r="W98" s="138"/>
    </row>
    <row r="99" spans="1:23" ht="13.8" thickBot="1">
      <c r="A99" s="634"/>
      <c r="B99" s="635"/>
      <c r="C99" s="635"/>
      <c r="D99" s="635"/>
      <c r="E99" s="635"/>
      <c r="F99" s="2548" t="s">
        <v>16</v>
      </c>
      <c r="G99" s="2549"/>
      <c r="H99" s="2549"/>
      <c r="I99" s="2549"/>
      <c r="J99" s="2549"/>
      <c r="K99" s="2549"/>
      <c r="L99" s="2549"/>
      <c r="M99" s="2549"/>
      <c r="N99" s="637"/>
      <c r="O99" s="637"/>
      <c r="P99" s="637"/>
      <c r="Q99" s="637"/>
      <c r="R99" s="138"/>
      <c r="S99" s="138"/>
      <c r="T99" s="138"/>
      <c r="U99" s="138"/>
      <c r="V99" s="138"/>
      <c r="W99" s="138"/>
    </row>
    <row r="100" spans="1:23" ht="35.4" customHeight="1" thickBot="1">
      <c r="A100" s="633"/>
      <c r="B100" s="633"/>
      <c r="C100" s="2528" t="s">
        <v>17</v>
      </c>
      <c r="D100" s="2529"/>
      <c r="E100" s="2529"/>
      <c r="F100" s="2529"/>
      <c r="G100" s="2530"/>
      <c r="H100" s="2531" t="s">
        <v>677</v>
      </c>
      <c r="I100" s="2532"/>
      <c r="J100" s="2532"/>
      <c r="K100" s="2533"/>
      <c r="L100" s="659"/>
      <c r="M100" s="659"/>
      <c r="N100" s="633"/>
      <c r="O100" s="684"/>
      <c r="P100" s="633"/>
      <c r="Q100" s="633"/>
      <c r="R100" s="41"/>
      <c r="S100" s="41"/>
      <c r="T100" s="41"/>
      <c r="U100" s="41"/>
      <c r="V100" s="41"/>
      <c r="W100" s="41"/>
    </row>
    <row r="101" spans="1:23" ht="13.8" thickBot="1">
      <c r="A101" s="633"/>
      <c r="B101" s="633"/>
      <c r="C101" s="2518" t="s">
        <v>18</v>
      </c>
      <c r="D101" s="2519"/>
      <c r="E101" s="2519"/>
      <c r="F101" s="2519"/>
      <c r="G101" s="2520"/>
      <c r="H101" s="2521">
        <f>H102+H103+H104+H105+H106+H107</f>
        <v>8739.1</v>
      </c>
      <c r="I101" s="2522"/>
      <c r="J101" s="2522"/>
      <c r="K101" s="2523"/>
      <c r="L101" s="659"/>
      <c r="M101" s="659"/>
      <c r="N101" s="633"/>
      <c r="O101" s="684"/>
      <c r="P101" s="633"/>
      <c r="Q101" s="633"/>
      <c r="R101" s="41"/>
      <c r="S101" s="41"/>
      <c r="T101" s="41"/>
      <c r="U101" s="41"/>
      <c r="V101" s="41"/>
      <c r="W101" s="41"/>
    </row>
    <row r="102" spans="1:23">
      <c r="A102" s="633"/>
      <c r="B102" s="633"/>
      <c r="C102" s="2506" t="s">
        <v>61</v>
      </c>
      <c r="D102" s="2507"/>
      <c r="E102" s="2507"/>
      <c r="F102" s="2507"/>
      <c r="G102" s="2534"/>
      <c r="H102" s="2535">
        <v>8376.2000000000007</v>
      </c>
      <c r="I102" s="2536"/>
      <c r="J102" s="2536"/>
      <c r="K102" s="2537"/>
      <c r="L102" s="659"/>
      <c r="M102" s="659"/>
      <c r="N102" s="633"/>
      <c r="O102" s="684"/>
      <c r="P102" s="633"/>
      <c r="Q102" s="633"/>
      <c r="R102" s="41"/>
      <c r="S102" s="41"/>
      <c r="T102" s="41"/>
      <c r="U102" s="41"/>
      <c r="V102" s="41"/>
      <c r="W102" s="41"/>
    </row>
    <row r="103" spans="1:23" ht="22.95" customHeight="1">
      <c r="A103" s="633"/>
      <c r="B103" s="633"/>
      <c r="C103" s="2524" t="s">
        <v>62</v>
      </c>
      <c r="D103" s="2525"/>
      <c r="E103" s="2525"/>
      <c r="F103" s="2525"/>
      <c r="G103" s="2526"/>
      <c r="H103" s="2509">
        <v>0</v>
      </c>
      <c r="I103" s="2499"/>
      <c r="J103" s="2499"/>
      <c r="K103" s="2500"/>
      <c r="L103" s="659"/>
      <c r="M103" s="659"/>
      <c r="N103" s="633"/>
      <c r="O103" s="684"/>
      <c r="P103" s="633"/>
      <c r="Q103" s="633"/>
      <c r="R103" s="41"/>
      <c r="S103" s="41"/>
      <c r="T103" s="41"/>
      <c r="U103" s="41"/>
      <c r="V103" s="41"/>
      <c r="W103" s="41"/>
    </row>
    <row r="104" spans="1:23" ht="15" customHeight="1">
      <c r="A104" s="633"/>
      <c r="B104" s="633"/>
      <c r="C104" s="2496" t="s">
        <v>119</v>
      </c>
      <c r="D104" s="2497"/>
      <c r="E104" s="2497"/>
      <c r="F104" s="2497"/>
      <c r="G104" s="2527"/>
      <c r="H104" s="2509">
        <v>329</v>
      </c>
      <c r="I104" s="2499"/>
      <c r="J104" s="2499"/>
      <c r="K104" s="2500"/>
      <c r="L104" s="659"/>
      <c r="M104" s="659"/>
      <c r="N104" s="633"/>
      <c r="O104" s="684"/>
      <c r="P104" s="633"/>
      <c r="Q104" s="633"/>
      <c r="R104" s="41"/>
      <c r="S104" s="41"/>
      <c r="T104" s="41"/>
      <c r="U104" s="41"/>
      <c r="V104" s="41"/>
      <c r="W104" s="41"/>
    </row>
    <row r="105" spans="1:23">
      <c r="A105" s="633"/>
      <c r="B105" s="633"/>
      <c r="C105" s="2524" t="s">
        <v>120</v>
      </c>
      <c r="D105" s="2525"/>
      <c r="E105" s="2525"/>
      <c r="F105" s="2525"/>
      <c r="G105" s="2526"/>
      <c r="H105" s="2509">
        <v>24</v>
      </c>
      <c r="I105" s="2499"/>
      <c r="J105" s="2499"/>
      <c r="K105" s="2500"/>
      <c r="L105" s="659"/>
      <c r="M105" s="659"/>
      <c r="N105" s="633"/>
      <c r="O105" s="684"/>
      <c r="P105" s="633"/>
      <c r="Q105" s="633"/>
      <c r="R105" s="41"/>
      <c r="S105" s="41"/>
      <c r="T105" s="41"/>
      <c r="U105" s="41"/>
      <c r="V105" s="41"/>
      <c r="W105" s="41"/>
    </row>
    <row r="106" spans="1:23">
      <c r="A106" s="633"/>
      <c r="B106" s="633"/>
      <c r="C106" s="2506" t="s">
        <v>63</v>
      </c>
      <c r="D106" s="2507"/>
      <c r="E106" s="2507"/>
      <c r="F106" s="2507"/>
      <c r="G106" s="2508"/>
      <c r="H106" s="2509"/>
      <c r="I106" s="2510"/>
      <c r="J106" s="2510"/>
      <c r="K106" s="2511"/>
      <c r="L106" s="659"/>
      <c r="M106" s="659"/>
      <c r="N106" s="633"/>
      <c r="O106" s="684"/>
      <c r="P106" s="633"/>
      <c r="Q106" s="633"/>
      <c r="R106" s="41"/>
      <c r="S106" s="41"/>
      <c r="T106" s="41"/>
      <c r="U106" s="41"/>
      <c r="V106" s="41"/>
      <c r="W106" s="41"/>
    </row>
    <row r="107" spans="1:23" ht="13.8" thickBot="1">
      <c r="A107" s="633"/>
      <c r="B107" s="633"/>
      <c r="C107" s="2512" t="s">
        <v>64</v>
      </c>
      <c r="D107" s="2513"/>
      <c r="E107" s="2513"/>
      <c r="F107" s="2513"/>
      <c r="G107" s="2514"/>
      <c r="H107" s="2515">
        <v>9.9</v>
      </c>
      <c r="I107" s="2516"/>
      <c r="J107" s="2516"/>
      <c r="K107" s="2517"/>
      <c r="L107" s="659"/>
      <c r="M107" s="659"/>
      <c r="N107" s="633"/>
      <c r="O107" s="684"/>
      <c r="P107" s="633"/>
      <c r="Q107" s="633"/>
      <c r="R107" s="41"/>
      <c r="S107" s="41"/>
      <c r="T107" s="41"/>
      <c r="U107" s="41"/>
      <c r="V107" s="41"/>
      <c r="W107" s="41"/>
    </row>
    <row r="108" spans="1:23" ht="13.8" thickBot="1">
      <c r="A108" s="633"/>
      <c r="B108" s="633"/>
      <c r="C108" s="2518" t="s">
        <v>19</v>
      </c>
      <c r="D108" s="2519"/>
      <c r="E108" s="2519"/>
      <c r="F108" s="2519"/>
      <c r="G108" s="2520"/>
      <c r="H108" s="2521">
        <f>H109*1</f>
        <v>0</v>
      </c>
      <c r="I108" s="2522"/>
      <c r="J108" s="2522"/>
      <c r="K108" s="2523"/>
      <c r="L108" s="659"/>
      <c r="M108" s="659"/>
      <c r="N108" s="633"/>
      <c r="O108" s="684"/>
      <c r="P108" s="633"/>
      <c r="Q108" s="633"/>
      <c r="R108" s="41"/>
      <c r="S108" s="41"/>
      <c r="T108" s="41"/>
      <c r="U108" s="41"/>
      <c r="V108" s="41"/>
      <c r="W108" s="41"/>
    </row>
    <row r="109" spans="1:23" ht="13.8" thickBot="1">
      <c r="A109" s="633"/>
      <c r="B109" s="633"/>
      <c r="C109" s="2496" t="s">
        <v>65</v>
      </c>
      <c r="D109" s="2497"/>
      <c r="E109" s="2497"/>
      <c r="F109" s="2497"/>
      <c r="G109" s="2498"/>
      <c r="H109" s="2499">
        <v>0</v>
      </c>
      <c r="I109" s="2499"/>
      <c r="J109" s="2499"/>
      <c r="K109" s="2500"/>
      <c r="L109" s="659"/>
      <c r="M109" s="659"/>
      <c r="N109" s="633"/>
      <c r="O109" s="684"/>
      <c r="P109" s="633"/>
      <c r="Q109" s="633"/>
      <c r="R109" s="41"/>
      <c r="S109" s="41"/>
      <c r="T109" s="41"/>
      <c r="U109" s="41"/>
      <c r="V109" s="41"/>
      <c r="W109" s="41"/>
    </row>
    <row r="110" spans="1:23" ht="13.8" thickBot="1">
      <c r="A110" s="633"/>
      <c r="B110" s="633"/>
      <c r="C110" s="2501" t="s">
        <v>20</v>
      </c>
      <c r="D110" s="2502"/>
      <c r="E110" s="2502"/>
      <c r="F110" s="2502"/>
      <c r="G110" s="2503"/>
      <c r="H110" s="2504">
        <f>H108+H101</f>
        <v>8739.1</v>
      </c>
      <c r="I110" s="2504"/>
      <c r="J110" s="2504"/>
      <c r="K110" s="2505"/>
      <c r="L110" s="633"/>
      <c r="M110" s="633"/>
      <c r="N110" s="633"/>
      <c r="O110" s="684"/>
      <c r="P110" s="633"/>
      <c r="Q110" s="633"/>
      <c r="R110" s="41"/>
      <c r="S110" s="41"/>
      <c r="T110" s="41"/>
      <c r="U110" s="41"/>
      <c r="V110" s="41"/>
      <c r="W110" s="41"/>
    </row>
    <row r="111" spans="1:23">
      <c r="A111" s="305"/>
      <c r="B111" s="305"/>
      <c r="C111" s="305"/>
      <c r="D111" s="305"/>
      <c r="E111" s="305"/>
      <c r="F111" s="305"/>
      <c r="G111" s="305"/>
      <c r="H111" s="305"/>
      <c r="I111" s="305"/>
      <c r="J111" s="305"/>
      <c r="K111" s="305"/>
      <c r="L111" s="305"/>
      <c r="M111" s="305"/>
      <c r="N111" s="305"/>
      <c r="O111" s="305"/>
      <c r="P111" s="305"/>
      <c r="Q111" s="305"/>
    </row>
    <row r="112" spans="1:23">
      <c r="A112" s="305"/>
      <c r="B112" s="305"/>
      <c r="C112" s="305"/>
      <c r="D112" s="305"/>
      <c r="E112" s="305"/>
      <c r="F112" s="305"/>
      <c r="G112" s="305"/>
      <c r="H112" s="305"/>
      <c r="I112" s="305"/>
      <c r="J112" s="305"/>
      <c r="K112" s="305"/>
      <c r="L112" s="305"/>
      <c r="M112" s="305"/>
      <c r="N112" s="305"/>
      <c r="O112" s="305"/>
      <c r="P112" s="305"/>
      <c r="Q112" s="305"/>
    </row>
    <row r="113" spans="1:17">
      <c r="A113" s="305"/>
      <c r="B113" s="305"/>
      <c r="C113" s="305"/>
      <c r="D113" s="305"/>
      <c r="E113" s="305"/>
      <c r="F113" s="305"/>
      <c r="G113" s="305"/>
      <c r="H113" s="305"/>
      <c r="I113" s="305"/>
      <c r="J113" s="305"/>
      <c r="K113" s="305"/>
      <c r="L113" s="305"/>
      <c r="M113" s="305"/>
      <c r="N113" s="305"/>
      <c r="O113" s="305"/>
      <c r="P113" s="305"/>
      <c r="Q113" s="305"/>
    </row>
    <row r="114" spans="1:17">
      <c r="A114" s="305"/>
      <c r="B114" s="305"/>
      <c r="C114" s="305"/>
      <c r="D114" s="305"/>
      <c r="E114" s="305"/>
      <c r="F114" s="305"/>
      <c r="G114" s="305"/>
      <c r="H114" s="305"/>
      <c r="I114" s="305"/>
      <c r="J114" s="305"/>
      <c r="K114" s="305"/>
      <c r="L114" s="305"/>
      <c r="M114" s="305"/>
      <c r="N114" s="305"/>
      <c r="O114" s="305"/>
      <c r="P114" s="305"/>
      <c r="Q114" s="305"/>
    </row>
    <row r="115" spans="1:17">
      <c r="A115" s="305"/>
      <c r="B115" s="305"/>
      <c r="C115" s="305"/>
      <c r="D115" s="305"/>
      <c r="E115" s="305"/>
      <c r="F115" s="305"/>
      <c r="G115" s="305"/>
      <c r="H115" s="305"/>
      <c r="I115" s="305"/>
      <c r="J115" s="305"/>
      <c r="K115" s="305"/>
      <c r="L115" s="305"/>
      <c r="M115" s="305"/>
      <c r="N115" s="305"/>
      <c r="O115" s="305"/>
      <c r="P115" s="305"/>
      <c r="Q115" s="305"/>
    </row>
    <row r="116" spans="1:17">
      <c r="A116" s="305"/>
      <c r="B116" s="305"/>
      <c r="C116" s="305"/>
      <c r="D116" s="305"/>
      <c r="E116" s="305"/>
      <c r="F116" s="305"/>
      <c r="G116" s="305"/>
      <c r="H116" s="305"/>
      <c r="I116" s="305"/>
      <c r="J116" s="305"/>
      <c r="K116" s="305"/>
      <c r="L116" s="305"/>
      <c r="M116" s="305"/>
      <c r="N116" s="305"/>
      <c r="O116" s="305"/>
      <c r="P116" s="305"/>
      <c r="Q116" s="305"/>
    </row>
    <row r="117" spans="1:17">
      <c r="A117" s="305"/>
      <c r="B117" s="305"/>
      <c r="C117" s="305"/>
      <c r="D117" s="305"/>
      <c r="E117" s="305"/>
      <c r="F117" s="305"/>
      <c r="G117" s="305"/>
      <c r="H117" s="305"/>
      <c r="I117" s="305"/>
      <c r="J117" s="305"/>
      <c r="K117" s="305"/>
      <c r="L117" s="305"/>
      <c r="M117" s="305"/>
      <c r="N117" s="305"/>
      <c r="O117" s="305"/>
      <c r="P117" s="305"/>
      <c r="Q117" s="305"/>
    </row>
    <row r="118" spans="1:17">
      <c r="A118" s="305"/>
      <c r="B118" s="305"/>
      <c r="C118" s="305"/>
      <c r="D118" s="305"/>
      <c r="E118" s="305"/>
      <c r="F118" s="305"/>
      <c r="G118" s="305"/>
      <c r="H118" s="305"/>
      <c r="I118" s="305"/>
      <c r="J118" s="305"/>
      <c r="K118" s="305"/>
      <c r="L118" s="305"/>
      <c r="M118" s="305"/>
      <c r="N118" s="305"/>
      <c r="O118" s="305"/>
      <c r="P118" s="305"/>
      <c r="Q118" s="305"/>
    </row>
  </sheetData>
  <mergeCells count="222">
    <mergeCell ref="N1:Q1"/>
    <mergeCell ref="D3:W3"/>
    <mergeCell ref="A4:A6"/>
    <mergeCell ref="B4:B6"/>
    <mergeCell ref="C4:C6"/>
    <mergeCell ref="D4:D6"/>
    <mergeCell ref="E4:E6"/>
    <mergeCell ref="F4:F6"/>
    <mergeCell ref="G4:G6"/>
    <mergeCell ref="H4:K4"/>
    <mergeCell ref="L4:L6"/>
    <mergeCell ref="B7:Q7"/>
    <mergeCell ref="C9:Q9"/>
    <mergeCell ref="A11:A15"/>
    <mergeCell ref="B11:B15"/>
    <mergeCell ref="C11:C15"/>
    <mergeCell ref="D11:D15"/>
    <mergeCell ref="E11:E15"/>
    <mergeCell ref="F11:F15"/>
    <mergeCell ref="M4:M6"/>
    <mergeCell ref="N4:Q4"/>
    <mergeCell ref="H5:H6"/>
    <mergeCell ref="I5:J5"/>
    <mergeCell ref="K5:K6"/>
    <mergeCell ref="N5:N6"/>
    <mergeCell ref="O5:Q5"/>
    <mergeCell ref="B8:P8"/>
    <mergeCell ref="C10:M10"/>
    <mergeCell ref="C24:C28"/>
    <mergeCell ref="D24:D28"/>
    <mergeCell ref="E24:E28"/>
    <mergeCell ref="F24:F28"/>
    <mergeCell ref="C31:G31"/>
    <mergeCell ref="C32:Q32"/>
    <mergeCell ref="C16:C20"/>
    <mergeCell ref="D16:D20"/>
    <mergeCell ref="E16:E20"/>
    <mergeCell ref="F16:F20"/>
    <mergeCell ref="N18:N19"/>
    <mergeCell ref="C21:C23"/>
    <mergeCell ref="D21:D23"/>
    <mergeCell ref="E21:E23"/>
    <mergeCell ref="F21:F23"/>
    <mergeCell ref="N21:N23"/>
    <mergeCell ref="C29:C30"/>
    <mergeCell ref="D29:D30"/>
    <mergeCell ref="E29:E30"/>
    <mergeCell ref="F29:F30"/>
    <mergeCell ref="N29:N30"/>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N39:N40"/>
    <mergeCell ref="A41:A42"/>
    <mergeCell ref="B41:B42"/>
    <mergeCell ref="C41:C42"/>
    <mergeCell ref="D41:D42"/>
    <mergeCell ref="E41:E42"/>
    <mergeCell ref="F41:F42"/>
    <mergeCell ref="N41:N42"/>
    <mergeCell ref="A39:A40"/>
    <mergeCell ref="B39:B40"/>
    <mergeCell ref="C39:C40"/>
    <mergeCell ref="D39:D40"/>
    <mergeCell ref="E39:E40"/>
    <mergeCell ref="F39:F40"/>
    <mergeCell ref="N43:N44"/>
    <mergeCell ref="A45:A46"/>
    <mergeCell ref="B45:B46"/>
    <mergeCell ref="C45:C46"/>
    <mergeCell ref="D45:D46"/>
    <mergeCell ref="E45:E46"/>
    <mergeCell ref="F45:F46"/>
    <mergeCell ref="N45:N46"/>
    <mergeCell ref="A43:A44"/>
    <mergeCell ref="B43:B44"/>
    <mergeCell ref="C43:C44"/>
    <mergeCell ref="D43:D44"/>
    <mergeCell ref="E43:E44"/>
    <mergeCell ref="F43:F44"/>
    <mergeCell ref="N47:N48"/>
    <mergeCell ref="A49:A50"/>
    <mergeCell ref="B49:B50"/>
    <mergeCell ref="C49:C50"/>
    <mergeCell ref="E49:E50"/>
    <mergeCell ref="F49:F50"/>
    <mergeCell ref="N49:N50"/>
    <mergeCell ref="A47:A48"/>
    <mergeCell ref="B47:B48"/>
    <mergeCell ref="C47:C48"/>
    <mergeCell ref="D47:D48"/>
    <mergeCell ref="E47:E48"/>
    <mergeCell ref="F47:F48"/>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C63:G63"/>
    <mergeCell ref="C64:Q64"/>
    <mergeCell ref="A65:A67"/>
    <mergeCell ref="B65:B67"/>
    <mergeCell ref="C65:C67"/>
    <mergeCell ref="D65:D67"/>
    <mergeCell ref="E65:E67"/>
    <mergeCell ref="F65:F67"/>
    <mergeCell ref="N65:N67"/>
    <mergeCell ref="A59:A60"/>
    <mergeCell ref="B59:B60"/>
    <mergeCell ref="C59:C60"/>
    <mergeCell ref="D59:D60"/>
    <mergeCell ref="E59:E60"/>
    <mergeCell ref="F59:F60"/>
    <mergeCell ref="A61:A62"/>
    <mergeCell ref="B61:B62"/>
    <mergeCell ref="C61:C62"/>
    <mergeCell ref="D61:D62"/>
    <mergeCell ref="E61:E62"/>
    <mergeCell ref="F61:F62"/>
    <mergeCell ref="N61:N62"/>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6"/>
  <sheetViews>
    <sheetView zoomScaleNormal="100" workbookViewId="0">
      <selection activeCell="L1" sqref="L1:Q1"/>
    </sheetView>
  </sheetViews>
  <sheetFormatPr defaultColWidth="9.109375" defaultRowHeight="13.2"/>
  <cols>
    <col min="1" max="1" width="2.88671875" style="283" customWidth="1"/>
    <col min="2" max="3" width="2.5546875" style="283" customWidth="1"/>
    <col min="4" max="4" width="26.88671875" style="283" customWidth="1"/>
    <col min="5" max="5" width="7.88671875" style="282" customWidth="1"/>
    <col min="6" max="6" width="4.44140625" style="1" customWidth="1"/>
    <col min="7" max="7" width="8.6640625" style="441" customWidth="1"/>
    <col min="8" max="8" width="8.88671875" style="283" customWidth="1"/>
    <col min="9" max="9" width="7.88671875" style="283" customWidth="1"/>
    <col min="10" max="10" width="4.44140625" style="283" customWidth="1"/>
    <col min="11" max="11" width="7.109375" style="283" customWidth="1"/>
    <col min="12" max="12" width="6.6640625" style="283" customWidth="1"/>
    <col min="13" max="13" width="7.109375" style="283" customWidth="1"/>
    <col min="14" max="14" width="39.33203125" style="283" customWidth="1"/>
    <col min="15" max="15" width="6.109375" style="619" customWidth="1"/>
    <col min="16" max="16" width="5.6640625" style="620" customWidth="1"/>
    <col min="17" max="17" width="6.109375" style="621" customWidth="1"/>
    <col min="18" max="16384" width="9.109375" style="284"/>
  </cols>
  <sheetData>
    <row r="1" spans="1:24" ht="44.4" customHeight="1">
      <c r="L1" s="3577" t="s">
        <v>1143</v>
      </c>
      <c r="M1" s="2672"/>
      <c r="N1" s="2672"/>
      <c r="O1" s="2672"/>
      <c r="P1" s="2672"/>
      <c r="Q1" s="2672"/>
    </row>
    <row r="2" spans="1:24" ht="15.6" customHeight="1">
      <c r="A2" s="3578" t="s">
        <v>284</v>
      </c>
      <c r="B2" s="3578"/>
      <c r="C2" s="3578"/>
      <c r="D2" s="3578"/>
      <c r="E2" s="3578"/>
      <c r="F2" s="3578"/>
      <c r="G2" s="3578"/>
      <c r="H2" s="3578"/>
      <c r="I2" s="3578"/>
      <c r="J2" s="3578"/>
      <c r="K2" s="3578"/>
      <c r="L2" s="3578"/>
      <c r="M2" s="3578"/>
      <c r="N2" s="3578"/>
      <c r="O2" s="3578"/>
      <c r="P2" s="3578"/>
      <c r="Q2" s="3578"/>
    </row>
    <row r="3" spans="1:24" ht="15" customHeight="1" thickBot="1">
      <c r="A3" s="3579" t="s">
        <v>33</v>
      </c>
      <c r="B3" s="3579"/>
      <c r="C3" s="3579"/>
      <c r="D3" s="3579"/>
      <c r="E3" s="3579"/>
      <c r="F3" s="3579"/>
      <c r="G3" s="3579"/>
      <c r="H3" s="3579"/>
      <c r="I3" s="3579"/>
      <c r="J3" s="3579"/>
      <c r="K3" s="3579"/>
      <c r="L3" s="3579"/>
      <c r="M3" s="3579"/>
      <c r="N3" s="3579"/>
      <c r="O3" s="3579"/>
      <c r="P3" s="3579"/>
      <c r="Q3" s="3579"/>
    </row>
    <row r="4" spans="1:24" ht="43.95" customHeight="1">
      <c r="A4" s="3580" t="s">
        <v>0</v>
      </c>
      <c r="B4" s="3583" t="s">
        <v>1</v>
      </c>
      <c r="C4" s="3583" t="s">
        <v>2</v>
      </c>
      <c r="D4" s="3586" t="s">
        <v>3</v>
      </c>
      <c r="E4" s="3589" t="s">
        <v>4</v>
      </c>
      <c r="F4" s="2799" t="s">
        <v>5</v>
      </c>
      <c r="G4" s="2799" t="s">
        <v>6</v>
      </c>
      <c r="H4" s="3592" t="s">
        <v>678</v>
      </c>
      <c r="I4" s="3593"/>
      <c r="J4" s="3593"/>
      <c r="K4" s="3594"/>
      <c r="L4" s="2799" t="s">
        <v>435</v>
      </c>
      <c r="M4" s="2799" t="s">
        <v>725</v>
      </c>
      <c r="N4" s="3595" t="s">
        <v>21</v>
      </c>
      <c r="O4" s="3596"/>
      <c r="P4" s="3596"/>
      <c r="Q4" s="3597"/>
    </row>
    <row r="5" spans="1:24" ht="13.2" customHeight="1">
      <c r="A5" s="3581"/>
      <c r="B5" s="3584"/>
      <c r="C5" s="3584"/>
      <c r="D5" s="3587"/>
      <c r="E5" s="3590"/>
      <c r="F5" s="2800"/>
      <c r="G5" s="2800"/>
      <c r="H5" s="3598" t="s">
        <v>7</v>
      </c>
      <c r="I5" s="3600" t="s">
        <v>8</v>
      </c>
      <c r="J5" s="3601"/>
      <c r="K5" s="3602" t="s">
        <v>125</v>
      </c>
      <c r="L5" s="2800"/>
      <c r="M5" s="2800"/>
      <c r="N5" s="2758" t="s">
        <v>32</v>
      </c>
      <c r="O5" s="3604" t="s">
        <v>9</v>
      </c>
      <c r="P5" s="3605"/>
      <c r="Q5" s="3606"/>
    </row>
    <row r="6" spans="1:24" ht="102" customHeight="1" thickBot="1">
      <c r="A6" s="3582"/>
      <c r="B6" s="3585"/>
      <c r="C6" s="3585"/>
      <c r="D6" s="3588"/>
      <c r="E6" s="3591"/>
      <c r="F6" s="2801"/>
      <c r="G6" s="2801"/>
      <c r="H6" s="3599"/>
      <c r="I6" s="442" t="s">
        <v>7</v>
      </c>
      <c r="J6" s="442" t="s">
        <v>10</v>
      </c>
      <c r="K6" s="3603"/>
      <c r="L6" s="2801"/>
      <c r="M6" s="2801"/>
      <c r="N6" s="2759"/>
      <c r="O6" s="285">
        <v>2020</v>
      </c>
      <c r="P6" s="285">
        <v>2021</v>
      </c>
      <c r="Q6" s="443">
        <v>2022</v>
      </c>
    </row>
    <row r="7" spans="1:24" ht="13.95" customHeight="1" thickBot="1">
      <c r="A7" s="444" t="s">
        <v>11</v>
      </c>
      <c r="B7" s="3538" t="s">
        <v>285</v>
      </c>
      <c r="C7" s="2750"/>
      <c r="D7" s="2750"/>
      <c r="E7" s="2750"/>
      <c r="F7" s="2750"/>
      <c r="G7" s="2750"/>
      <c r="H7" s="2750"/>
      <c r="I7" s="2750"/>
      <c r="J7" s="2750"/>
      <c r="K7" s="2750"/>
      <c r="L7" s="2750"/>
      <c r="M7" s="2750"/>
      <c r="N7" s="2750"/>
      <c r="O7" s="2750"/>
      <c r="P7" s="2750"/>
      <c r="Q7" s="2751"/>
    </row>
    <row r="8" spans="1:24" ht="18.600000000000001" customHeight="1" thickBot="1">
      <c r="A8" s="445" t="s">
        <v>11</v>
      </c>
      <c r="B8" s="446" t="s">
        <v>11</v>
      </c>
      <c r="C8" s="3539" t="s">
        <v>286</v>
      </c>
      <c r="D8" s="3540"/>
      <c r="E8" s="3540"/>
      <c r="F8" s="3540"/>
      <c r="G8" s="3540"/>
      <c r="H8" s="3540"/>
      <c r="I8" s="3540"/>
      <c r="J8" s="3540"/>
      <c r="K8" s="3540"/>
      <c r="L8" s="3540"/>
      <c r="M8" s="3540"/>
      <c r="N8" s="3541"/>
      <c r="O8" s="3541"/>
      <c r="P8" s="3541"/>
      <c r="Q8" s="3542"/>
    </row>
    <row r="9" spans="1:24" ht="13.2" customHeight="1">
      <c r="A9" s="3543" t="s">
        <v>11</v>
      </c>
      <c r="B9" s="3546" t="s">
        <v>11</v>
      </c>
      <c r="C9" s="3549" t="s">
        <v>39</v>
      </c>
      <c r="D9" s="3565" t="s">
        <v>287</v>
      </c>
      <c r="E9" s="3567" t="s">
        <v>40</v>
      </c>
      <c r="F9" s="3570" t="s">
        <v>181</v>
      </c>
      <c r="G9" s="789" t="s">
        <v>36</v>
      </c>
      <c r="H9" s="2272">
        <f>I9+K9</f>
        <v>1010.3</v>
      </c>
      <c r="I9" s="839">
        <v>718.3</v>
      </c>
      <c r="J9" s="839"/>
      <c r="K9" s="2273">
        <v>292</v>
      </c>
      <c r="L9" s="790">
        <v>1200</v>
      </c>
      <c r="M9" s="791">
        <v>1200</v>
      </c>
      <c r="N9" s="3573" t="s">
        <v>288</v>
      </c>
      <c r="O9" s="3575"/>
      <c r="P9" s="3575"/>
      <c r="Q9" s="3607"/>
    </row>
    <row r="10" spans="1:24" ht="25.95" customHeight="1">
      <c r="A10" s="3544"/>
      <c r="B10" s="3547"/>
      <c r="C10" s="3550"/>
      <c r="D10" s="3566"/>
      <c r="E10" s="3568"/>
      <c r="F10" s="3571"/>
      <c r="G10" s="974" t="s">
        <v>52</v>
      </c>
      <c r="H10" s="792">
        <f>I10+K10</f>
        <v>134</v>
      </c>
      <c r="I10" s="793">
        <v>134</v>
      </c>
      <c r="J10" s="793"/>
      <c r="K10" s="794">
        <v>0</v>
      </c>
      <c r="L10" s="795">
        <v>200</v>
      </c>
      <c r="M10" s="796">
        <v>200</v>
      </c>
      <c r="N10" s="3574"/>
      <c r="O10" s="3576"/>
      <c r="P10" s="3576"/>
      <c r="Q10" s="3608"/>
    </row>
    <row r="11" spans="1:24" ht="13.2" customHeight="1">
      <c r="A11" s="3544"/>
      <c r="B11" s="3547"/>
      <c r="C11" s="3550"/>
      <c r="D11" s="3609" t="s">
        <v>289</v>
      </c>
      <c r="E11" s="3568"/>
      <c r="F11" s="3571"/>
      <c r="G11" s="797"/>
      <c r="H11" s="792"/>
      <c r="I11" s="793"/>
      <c r="J11" s="793"/>
      <c r="K11" s="794"/>
      <c r="L11" s="795"/>
      <c r="M11" s="796"/>
      <c r="N11" s="798" t="s">
        <v>290</v>
      </c>
      <c r="O11" s="522">
        <v>7500</v>
      </c>
      <c r="P11" s="522">
        <v>7500</v>
      </c>
      <c r="Q11" s="523">
        <v>7500</v>
      </c>
    </row>
    <row r="12" spans="1:24">
      <c r="A12" s="3544"/>
      <c r="B12" s="3547"/>
      <c r="C12" s="3550"/>
      <c r="D12" s="3610"/>
      <c r="E12" s="3568"/>
      <c r="F12" s="3571"/>
      <c r="G12" s="797"/>
      <c r="H12" s="792"/>
      <c r="I12" s="793"/>
      <c r="J12" s="793"/>
      <c r="K12" s="794"/>
      <c r="L12" s="795"/>
      <c r="M12" s="796"/>
      <c r="N12" s="799" t="s">
        <v>476</v>
      </c>
      <c r="O12" s="524">
        <v>2.85</v>
      </c>
      <c r="P12" s="524">
        <v>2.9</v>
      </c>
      <c r="Q12" s="525">
        <v>2.9</v>
      </c>
    </row>
    <row r="13" spans="1:24">
      <c r="A13" s="3544"/>
      <c r="B13" s="3547"/>
      <c r="C13" s="3550"/>
      <c r="D13" s="3610"/>
      <c r="E13" s="3568"/>
      <c r="F13" s="3571"/>
      <c r="G13" s="797"/>
      <c r="H13" s="792"/>
      <c r="I13" s="793"/>
      <c r="J13" s="793"/>
      <c r="K13" s="794"/>
      <c r="L13" s="795"/>
      <c r="M13" s="796"/>
      <c r="N13" s="799" t="s">
        <v>291</v>
      </c>
      <c r="O13" s="524">
        <v>1000</v>
      </c>
      <c r="P13" s="524">
        <v>1000</v>
      </c>
      <c r="Q13" s="525">
        <v>1000</v>
      </c>
    </row>
    <row r="14" spans="1:24">
      <c r="A14" s="3544"/>
      <c r="B14" s="3547"/>
      <c r="C14" s="3550"/>
      <c r="D14" s="3610"/>
      <c r="E14" s="3568"/>
      <c r="F14" s="3571"/>
      <c r="G14" s="797"/>
      <c r="H14" s="792"/>
      <c r="I14" s="793"/>
      <c r="J14" s="793"/>
      <c r="K14" s="794"/>
      <c r="L14" s="795"/>
      <c r="M14" s="796"/>
      <c r="N14" s="799" t="s">
        <v>292</v>
      </c>
      <c r="O14" s="524">
        <v>15</v>
      </c>
      <c r="P14" s="524">
        <v>15</v>
      </c>
      <c r="Q14" s="525">
        <v>15</v>
      </c>
    </row>
    <row r="15" spans="1:24" ht="13.2" customHeight="1">
      <c r="A15" s="3544"/>
      <c r="B15" s="3547"/>
      <c r="C15" s="3550"/>
      <c r="D15" s="3609" t="s">
        <v>293</v>
      </c>
      <c r="E15" s="3568"/>
      <c r="F15" s="3571"/>
      <c r="G15" s="797"/>
      <c r="H15" s="792"/>
      <c r="I15" s="793"/>
      <c r="J15" s="793"/>
      <c r="K15" s="794"/>
      <c r="L15" s="795"/>
      <c r="M15" s="796"/>
      <c r="N15" s="800" t="s">
        <v>294</v>
      </c>
      <c r="O15" s="2443">
        <v>43</v>
      </c>
      <c r="P15" s="2443">
        <v>44</v>
      </c>
      <c r="Q15" s="2437">
        <v>44</v>
      </c>
    </row>
    <row r="16" spans="1:24">
      <c r="A16" s="3544"/>
      <c r="B16" s="3547"/>
      <c r="C16" s="3550"/>
      <c r="D16" s="3610"/>
      <c r="E16" s="3568"/>
      <c r="F16" s="3571"/>
      <c r="G16" s="797"/>
      <c r="H16" s="792"/>
      <c r="I16" s="793"/>
      <c r="J16" s="793"/>
      <c r="K16" s="794"/>
      <c r="L16" s="795"/>
      <c r="M16" s="796"/>
      <c r="N16" s="801" t="s">
        <v>295</v>
      </c>
      <c r="O16" s="526">
        <v>2</v>
      </c>
      <c r="P16" s="526">
        <v>2</v>
      </c>
      <c r="Q16" s="2438">
        <v>2</v>
      </c>
      <c r="T16" s="616"/>
      <c r="U16" s="616"/>
      <c r="X16" s="616"/>
    </row>
    <row r="17" spans="1:17">
      <c r="A17" s="3544"/>
      <c r="B17" s="3547"/>
      <c r="C17" s="3550"/>
      <c r="D17" s="3610"/>
      <c r="E17" s="3568"/>
      <c r="F17" s="3571"/>
      <c r="G17" s="797"/>
      <c r="H17" s="792"/>
      <c r="I17" s="793"/>
      <c r="J17" s="793"/>
      <c r="K17" s="794"/>
      <c r="L17" s="795"/>
      <c r="M17" s="796"/>
      <c r="N17" s="801" t="s">
        <v>296</v>
      </c>
      <c r="O17" s="526">
        <v>4708</v>
      </c>
      <c r="P17" s="526">
        <v>4740</v>
      </c>
      <c r="Q17" s="2438">
        <v>4760</v>
      </c>
    </row>
    <row r="18" spans="1:17" ht="12.6" customHeight="1" thickBot="1">
      <c r="A18" s="3544"/>
      <c r="B18" s="3547"/>
      <c r="C18" s="3550"/>
      <c r="D18" s="3611"/>
      <c r="E18" s="3568"/>
      <c r="F18" s="3571"/>
      <c r="G18" s="802"/>
      <c r="H18" s="803"/>
      <c r="I18" s="804"/>
      <c r="J18" s="804"/>
      <c r="K18" s="805"/>
      <c r="L18" s="806"/>
      <c r="M18" s="807"/>
      <c r="N18" s="808" t="s">
        <v>297</v>
      </c>
      <c r="O18" s="2440">
        <v>11000</v>
      </c>
      <c r="P18" s="521">
        <v>11000</v>
      </c>
      <c r="Q18" s="2442">
        <v>11000</v>
      </c>
    </row>
    <row r="19" spans="1:17" ht="19.2" customHeight="1" thickBot="1">
      <c r="A19" s="3545"/>
      <c r="B19" s="3548"/>
      <c r="C19" s="3551"/>
      <c r="D19" s="509"/>
      <c r="E19" s="3569"/>
      <c r="F19" s="3572"/>
      <c r="G19" s="809" t="s">
        <v>12</v>
      </c>
      <c r="H19" s="810">
        <f t="shared" ref="H19:M19" si="0">SUM(H9:H18)</f>
        <v>1144.3</v>
      </c>
      <c r="I19" s="811">
        <f t="shared" si="0"/>
        <v>852.3</v>
      </c>
      <c r="J19" s="810">
        <f t="shared" si="0"/>
        <v>0</v>
      </c>
      <c r="K19" s="810">
        <f t="shared" si="0"/>
        <v>292</v>
      </c>
      <c r="L19" s="810">
        <f t="shared" si="0"/>
        <v>1400</v>
      </c>
      <c r="M19" s="812">
        <f t="shared" si="0"/>
        <v>1400</v>
      </c>
      <c r="N19" s="813"/>
      <c r="O19" s="293"/>
      <c r="P19" s="293"/>
      <c r="Q19" s="452"/>
    </row>
    <row r="20" spans="1:17" ht="13.2" customHeight="1">
      <c r="A20" s="2434" t="s">
        <v>11</v>
      </c>
      <c r="B20" s="453" t="s">
        <v>11</v>
      </c>
      <c r="C20" s="3549" t="s">
        <v>298</v>
      </c>
      <c r="D20" s="3629" t="s">
        <v>299</v>
      </c>
      <c r="E20" s="3552" t="s">
        <v>40</v>
      </c>
      <c r="F20" s="3501" t="s">
        <v>181</v>
      </c>
      <c r="G20" s="529" t="s">
        <v>36</v>
      </c>
      <c r="H20" s="530">
        <f>I20+K20</f>
        <v>85</v>
      </c>
      <c r="I20" s="531">
        <v>85</v>
      </c>
      <c r="J20" s="531"/>
      <c r="K20" s="532">
        <v>0</v>
      </c>
      <c r="L20" s="533">
        <v>100</v>
      </c>
      <c r="M20" s="534">
        <v>140</v>
      </c>
      <c r="N20" s="3612"/>
      <c r="O20" s="2934"/>
      <c r="P20" s="2934"/>
      <c r="Q20" s="3623"/>
    </row>
    <row r="21" spans="1:17">
      <c r="A21" s="2435"/>
      <c r="B21" s="454"/>
      <c r="C21" s="3550"/>
      <c r="D21" s="3630"/>
      <c r="E21" s="3553"/>
      <c r="F21" s="3496"/>
      <c r="G21" s="529"/>
      <c r="H21" s="530"/>
      <c r="I21" s="531"/>
      <c r="J21" s="531"/>
      <c r="K21" s="532"/>
      <c r="L21" s="533"/>
      <c r="M21" s="534"/>
      <c r="N21" s="3613"/>
      <c r="O21" s="3614"/>
      <c r="P21" s="3614"/>
      <c r="Q21" s="3624"/>
    </row>
    <row r="22" spans="1:17" ht="34.200000000000003" customHeight="1">
      <c r="A22" s="2435"/>
      <c r="B22" s="454"/>
      <c r="C22" s="3550"/>
      <c r="D22" s="257" t="s">
        <v>300</v>
      </c>
      <c r="E22" s="3553"/>
      <c r="F22" s="3496"/>
      <c r="G22" s="529"/>
      <c r="H22" s="530"/>
      <c r="I22" s="531"/>
      <c r="J22" s="531"/>
      <c r="K22" s="532"/>
      <c r="L22" s="533"/>
      <c r="M22" s="534"/>
      <c r="N22" s="535" t="s">
        <v>301</v>
      </c>
      <c r="O22" s="522">
        <v>40</v>
      </c>
      <c r="P22" s="522">
        <v>40</v>
      </c>
      <c r="Q22" s="536">
        <v>40</v>
      </c>
    </row>
    <row r="23" spans="1:17" ht="38.4" customHeight="1" thickBot="1">
      <c r="A23" s="2435"/>
      <c r="B23" s="454"/>
      <c r="C23" s="3550"/>
      <c r="D23" s="257" t="s">
        <v>302</v>
      </c>
      <c r="E23" s="3553"/>
      <c r="F23" s="3496"/>
      <c r="G23" s="537"/>
      <c r="H23" s="530"/>
      <c r="I23" s="531"/>
      <c r="J23" s="531"/>
      <c r="K23" s="532"/>
      <c r="L23" s="538"/>
      <c r="M23" s="534"/>
      <c r="N23" s="535" t="s">
        <v>301</v>
      </c>
      <c r="O23" s="522">
        <v>40</v>
      </c>
      <c r="P23" s="522">
        <v>40</v>
      </c>
      <c r="Q23" s="536">
        <v>40</v>
      </c>
    </row>
    <row r="24" spans="1:17" ht="21.6" customHeight="1" thickBot="1">
      <c r="A24" s="455"/>
      <c r="B24" s="456"/>
      <c r="C24" s="3551"/>
      <c r="D24" s="457"/>
      <c r="E24" s="3554"/>
      <c r="F24" s="3556"/>
      <c r="G24" s="539" t="s">
        <v>12</v>
      </c>
      <c r="H24" s="540">
        <f t="shared" ref="H24:M24" si="1">H20+H21</f>
        <v>85</v>
      </c>
      <c r="I24" s="527">
        <f t="shared" si="1"/>
        <v>85</v>
      </c>
      <c r="J24" s="540">
        <f t="shared" si="1"/>
        <v>0</v>
      </c>
      <c r="K24" s="541">
        <f t="shared" si="1"/>
        <v>0</v>
      </c>
      <c r="L24" s="542">
        <f t="shared" si="1"/>
        <v>100</v>
      </c>
      <c r="M24" s="528">
        <f t="shared" si="1"/>
        <v>140</v>
      </c>
      <c r="N24" s="458"/>
      <c r="O24" s="459"/>
      <c r="P24" s="459"/>
      <c r="Q24" s="460"/>
    </row>
    <row r="25" spans="1:17" ht="16.2" customHeight="1" thickBot="1">
      <c r="A25" s="445" t="s">
        <v>11</v>
      </c>
      <c r="B25" s="461" t="s">
        <v>11</v>
      </c>
      <c r="C25" s="3631" t="s">
        <v>14</v>
      </c>
      <c r="D25" s="3632"/>
      <c r="E25" s="3632"/>
      <c r="F25" s="3632"/>
      <c r="G25" s="3633"/>
      <c r="H25" s="543">
        <f t="shared" ref="H25:M25" si="2">H19+H24</f>
        <v>1229.3</v>
      </c>
      <c r="I25" s="544">
        <f t="shared" si="2"/>
        <v>937.3</v>
      </c>
      <c r="J25" s="544">
        <f t="shared" si="2"/>
        <v>0</v>
      </c>
      <c r="K25" s="544">
        <f t="shared" si="2"/>
        <v>292</v>
      </c>
      <c r="L25" s="544">
        <f t="shared" si="2"/>
        <v>1500</v>
      </c>
      <c r="M25" s="545">
        <f t="shared" si="2"/>
        <v>1540</v>
      </c>
      <c r="N25" s="462"/>
      <c r="O25" s="463"/>
      <c r="P25" s="463"/>
      <c r="Q25" s="464"/>
    </row>
    <row r="26" spans="1:17" ht="24.6" customHeight="1" thickBot="1">
      <c r="A26" s="445" t="s">
        <v>11</v>
      </c>
      <c r="B26" s="461" t="s">
        <v>13</v>
      </c>
      <c r="C26" s="3634" t="s">
        <v>303</v>
      </c>
      <c r="D26" s="3635"/>
      <c r="E26" s="3635"/>
      <c r="F26" s="3635"/>
      <c r="G26" s="3635"/>
      <c r="H26" s="3635"/>
      <c r="I26" s="3635"/>
      <c r="J26" s="3635"/>
      <c r="K26" s="3635"/>
      <c r="L26" s="3635"/>
      <c r="M26" s="3635"/>
      <c r="N26" s="3635"/>
      <c r="O26" s="3635"/>
      <c r="P26" s="3635"/>
      <c r="Q26" s="3636"/>
    </row>
    <row r="27" spans="1:17" ht="17.399999999999999" customHeight="1" thickBot="1">
      <c r="A27" s="2434"/>
      <c r="B27" s="2449"/>
      <c r="C27" s="2450"/>
      <c r="D27" s="2450"/>
      <c r="E27" s="2450"/>
      <c r="F27" s="2450"/>
      <c r="G27" s="2451"/>
      <c r="H27" s="2450"/>
      <c r="I27" s="2450"/>
      <c r="J27" s="2450"/>
      <c r="K27" s="2450"/>
      <c r="L27" s="2450"/>
      <c r="M27" s="2450"/>
      <c r="N27" s="2452" t="s">
        <v>1069</v>
      </c>
      <c r="O27" s="2452" t="s">
        <v>1072</v>
      </c>
      <c r="P27" s="2453" t="s">
        <v>1073</v>
      </c>
      <c r="Q27" s="2455" t="s">
        <v>1074</v>
      </c>
    </row>
    <row r="28" spans="1:17" ht="15" customHeight="1" thickBot="1">
      <c r="A28" s="2434"/>
      <c r="B28" s="2449"/>
      <c r="C28" s="2450"/>
      <c r="D28" s="2450"/>
      <c r="E28" s="2450"/>
      <c r="F28" s="2450"/>
      <c r="G28" s="2451"/>
      <c r="H28" s="2450"/>
      <c r="I28" s="2450"/>
      <c r="J28" s="2450"/>
      <c r="K28" s="2450"/>
      <c r="L28" s="2450"/>
      <c r="M28" s="2450"/>
      <c r="N28" s="2453" t="s">
        <v>1070</v>
      </c>
      <c r="O28" s="2454" t="s">
        <v>1075</v>
      </c>
      <c r="P28" s="2456" t="s">
        <v>1076</v>
      </c>
      <c r="Q28" s="2457" t="s">
        <v>1077</v>
      </c>
    </row>
    <row r="29" spans="1:17" ht="13.95" customHeight="1" thickBot="1">
      <c r="A29" s="3543" t="s">
        <v>11</v>
      </c>
      <c r="B29" s="3546" t="s">
        <v>13</v>
      </c>
      <c r="C29" s="3625" t="s">
        <v>13</v>
      </c>
      <c r="D29" s="3627" t="s">
        <v>304</v>
      </c>
      <c r="E29" s="3555" t="s">
        <v>40</v>
      </c>
      <c r="F29" s="3555" t="s">
        <v>181</v>
      </c>
      <c r="G29" s="546" t="s">
        <v>36</v>
      </c>
      <c r="H29" s="2274">
        <f>I29+K29</f>
        <v>240</v>
      </c>
      <c r="I29" s="2275">
        <v>240</v>
      </c>
      <c r="J29" s="547"/>
      <c r="K29" s="548">
        <v>0</v>
      </c>
      <c r="L29" s="549">
        <v>240</v>
      </c>
      <c r="M29" s="550">
        <v>240</v>
      </c>
      <c r="N29" s="3615" t="s">
        <v>305</v>
      </c>
      <c r="O29" s="3617">
        <v>37</v>
      </c>
      <c r="P29" s="3619">
        <v>37</v>
      </c>
      <c r="Q29" s="3621">
        <v>37</v>
      </c>
    </row>
    <row r="30" spans="1:17" ht="13.8" thickBot="1">
      <c r="A30" s="3545"/>
      <c r="B30" s="3548"/>
      <c r="C30" s="3626"/>
      <c r="D30" s="3628"/>
      <c r="E30" s="3556"/>
      <c r="F30" s="3556"/>
      <c r="G30" s="551" t="s">
        <v>12</v>
      </c>
      <c r="H30" s="552">
        <f t="shared" ref="H30:M30" si="3">H29</f>
        <v>240</v>
      </c>
      <c r="I30" s="553">
        <f t="shared" si="3"/>
        <v>240</v>
      </c>
      <c r="J30" s="553">
        <f t="shared" si="3"/>
        <v>0</v>
      </c>
      <c r="K30" s="554">
        <f t="shared" si="3"/>
        <v>0</v>
      </c>
      <c r="L30" s="555">
        <f t="shared" si="3"/>
        <v>240</v>
      </c>
      <c r="M30" s="556">
        <f t="shared" si="3"/>
        <v>240</v>
      </c>
      <c r="N30" s="3616"/>
      <c r="O30" s="3618"/>
      <c r="P30" s="3620"/>
      <c r="Q30" s="3622"/>
    </row>
    <row r="31" spans="1:17" ht="22.2" customHeight="1">
      <c r="A31" s="3543" t="s">
        <v>11</v>
      </c>
      <c r="B31" s="3546" t="s">
        <v>13</v>
      </c>
      <c r="C31" s="3646" t="s">
        <v>38</v>
      </c>
      <c r="D31" s="3565" t="s">
        <v>306</v>
      </c>
      <c r="E31" s="3555" t="s">
        <v>40</v>
      </c>
      <c r="F31" s="3555" t="s">
        <v>181</v>
      </c>
      <c r="G31" s="2429" t="s">
        <v>36</v>
      </c>
      <c r="H31" s="2276">
        <f>I31+K31</f>
        <v>1549.7</v>
      </c>
      <c r="I31" s="2277">
        <v>416</v>
      </c>
      <c r="J31" s="1312"/>
      <c r="K31" s="1313">
        <v>1133.7</v>
      </c>
      <c r="L31" s="557">
        <v>1600</v>
      </c>
      <c r="M31" s="558">
        <v>1700</v>
      </c>
      <c r="N31" s="2832"/>
      <c r="O31" s="3639"/>
      <c r="P31" s="3637"/>
      <c r="Q31" s="3623"/>
    </row>
    <row r="32" spans="1:17" ht="32.4" customHeight="1">
      <c r="A32" s="3544"/>
      <c r="B32" s="3547"/>
      <c r="C32" s="3647"/>
      <c r="D32" s="3644"/>
      <c r="E32" s="2744"/>
      <c r="F32" s="2744"/>
      <c r="G32" s="2406" t="s">
        <v>52</v>
      </c>
      <c r="H32" s="447">
        <f>I32+K32</f>
        <v>1040</v>
      </c>
      <c r="I32" s="448">
        <v>1040</v>
      </c>
      <c r="J32" s="465"/>
      <c r="K32" s="466"/>
      <c r="L32" s="467">
        <v>1100</v>
      </c>
      <c r="M32" s="468">
        <v>1200</v>
      </c>
      <c r="N32" s="3645"/>
      <c r="O32" s="3640"/>
      <c r="P32" s="3638"/>
      <c r="Q32" s="3624"/>
    </row>
    <row r="33" spans="1:19" ht="26.4" customHeight="1">
      <c r="A33" s="3544"/>
      <c r="B33" s="3547"/>
      <c r="C33" s="3647"/>
      <c r="D33" s="3641" t="s">
        <v>307</v>
      </c>
      <c r="E33" s="2744"/>
      <c r="F33" s="2744"/>
      <c r="G33" s="2406"/>
      <c r="H33" s="447"/>
      <c r="I33" s="448"/>
      <c r="J33" s="465"/>
      <c r="K33" s="466"/>
      <c r="L33" s="467"/>
      <c r="M33" s="468"/>
      <c r="N33" s="559" t="s">
        <v>308</v>
      </c>
      <c r="O33" s="2278">
        <v>181.3</v>
      </c>
      <c r="P33" s="2278">
        <v>186.6</v>
      </c>
      <c r="Q33" s="2279">
        <v>186.6</v>
      </c>
    </row>
    <row r="34" spans="1:19" ht="18.600000000000001" customHeight="1">
      <c r="A34" s="3544"/>
      <c r="B34" s="3547"/>
      <c r="C34" s="3647"/>
      <c r="D34" s="3642"/>
      <c r="E34" s="2744"/>
      <c r="F34" s="2744"/>
      <c r="G34" s="2406"/>
      <c r="H34" s="447"/>
      <c r="I34" s="448"/>
      <c r="J34" s="465"/>
      <c r="K34" s="466"/>
      <c r="L34" s="467"/>
      <c r="M34" s="468"/>
      <c r="N34" s="560" t="s">
        <v>309</v>
      </c>
      <c r="O34" s="2280">
        <v>69.8</v>
      </c>
      <c r="P34" s="2280">
        <v>60</v>
      </c>
      <c r="Q34" s="2281">
        <v>40</v>
      </c>
    </row>
    <row r="35" spans="1:19" ht="16.2" customHeight="1">
      <c r="A35" s="3544"/>
      <c r="B35" s="3547"/>
      <c r="C35" s="3647"/>
      <c r="D35" s="3642"/>
      <c r="E35" s="2744"/>
      <c r="F35" s="2744"/>
      <c r="G35" s="2406"/>
      <c r="H35" s="447"/>
      <c r="I35" s="448"/>
      <c r="J35" s="465"/>
      <c r="K35" s="466"/>
      <c r="L35" s="467"/>
      <c r="M35" s="468"/>
      <c r="N35" s="560" t="s">
        <v>477</v>
      </c>
      <c r="O35" s="469">
        <v>14</v>
      </c>
      <c r="P35" s="470">
        <v>14</v>
      </c>
      <c r="Q35" s="561">
        <v>14</v>
      </c>
    </row>
    <row r="36" spans="1:19" ht="15.6" customHeight="1">
      <c r="A36" s="3544"/>
      <c r="B36" s="3547"/>
      <c r="C36" s="3647"/>
      <c r="D36" s="3642"/>
      <c r="E36" s="2744"/>
      <c r="F36" s="2744"/>
      <c r="G36" s="2406"/>
      <c r="H36" s="447"/>
      <c r="I36" s="448"/>
      <c r="J36" s="465"/>
      <c r="K36" s="466"/>
      <c r="L36" s="467"/>
      <c r="M36" s="468"/>
      <c r="N36" s="560" t="s">
        <v>310</v>
      </c>
      <c r="O36" s="469">
        <v>258</v>
      </c>
      <c r="P36" s="470">
        <v>258</v>
      </c>
      <c r="Q36" s="561">
        <v>258</v>
      </c>
    </row>
    <row r="37" spans="1:19" ht="15.6" customHeight="1">
      <c r="A37" s="3544"/>
      <c r="B37" s="3547"/>
      <c r="C37" s="3647"/>
      <c r="D37" s="3642"/>
      <c r="E37" s="2744"/>
      <c r="F37" s="2744"/>
      <c r="G37" s="2406"/>
      <c r="H37" s="447"/>
      <c r="I37" s="448"/>
      <c r="J37" s="465"/>
      <c r="K37" s="466"/>
      <c r="L37" s="467"/>
      <c r="M37" s="468"/>
      <c r="N37" s="562" t="s">
        <v>380</v>
      </c>
      <c r="O37" s="469">
        <v>2500</v>
      </c>
      <c r="P37" s="470">
        <v>2800</v>
      </c>
      <c r="Q37" s="561">
        <v>3000</v>
      </c>
    </row>
    <row r="38" spans="1:19" ht="18.600000000000001" customHeight="1">
      <c r="A38" s="3544"/>
      <c r="B38" s="3547"/>
      <c r="C38" s="3647"/>
      <c r="D38" s="3643"/>
      <c r="E38" s="2744"/>
      <c r="F38" s="2744"/>
      <c r="G38" s="2406"/>
      <c r="H38" s="447"/>
      <c r="I38" s="448"/>
      <c r="J38" s="465"/>
      <c r="K38" s="466"/>
      <c r="L38" s="467"/>
      <c r="M38" s="468"/>
      <c r="N38" s="563" t="s">
        <v>311</v>
      </c>
      <c r="O38" s="469">
        <v>5</v>
      </c>
      <c r="P38" s="470">
        <v>6</v>
      </c>
      <c r="Q38" s="561">
        <v>6</v>
      </c>
    </row>
    <row r="39" spans="1:19" ht="13.2" customHeight="1">
      <c r="A39" s="3544"/>
      <c r="B39" s="3547"/>
      <c r="C39" s="3647"/>
      <c r="D39" s="3641" t="s">
        <v>312</v>
      </c>
      <c r="E39" s="2744"/>
      <c r="F39" s="2744"/>
      <c r="G39" s="449"/>
      <c r="H39" s="447"/>
      <c r="I39" s="448"/>
      <c r="J39" s="465"/>
      <c r="K39" s="466"/>
      <c r="L39" s="467"/>
      <c r="M39" s="468"/>
      <c r="N39" s="2439" t="s">
        <v>313</v>
      </c>
      <c r="O39" s="564">
        <v>300</v>
      </c>
      <c r="P39" s="565">
        <v>300</v>
      </c>
      <c r="Q39" s="536">
        <v>300</v>
      </c>
    </row>
    <row r="40" spans="1:19" ht="25.2" customHeight="1">
      <c r="A40" s="3544"/>
      <c r="B40" s="3547"/>
      <c r="C40" s="3647"/>
      <c r="D40" s="3643"/>
      <c r="E40" s="2744"/>
      <c r="F40" s="2744"/>
      <c r="G40" s="449"/>
      <c r="H40" s="447"/>
      <c r="I40" s="448"/>
      <c r="J40" s="465"/>
      <c r="K40" s="466"/>
      <c r="L40" s="467"/>
      <c r="M40" s="468"/>
      <c r="N40" s="2444" t="s">
        <v>314</v>
      </c>
      <c r="O40" s="469">
        <v>70</v>
      </c>
      <c r="P40" s="470">
        <v>70</v>
      </c>
      <c r="Q40" s="471">
        <v>70</v>
      </c>
    </row>
    <row r="41" spans="1:19" ht="36.6" customHeight="1">
      <c r="A41" s="3544"/>
      <c r="B41" s="3547"/>
      <c r="C41" s="3647"/>
      <c r="D41" s="3641" t="s">
        <v>315</v>
      </c>
      <c r="E41" s="2744"/>
      <c r="F41" s="2744"/>
      <c r="G41" s="449"/>
      <c r="H41" s="447"/>
      <c r="I41" s="448"/>
      <c r="J41" s="465"/>
      <c r="K41" s="466"/>
      <c r="L41" s="467"/>
      <c r="M41" s="468"/>
      <c r="N41" s="296" t="s">
        <v>381</v>
      </c>
      <c r="O41" s="570">
        <v>400</v>
      </c>
      <c r="P41" s="473">
        <v>400</v>
      </c>
      <c r="Q41" s="571">
        <v>500</v>
      </c>
    </row>
    <row r="42" spans="1:19" ht="27" customHeight="1">
      <c r="A42" s="3544"/>
      <c r="B42" s="3547"/>
      <c r="C42" s="3647"/>
      <c r="D42" s="3642"/>
      <c r="E42" s="2744"/>
      <c r="F42" s="2744"/>
      <c r="G42" s="449"/>
      <c r="H42" s="447"/>
      <c r="I42" s="448"/>
      <c r="J42" s="465"/>
      <c r="K42" s="466"/>
      <c r="L42" s="467"/>
      <c r="M42" s="468"/>
      <c r="N42" s="296" t="s">
        <v>382</v>
      </c>
      <c r="O42" s="570">
        <v>200</v>
      </c>
      <c r="P42" s="473">
        <v>200</v>
      </c>
      <c r="Q42" s="571">
        <v>200</v>
      </c>
    </row>
    <row r="43" spans="1:19" ht="28.95" customHeight="1">
      <c r="A43" s="3544"/>
      <c r="B43" s="3547"/>
      <c r="C43" s="3647"/>
      <c r="D43" s="3643"/>
      <c r="E43" s="2744"/>
      <c r="F43" s="2744"/>
      <c r="G43" s="449"/>
      <c r="H43" s="447"/>
      <c r="I43" s="448"/>
      <c r="J43" s="465"/>
      <c r="K43" s="466"/>
      <c r="L43" s="467"/>
      <c r="M43" s="468"/>
      <c r="N43" s="566" t="s">
        <v>383</v>
      </c>
      <c r="O43" s="567">
        <v>500</v>
      </c>
      <c r="P43" s="568">
        <v>600</v>
      </c>
      <c r="Q43" s="569">
        <v>600</v>
      </c>
    </row>
    <row r="44" spans="1:19" ht="28.95" customHeight="1">
      <c r="A44" s="3544"/>
      <c r="B44" s="3547"/>
      <c r="C44" s="3647"/>
      <c r="D44" s="472" t="s">
        <v>316</v>
      </c>
      <c r="E44" s="2744"/>
      <c r="F44" s="2744"/>
      <c r="G44" s="449"/>
      <c r="H44" s="447"/>
      <c r="I44" s="448"/>
      <c r="J44" s="465"/>
      <c r="K44" s="466"/>
      <c r="L44" s="467"/>
      <c r="M44" s="468"/>
      <c r="N44" s="562" t="s">
        <v>317</v>
      </c>
      <c r="O44" s="567">
        <v>25</v>
      </c>
      <c r="P44" s="568">
        <v>25</v>
      </c>
      <c r="Q44" s="569">
        <v>25</v>
      </c>
    </row>
    <row r="45" spans="1:19" ht="28.2" customHeight="1">
      <c r="A45" s="3544"/>
      <c r="B45" s="3547"/>
      <c r="C45" s="3647"/>
      <c r="D45" s="472" t="s">
        <v>318</v>
      </c>
      <c r="E45" s="2744"/>
      <c r="F45" s="2744"/>
      <c r="G45" s="449"/>
      <c r="H45" s="447"/>
      <c r="I45" s="448"/>
      <c r="J45" s="465"/>
      <c r="K45" s="466"/>
      <c r="L45" s="467"/>
      <c r="M45" s="468"/>
      <c r="N45" s="296" t="s">
        <v>319</v>
      </c>
      <c r="O45" s="570">
        <v>50</v>
      </c>
      <c r="P45" s="473">
        <v>20</v>
      </c>
      <c r="Q45" s="571">
        <v>5</v>
      </c>
    </row>
    <row r="46" spans="1:19" ht="37.950000000000003" customHeight="1">
      <c r="A46" s="3544"/>
      <c r="B46" s="3547"/>
      <c r="C46" s="3647"/>
      <c r="D46" s="474" t="s">
        <v>320</v>
      </c>
      <c r="E46" s="2744"/>
      <c r="F46" s="2744"/>
      <c r="G46" s="449"/>
      <c r="H46" s="447"/>
      <c r="I46" s="448"/>
      <c r="J46" s="465"/>
      <c r="K46" s="466"/>
      <c r="L46" s="467"/>
      <c r="M46" s="468"/>
      <c r="N46" s="296" t="s">
        <v>527</v>
      </c>
      <c r="O46" s="570">
        <v>3</v>
      </c>
      <c r="P46" s="473">
        <v>2</v>
      </c>
      <c r="Q46" s="571">
        <v>2</v>
      </c>
    </row>
    <row r="47" spans="1:19" ht="26.4" customHeight="1">
      <c r="A47" s="3544"/>
      <c r="B47" s="3547"/>
      <c r="C47" s="3647"/>
      <c r="D47" s="472" t="s">
        <v>472</v>
      </c>
      <c r="E47" s="2744"/>
      <c r="F47" s="2744"/>
      <c r="G47" s="449"/>
      <c r="H47" s="447"/>
      <c r="I47" s="448"/>
      <c r="J47" s="465"/>
      <c r="K47" s="466"/>
      <c r="L47" s="467"/>
      <c r="M47" s="468"/>
      <c r="N47" s="296" t="s">
        <v>473</v>
      </c>
      <c r="O47" s="570">
        <v>3</v>
      </c>
      <c r="P47" s="473"/>
      <c r="Q47" s="571"/>
      <c r="S47" s="617"/>
    </row>
    <row r="48" spans="1:19" ht="39.6" customHeight="1">
      <c r="A48" s="3544"/>
      <c r="B48" s="3547"/>
      <c r="C48" s="3647"/>
      <c r="D48" s="472" t="s">
        <v>485</v>
      </c>
      <c r="E48" s="2744"/>
      <c r="F48" s="2744"/>
      <c r="G48" s="449"/>
      <c r="H48" s="447"/>
      <c r="I48" s="448"/>
      <c r="J48" s="465"/>
      <c r="K48" s="466"/>
      <c r="L48" s="467"/>
      <c r="M48" s="468"/>
      <c r="N48" s="296" t="s">
        <v>486</v>
      </c>
      <c r="O48" s="570" t="s">
        <v>41</v>
      </c>
      <c r="P48" s="473"/>
      <c r="Q48" s="571"/>
    </row>
    <row r="49" spans="1:20" ht="29.4" customHeight="1" thickBot="1">
      <c r="A49" s="3544"/>
      <c r="B49" s="3547"/>
      <c r="C49" s="3647"/>
      <c r="D49" s="472" t="s">
        <v>321</v>
      </c>
      <c r="E49" s="2744"/>
      <c r="F49" s="2744"/>
      <c r="G49" s="449"/>
      <c r="H49" s="447"/>
      <c r="I49" s="448"/>
      <c r="J49" s="465"/>
      <c r="K49" s="466"/>
      <c r="L49" s="467"/>
      <c r="M49" s="468"/>
      <c r="N49" s="296" t="s">
        <v>474</v>
      </c>
      <c r="O49" s="1314">
        <v>3</v>
      </c>
      <c r="P49" s="572">
        <v>4</v>
      </c>
      <c r="Q49" s="1315">
        <v>4</v>
      </c>
    </row>
    <row r="50" spans="1:20" ht="28.95" customHeight="1" thickBot="1">
      <c r="A50" s="3545"/>
      <c r="B50" s="3548"/>
      <c r="C50" s="3648"/>
      <c r="D50" s="450"/>
      <c r="E50" s="3556"/>
      <c r="F50" s="3556"/>
      <c r="G50" s="451" t="s">
        <v>12</v>
      </c>
      <c r="H50" s="527">
        <f t="shared" ref="H50:M50" si="4">SUM(H31:H49)</f>
        <v>2589.6999999999998</v>
      </c>
      <c r="I50" s="527">
        <f t="shared" si="4"/>
        <v>1456</v>
      </c>
      <c r="J50" s="527">
        <f t="shared" si="4"/>
        <v>0</v>
      </c>
      <c r="K50" s="814">
        <f t="shared" si="4"/>
        <v>1133.7</v>
      </c>
      <c r="L50" s="527">
        <f t="shared" si="4"/>
        <v>2700</v>
      </c>
      <c r="M50" s="573">
        <f t="shared" si="4"/>
        <v>2900</v>
      </c>
      <c r="N50" s="475"/>
      <c r="O50" s="476"/>
      <c r="P50" s="476"/>
      <c r="Q50" s="477"/>
    </row>
    <row r="51" spans="1:20" ht="25.2" customHeight="1" thickBot="1">
      <c r="A51" s="478" t="s">
        <v>11</v>
      </c>
      <c r="B51" s="461" t="s">
        <v>13</v>
      </c>
      <c r="C51" s="3631" t="s">
        <v>14</v>
      </c>
      <c r="D51" s="3632"/>
      <c r="E51" s="3632"/>
      <c r="F51" s="3632"/>
      <c r="G51" s="3679"/>
      <c r="H51" s="574">
        <f t="shared" ref="H51:M51" si="5">H30+H50</f>
        <v>2829.7</v>
      </c>
      <c r="I51" s="574">
        <f t="shared" si="5"/>
        <v>1696</v>
      </c>
      <c r="J51" s="574">
        <f t="shared" si="5"/>
        <v>0</v>
      </c>
      <c r="K51" s="815">
        <f t="shared" si="5"/>
        <v>1133.7</v>
      </c>
      <c r="L51" s="574">
        <f t="shared" si="5"/>
        <v>2940</v>
      </c>
      <c r="M51" s="574">
        <f t="shared" si="5"/>
        <v>3140</v>
      </c>
      <c r="N51" s="981"/>
      <c r="O51" s="502"/>
      <c r="P51" s="502"/>
      <c r="Q51" s="503"/>
    </row>
    <row r="52" spans="1:20" ht="15.6" customHeight="1" thickBot="1">
      <c r="A52" s="445" t="s">
        <v>11</v>
      </c>
      <c r="B52" s="461" t="s">
        <v>34</v>
      </c>
      <c r="C52" s="3634" t="s">
        <v>322</v>
      </c>
      <c r="D52" s="3635"/>
      <c r="E52" s="3635"/>
      <c r="F52" s="3635"/>
      <c r="G52" s="3635"/>
      <c r="H52" s="3635"/>
      <c r="I52" s="3635"/>
      <c r="J52" s="3635"/>
      <c r="K52" s="3635"/>
      <c r="L52" s="3635"/>
      <c r="M52" s="3635"/>
      <c r="N52" s="3635"/>
      <c r="O52" s="3635"/>
      <c r="P52" s="3635"/>
      <c r="Q52" s="3636"/>
    </row>
    <row r="53" spans="1:20" ht="18.600000000000001" customHeight="1">
      <c r="A53" s="3543" t="s">
        <v>11</v>
      </c>
      <c r="B53" s="3546" t="s">
        <v>34</v>
      </c>
      <c r="C53" s="3646" t="s">
        <v>298</v>
      </c>
      <c r="D53" s="3649" t="s">
        <v>323</v>
      </c>
      <c r="E53" s="3555" t="s">
        <v>40</v>
      </c>
      <c r="F53" s="3555" t="s">
        <v>181</v>
      </c>
      <c r="G53" s="2429" t="s">
        <v>36</v>
      </c>
      <c r="H53" s="2276">
        <f>I53+K53</f>
        <v>2531.5</v>
      </c>
      <c r="I53" s="2407">
        <v>2441.5</v>
      </c>
      <c r="J53" s="1316"/>
      <c r="K53" s="2431">
        <v>90</v>
      </c>
      <c r="L53" s="575">
        <v>2500</v>
      </c>
      <c r="M53" s="558">
        <v>2500</v>
      </c>
      <c r="N53" s="3612"/>
      <c r="O53" s="3639"/>
      <c r="P53" s="3637"/>
      <c r="Q53" s="3623"/>
    </row>
    <row r="54" spans="1:20" ht="22.2" customHeight="1">
      <c r="A54" s="3544"/>
      <c r="B54" s="3547"/>
      <c r="C54" s="3647"/>
      <c r="D54" s="3650"/>
      <c r="E54" s="2744"/>
      <c r="F54" s="2744"/>
      <c r="G54" s="2406" t="s">
        <v>52</v>
      </c>
      <c r="H54" s="447">
        <f>I54+K54</f>
        <v>0</v>
      </c>
      <c r="I54" s="2430">
        <v>0</v>
      </c>
      <c r="J54" s="479"/>
      <c r="K54" s="2432">
        <v>0</v>
      </c>
      <c r="L54" s="480">
        <v>0</v>
      </c>
      <c r="M54" s="468">
        <v>0</v>
      </c>
      <c r="N54" s="3613"/>
      <c r="O54" s="3640"/>
      <c r="P54" s="3638"/>
      <c r="Q54" s="3624"/>
    </row>
    <row r="55" spans="1:20" ht="30.6" customHeight="1">
      <c r="A55" s="3544"/>
      <c r="B55" s="3547"/>
      <c r="C55" s="3647"/>
      <c r="D55" s="3641" t="s">
        <v>324</v>
      </c>
      <c r="E55" s="2744"/>
      <c r="F55" s="2744"/>
      <c r="G55" s="2406"/>
      <c r="H55" s="447"/>
      <c r="I55" s="2430"/>
      <c r="J55" s="479"/>
      <c r="K55" s="2432"/>
      <c r="L55" s="480"/>
      <c r="M55" s="468"/>
      <c r="N55" s="481" t="s">
        <v>384</v>
      </c>
      <c r="O55" s="564">
        <v>180</v>
      </c>
      <c r="P55" s="565">
        <v>180</v>
      </c>
      <c r="Q55" s="523">
        <v>180</v>
      </c>
      <c r="T55" s="616"/>
    </row>
    <row r="56" spans="1:20" ht="13.2" customHeight="1">
      <c r="A56" s="3544"/>
      <c r="B56" s="3547"/>
      <c r="C56" s="3647"/>
      <c r="D56" s="3642"/>
      <c r="E56" s="2744"/>
      <c r="F56" s="2744"/>
      <c r="G56" s="2406"/>
      <c r="H56" s="447"/>
      <c r="I56" s="2430"/>
      <c r="J56" s="479"/>
      <c r="K56" s="2432"/>
      <c r="L56" s="480"/>
      <c r="M56" s="468"/>
      <c r="N56" s="482" t="s">
        <v>385</v>
      </c>
      <c r="O56" s="469">
        <v>300</v>
      </c>
      <c r="P56" s="470">
        <v>300</v>
      </c>
      <c r="Q56" s="561">
        <v>300</v>
      </c>
    </row>
    <row r="57" spans="1:20" ht="17.399999999999999" customHeight="1">
      <c r="A57" s="3544"/>
      <c r="B57" s="3547"/>
      <c r="C57" s="3647"/>
      <c r="D57" s="3642"/>
      <c r="E57" s="2744"/>
      <c r="F57" s="2744"/>
      <c r="G57" s="2406"/>
      <c r="H57" s="447"/>
      <c r="I57" s="2430"/>
      <c r="J57" s="479"/>
      <c r="K57" s="2432"/>
      <c r="L57" s="480"/>
      <c r="M57" s="468"/>
      <c r="N57" s="482" t="s">
        <v>386</v>
      </c>
      <c r="O57" s="469">
        <v>320</v>
      </c>
      <c r="P57" s="470">
        <v>320</v>
      </c>
      <c r="Q57" s="561">
        <v>320</v>
      </c>
    </row>
    <row r="58" spans="1:20" ht="25.95" customHeight="1">
      <c r="A58" s="3544"/>
      <c r="B58" s="3547"/>
      <c r="C58" s="3647"/>
      <c r="D58" s="3642"/>
      <c r="E58" s="2744"/>
      <c r="F58" s="2744"/>
      <c r="G58" s="2406"/>
      <c r="H58" s="447"/>
      <c r="I58" s="2430"/>
      <c r="J58" s="479"/>
      <c r="K58" s="2432"/>
      <c r="L58" s="480"/>
      <c r="M58" s="468"/>
      <c r="N58" s="482" t="s">
        <v>387</v>
      </c>
      <c r="O58" s="469">
        <v>1160</v>
      </c>
      <c r="P58" s="470">
        <v>1160</v>
      </c>
      <c r="Q58" s="561">
        <v>1160</v>
      </c>
    </row>
    <row r="59" spans="1:20" ht="26.4">
      <c r="A59" s="3544"/>
      <c r="B59" s="3547"/>
      <c r="C59" s="3647"/>
      <c r="D59" s="3642"/>
      <c r="E59" s="2744"/>
      <c r="F59" s="2744"/>
      <c r="G59" s="2406"/>
      <c r="H59" s="447"/>
      <c r="I59" s="2430"/>
      <c r="J59" s="479"/>
      <c r="K59" s="2432"/>
      <c r="L59" s="480"/>
      <c r="M59" s="468"/>
      <c r="N59" s="482" t="s">
        <v>325</v>
      </c>
      <c r="O59" s="469">
        <v>126</v>
      </c>
      <c r="P59" s="470">
        <v>126</v>
      </c>
      <c r="Q59" s="561">
        <v>126</v>
      </c>
    </row>
    <row r="60" spans="1:20" ht="15.6">
      <c r="A60" s="3544"/>
      <c r="B60" s="3547"/>
      <c r="C60" s="3647"/>
      <c r="D60" s="3642"/>
      <c r="E60" s="2744"/>
      <c r="F60" s="2744"/>
      <c r="G60" s="2406"/>
      <c r="H60" s="447"/>
      <c r="I60" s="2430"/>
      <c r="J60" s="479"/>
      <c r="K60" s="2432"/>
      <c r="L60" s="480"/>
      <c r="M60" s="468"/>
      <c r="N60" s="482" t="s">
        <v>388</v>
      </c>
      <c r="O60" s="469">
        <v>157</v>
      </c>
      <c r="P60" s="470">
        <v>157</v>
      </c>
      <c r="Q60" s="561">
        <v>157</v>
      </c>
    </row>
    <row r="61" spans="1:20" ht="31.2" customHeight="1">
      <c r="A61" s="3544"/>
      <c r="B61" s="3547"/>
      <c r="C61" s="3647"/>
      <c r="D61" s="3642"/>
      <c r="E61" s="2744"/>
      <c r="F61" s="2744"/>
      <c r="G61" s="2406"/>
      <c r="H61" s="447"/>
      <c r="I61" s="2430"/>
      <c r="J61" s="479"/>
      <c r="K61" s="2432"/>
      <c r="L61" s="480"/>
      <c r="M61" s="468"/>
      <c r="N61" s="482" t="s">
        <v>326</v>
      </c>
      <c r="O61" s="469">
        <v>325</v>
      </c>
      <c r="P61" s="470">
        <v>325</v>
      </c>
      <c r="Q61" s="561">
        <v>325</v>
      </c>
    </row>
    <row r="62" spans="1:20" ht="13.2" customHeight="1">
      <c r="A62" s="3544"/>
      <c r="B62" s="3547"/>
      <c r="C62" s="3647"/>
      <c r="D62" s="3642"/>
      <c r="E62" s="2744"/>
      <c r="F62" s="2744"/>
      <c r="G62" s="2406"/>
      <c r="H62" s="447"/>
      <c r="I62" s="2430"/>
      <c r="J62" s="479"/>
      <c r="K62" s="2432"/>
      <c r="L62" s="480"/>
      <c r="M62" s="468"/>
      <c r="N62" s="482" t="s">
        <v>327</v>
      </c>
      <c r="O62" s="469">
        <v>22</v>
      </c>
      <c r="P62" s="470">
        <v>22</v>
      </c>
      <c r="Q62" s="561">
        <v>25</v>
      </c>
    </row>
    <row r="63" spans="1:20">
      <c r="A63" s="3544"/>
      <c r="B63" s="3547"/>
      <c r="C63" s="3647"/>
      <c r="D63" s="3642"/>
      <c r="E63" s="2744"/>
      <c r="F63" s="2744"/>
      <c r="G63" s="2406"/>
      <c r="H63" s="447"/>
      <c r="I63" s="2430"/>
      <c r="J63" s="479"/>
      <c r="K63" s="2432"/>
      <c r="L63" s="480"/>
      <c r="M63" s="468"/>
      <c r="N63" s="482" t="s">
        <v>328</v>
      </c>
      <c r="O63" s="469">
        <v>500</v>
      </c>
      <c r="P63" s="470">
        <v>500</v>
      </c>
      <c r="Q63" s="561">
        <v>500</v>
      </c>
    </row>
    <row r="64" spans="1:20">
      <c r="A64" s="3544"/>
      <c r="B64" s="3547"/>
      <c r="C64" s="3647"/>
      <c r="D64" s="3643"/>
      <c r="E64" s="2744"/>
      <c r="F64" s="2744"/>
      <c r="G64" s="2406"/>
      <c r="H64" s="447"/>
      <c r="I64" s="2430"/>
      <c r="J64" s="479"/>
      <c r="K64" s="2432"/>
      <c r="L64" s="480"/>
      <c r="M64" s="468"/>
      <c r="N64" s="576" t="s">
        <v>329</v>
      </c>
      <c r="O64" s="567">
        <v>10</v>
      </c>
      <c r="P64" s="568">
        <v>10</v>
      </c>
      <c r="Q64" s="577">
        <v>10</v>
      </c>
    </row>
    <row r="65" spans="1:17" ht="44.4" customHeight="1">
      <c r="A65" s="3544"/>
      <c r="B65" s="3547"/>
      <c r="C65" s="3647"/>
      <c r="D65" s="472" t="s">
        <v>330</v>
      </c>
      <c r="E65" s="2744"/>
      <c r="F65" s="2744"/>
      <c r="G65" s="449"/>
      <c r="H65" s="447"/>
      <c r="I65" s="2430"/>
      <c r="J65" s="479"/>
      <c r="K65" s="2432"/>
      <c r="L65" s="480"/>
      <c r="M65" s="468"/>
      <c r="N65" s="482" t="s">
        <v>331</v>
      </c>
      <c r="O65" s="564">
        <v>500</v>
      </c>
      <c r="P65" s="565">
        <v>500</v>
      </c>
      <c r="Q65" s="536">
        <v>500</v>
      </c>
    </row>
    <row r="66" spans="1:17" ht="15.6" customHeight="1">
      <c r="A66" s="3544"/>
      <c r="B66" s="3547"/>
      <c r="C66" s="3647"/>
      <c r="D66" s="3641" t="s">
        <v>332</v>
      </c>
      <c r="E66" s="2744"/>
      <c r="F66" s="2744"/>
      <c r="G66" s="449"/>
      <c r="H66" s="447"/>
      <c r="I66" s="2430"/>
      <c r="J66" s="479"/>
      <c r="K66" s="2432"/>
      <c r="L66" s="480"/>
      <c r="M66" s="468"/>
      <c r="N66" s="481" t="s">
        <v>389</v>
      </c>
      <c r="O66" s="564">
        <v>3085</v>
      </c>
      <c r="P66" s="565">
        <v>3100</v>
      </c>
      <c r="Q66" s="536">
        <v>3100</v>
      </c>
    </row>
    <row r="67" spans="1:17" ht="13.2" customHeight="1">
      <c r="A67" s="3544"/>
      <c r="B67" s="3547"/>
      <c r="C67" s="3647"/>
      <c r="D67" s="3642"/>
      <c r="E67" s="2744"/>
      <c r="F67" s="2744"/>
      <c r="G67" s="449"/>
      <c r="H67" s="447"/>
      <c r="I67" s="2430"/>
      <c r="J67" s="479"/>
      <c r="K67" s="2432"/>
      <c r="L67" s="480"/>
      <c r="M67" s="468"/>
      <c r="N67" s="482" t="s">
        <v>333</v>
      </c>
      <c r="O67" s="469">
        <v>1200</v>
      </c>
      <c r="P67" s="470">
        <v>1200</v>
      </c>
      <c r="Q67" s="471">
        <v>1300</v>
      </c>
    </row>
    <row r="68" spans="1:17" ht="19.2" customHeight="1">
      <c r="A68" s="3544"/>
      <c r="B68" s="3547"/>
      <c r="C68" s="3647"/>
      <c r="D68" s="3642"/>
      <c r="E68" s="2744"/>
      <c r="F68" s="2744"/>
      <c r="G68" s="449"/>
      <c r="H68" s="447"/>
      <c r="I68" s="2430"/>
      <c r="J68" s="479"/>
      <c r="K68" s="2432"/>
      <c r="L68" s="480"/>
      <c r="M68" s="468"/>
      <c r="N68" s="483" t="s">
        <v>334</v>
      </c>
      <c r="O68" s="469">
        <v>1000</v>
      </c>
      <c r="P68" s="470">
        <v>1000</v>
      </c>
      <c r="Q68" s="471">
        <v>1000</v>
      </c>
    </row>
    <row r="69" spans="1:17" ht="15.6" customHeight="1">
      <c r="A69" s="3544"/>
      <c r="B69" s="3547"/>
      <c r="C69" s="3647"/>
      <c r="D69" s="3643"/>
      <c r="E69" s="2744"/>
      <c r="F69" s="2744"/>
      <c r="G69" s="449"/>
      <c r="H69" s="447"/>
      <c r="I69" s="2430"/>
      <c r="J69" s="479"/>
      <c r="K69" s="2432"/>
      <c r="L69" s="480"/>
      <c r="M69" s="468"/>
      <c r="N69" s="483" t="s">
        <v>335</v>
      </c>
      <c r="O69" s="469">
        <v>150</v>
      </c>
      <c r="P69" s="470">
        <v>200</v>
      </c>
      <c r="Q69" s="471">
        <v>200</v>
      </c>
    </row>
    <row r="70" spans="1:17" ht="28.8">
      <c r="A70" s="3544"/>
      <c r="B70" s="3547"/>
      <c r="C70" s="3647"/>
      <c r="D70" s="472" t="s">
        <v>336</v>
      </c>
      <c r="E70" s="2744"/>
      <c r="F70" s="2744"/>
      <c r="G70" s="449"/>
      <c r="H70" s="447"/>
      <c r="I70" s="2430"/>
      <c r="J70" s="479"/>
      <c r="K70" s="2432"/>
      <c r="L70" s="480"/>
      <c r="M70" s="468"/>
      <c r="N70" s="484" t="s">
        <v>337</v>
      </c>
      <c r="O70" s="473">
        <v>468.5</v>
      </c>
      <c r="P70" s="473">
        <v>468.5</v>
      </c>
      <c r="Q70" s="485">
        <v>468.5</v>
      </c>
    </row>
    <row r="71" spans="1:17" ht="18" customHeight="1">
      <c r="A71" s="3544"/>
      <c r="B71" s="3547"/>
      <c r="C71" s="3647"/>
      <c r="D71" s="3641" t="s">
        <v>390</v>
      </c>
      <c r="E71" s="2744"/>
      <c r="F71" s="2744"/>
      <c r="G71" s="449"/>
      <c r="H71" s="447"/>
      <c r="I71" s="2430"/>
      <c r="J71" s="479"/>
      <c r="K71" s="2432"/>
      <c r="L71" s="480"/>
      <c r="M71" s="468"/>
      <c r="N71" s="481" t="s">
        <v>338</v>
      </c>
      <c r="O71" s="486">
        <v>3</v>
      </c>
      <c r="P71" s="487">
        <v>3</v>
      </c>
      <c r="Q71" s="488">
        <v>3</v>
      </c>
    </row>
    <row r="72" spans="1:17" ht="18" customHeight="1">
      <c r="A72" s="3544"/>
      <c r="B72" s="3547"/>
      <c r="C72" s="3647"/>
      <c r="D72" s="3642"/>
      <c r="E72" s="2744"/>
      <c r="F72" s="2744"/>
      <c r="G72" s="449"/>
      <c r="H72" s="447"/>
      <c r="I72" s="2430"/>
      <c r="J72" s="479"/>
      <c r="K72" s="2432"/>
      <c r="L72" s="480"/>
      <c r="M72" s="468"/>
      <c r="N72" s="482" t="s">
        <v>339</v>
      </c>
      <c r="O72" s="489">
        <v>2</v>
      </c>
      <c r="P72" s="490">
        <v>2</v>
      </c>
      <c r="Q72" s="491">
        <v>3</v>
      </c>
    </row>
    <row r="73" spans="1:17">
      <c r="A73" s="3544"/>
      <c r="B73" s="3547"/>
      <c r="C73" s="3647"/>
      <c r="D73" s="3642"/>
      <c r="E73" s="2744"/>
      <c r="F73" s="2744"/>
      <c r="G73" s="449"/>
      <c r="H73" s="447"/>
      <c r="I73" s="2430"/>
      <c r="J73" s="479"/>
      <c r="K73" s="2432"/>
      <c r="L73" s="480"/>
      <c r="M73" s="468"/>
      <c r="N73" s="482" t="s">
        <v>340</v>
      </c>
      <c r="O73" s="489">
        <v>3</v>
      </c>
      <c r="P73" s="490">
        <v>3</v>
      </c>
      <c r="Q73" s="492">
        <v>3</v>
      </c>
    </row>
    <row r="74" spans="1:17" ht="13.95" customHeight="1">
      <c r="A74" s="3544"/>
      <c r="B74" s="3547"/>
      <c r="C74" s="3647"/>
      <c r="D74" s="3642"/>
      <c r="E74" s="2744"/>
      <c r="F74" s="2744"/>
      <c r="G74" s="449"/>
      <c r="H74" s="447"/>
      <c r="I74" s="2430"/>
      <c r="J74" s="479"/>
      <c r="K74" s="2432"/>
      <c r="L74" s="480"/>
      <c r="M74" s="468"/>
      <c r="N74" s="482" t="s">
        <v>341</v>
      </c>
      <c r="O74" s="489">
        <v>45</v>
      </c>
      <c r="P74" s="490">
        <v>45</v>
      </c>
      <c r="Q74" s="491">
        <v>45</v>
      </c>
    </row>
    <row r="75" spans="1:17">
      <c r="A75" s="3544"/>
      <c r="B75" s="3547"/>
      <c r="C75" s="3647"/>
      <c r="D75" s="3642"/>
      <c r="E75" s="2744"/>
      <c r="F75" s="2744"/>
      <c r="G75" s="449"/>
      <c r="H75" s="447"/>
      <c r="I75" s="2430"/>
      <c r="J75" s="479"/>
      <c r="K75" s="2432"/>
      <c r="L75" s="480"/>
      <c r="M75" s="468"/>
      <c r="N75" s="482" t="s">
        <v>342</v>
      </c>
      <c r="O75" s="489">
        <v>50</v>
      </c>
      <c r="P75" s="490">
        <v>50</v>
      </c>
      <c r="Q75" s="492">
        <v>50</v>
      </c>
    </row>
    <row r="76" spans="1:17" ht="16.95" customHeight="1">
      <c r="A76" s="3544"/>
      <c r="B76" s="3547"/>
      <c r="C76" s="3647"/>
      <c r="D76" s="3643"/>
      <c r="E76" s="2744"/>
      <c r="F76" s="2744"/>
      <c r="G76" s="449"/>
      <c r="H76" s="447"/>
      <c r="I76" s="2430"/>
      <c r="J76" s="479"/>
      <c r="K76" s="2432"/>
      <c r="L76" s="480"/>
      <c r="M76" s="468"/>
      <c r="N76" s="482" t="s">
        <v>343</v>
      </c>
      <c r="O76" s="489">
        <v>3</v>
      </c>
      <c r="P76" s="490">
        <v>3</v>
      </c>
      <c r="Q76" s="491">
        <v>3</v>
      </c>
    </row>
    <row r="77" spans="1:17" ht="13.2" customHeight="1">
      <c r="A77" s="3544"/>
      <c r="B77" s="3547"/>
      <c r="C77" s="3647"/>
      <c r="D77" s="3641" t="s">
        <v>344</v>
      </c>
      <c r="E77" s="2744"/>
      <c r="F77" s="2744"/>
      <c r="G77" s="449"/>
      <c r="H77" s="447"/>
      <c r="I77" s="2430"/>
      <c r="J77" s="479"/>
      <c r="K77" s="2432"/>
      <c r="L77" s="480"/>
      <c r="M77" s="468"/>
      <c r="N77" s="481" t="s">
        <v>345</v>
      </c>
      <c r="O77" s="486">
        <v>2</v>
      </c>
      <c r="P77" s="487">
        <v>4</v>
      </c>
      <c r="Q77" s="493">
        <v>4</v>
      </c>
    </row>
    <row r="78" spans="1:17" ht="26.4" customHeight="1">
      <c r="A78" s="3544"/>
      <c r="B78" s="3547"/>
      <c r="C78" s="3647"/>
      <c r="D78" s="3643"/>
      <c r="E78" s="2744"/>
      <c r="F78" s="2744"/>
      <c r="G78" s="449"/>
      <c r="H78" s="447"/>
      <c r="I78" s="2430"/>
      <c r="J78" s="479"/>
      <c r="K78" s="2432"/>
      <c r="L78" s="480"/>
      <c r="M78" s="468"/>
      <c r="N78" s="482" t="s">
        <v>346</v>
      </c>
      <c r="O78" s="489">
        <v>6</v>
      </c>
      <c r="P78" s="489">
        <v>8</v>
      </c>
      <c r="Q78" s="491">
        <v>12</v>
      </c>
    </row>
    <row r="79" spans="1:17" ht="13.2" customHeight="1">
      <c r="A79" s="3544"/>
      <c r="B79" s="3547"/>
      <c r="C79" s="3647"/>
      <c r="D79" s="3641" t="s">
        <v>347</v>
      </c>
      <c r="E79" s="2744"/>
      <c r="F79" s="2744"/>
      <c r="G79" s="449"/>
      <c r="H79" s="447"/>
      <c r="I79" s="2430"/>
      <c r="J79" s="479"/>
      <c r="K79" s="2432"/>
      <c r="L79" s="480"/>
      <c r="M79" s="468"/>
      <c r="N79" s="494" t="s">
        <v>348</v>
      </c>
      <c r="O79" s="486">
        <v>90</v>
      </c>
      <c r="P79" s="486">
        <v>90</v>
      </c>
      <c r="Q79" s="2282">
        <v>90</v>
      </c>
    </row>
    <row r="80" spans="1:17" ht="26.4">
      <c r="A80" s="3544"/>
      <c r="B80" s="3547"/>
      <c r="C80" s="3647"/>
      <c r="D80" s="3642"/>
      <c r="E80" s="2744"/>
      <c r="F80" s="2744"/>
      <c r="G80" s="449"/>
      <c r="H80" s="447"/>
      <c r="I80" s="2430"/>
      <c r="J80" s="479"/>
      <c r="K80" s="2432"/>
      <c r="L80" s="480"/>
      <c r="M80" s="468"/>
      <c r="N80" s="495" t="s">
        <v>349</v>
      </c>
      <c r="O80" s="489">
        <v>60</v>
      </c>
      <c r="P80" s="489">
        <v>60</v>
      </c>
      <c r="Q80" s="496">
        <v>60</v>
      </c>
    </row>
    <row r="81" spans="1:19" ht="15.6">
      <c r="A81" s="3544"/>
      <c r="B81" s="3547"/>
      <c r="C81" s="3647"/>
      <c r="D81" s="3642"/>
      <c r="E81" s="2744"/>
      <c r="F81" s="2744"/>
      <c r="G81" s="449"/>
      <c r="H81" s="447"/>
      <c r="I81" s="2430"/>
      <c r="J81" s="479"/>
      <c r="K81" s="2432"/>
      <c r="L81" s="480"/>
      <c r="M81" s="468"/>
      <c r="N81" s="495" t="s">
        <v>350</v>
      </c>
      <c r="O81" s="489">
        <v>500</v>
      </c>
      <c r="P81" s="489">
        <v>500</v>
      </c>
      <c r="Q81" s="496">
        <v>500</v>
      </c>
    </row>
    <row r="82" spans="1:19" ht="13.2" customHeight="1">
      <c r="A82" s="3544"/>
      <c r="B82" s="3547"/>
      <c r="C82" s="3647"/>
      <c r="D82" s="3642"/>
      <c r="E82" s="2744"/>
      <c r="F82" s="2744"/>
      <c r="G82" s="449"/>
      <c r="H82" s="447"/>
      <c r="I82" s="2430"/>
      <c r="J82" s="479"/>
      <c r="K82" s="2432"/>
      <c r="L82" s="480"/>
      <c r="M82" s="468"/>
      <c r="N82" s="495" t="s">
        <v>351</v>
      </c>
      <c r="O82" s="489">
        <v>15</v>
      </c>
      <c r="P82" s="489">
        <v>15</v>
      </c>
      <c r="Q82" s="496">
        <v>15</v>
      </c>
    </row>
    <row r="83" spans="1:19" ht="14.4" customHeight="1">
      <c r="A83" s="3544"/>
      <c r="B83" s="3547"/>
      <c r="C83" s="3647"/>
      <c r="D83" s="3643"/>
      <c r="E83" s="2744"/>
      <c r="F83" s="2744"/>
      <c r="G83" s="449"/>
      <c r="H83" s="447"/>
      <c r="I83" s="2430"/>
      <c r="J83" s="479"/>
      <c r="K83" s="2432"/>
      <c r="L83" s="480"/>
      <c r="M83" s="468"/>
      <c r="N83" s="578" t="s">
        <v>352</v>
      </c>
      <c r="O83" s="579">
        <v>4</v>
      </c>
      <c r="P83" s="580">
        <v>4</v>
      </c>
      <c r="Q83" s="2442">
        <v>4</v>
      </c>
    </row>
    <row r="84" spans="1:19" ht="25.95" customHeight="1">
      <c r="A84" s="3544"/>
      <c r="B84" s="3547"/>
      <c r="C84" s="3647"/>
      <c r="D84" s="472" t="s">
        <v>353</v>
      </c>
      <c r="E84" s="2744"/>
      <c r="F84" s="2744"/>
      <c r="G84" s="449"/>
      <c r="H84" s="447"/>
      <c r="I84" s="2430"/>
      <c r="J84" s="479"/>
      <c r="K84" s="2432"/>
      <c r="L84" s="480"/>
      <c r="M84" s="468"/>
      <c r="N84" s="581" t="s">
        <v>354</v>
      </c>
      <c r="O84" s="570" t="s">
        <v>41</v>
      </c>
      <c r="P84" s="582" t="s">
        <v>41</v>
      </c>
      <c r="Q84" s="571" t="s">
        <v>41</v>
      </c>
    </row>
    <row r="85" spans="1:19" ht="26.4">
      <c r="A85" s="3544"/>
      <c r="B85" s="3547"/>
      <c r="C85" s="3647"/>
      <c r="D85" s="472" t="s">
        <v>451</v>
      </c>
      <c r="E85" s="2744"/>
      <c r="F85" s="2744"/>
      <c r="G85" s="449"/>
      <c r="H85" s="497"/>
      <c r="I85" s="2430"/>
      <c r="J85" s="479"/>
      <c r="K85" s="498"/>
      <c r="L85" s="480"/>
      <c r="M85" s="468"/>
      <c r="N85" s="581" t="s">
        <v>355</v>
      </c>
      <c r="O85" s="570"/>
      <c r="P85" s="582" t="s">
        <v>41</v>
      </c>
      <c r="Q85" s="571" t="s">
        <v>41</v>
      </c>
    </row>
    <row r="86" spans="1:19" ht="37.200000000000003" customHeight="1">
      <c r="A86" s="3544"/>
      <c r="B86" s="3547"/>
      <c r="C86" s="3647"/>
      <c r="D86" s="472" t="s">
        <v>356</v>
      </c>
      <c r="E86" s="2744"/>
      <c r="F86" s="2744"/>
      <c r="G86" s="449"/>
      <c r="H86" s="497"/>
      <c r="I86" s="2430"/>
      <c r="J86" s="479"/>
      <c r="K86" s="498"/>
      <c r="L86" s="480"/>
      <c r="M86" s="468"/>
      <c r="N86" s="581" t="s">
        <v>478</v>
      </c>
      <c r="O86" s="570" t="s">
        <v>357</v>
      </c>
      <c r="P86" s="570" t="s">
        <v>357</v>
      </c>
      <c r="Q86" s="571" t="s">
        <v>357</v>
      </c>
    </row>
    <row r="87" spans="1:19">
      <c r="A87" s="3544"/>
      <c r="B87" s="3547"/>
      <c r="C87" s="3647"/>
      <c r="D87" s="629" t="s">
        <v>1084</v>
      </c>
      <c r="E87" s="2744"/>
      <c r="F87" s="2744"/>
      <c r="G87" s="449"/>
      <c r="H87" s="497"/>
      <c r="I87" s="2430"/>
      <c r="J87" s="479"/>
      <c r="K87" s="498"/>
      <c r="L87" s="480"/>
      <c r="M87" s="468"/>
      <c r="N87" s="581" t="s">
        <v>914</v>
      </c>
      <c r="O87" s="570">
        <v>480</v>
      </c>
      <c r="P87" s="570">
        <v>500</v>
      </c>
      <c r="Q87" s="571">
        <v>500</v>
      </c>
    </row>
    <row r="88" spans="1:19" ht="26.4">
      <c r="A88" s="3544"/>
      <c r="B88" s="3547"/>
      <c r="C88" s="3647"/>
      <c r="D88" s="629" t="s">
        <v>1085</v>
      </c>
      <c r="E88" s="2744"/>
      <c r="F88" s="2744"/>
      <c r="G88" s="449"/>
      <c r="H88" s="497"/>
      <c r="I88" s="2430"/>
      <c r="J88" s="479"/>
      <c r="K88" s="498"/>
      <c r="L88" s="480"/>
      <c r="M88" s="468"/>
      <c r="N88" s="581" t="s">
        <v>1087</v>
      </c>
      <c r="O88" s="570">
        <v>9870</v>
      </c>
      <c r="P88" s="570">
        <v>9870</v>
      </c>
      <c r="Q88" s="571">
        <v>9870</v>
      </c>
    </row>
    <row r="89" spans="1:19">
      <c r="A89" s="3544"/>
      <c r="B89" s="3547"/>
      <c r="C89" s="3647"/>
      <c r="D89" s="629"/>
      <c r="E89" s="2744"/>
      <c r="F89" s="2744"/>
      <c r="G89" s="449"/>
      <c r="H89" s="497"/>
      <c r="I89" s="2430"/>
      <c r="J89" s="479"/>
      <c r="K89" s="498"/>
      <c r="L89" s="480"/>
      <c r="M89" s="468"/>
      <c r="N89" s="581" t="s">
        <v>1086</v>
      </c>
      <c r="O89" s="570">
        <v>30</v>
      </c>
      <c r="P89" s="570">
        <v>25</v>
      </c>
      <c r="Q89" s="571">
        <v>15</v>
      </c>
    </row>
    <row r="90" spans="1:19" ht="53.4" thickBot="1">
      <c r="A90" s="3544"/>
      <c r="B90" s="3547"/>
      <c r="C90" s="3647"/>
      <c r="D90" s="629" t="s">
        <v>391</v>
      </c>
      <c r="E90" s="2744"/>
      <c r="F90" s="2744"/>
      <c r="G90" s="449"/>
      <c r="H90" s="497"/>
      <c r="I90" s="2430"/>
      <c r="J90" s="479"/>
      <c r="K90" s="498"/>
      <c r="L90" s="480"/>
      <c r="M90" s="468"/>
      <c r="N90" s="2433" t="s">
        <v>528</v>
      </c>
      <c r="O90" s="2441"/>
      <c r="P90" s="2441" t="str">
        <f>+O96</f>
        <v>+</v>
      </c>
      <c r="Q90" s="2428"/>
    </row>
    <row r="91" spans="1:19" ht="13.8" thickBot="1">
      <c r="A91" s="3545"/>
      <c r="B91" s="3548"/>
      <c r="C91" s="3648"/>
      <c r="D91" s="499"/>
      <c r="E91" s="3556"/>
      <c r="F91" s="3556"/>
      <c r="G91" s="551" t="s">
        <v>12</v>
      </c>
      <c r="H91" s="552">
        <f t="shared" ref="H91:M91" si="6">SUM(H53:H84)</f>
        <v>2531.5</v>
      </c>
      <c r="I91" s="553">
        <f t="shared" si="6"/>
        <v>2441.5</v>
      </c>
      <c r="J91" s="553">
        <f t="shared" si="6"/>
        <v>0</v>
      </c>
      <c r="K91" s="554">
        <f t="shared" si="6"/>
        <v>90</v>
      </c>
      <c r="L91" s="554">
        <f t="shared" si="6"/>
        <v>2500</v>
      </c>
      <c r="M91" s="554">
        <f t="shared" si="6"/>
        <v>2500</v>
      </c>
      <c r="N91" s="2461"/>
      <c r="O91" s="2462"/>
      <c r="P91" s="2463"/>
      <c r="Q91" s="2464"/>
    </row>
    <row r="92" spans="1:19" ht="13.95" customHeight="1" thickBot="1">
      <c r="A92" s="3543" t="s">
        <v>11</v>
      </c>
      <c r="B92" s="3546" t="s">
        <v>34</v>
      </c>
      <c r="C92" s="3625" t="s">
        <v>34</v>
      </c>
      <c r="D92" s="2827" t="s">
        <v>358</v>
      </c>
      <c r="E92" s="3555" t="s">
        <v>40</v>
      </c>
      <c r="F92" s="3555" t="s">
        <v>181</v>
      </c>
      <c r="G92" s="583" t="s">
        <v>36</v>
      </c>
      <c r="H92" s="1317">
        <v>6</v>
      </c>
      <c r="I92" s="2430">
        <v>6</v>
      </c>
      <c r="J92" s="584"/>
      <c r="K92" s="498">
        <v>0</v>
      </c>
      <c r="L92" s="2408">
        <v>6</v>
      </c>
      <c r="M92" s="2408">
        <v>7</v>
      </c>
      <c r="N92" s="3615" t="s">
        <v>359</v>
      </c>
      <c r="O92" s="3619">
        <v>2</v>
      </c>
      <c r="P92" s="3619">
        <v>2</v>
      </c>
      <c r="Q92" s="3621">
        <v>2</v>
      </c>
      <c r="S92" s="617"/>
    </row>
    <row r="93" spans="1:19" ht="18" customHeight="1" thickBot="1">
      <c r="A93" s="3545"/>
      <c r="B93" s="3548"/>
      <c r="C93" s="3626"/>
      <c r="D93" s="2828"/>
      <c r="E93" s="3556"/>
      <c r="F93" s="3556"/>
      <c r="G93" s="551" t="s">
        <v>12</v>
      </c>
      <c r="H93" s="924">
        <f>I93+K93</f>
        <v>6</v>
      </c>
      <c r="I93" s="552">
        <f>I92</f>
        <v>6</v>
      </c>
      <c r="J93" s="553">
        <f>J92</f>
        <v>0</v>
      </c>
      <c r="K93" s="554">
        <f>K92</f>
        <v>0</v>
      </c>
      <c r="L93" s="555">
        <v>7</v>
      </c>
      <c r="M93" s="555">
        <v>8</v>
      </c>
      <c r="N93" s="3616"/>
      <c r="O93" s="3620"/>
      <c r="P93" s="3620"/>
      <c r="Q93" s="3622"/>
      <c r="S93" s="617"/>
    </row>
    <row r="94" spans="1:19" ht="13.8" thickBot="1">
      <c r="A94" s="3543" t="s">
        <v>11</v>
      </c>
      <c r="B94" s="3546" t="s">
        <v>34</v>
      </c>
      <c r="C94" s="3625" t="s">
        <v>54</v>
      </c>
      <c r="D94" s="2827" t="s">
        <v>1088</v>
      </c>
      <c r="E94" s="3570" t="s">
        <v>40</v>
      </c>
      <c r="F94" s="3689" t="s">
        <v>181</v>
      </c>
      <c r="G94" s="587" t="s">
        <v>36</v>
      </c>
      <c r="H94" s="585">
        <f>I94+K94</f>
        <v>173.5</v>
      </c>
      <c r="I94" s="2430">
        <v>0</v>
      </c>
      <c r="J94" s="588"/>
      <c r="K94" s="498">
        <v>173.5</v>
      </c>
      <c r="L94" s="2408">
        <v>130</v>
      </c>
      <c r="M94" s="2409">
        <v>135</v>
      </c>
      <c r="N94" s="3615" t="s">
        <v>529</v>
      </c>
      <c r="O94" s="3619">
        <v>1</v>
      </c>
      <c r="P94" s="3619"/>
      <c r="Q94" s="3621"/>
      <c r="S94" s="617"/>
    </row>
    <row r="95" spans="1:19" ht="19.2" customHeight="1" thickBot="1">
      <c r="A95" s="3545"/>
      <c r="B95" s="3548"/>
      <c r="C95" s="3626"/>
      <c r="D95" s="2828"/>
      <c r="E95" s="3572"/>
      <c r="F95" s="3690"/>
      <c r="G95" s="500" t="s">
        <v>12</v>
      </c>
      <c r="H95" s="589">
        <f t="shared" ref="H95:M95" si="7">H94</f>
        <v>173.5</v>
      </c>
      <c r="I95" s="590">
        <f t="shared" si="7"/>
        <v>0</v>
      </c>
      <c r="J95" s="590">
        <f t="shared" si="7"/>
        <v>0</v>
      </c>
      <c r="K95" s="591">
        <f t="shared" si="7"/>
        <v>173.5</v>
      </c>
      <c r="L95" s="592">
        <f t="shared" si="7"/>
        <v>130</v>
      </c>
      <c r="M95" s="593">
        <f t="shared" si="7"/>
        <v>135</v>
      </c>
      <c r="N95" s="3616"/>
      <c r="O95" s="3620"/>
      <c r="P95" s="3620"/>
      <c r="Q95" s="3622"/>
      <c r="S95" s="617"/>
    </row>
    <row r="96" spans="1:19" ht="13.95" customHeight="1" thickBot="1">
      <c r="A96" s="3543" t="s">
        <v>11</v>
      </c>
      <c r="B96" s="3546" t="s">
        <v>34</v>
      </c>
      <c r="C96" s="3625" t="s">
        <v>37</v>
      </c>
      <c r="D96" s="2827" t="s">
        <v>360</v>
      </c>
      <c r="E96" s="3570" t="s">
        <v>40</v>
      </c>
      <c r="F96" s="3689" t="s">
        <v>298</v>
      </c>
      <c r="G96" s="587" t="s">
        <v>36</v>
      </c>
      <c r="H96" s="585">
        <f>I96+K96</f>
        <v>125</v>
      </c>
      <c r="I96" s="2430">
        <v>125</v>
      </c>
      <c r="J96" s="588"/>
      <c r="K96" s="498">
        <v>0</v>
      </c>
      <c r="L96" s="2408">
        <v>130</v>
      </c>
      <c r="M96" s="2409">
        <v>135</v>
      </c>
      <c r="N96" s="3615" t="s">
        <v>392</v>
      </c>
      <c r="O96" s="3619" t="s">
        <v>41</v>
      </c>
      <c r="P96" s="3619" t="s">
        <v>41</v>
      </c>
      <c r="Q96" s="3621" t="s">
        <v>41</v>
      </c>
    </row>
    <row r="97" spans="1:17" ht="20.399999999999999" customHeight="1" thickBot="1">
      <c r="A97" s="3545"/>
      <c r="B97" s="3548"/>
      <c r="C97" s="3626"/>
      <c r="D97" s="2828"/>
      <c r="E97" s="3572"/>
      <c r="F97" s="3690"/>
      <c r="G97" s="500" t="s">
        <v>12</v>
      </c>
      <c r="H97" s="589">
        <f t="shared" ref="H97:M97" si="8">H96</f>
        <v>125</v>
      </c>
      <c r="I97" s="590">
        <f t="shared" si="8"/>
        <v>125</v>
      </c>
      <c r="J97" s="590">
        <f t="shared" si="8"/>
        <v>0</v>
      </c>
      <c r="K97" s="591">
        <f t="shared" si="8"/>
        <v>0</v>
      </c>
      <c r="L97" s="592">
        <f t="shared" si="8"/>
        <v>130</v>
      </c>
      <c r="M97" s="593">
        <f t="shared" si="8"/>
        <v>135</v>
      </c>
      <c r="N97" s="3616"/>
      <c r="O97" s="3620"/>
      <c r="P97" s="3620"/>
      <c r="Q97" s="3622"/>
    </row>
    <row r="98" spans="1:17" ht="13.95" customHeight="1" thickBot="1">
      <c r="A98" s="3543" t="s">
        <v>11</v>
      </c>
      <c r="B98" s="3546" t="s">
        <v>34</v>
      </c>
      <c r="C98" s="3625" t="s">
        <v>228</v>
      </c>
      <c r="D98" s="2827" t="s">
        <v>399</v>
      </c>
      <c r="E98" s="3555" t="s">
        <v>40</v>
      </c>
      <c r="F98" s="2829" t="s">
        <v>181</v>
      </c>
      <c r="G98" s="583" t="s">
        <v>36</v>
      </c>
      <c r="H98" s="585">
        <v>8</v>
      </c>
      <c r="I98" s="2430">
        <v>8</v>
      </c>
      <c r="J98" s="584"/>
      <c r="K98" s="498">
        <v>0</v>
      </c>
      <c r="L98" s="2408">
        <v>8</v>
      </c>
      <c r="M98" s="2409">
        <v>9</v>
      </c>
      <c r="N98" s="3615" t="s">
        <v>400</v>
      </c>
      <c r="O98" s="3619">
        <v>150</v>
      </c>
      <c r="P98" s="3619">
        <v>150</v>
      </c>
      <c r="Q98" s="3621">
        <v>150</v>
      </c>
    </row>
    <row r="99" spans="1:17" ht="45.6" customHeight="1" thickBot="1">
      <c r="A99" s="3545"/>
      <c r="B99" s="3548"/>
      <c r="C99" s="3626"/>
      <c r="D99" s="2828"/>
      <c r="E99" s="3556"/>
      <c r="F99" s="2831"/>
      <c r="G99" s="551" t="s">
        <v>12</v>
      </c>
      <c r="H99" s="749">
        <f t="shared" ref="H99:M99" si="9">H98</f>
        <v>8</v>
      </c>
      <c r="I99" s="750">
        <f t="shared" si="9"/>
        <v>8</v>
      </c>
      <c r="J99" s="750">
        <f t="shared" si="9"/>
        <v>0</v>
      </c>
      <c r="K99" s="591">
        <f t="shared" si="9"/>
        <v>0</v>
      </c>
      <c r="L99" s="592">
        <f t="shared" si="9"/>
        <v>8</v>
      </c>
      <c r="M99" s="593">
        <f t="shared" si="9"/>
        <v>9</v>
      </c>
      <c r="N99" s="3616"/>
      <c r="O99" s="3620"/>
      <c r="P99" s="3620"/>
      <c r="Q99" s="3622"/>
    </row>
    <row r="100" spans="1:17" ht="21.6" customHeight="1" thickBot="1">
      <c r="A100" s="478" t="s">
        <v>11</v>
      </c>
      <c r="B100" s="446" t="s">
        <v>34</v>
      </c>
      <c r="C100" s="3688" t="s">
        <v>14</v>
      </c>
      <c r="D100" s="3632"/>
      <c r="E100" s="3632"/>
      <c r="F100" s="3632"/>
      <c r="G100" s="3679"/>
      <c r="H100" s="751">
        <f t="shared" ref="H100:J100" si="10">SUM(H91+H93+H99+H97+H95)</f>
        <v>2844</v>
      </c>
      <c r="I100" s="751">
        <f t="shared" si="10"/>
        <v>2580.5</v>
      </c>
      <c r="J100" s="751">
        <f t="shared" si="10"/>
        <v>0</v>
      </c>
      <c r="K100" s="751">
        <f>SUM(K91+K93+K99+K97+K95)</f>
        <v>263.5</v>
      </c>
      <c r="L100" s="751">
        <f t="shared" ref="L100:M100" si="11">SUM(L91+L93+L99+L97)</f>
        <v>2645</v>
      </c>
      <c r="M100" s="751">
        <f t="shared" si="11"/>
        <v>2652</v>
      </c>
      <c r="N100" s="501"/>
      <c r="O100" s="502"/>
      <c r="P100" s="502"/>
      <c r="Q100" s="503"/>
    </row>
    <row r="101" spans="1:17" ht="24" customHeight="1" thickBot="1">
      <c r="A101" s="445" t="s">
        <v>11</v>
      </c>
      <c r="B101" s="461" t="s">
        <v>35</v>
      </c>
      <c r="C101" s="3723" t="s">
        <v>361</v>
      </c>
      <c r="D101" s="3724"/>
      <c r="E101" s="3724"/>
      <c r="F101" s="3724"/>
      <c r="G101" s="3724"/>
      <c r="H101" s="3724"/>
      <c r="I101" s="3724"/>
      <c r="J101" s="3724"/>
      <c r="K101" s="3724"/>
      <c r="L101" s="3724"/>
      <c r="M101" s="3724"/>
      <c r="N101" s="3724"/>
      <c r="O101" s="3724"/>
      <c r="P101" s="3724"/>
      <c r="Q101" s="3725"/>
    </row>
    <row r="102" spans="1:17" ht="40.950000000000003" customHeight="1" thickBot="1">
      <c r="A102" s="3543" t="s">
        <v>11</v>
      </c>
      <c r="B102" s="3546" t="s">
        <v>35</v>
      </c>
      <c r="C102" s="3625" t="s">
        <v>362</v>
      </c>
      <c r="D102" s="3651" t="s">
        <v>363</v>
      </c>
      <c r="E102" s="3555" t="s">
        <v>40</v>
      </c>
      <c r="F102" s="3555" t="s">
        <v>181</v>
      </c>
      <c r="G102" s="816" t="s">
        <v>36</v>
      </c>
      <c r="H102" s="291">
        <v>202</v>
      </c>
      <c r="I102" s="1318">
        <v>202</v>
      </c>
      <c r="J102" s="288"/>
      <c r="K102" s="289">
        <v>0</v>
      </c>
      <c r="L102" s="290">
        <v>215</v>
      </c>
      <c r="M102" s="290">
        <v>230</v>
      </c>
      <c r="N102" s="504" t="s">
        <v>364</v>
      </c>
      <c r="O102" s="505">
        <v>48</v>
      </c>
      <c r="P102" s="505">
        <v>30</v>
      </c>
      <c r="Q102" s="506">
        <v>30</v>
      </c>
    </row>
    <row r="103" spans="1:17" ht="32.4" customHeight="1" thickBot="1">
      <c r="A103" s="3545"/>
      <c r="B103" s="3548"/>
      <c r="C103" s="3626"/>
      <c r="D103" s="3652"/>
      <c r="E103" s="3556"/>
      <c r="F103" s="3556"/>
      <c r="G103" s="551" t="s">
        <v>12</v>
      </c>
      <c r="H103" s="552">
        <f t="shared" ref="H103:M103" si="12">SUM(H102:H102)</f>
        <v>202</v>
      </c>
      <c r="I103" s="553">
        <f t="shared" si="12"/>
        <v>202</v>
      </c>
      <c r="J103" s="553">
        <f t="shared" si="12"/>
        <v>0</v>
      </c>
      <c r="K103" s="554">
        <f t="shared" si="12"/>
        <v>0</v>
      </c>
      <c r="L103" s="555">
        <f t="shared" si="12"/>
        <v>215</v>
      </c>
      <c r="M103" s="555">
        <f t="shared" si="12"/>
        <v>230</v>
      </c>
      <c r="N103" s="458"/>
      <c r="O103" s="507"/>
      <c r="P103" s="507"/>
      <c r="Q103" s="477"/>
    </row>
    <row r="104" spans="1:17" ht="15" customHeight="1">
      <c r="A104" s="3691" t="s">
        <v>11</v>
      </c>
      <c r="B104" s="3694" t="s">
        <v>35</v>
      </c>
      <c r="C104" s="3697" t="s">
        <v>365</v>
      </c>
      <c r="D104" s="3686" t="s">
        <v>366</v>
      </c>
      <c r="E104" s="2741" t="s">
        <v>40</v>
      </c>
      <c r="F104" s="2741" t="s">
        <v>181</v>
      </c>
      <c r="G104" s="292" t="s">
        <v>36</v>
      </c>
      <c r="H104" s="291">
        <f>I104+K104</f>
        <v>3</v>
      </c>
      <c r="I104" s="1318">
        <v>3</v>
      </c>
      <c r="J104" s="594"/>
      <c r="K104" s="289">
        <v>0</v>
      </c>
      <c r="L104" s="290">
        <v>5</v>
      </c>
      <c r="M104" s="290">
        <v>5</v>
      </c>
      <c r="N104" s="622" t="s">
        <v>367</v>
      </c>
      <c r="O104" s="623">
        <v>5</v>
      </c>
      <c r="P104" s="623">
        <v>5</v>
      </c>
      <c r="Q104" s="624">
        <v>5</v>
      </c>
    </row>
    <row r="105" spans="1:17" ht="15" customHeight="1">
      <c r="A105" s="3692"/>
      <c r="B105" s="3695"/>
      <c r="C105" s="3698"/>
      <c r="D105" s="3700"/>
      <c r="E105" s="2744"/>
      <c r="F105" s="2744"/>
      <c r="G105" s="596"/>
      <c r="H105" s="508"/>
      <c r="I105" s="2329"/>
      <c r="J105" s="508"/>
      <c r="K105" s="498"/>
      <c r="L105" s="2312"/>
      <c r="M105" s="2312"/>
      <c r="N105" s="586" t="s">
        <v>368</v>
      </c>
      <c r="O105" s="572">
        <v>5</v>
      </c>
      <c r="P105" s="572">
        <v>5</v>
      </c>
      <c r="Q105" s="595">
        <v>5</v>
      </c>
    </row>
    <row r="106" spans="1:17" ht="12" customHeight="1" thickBot="1">
      <c r="A106" s="3693"/>
      <c r="B106" s="3696"/>
      <c r="C106" s="3699"/>
      <c r="D106" s="3687"/>
      <c r="E106" s="2740"/>
      <c r="F106" s="2740"/>
      <c r="G106" s="597" t="s">
        <v>12</v>
      </c>
      <c r="H106" s="598">
        <f t="shared" ref="H106:M106" si="13">SUM(H104:H104)</f>
        <v>3</v>
      </c>
      <c r="I106" s="598">
        <f t="shared" si="13"/>
        <v>3</v>
      </c>
      <c r="J106" s="598">
        <f t="shared" si="13"/>
        <v>0</v>
      </c>
      <c r="K106" s="598">
        <f t="shared" si="13"/>
        <v>0</v>
      </c>
      <c r="L106" s="599">
        <f t="shared" si="13"/>
        <v>5</v>
      </c>
      <c r="M106" s="599">
        <f t="shared" si="13"/>
        <v>5</v>
      </c>
      <c r="N106" s="625"/>
      <c r="O106" s="626"/>
      <c r="P106" s="626"/>
      <c r="Q106" s="627"/>
    </row>
    <row r="107" spans="1:17" ht="13.2" customHeight="1">
      <c r="A107" s="3680" t="s">
        <v>11</v>
      </c>
      <c r="B107" s="3682" t="s">
        <v>35</v>
      </c>
      <c r="C107" s="3684" t="s">
        <v>369</v>
      </c>
      <c r="D107" s="3686" t="s">
        <v>370</v>
      </c>
      <c r="E107" s="2741" t="s">
        <v>40</v>
      </c>
      <c r="F107" s="2741" t="s">
        <v>51</v>
      </c>
      <c r="G107" s="600" t="s">
        <v>36</v>
      </c>
      <c r="H107" s="752">
        <f>I107+K107</f>
        <v>23.2</v>
      </c>
      <c r="I107" s="753">
        <v>23.2</v>
      </c>
      <c r="J107" s="601"/>
      <c r="K107" s="602">
        <v>0</v>
      </c>
      <c r="L107" s="286">
        <v>18</v>
      </c>
      <c r="M107" s="286">
        <v>19</v>
      </c>
      <c r="N107" s="3653" t="s">
        <v>371</v>
      </c>
      <c r="O107" s="3619">
        <v>12</v>
      </c>
      <c r="P107" s="3619">
        <v>12</v>
      </c>
      <c r="Q107" s="3726">
        <v>12</v>
      </c>
    </row>
    <row r="108" spans="1:17" ht="36.6" customHeight="1" thickBot="1">
      <c r="A108" s="3681"/>
      <c r="B108" s="3683"/>
      <c r="C108" s="3685"/>
      <c r="D108" s="3687"/>
      <c r="E108" s="2740"/>
      <c r="F108" s="2740"/>
      <c r="G108" s="603" t="s">
        <v>12</v>
      </c>
      <c r="H108" s="604">
        <f t="shared" ref="H108:M108" si="14">SUM(H107:H107)</f>
        <v>23.2</v>
      </c>
      <c r="I108" s="604">
        <f t="shared" si="14"/>
        <v>23.2</v>
      </c>
      <c r="J108" s="604">
        <f t="shared" si="14"/>
        <v>0</v>
      </c>
      <c r="K108" s="604">
        <f t="shared" si="14"/>
        <v>0</v>
      </c>
      <c r="L108" s="605">
        <f t="shared" si="14"/>
        <v>18</v>
      </c>
      <c r="M108" s="605">
        <f t="shared" si="14"/>
        <v>19</v>
      </c>
      <c r="N108" s="3654"/>
      <c r="O108" s="3620"/>
      <c r="P108" s="3620"/>
      <c r="Q108" s="3727"/>
    </row>
    <row r="109" spans="1:17" ht="12.6" customHeight="1">
      <c r="A109" s="3543" t="s">
        <v>11</v>
      </c>
      <c r="B109" s="3546" t="s">
        <v>35</v>
      </c>
      <c r="C109" s="3549" t="s">
        <v>372</v>
      </c>
      <c r="D109" s="1285" t="s">
        <v>373</v>
      </c>
      <c r="E109" s="3552" t="s">
        <v>40</v>
      </c>
      <c r="F109" s="3555" t="s">
        <v>374</v>
      </c>
      <c r="G109" s="3557" t="s">
        <v>36</v>
      </c>
      <c r="H109" s="3558">
        <f>I109+K109</f>
        <v>853.2</v>
      </c>
      <c r="I109" s="2938">
        <v>44</v>
      </c>
      <c r="J109" s="2938">
        <v>0</v>
      </c>
      <c r="K109" s="3561">
        <v>809.2</v>
      </c>
      <c r="L109" s="3563">
        <v>1100</v>
      </c>
      <c r="M109" s="3564">
        <v>1100</v>
      </c>
      <c r="N109" s="2283"/>
      <c r="O109" s="505"/>
      <c r="P109" s="505"/>
      <c r="Q109" s="2284"/>
    </row>
    <row r="110" spans="1:17" ht="60.6" customHeight="1">
      <c r="A110" s="3544"/>
      <c r="B110" s="3547"/>
      <c r="C110" s="3550"/>
      <c r="D110" s="1004" t="s">
        <v>482</v>
      </c>
      <c r="E110" s="3553"/>
      <c r="F110" s="2744"/>
      <c r="G110" s="2904"/>
      <c r="H110" s="3559"/>
      <c r="I110" s="3560"/>
      <c r="J110" s="3560"/>
      <c r="K110" s="3562"/>
      <c r="L110" s="2905"/>
      <c r="M110" s="2881"/>
      <c r="N110" s="581" t="s">
        <v>532</v>
      </c>
      <c r="O110" s="582" t="s">
        <v>41</v>
      </c>
      <c r="P110" s="582"/>
      <c r="Q110" s="571"/>
    </row>
    <row r="111" spans="1:17" ht="60.6" customHeight="1">
      <c r="A111" s="3544"/>
      <c r="B111" s="3547"/>
      <c r="C111" s="3550"/>
      <c r="D111" s="1115" t="s">
        <v>481</v>
      </c>
      <c r="E111" s="3553"/>
      <c r="F111" s="2744"/>
      <c r="G111" s="2904"/>
      <c r="H111" s="3559"/>
      <c r="I111" s="3560"/>
      <c r="J111" s="3560"/>
      <c r="K111" s="3562"/>
      <c r="L111" s="2905"/>
      <c r="M111" s="2881"/>
      <c r="N111" s="1115" t="s">
        <v>532</v>
      </c>
      <c r="O111" s="582" t="s">
        <v>41</v>
      </c>
      <c r="P111" s="582" t="s">
        <v>41</v>
      </c>
      <c r="Q111" s="571"/>
    </row>
    <row r="112" spans="1:17" ht="40.950000000000003" customHeight="1">
      <c r="A112" s="3544"/>
      <c r="B112" s="3547"/>
      <c r="C112" s="3550"/>
      <c r="D112" s="581" t="s">
        <v>915</v>
      </c>
      <c r="E112" s="3553"/>
      <c r="F112" s="2744"/>
      <c r="G112" s="2904"/>
      <c r="H112" s="3559"/>
      <c r="I112" s="3560"/>
      <c r="J112" s="3560"/>
      <c r="K112" s="3562"/>
      <c r="L112" s="2905"/>
      <c r="M112" s="2881"/>
      <c r="N112" s="581" t="s">
        <v>1000</v>
      </c>
      <c r="O112" s="582" t="s">
        <v>41</v>
      </c>
      <c r="P112" s="582" t="s">
        <v>41</v>
      </c>
      <c r="Q112" s="571" t="s">
        <v>41</v>
      </c>
    </row>
    <row r="113" spans="1:19" ht="23.4" customHeight="1">
      <c r="A113" s="3544"/>
      <c r="B113" s="3547"/>
      <c r="C113" s="3550"/>
      <c r="D113" s="581" t="s">
        <v>916</v>
      </c>
      <c r="E113" s="3553"/>
      <c r="F113" s="2744"/>
      <c r="G113" s="2904"/>
      <c r="H113" s="3559"/>
      <c r="I113" s="3560"/>
      <c r="J113" s="3560"/>
      <c r="K113" s="3562"/>
      <c r="L113" s="2905"/>
      <c r="M113" s="2881"/>
      <c r="N113" s="1115" t="s">
        <v>1068</v>
      </c>
      <c r="O113" s="582" t="s">
        <v>514</v>
      </c>
      <c r="P113" s="582" t="s">
        <v>227</v>
      </c>
      <c r="Q113" s="571">
        <v>4</v>
      </c>
    </row>
    <row r="114" spans="1:19" ht="40.950000000000003" customHeight="1">
      <c r="A114" s="3544"/>
      <c r="B114" s="3547"/>
      <c r="C114" s="3550"/>
      <c r="D114" s="1005" t="s">
        <v>452</v>
      </c>
      <c r="E114" s="3553"/>
      <c r="F114" s="2744"/>
      <c r="G114" s="2904"/>
      <c r="H114" s="3559"/>
      <c r="I114" s="3560"/>
      <c r="J114" s="3560"/>
      <c r="K114" s="3562"/>
      <c r="L114" s="2905"/>
      <c r="M114" s="2881"/>
      <c r="N114" s="1115" t="s">
        <v>479</v>
      </c>
      <c r="O114" s="582" t="s">
        <v>41</v>
      </c>
      <c r="P114" s="582" t="s">
        <v>41</v>
      </c>
      <c r="Q114" s="571" t="s">
        <v>41</v>
      </c>
      <c r="S114" s="618"/>
    </row>
    <row r="115" spans="1:19" ht="33" customHeight="1">
      <c r="A115" s="3544"/>
      <c r="B115" s="3547"/>
      <c r="C115" s="3550"/>
      <c r="D115" s="2436" t="s">
        <v>530</v>
      </c>
      <c r="E115" s="3553"/>
      <c r="F115" s="2744"/>
      <c r="G115" s="2904"/>
      <c r="H115" s="3559"/>
      <c r="I115" s="3560"/>
      <c r="J115" s="3560"/>
      <c r="K115" s="3562"/>
      <c r="L115" s="2905"/>
      <c r="M115" s="2881"/>
      <c r="N115" s="1115" t="s">
        <v>531</v>
      </c>
      <c r="O115" s="582" t="s">
        <v>41</v>
      </c>
      <c r="P115" s="582"/>
      <c r="Q115" s="571"/>
    </row>
    <row r="116" spans="1:19" ht="51.6" customHeight="1">
      <c r="A116" s="3544"/>
      <c r="B116" s="3547"/>
      <c r="C116" s="3550"/>
      <c r="D116" s="1116" t="s">
        <v>998</v>
      </c>
      <c r="E116" s="3553"/>
      <c r="F116" s="2744"/>
      <c r="G116" s="2311"/>
      <c r="H116" s="508"/>
      <c r="I116" s="498"/>
      <c r="J116" s="2329"/>
      <c r="K116" s="498"/>
      <c r="L116" s="2312"/>
      <c r="M116" s="2309"/>
      <c r="N116" s="2446" t="s">
        <v>532</v>
      </c>
      <c r="O116" s="582" t="s">
        <v>41</v>
      </c>
      <c r="P116" s="582"/>
      <c r="Q116" s="571"/>
    </row>
    <row r="117" spans="1:19" ht="39" customHeight="1">
      <c r="A117" s="3544"/>
      <c r="B117" s="3547"/>
      <c r="C117" s="3550"/>
      <c r="D117" s="1116" t="s">
        <v>999</v>
      </c>
      <c r="E117" s="3553"/>
      <c r="F117" s="2744"/>
      <c r="G117" s="2311"/>
      <c r="H117" s="508"/>
      <c r="I117" s="498"/>
      <c r="J117" s="2329"/>
      <c r="K117" s="498"/>
      <c r="L117" s="2312"/>
      <c r="M117" s="2309"/>
      <c r="N117" s="2447" t="s">
        <v>532</v>
      </c>
      <c r="O117" s="2448" t="s">
        <v>41</v>
      </c>
      <c r="P117" s="2286"/>
      <c r="Q117" s="471"/>
    </row>
    <row r="118" spans="1:19" ht="13.8" thickBot="1">
      <c r="A118" s="3544"/>
      <c r="B118" s="3547"/>
      <c r="C118" s="3550"/>
      <c r="D118" s="1117"/>
      <c r="E118" s="3553"/>
      <c r="F118" s="2744"/>
      <c r="G118" s="2311"/>
      <c r="H118" s="508"/>
      <c r="I118" s="498"/>
      <c r="J118" s="2329"/>
      <c r="K118" s="498"/>
      <c r="L118" s="2312"/>
      <c r="M118" s="2309"/>
      <c r="N118" s="1003"/>
      <c r="O118" s="606"/>
      <c r="P118" s="606"/>
      <c r="Q118" s="536"/>
      <c r="S118" s="618"/>
    </row>
    <row r="119" spans="1:19" ht="13.8" thickBot="1">
      <c r="A119" s="3545"/>
      <c r="B119" s="3548"/>
      <c r="C119" s="3551"/>
      <c r="D119" s="191"/>
      <c r="E119" s="3554"/>
      <c r="F119" s="3556"/>
      <c r="G119" s="551" t="s">
        <v>12</v>
      </c>
      <c r="H119" s="554">
        <f>SUM(H109)</f>
        <v>853.2</v>
      </c>
      <c r="I119" s="554">
        <f>SUM(I109)</f>
        <v>44</v>
      </c>
      <c r="J119" s="553">
        <f>SUM(J109:J109)</f>
        <v>0</v>
      </c>
      <c r="K119" s="554">
        <f>SUM(K109:K115)</f>
        <v>809.2</v>
      </c>
      <c r="L119" s="555">
        <f>SUM(L109:L109)</f>
        <v>1100</v>
      </c>
      <c r="M119" s="555">
        <f>SUM(M109:M109)</f>
        <v>1100</v>
      </c>
      <c r="N119" s="607"/>
      <c r="O119" s="606"/>
      <c r="P119" s="606"/>
      <c r="Q119" s="536"/>
    </row>
    <row r="120" spans="1:19" ht="13.8" thickBot="1">
      <c r="A120" s="510" t="s">
        <v>11</v>
      </c>
      <c r="B120" s="2321" t="s">
        <v>35</v>
      </c>
      <c r="C120" s="2323" t="s">
        <v>375</v>
      </c>
      <c r="D120" s="2307" t="s">
        <v>376</v>
      </c>
      <c r="E120" s="2325"/>
      <c r="F120" s="2327" t="s">
        <v>377</v>
      </c>
      <c r="G120" s="628" t="s">
        <v>36</v>
      </c>
      <c r="H120" s="1118">
        <v>20</v>
      </c>
      <c r="I120" s="1119">
        <v>0</v>
      </c>
      <c r="J120" s="2313">
        <v>0</v>
      </c>
      <c r="K120" s="1120">
        <v>20</v>
      </c>
      <c r="L120" s="1121">
        <v>0</v>
      </c>
      <c r="M120" s="1122">
        <v>0</v>
      </c>
      <c r="N120" s="3615" t="s">
        <v>533</v>
      </c>
      <c r="O120" s="3619">
        <v>1</v>
      </c>
      <c r="P120" s="3619"/>
      <c r="Q120" s="3621"/>
    </row>
    <row r="121" spans="1:19" ht="13.8" thickBot="1">
      <c r="A121" s="511"/>
      <c r="B121" s="2322"/>
      <c r="C121" s="2324"/>
      <c r="D121" s="2308"/>
      <c r="E121" s="2326"/>
      <c r="F121" s="2328"/>
      <c r="G121" s="608" t="s">
        <v>12</v>
      </c>
      <c r="H121" s="609">
        <f t="shared" ref="H121:M121" si="15">SUM(H120)</f>
        <v>20</v>
      </c>
      <c r="I121" s="553">
        <f t="shared" si="15"/>
        <v>0</v>
      </c>
      <c r="J121" s="553">
        <f t="shared" si="15"/>
        <v>0</v>
      </c>
      <c r="K121" s="610">
        <f t="shared" si="15"/>
        <v>20</v>
      </c>
      <c r="L121" s="611">
        <f t="shared" si="15"/>
        <v>0</v>
      </c>
      <c r="M121" s="556">
        <f t="shared" si="15"/>
        <v>0</v>
      </c>
      <c r="N121" s="3616"/>
      <c r="O121" s="3701"/>
      <c r="P121" s="3701"/>
      <c r="Q121" s="3622"/>
    </row>
    <row r="122" spans="1:19" ht="13.8" thickBot="1">
      <c r="A122" s="2320" t="s">
        <v>11</v>
      </c>
      <c r="B122" s="2322" t="s">
        <v>35</v>
      </c>
      <c r="C122" s="3688" t="s">
        <v>14</v>
      </c>
      <c r="D122" s="3632"/>
      <c r="E122" s="3632"/>
      <c r="F122" s="3632"/>
      <c r="G122" s="3632"/>
      <c r="H122" s="612">
        <f t="shared" ref="H122:M122" si="16">SUM(H103+H106+H108+H119+H121)</f>
        <v>1101.4000000000001</v>
      </c>
      <c r="I122" s="613">
        <f t="shared" si="16"/>
        <v>272.2</v>
      </c>
      <c r="J122" s="613">
        <f t="shared" si="16"/>
        <v>0</v>
      </c>
      <c r="K122" s="614">
        <f t="shared" si="16"/>
        <v>829.2</v>
      </c>
      <c r="L122" s="615">
        <f t="shared" si="16"/>
        <v>1338</v>
      </c>
      <c r="M122" s="615">
        <f t="shared" si="16"/>
        <v>1354</v>
      </c>
      <c r="N122" s="463"/>
      <c r="O122" s="463"/>
      <c r="P122" s="463"/>
      <c r="Q122" s="464"/>
      <c r="S122" s="618"/>
    </row>
    <row r="123" spans="1:19" ht="18" customHeight="1" thickBot="1">
      <c r="A123" s="445" t="s">
        <v>11</v>
      </c>
      <c r="B123" s="3702" t="s">
        <v>378</v>
      </c>
      <c r="C123" s="3703"/>
      <c r="D123" s="3703"/>
      <c r="E123" s="3703"/>
      <c r="F123" s="3703"/>
      <c r="G123" s="3703"/>
      <c r="H123" s="817">
        <f t="shared" ref="H123:M123" si="17">H122+H100+H51+H25</f>
        <v>8004.4000000000005</v>
      </c>
      <c r="I123" s="818">
        <f t="shared" si="17"/>
        <v>5486</v>
      </c>
      <c r="J123" s="818">
        <f t="shared" si="17"/>
        <v>0</v>
      </c>
      <c r="K123" s="819">
        <f t="shared" si="17"/>
        <v>2518.4</v>
      </c>
      <c r="L123" s="294">
        <f t="shared" si="17"/>
        <v>8423</v>
      </c>
      <c r="M123" s="294">
        <f t="shared" si="17"/>
        <v>8686</v>
      </c>
      <c r="N123" s="512"/>
      <c r="O123" s="513"/>
      <c r="P123" s="513"/>
      <c r="Q123" s="514"/>
    </row>
    <row r="124" spans="1:19" ht="13.8" thickBot="1">
      <c r="A124" s="515"/>
      <c r="B124" s="3707" t="s">
        <v>15</v>
      </c>
      <c r="C124" s="3708"/>
      <c r="D124" s="3708"/>
      <c r="E124" s="3708"/>
      <c r="F124" s="3708"/>
      <c r="G124" s="3708"/>
      <c r="H124" s="1319">
        <f t="shared" ref="H124:M124" si="18">H123</f>
        <v>8004.4000000000005</v>
      </c>
      <c r="I124" s="820">
        <f t="shared" si="18"/>
        <v>5486</v>
      </c>
      <c r="J124" s="820">
        <f t="shared" si="18"/>
        <v>0</v>
      </c>
      <c r="K124" s="2285">
        <f t="shared" si="18"/>
        <v>2518.4</v>
      </c>
      <c r="L124" s="516">
        <f t="shared" si="18"/>
        <v>8423</v>
      </c>
      <c r="M124" s="516">
        <f t="shared" si="18"/>
        <v>8686</v>
      </c>
      <c r="N124" s="3728"/>
      <c r="O124" s="3728"/>
      <c r="P124" s="3728"/>
      <c r="Q124" s="3729"/>
    </row>
    <row r="125" spans="1:19">
      <c r="A125" s="634"/>
      <c r="B125" s="635"/>
      <c r="C125" s="635"/>
      <c r="D125" s="635"/>
      <c r="E125" s="517"/>
      <c r="F125" s="2310"/>
      <c r="G125" s="2310"/>
      <c r="H125" s="2310"/>
      <c r="I125" s="2310"/>
      <c r="J125" s="2310"/>
      <c r="K125" s="2310"/>
      <c r="L125" s="2310"/>
      <c r="M125" s="2310"/>
      <c r="N125" s="637"/>
      <c r="O125" s="287"/>
      <c r="P125" s="287"/>
      <c r="Q125" s="518"/>
    </row>
    <row r="126" spans="1:19">
      <c r="A126" s="634"/>
      <c r="B126" s="635"/>
      <c r="C126" s="635"/>
      <c r="D126" s="635"/>
      <c r="E126" s="517"/>
      <c r="F126" s="2410"/>
      <c r="G126" s="2410"/>
      <c r="H126" s="2410"/>
      <c r="I126" s="2410"/>
      <c r="J126" s="2410"/>
      <c r="K126" s="2410"/>
      <c r="L126" s="2410"/>
      <c r="M126" s="2410"/>
      <c r="N126" s="637"/>
      <c r="O126" s="287"/>
      <c r="P126" s="287"/>
      <c r="Q126" s="518"/>
    </row>
    <row r="127" spans="1:19">
      <c r="A127" s="634"/>
      <c r="B127" s="635"/>
      <c r="C127" s="635"/>
      <c r="D127" s="635"/>
      <c r="E127" s="517"/>
      <c r="F127" s="2410"/>
      <c r="G127" s="2410"/>
      <c r="H127" s="2410"/>
      <c r="I127" s="2410"/>
      <c r="J127" s="2410"/>
      <c r="K127" s="2410"/>
      <c r="L127" s="2410"/>
      <c r="M127" s="2410"/>
      <c r="N127" s="637"/>
      <c r="O127" s="287"/>
      <c r="P127" s="287"/>
      <c r="Q127" s="518"/>
    </row>
    <row r="128" spans="1:19">
      <c r="A128" s="634"/>
      <c r="B128" s="635"/>
      <c r="C128" s="635"/>
      <c r="D128" s="635"/>
      <c r="E128" s="517"/>
      <c r="F128" s="2410"/>
      <c r="G128" s="2410"/>
      <c r="H128" s="2410"/>
      <c r="I128" s="2410"/>
      <c r="J128" s="2410"/>
      <c r="K128" s="2410"/>
      <c r="L128" s="2410"/>
      <c r="M128" s="2410"/>
      <c r="N128" s="637"/>
      <c r="O128" s="287"/>
      <c r="P128" s="287"/>
      <c r="Q128" s="518"/>
    </row>
    <row r="129" spans="1:19">
      <c r="A129" s="634"/>
      <c r="B129" s="635"/>
      <c r="C129" s="635"/>
      <c r="D129" s="635"/>
      <c r="E129" s="517"/>
      <c r="F129" s="2410"/>
      <c r="G129" s="2410"/>
      <c r="H129" s="2410"/>
      <c r="I129" s="2410"/>
      <c r="J129" s="2410"/>
      <c r="K129" s="2410"/>
      <c r="L129" s="2410"/>
      <c r="M129" s="2410"/>
      <c r="N129" s="637"/>
      <c r="O129" s="287"/>
      <c r="P129" s="287"/>
      <c r="Q129" s="518"/>
    </row>
    <row r="130" spans="1:19">
      <c r="A130" s="634"/>
      <c r="B130" s="635"/>
      <c r="C130" s="635"/>
      <c r="D130" s="635"/>
      <c r="E130" s="517"/>
      <c r="F130" s="2410"/>
      <c r="G130" s="2410"/>
      <c r="H130" s="2410"/>
      <c r="I130" s="2410"/>
      <c r="J130" s="2410"/>
      <c r="K130" s="2410"/>
      <c r="L130" s="2410"/>
      <c r="M130" s="2410"/>
      <c r="N130" s="637"/>
      <c r="O130" s="287"/>
      <c r="P130" s="287"/>
      <c r="Q130" s="518"/>
    </row>
    <row r="131" spans="1:19">
      <c r="A131" s="634"/>
      <c r="B131" s="635"/>
      <c r="C131" s="635"/>
      <c r="D131" s="635"/>
      <c r="E131" s="517"/>
      <c r="F131" s="2410"/>
      <c r="G131" s="2410"/>
      <c r="H131" s="2410"/>
      <c r="I131" s="2410"/>
      <c r="J131" s="2410"/>
      <c r="K131" s="2410"/>
      <c r="L131" s="2410"/>
      <c r="M131" s="2410"/>
      <c r="N131" s="637"/>
      <c r="O131" s="287"/>
      <c r="P131" s="287"/>
      <c r="Q131" s="518"/>
    </row>
    <row r="132" spans="1:19">
      <c r="A132" s="634"/>
      <c r="B132" s="635"/>
      <c r="C132" s="635"/>
      <c r="D132" s="635"/>
      <c r="E132" s="517"/>
      <c r="F132" s="2410"/>
      <c r="G132" s="2410"/>
      <c r="H132" s="2410"/>
      <c r="I132" s="2410"/>
      <c r="J132" s="2410"/>
      <c r="K132" s="2410"/>
      <c r="L132" s="2410"/>
      <c r="M132" s="2410"/>
      <c r="N132" s="637"/>
      <c r="O132" s="287"/>
      <c r="P132" s="287"/>
      <c r="Q132" s="518"/>
    </row>
    <row r="133" spans="1:19">
      <c r="A133" s="634"/>
      <c r="B133" s="635"/>
      <c r="C133" s="635"/>
      <c r="D133" s="635"/>
      <c r="E133" s="517"/>
      <c r="F133" s="2410"/>
      <c r="G133" s="2410"/>
      <c r="H133" s="2410"/>
      <c r="I133" s="2410"/>
      <c r="J133" s="2410"/>
      <c r="K133" s="2410"/>
      <c r="L133" s="2410"/>
      <c r="M133" s="2410"/>
      <c r="N133" s="637"/>
      <c r="O133" s="287"/>
      <c r="P133" s="287"/>
      <c r="Q133" s="518"/>
    </row>
    <row r="134" spans="1:19">
      <c r="A134" s="634"/>
      <c r="B134" s="635"/>
      <c r="C134" s="635"/>
      <c r="D134" s="635"/>
      <c r="E134" s="517"/>
      <c r="F134" s="2410"/>
      <c r="G134" s="2410"/>
      <c r="H134" s="2410"/>
      <c r="I134" s="2410"/>
      <c r="J134" s="2410"/>
      <c r="K134" s="2410"/>
      <c r="L134" s="2410"/>
      <c r="M134" s="2410"/>
      <c r="N134" s="637"/>
      <c r="O134" s="287"/>
      <c r="P134" s="287"/>
      <c r="Q134" s="518"/>
    </row>
    <row r="135" spans="1:19" ht="13.8" thickBot="1">
      <c r="A135" s="634"/>
      <c r="B135" s="635"/>
      <c r="C135" s="635"/>
      <c r="D135" s="635"/>
      <c r="E135" s="517"/>
      <c r="F135" s="517"/>
      <c r="G135" s="3730" t="s">
        <v>16</v>
      </c>
      <c r="H135" s="3730"/>
      <c r="I135" s="3730"/>
      <c r="J135" s="3730"/>
      <c r="K135" s="3730"/>
      <c r="L135" s="3730"/>
      <c r="M135" s="3730"/>
      <c r="N135" s="3730"/>
      <c r="O135" s="287"/>
      <c r="P135" s="287"/>
      <c r="Q135" s="518"/>
      <c r="S135" s="618"/>
    </row>
    <row r="136" spans="1:19" ht="40.950000000000003" customHeight="1" thickBot="1">
      <c r="A136" s="198"/>
      <c r="B136" s="198"/>
      <c r="C136" s="198"/>
      <c r="D136" s="2837" t="s">
        <v>17</v>
      </c>
      <c r="E136" s="2838"/>
      <c r="F136" s="2838"/>
      <c r="G136" s="2838"/>
      <c r="H136" s="2839"/>
      <c r="I136" s="2837" t="s">
        <v>917</v>
      </c>
      <c r="J136" s="2838"/>
      <c r="K136" s="2838"/>
      <c r="L136" s="2839"/>
      <c r="M136" s="198"/>
      <c r="N136" s="198"/>
      <c r="O136" s="519"/>
      <c r="P136" s="519"/>
      <c r="Q136" s="520"/>
    </row>
    <row r="137" spans="1:19" ht="14.4" customHeight="1" thickBot="1">
      <c r="A137" s="198"/>
      <c r="B137" s="198"/>
      <c r="C137" s="198"/>
      <c r="D137" s="3667" t="s">
        <v>18</v>
      </c>
      <c r="E137" s="3668"/>
      <c r="F137" s="3668"/>
      <c r="G137" s="3668"/>
      <c r="H137" s="3669"/>
      <c r="I137" s="3670">
        <f>I138+I139+I140+I141+I142+I143</f>
        <v>8004.4</v>
      </c>
      <c r="J137" s="3671"/>
      <c r="K137" s="3671"/>
      <c r="L137" s="3672"/>
      <c r="M137" s="198"/>
      <c r="N137" s="198"/>
      <c r="O137" s="519"/>
      <c r="P137" s="519"/>
      <c r="Q137" s="520"/>
    </row>
    <row r="138" spans="1:19" ht="13.95" customHeight="1">
      <c r="A138" s="198"/>
      <c r="B138" s="198"/>
      <c r="C138" s="198"/>
      <c r="D138" s="3709" t="s">
        <v>214</v>
      </c>
      <c r="E138" s="3710"/>
      <c r="F138" s="3710"/>
      <c r="G138" s="3710"/>
      <c r="H138" s="3711"/>
      <c r="I138" s="3712">
        <v>6830.4</v>
      </c>
      <c r="J138" s="3713"/>
      <c r="K138" s="3713"/>
      <c r="L138" s="3714"/>
      <c r="M138" s="198"/>
      <c r="N138" s="198"/>
      <c r="O138" s="519"/>
      <c r="P138" s="519"/>
      <c r="Q138" s="520"/>
    </row>
    <row r="139" spans="1:19">
      <c r="A139" s="198"/>
      <c r="B139" s="198"/>
      <c r="C139" s="198"/>
      <c r="D139" s="3715" t="s">
        <v>379</v>
      </c>
      <c r="E139" s="3716"/>
      <c r="F139" s="3716"/>
      <c r="G139" s="3716"/>
      <c r="H139" s="3717"/>
      <c r="I139" s="3704"/>
      <c r="J139" s="3718"/>
      <c r="K139" s="3718"/>
      <c r="L139" s="3719"/>
      <c r="M139" s="198"/>
      <c r="N139" s="198"/>
      <c r="O139" s="519"/>
      <c r="P139" s="519"/>
      <c r="Q139" s="520"/>
    </row>
    <row r="140" spans="1:19" ht="13.2" customHeight="1">
      <c r="A140" s="198"/>
      <c r="B140" s="198"/>
      <c r="C140" s="198"/>
      <c r="D140" s="3715" t="s">
        <v>215</v>
      </c>
      <c r="E140" s="3716"/>
      <c r="F140" s="3716"/>
      <c r="G140" s="3716"/>
      <c r="H140" s="3717"/>
      <c r="I140" s="3704">
        <v>0</v>
      </c>
      <c r="J140" s="3718"/>
      <c r="K140" s="3718"/>
      <c r="L140" s="3719"/>
      <c r="M140" s="198"/>
      <c r="N140" s="198"/>
      <c r="O140" s="519"/>
      <c r="P140" s="519"/>
      <c r="Q140" s="520"/>
    </row>
    <row r="141" spans="1:19" ht="13.2" customHeight="1">
      <c r="A141" s="198"/>
      <c r="B141" s="198"/>
      <c r="C141" s="198"/>
      <c r="D141" s="3715" t="s">
        <v>216</v>
      </c>
      <c r="E141" s="3716"/>
      <c r="F141" s="3716"/>
      <c r="G141" s="3716"/>
      <c r="H141" s="3717"/>
      <c r="I141" s="3704"/>
      <c r="J141" s="3705"/>
      <c r="K141" s="3705"/>
      <c r="L141" s="3706"/>
      <c r="M141" s="198"/>
      <c r="N141" s="198"/>
      <c r="O141" s="519"/>
      <c r="P141" s="519"/>
      <c r="Q141" s="520"/>
    </row>
    <row r="142" spans="1:19" ht="13.95" customHeight="1">
      <c r="A142" s="198"/>
      <c r="B142" s="198"/>
      <c r="C142" s="198"/>
      <c r="D142" s="3720" t="s">
        <v>217</v>
      </c>
      <c r="E142" s="3721"/>
      <c r="F142" s="3721"/>
      <c r="G142" s="3721"/>
      <c r="H142" s="3722"/>
      <c r="I142" s="3704"/>
      <c r="J142" s="3705"/>
      <c r="K142" s="3705"/>
      <c r="L142" s="3706"/>
      <c r="M142" s="198"/>
      <c r="N142" s="198"/>
      <c r="O142" s="519"/>
      <c r="P142" s="519"/>
      <c r="Q142" s="520"/>
    </row>
    <row r="143" spans="1:19" ht="16.95" customHeight="1" thickBot="1">
      <c r="A143" s="198"/>
      <c r="B143" s="198"/>
      <c r="C143" s="198"/>
      <c r="D143" s="3661" t="s">
        <v>475</v>
      </c>
      <c r="E143" s="3662"/>
      <c r="F143" s="3662"/>
      <c r="G143" s="3662"/>
      <c r="H143" s="3663"/>
      <c r="I143" s="3664">
        <v>1174</v>
      </c>
      <c r="J143" s="3665"/>
      <c r="K143" s="3665"/>
      <c r="L143" s="3666"/>
      <c r="M143" s="198"/>
      <c r="N143" s="198"/>
      <c r="O143" s="519"/>
      <c r="P143" s="519"/>
      <c r="Q143" s="520"/>
    </row>
    <row r="144" spans="1:19" ht="29.4" customHeight="1" thickBot="1">
      <c r="A144" s="198"/>
      <c r="B144" s="198"/>
      <c r="C144" s="198"/>
      <c r="D144" s="3667" t="s">
        <v>19</v>
      </c>
      <c r="E144" s="3668"/>
      <c r="F144" s="3668"/>
      <c r="G144" s="3668"/>
      <c r="H144" s="3669"/>
      <c r="I144" s="3670">
        <f>SUM(I145:L145)</f>
        <v>0</v>
      </c>
      <c r="J144" s="3671"/>
      <c r="K144" s="3671"/>
      <c r="L144" s="3672"/>
      <c r="M144" s="198"/>
      <c r="N144" s="198"/>
      <c r="O144" s="519"/>
      <c r="P144" s="519"/>
      <c r="Q144" s="520"/>
    </row>
    <row r="145" spans="1:17" ht="13.8" thickBot="1">
      <c r="A145" s="198"/>
      <c r="B145" s="198"/>
      <c r="C145" s="198"/>
      <c r="D145" s="3673" t="s">
        <v>218</v>
      </c>
      <c r="E145" s="3674"/>
      <c r="F145" s="3674"/>
      <c r="G145" s="3674"/>
      <c r="H145" s="3675"/>
      <c r="I145" s="3676"/>
      <c r="J145" s="3677"/>
      <c r="K145" s="3677"/>
      <c r="L145" s="3678"/>
      <c r="M145" s="198"/>
      <c r="N145" s="198"/>
      <c r="O145" s="519"/>
      <c r="P145" s="519"/>
      <c r="Q145" s="520"/>
    </row>
    <row r="146" spans="1:17" ht="13.2" customHeight="1" thickBot="1">
      <c r="A146" s="198"/>
      <c r="B146" s="198"/>
      <c r="C146" s="198"/>
      <c r="D146" s="3655" t="s">
        <v>20</v>
      </c>
      <c r="E146" s="3656"/>
      <c r="F146" s="3656"/>
      <c r="G146" s="3656"/>
      <c r="H146" s="3657"/>
      <c r="I146" s="3658">
        <f>I144+I137</f>
        <v>8004.4</v>
      </c>
      <c r="J146" s="3659"/>
      <c r="K146" s="3659"/>
      <c r="L146" s="3660"/>
      <c r="M146" s="198"/>
      <c r="N146" s="198"/>
      <c r="O146" s="519"/>
      <c r="P146" s="519"/>
      <c r="Q146" s="520"/>
    </row>
  </sheetData>
  <mergeCells count="190">
    <mergeCell ref="A94:A95"/>
    <mergeCell ref="B94:B95"/>
    <mergeCell ref="C94:C95"/>
    <mergeCell ref="D94:D95"/>
    <mergeCell ref="E94:E95"/>
    <mergeCell ref="F94:F95"/>
    <mergeCell ref="N94:N95"/>
    <mergeCell ref="O94:O95"/>
    <mergeCell ref="P94:P95"/>
    <mergeCell ref="Q94:Q95"/>
    <mergeCell ref="O120:O121"/>
    <mergeCell ref="P120:P121"/>
    <mergeCell ref="Q120:Q121"/>
    <mergeCell ref="B123:G123"/>
    <mergeCell ref="N120:N121"/>
    <mergeCell ref="C122:G122"/>
    <mergeCell ref="I142:L142"/>
    <mergeCell ref="B124:G124"/>
    <mergeCell ref="D137:H137"/>
    <mergeCell ref="I137:L137"/>
    <mergeCell ref="D138:H138"/>
    <mergeCell ref="I138:L138"/>
    <mergeCell ref="D139:H139"/>
    <mergeCell ref="I139:L139"/>
    <mergeCell ref="D140:H140"/>
    <mergeCell ref="I140:L140"/>
    <mergeCell ref="D141:H141"/>
    <mergeCell ref="I141:L141"/>
    <mergeCell ref="D142:H142"/>
    <mergeCell ref="C101:Q101"/>
    <mergeCell ref="Q107:Q108"/>
    <mergeCell ref="N124:Q124"/>
    <mergeCell ref="G135:N135"/>
    <mergeCell ref="N92:N93"/>
    <mergeCell ref="O92:O93"/>
    <mergeCell ref="P92:P93"/>
    <mergeCell ref="A96:A97"/>
    <mergeCell ref="B96:B97"/>
    <mergeCell ref="C96:C97"/>
    <mergeCell ref="D96:D97"/>
    <mergeCell ref="E96:E97"/>
    <mergeCell ref="A107:A108"/>
    <mergeCell ref="B107:B108"/>
    <mergeCell ref="C107:C108"/>
    <mergeCell ref="D107:D108"/>
    <mergeCell ref="E107:E108"/>
    <mergeCell ref="C100:G100"/>
    <mergeCell ref="F96:F97"/>
    <mergeCell ref="N96:N97"/>
    <mergeCell ref="O96:O97"/>
    <mergeCell ref="P96:P97"/>
    <mergeCell ref="A104:A106"/>
    <mergeCell ref="B104:B106"/>
    <mergeCell ref="C104:C106"/>
    <mergeCell ref="D104:D106"/>
    <mergeCell ref="E104:E106"/>
    <mergeCell ref="F104:F106"/>
    <mergeCell ref="D146:H146"/>
    <mergeCell ref="I146:L146"/>
    <mergeCell ref="D143:H143"/>
    <mergeCell ref="I143:L143"/>
    <mergeCell ref="D144:H144"/>
    <mergeCell ref="I144:L144"/>
    <mergeCell ref="D145:H145"/>
    <mergeCell ref="I145:L145"/>
    <mergeCell ref="A31:A50"/>
    <mergeCell ref="B31:B50"/>
    <mergeCell ref="C31:C50"/>
    <mergeCell ref="E31:E50"/>
    <mergeCell ref="F31:F50"/>
    <mergeCell ref="D33:D38"/>
    <mergeCell ref="D39:D40"/>
    <mergeCell ref="D41:D43"/>
    <mergeCell ref="C51:G51"/>
    <mergeCell ref="A92:A93"/>
    <mergeCell ref="B92:B93"/>
    <mergeCell ref="C92:C93"/>
    <mergeCell ref="D92:D93"/>
    <mergeCell ref="E92:E93"/>
    <mergeCell ref="F92:F93"/>
    <mergeCell ref="F107:F108"/>
    <mergeCell ref="A102:A103"/>
    <mergeCell ref="B102:B103"/>
    <mergeCell ref="C102:C103"/>
    <mergeCell ref="D102:D103"/>
    <mergeCell ref="E102:E103"/>
    <mergeCell ref="F102:F103"/>
    <mergeCell ref="N107:N108"/>
    <mergeCell ref="O107:O108"/>
    <mergeCell ref="P107:P108"/>
    <mergeCell ref="A53:A91"/>
    <mergeCell ref="B53:B91"/>
    <mergeCell ref="C53:C91"/>
    <mergeCell ref="D53:D54"/>
    <mergeCell ref="E53:E91"/>
    <mergeCell ref="F53:F91"/>
    <mergeCell ref="N53:N54"/>
    <mergeCell ref="D77:D78"/>
    <mergeCell ref="D79:D83"/>
    <mergeCell ref="Q92:Q93"/>
    <mergeCell ref="Q96:Q97"/>
    <mergeCell ref="A98:A99"/>
    <mergeCell ref="B98:B99"/>
    <mergeCell ref="C98:C99"/>
    <mergeCell ref="D98:D99"/>
    <mergeCell ref="E98:E99"/>
    <mergeCell ref="F98:F99"/>
    <mergeCell ref="P31:P32"/>
    <mergeCell ref="Q31:Q32"/>
    <mergeCell ref="C52:Q52"/>
    <mergeCell ref="O53:O54"/>
    <mergeCell ref="P53:P54"/>
    <mergeCell ref="Q53:Q54"/>
    <mergeCell ref="D55:D64"/>
    <mergeCell ref="D66:D69"/>
    <mergeCell ref="D71:D76"/>
    <mergeCell ref="D31:D32"/>
    <mergeCell ref="N31:N32"/>
    <mergeCell ref="O31:O32"/>
    <mergeCell ref="N98:N99"/>
    <mergeCell ref="O98:O99"/>
    <mergeCell ref="P98:P99"/>
    <mergeCell ref="Q98:Q99"/>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6:H136"/>
    <mergeCell ref="I136:L136"/>
    <mergeCell ref="B7:Q7"/>
    <mergeCell ref="C8:Q8"/>
    <mergeCell ref="A9:A19"/>
    <mergeCell ref="B9:B19"/>
    <mergeCell ref="A109:A119"/>
    <mergeCell ref="B109:B119"/>
    <mergeCell ref="C109:C119"/>
    <mergeCell ref="E109:E119"/>
    <mergeCell ref="F109:F119"/>
    <mergeCell ref="G109:G115"/>
    <mergeCell ref="H109:H115"/>
    <mergeCell ref="I109:I115"/>
    <mergeCell ref="J109:J115"/>
    <mergeCell ref="K109:K115"/>
    <mergeCell ref="L109:L115"/>
    <mergeCell ref="M109:M115"/>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zoomScaleNormal="100" workbookViewId="0">
      <selection activeCell="N1" sqref="N1:Q1"/>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ht="44.4" customHeight="1">
      <c r="N1" s="3139" t="s">
        <v>1143</v>
      </c>
      <c r="O1" s="2671"/>
      <c r="P1" s="2671"/>
      <c r="Q1" s="2671"/>
    </row>
    <row r="2" spans="1:17">
      <c r="A2" s="633"/>
      <c r="B2" s="633"/>
      <c r="C2" s="633"/>
      <c r="D2" s="1007"/>
      <c r="E2" s="11" t="s">
        <v>535</v>
      </c>
      <c r="F2" s="12"/>
      <c r="G2" s="13"/>
      <c r="H2" s="12"/>
      <c r="I2" s="12"/>
      <c r="J2" s="12"/>
      <c r="K2" s="1007"/>
      <c r="L2" s="1010"/>
      <c r="M2" s="1011"/>
      <c r="N2" s="1011"/>
      <c r="O2" s="1011"/>
      <c r="P2" s="1011"/>
      <c r="Q2" s="1011"/>
    </row>
    <row r="3" spans="1:17" ht="13.8" thickBot="1">
      <c r="A3" s="14"/>
      <c r="B3" s="15"/>
      <c r="C3" s="15"/>
      <c r="D3" s="3731" t="s">
        <v>33</v>
      </c>
      <c r="E3" s="3731"/>
      <c r="F3" s="3731"/>
      <c r="G3" s="3731"/>
      <c r="H3" s="3731"/>
      <c r="I3" s="3731"/>
      <c r="J3" s="3731"/>
      <c r="K3" s="3731"/>
      <c r="L3" s="3731"/>
      <c r="M3" s="3731"/>
      <c r="N3" s="3731"/>
      <c r="O3" s="3731"/>
      <c r="P3" s="3731"/>
      <c r="Q3" s="3731"/>
    </row>
    <row r="4" spans="1:17" ht="29.4" customHeight="1">
      <c r="A4" s="3732" t="s">
        <v>0</v>
      </c>
      <c r="B4" s="3734" t="s">
        <v>1</v>
      </c>
      <c r="C4" s="3734" t="s">
        <v>2</v>
      </c>
      <c r="D4" s="3737" t="s">
        <v>3</v>
      </c>
      <c r="E4" s="2682" t="s">
        <v>4</v>
      </c>
      <c r="F4" s="2651" t="s">
        <v>5</v>
      </c>
      <c r="G4" s="2651" t="s">
        <v>6</v>
      </c>
      <c r="H4" s="3740" t="s">
        <v>680</v>
      </c>
      <c r="I4" s="3741"/>
      <c r="J4" s="3741"/>
      <c r="K4" s="3742"/>
      <c r="L4" s="3144" t="s">
        <v>435</v>
      </c>
      <c r="M4" s="3144" t="s">
        <v>725</v>
      </c>
      <c r="N4" s="2654" t="s">
        <v>21</v>
      </c>
      <c r="O4" s="2655"/>
      <c r="P4" s="2655"/>
      <c r="Q4" s="2656"/>
    </row>
    <row r="5" spans="1:17" ht="32.4" customHeight="1">
      <c r="A5" s="3733"/>
      <c r="B5" s="3735"/>
      <c r="C5" s="3735"/>
      <c r="D5" s="3738"/>
      <c r="E5" s="2683"/>
      <c r="F5" s="2652"/>
      <c r="G5" s="2652"/>
      <c r="H5" s="2657" t="s">
        <v>7</v>
      </c>
      <c r="I5" s="3745" t="s">
        <v>8</v>
      </c>
      <c r="J5" s="3746"/>
      <c r="K5" s="2660" t="s">
        <v>223</v>
      </c>
      <c r="L5" s="3006"/>
      <c r="M5" s="3006"/>
      <c r="N5" s="2662" t="s">
        <v>32</v>
      </c>
      <c r="O5" s="3745" t="s">
        <v>9</v>
      </c>
      <c r="P5" s="3747"/>
      <c r="Q5" s="3748"/>
    </row>
    <row r="6" spans="1:17" ht="65.400000000000006" customHeight="1" thickBot="1">
      <c r="A6" s="2658"/>
      <c r="B6" s="3736"/>
      <c r="C6" s="3736"/>
      <c r="D6" s="3739"/>
      <c r="E6" s="2684"/>
      <c r="F6" s="2653"/>
      <c r="G6" s="2653"/>
      <c r="H6" s="2658"/>
      <c r="I6" s="1290" t="s">
        <v>7</v>
      </c>
      <c r="J6" s="1291" t="s">
        <v>10</v>
      </c>
      <c r="K6" s="2661"/>
      <c r="L6" s="3007"/>
      <c r="M6" s="3007"/>
      <c r="N6" s="2663"/>
      <c r="O6" s="639" t="s">
        <v>121</v>
      </c>
      <c r="P6" s="639" t="s">
        <v>433</v>
      </c>
      <c r="Q6" s="640" t="s">
        <v>671</v>
      </c>
    </row>
    <row r="7" spans="1:17" ht="13.8" thickBot="1">
      <c r="A7" s="641" t="s">
        <v>11</v>
      </c>
      <c r="B7" s="3743" t="s">
        <v>536</v>
      </c>
      <c r="C7" s="2634"/>
      <c r="D7" s="2634"/>
      <c r="E7" s="2634"/>
      <c r="F7" s="2634"/>
      <c r="G7" s="2634"/>
      <c r="H7" s="2634"/>
      <c r="I7" s="2634"/>
      <c r="J7" s="2634"/>
      <c r="K7" s="2634"/>
      <c r="L7" s="2634"/>
      <c r="M7" s="2634"/>
      <c r="N7" s="2634"/>
      <c r="O7" s="2634"/>
      <c r="P7" s="2634"/>
      <c r="Q7" s="2635"/>
    </row>
    <row r="8" spans="1:17" ht="13.8" thickBot="1">
      <c r="A8" s="642" t="s">
        <v>11</v>
      </c>
      <c r="B8" s="643" t="s">
        <v>11</v>
      </c>
      <c r="C8" s="2589" t="s">
        <v>537</v>
      </c>
      <c r="D8" s="2590"/>
      <c r="E8" s="2590"/>
      <c r="F8" s="2590"/>
      <c r="G8" s="2590"/>
      <c r="H8" s="2590"/>
      <c r="I8" s="2590"/>
      <c r="J8" s="2590"/>
      <c r="K8" s="2590"/>
      <c r="L8" s="2590"/>
      <c r="M8" s="2590"/>
      <c r="N8" s="2591"/>
      <c r="O8" s="2591"/>
      <c r="P8" s="2591"/>
      <c r="Q8" s="2592"/>
    </row>
    <row r="9" spans="1:17">
      <c r="A9" s="3012" t="s">
        <v>11</v>
      </c>
      <c r="B9" s="3015" t="s">
        <v>11</v>
      </c>
      <c r="C9" s="2619" t="s">
        <v>11</v>
      </c>
      <c r="D9" s="2552" t="s">
        <v>538</v>
      </c>
      <c r="E9" s="3118" t="s">
        <v>539</v>
      </c>
      <c r="F9" s="2628" t="s">
        <v>540</v>
      </c>
      <c r="G9" s="644" t="s">
        <v>36</v>
      </c>
      <c r="H9" s="297">
        <f>I9+K9</f>
        <v>361</v>
      </c>
      <c r="I9" s="646">
        <v>361</v>
      </c>
      <c r="J9" s="646">
        <v>337.7</v>
      </c>
      <c r="K9" s="298">
        <v>0</v>
      </c>
      <c r="L9" s="716">
        <v>330</v>
      </c>
      <c r="M9" s="1123">
        <v>360</v>
      </c>
      <c r="N9" s="1124" t="s">
        <v>541</v>
      </c>
      <c r="O9" s="1125" t="s">
        <v>542</v>
      </c>
      <c r="P9" s="1125" t="s">
        <v>542</v>
      </c>
      <c r="Q9" s="123">
        <v>180</v>
      </c>
    </row>
    <row r="10" spans="1:17">
      <c r="A10" s="3013"/>
      <c r="B10" s="2608"/>
      <c r="C10" s="2609"/>
      <c r="D10" s="2577"/>
      <c r="E10" s="3744"/>
      <c r="F10" s="2629"/>
      <c r="G10" s="24" t="s">
        <v>52</v>
      </c>
      <c r="H10" s="299">
        <f>I10+K10</f>
        <v>0</v>
      </c>
      <c r="I10" s="25">
        <v>0</v>
      </c>
      <c r="J10" s="25">
        <v>0</v>
      </c>
      <c r="K10" s="1126">
        <v>0</v>
      </c>
      <c r="L10" s="26"/>
      <c r="M10" s="1127"/>
      <c r="N10" s="1128" t="s">
        <v>543</v>
      </c>
      <c r="O10" s="1129" t="s">
        <v>53</v>
      </c>
      <c r="P10" s="1129" t="s">
        <v>53</v>
      </c>
      <c r="Q10" s="1130">
        <v>2</v>
      </c>
    </row>
    <row r="11" spans="1:17" ht="16.95" customHeight="1">
      <c r="A11" s="3013"/>
      <c r="B11" s="2608"/>
      <c r="C11" s="2609"/>
      <c r="D11" s="2577"/>
      <c r="E11" s="3744"/>
      <c r="F11" s="2629"/>
      <c r="G11" s="24" t="s">
        <v>224</v>
      </c>
      <c r="H11" s="299">
        <f>I11+K11</f>
        <v>25</v>
      </c>
      <c r="I11" s="25">
        <v>25</v>
      </c>
      <c r="J11" s="25">
        <v>4.5999999999999996</v>
      </c>
      <c r="K11" s="1126">
        <v>0</v>
      </c>
      <c r="L11" s="26">
        <v>26</v>
      </c>
      <c r="M11" s="1127">
        <v>28</v>
      </c>
      <c r="N11" s="1131" t="s">
        <v>544</v>
      </c>
      <c r="O11" s="1129" t="s">
        <v>545</v>
      </c>
      <c r="P11" s="1129" t="s">
        <v>545</v>
      </c>
      <c r="Q11" s="1130">
        <v>14000</v>
      </c>
    </row>
    <row r="12" spans="1:17" ht="17.399999999999999" customHeight="1" thickBot="1">
      <c r="A12" s="3014"/>
      <c r="B12" s="3016"/>
      <c r="C12" s="2620"/>
      <c r="D12" s="2553"/>
      <c r="E12" s="3119"/>
      <c r="F12" s="2630"/>
      <c r="G12" s="645" t="s">
        <v>12</v>
      </c>
      <c r="H12" s="300">
        <f t="shared" ref="H12:M12" si="0">H9+H10+H11</f>
        <v>386</v>
      </c>
      <c r="I12" s="300">
        <f t="shared" si="0"/>
        <v>386</v>
      </c>
      <c r="J12" s="300">
        <f t="shared" si="0"/>
        <v>342.3</v>
      </c>
      <c r="K12" s="301">
        <f t="shared" si="0"/>
        <v>0</v>
      </c>
      <c r="L12" s="27">
        <f t="shared" si="0"/>
        <v>356</v>
      </c>
      <c r="M12" s="34">
        <f t="shared" si="0"/>
        <v>388</v>
      </c>
      <c r="N12" s="1132"/>
      <c r="O12" s="1133"/>
      <c r="P12" s="1133"/>
      <c r="Q12" s="1134"/>
    </row>
    <row r="13" spans="1:17">
      <c r="A13" s="3012" t="s">
        <v>11</v>
      </c>
      <c r="B13" s="3015" t="s">
        <v>11</v>
      </c>
      <c r="C13" s="2619" t="s">
        <v>13</v>
      </c>
      <c r="D13" s="2552" t="s">
        <v>546</v>
      </c>
      <c r="E13" s="3118" t="s">
        <v>547</v>
      </c>
      <c r="F13" s="2628" t="s">
        <v>540</v>
      </c>
      <c r="G13" s="644" t="s">
        <v>36</v>
      </c>
      <c r="H13" s="297">
        <f>I13+K13</f>
        <v>425.6</v>
      </c>
      <c r="I13" s="646">
        <v>425.6</v>
      </c>
      <c r="J13" s="646">
        <v>379.8</v>
      </c>
      <c r="K13" s="298">
        <v>0</v>
      </c>
      <c r="L13" s="716">
        <v>390</v>
      </c>
      <c r="M13" s="1123">
        <v>425</v>
      </c>
      <c r="N13" s="1135" t="s">
        <v>541</v>
      </c>
      <c r="O13" s="1136">
        <v>148</v>
      </c>
      <c r="P13" s="1136">
        <v>148</v>
      </c>
      <c r="Q13" s="1137">
        <v>148</v>
      </c>
    </row>
    <row r="14" spans="1:17">
      <c r="A14" s="3013"/>
      <c r="B14" s="2608"/>
      <c r="C14" s="2609"/>
      <c r="D14" s="2577"/>
      <c r="E14" s="3744"/>
      <c r="F14" s="2629"/>
      <c r="G14" s="24" t="s">
        <v>52</v>
      </c>
      <c r="H14" s="299">
        <f>I14+K14</f>
        <v>0</v>
      </c>
      <c r="I14" s="25">
        <v>0</v>
      </c>
      <c r="J14" s="25">
        <v>0</v>
      </c>
      <c r="K14" s="1126">
        <v>0</v>
      </c>
      <c r="L14" s="26"/>
      <c r="M14" s="1127"/>
      <c r="N14" s="1128" t="s">
        <v>543</v>
      </c>
      <c r="O14" s="1138">
        <v>4</v>
      </c>
      <c r="P14" s="1138">
        <v>4</v>
      </c>
      <c r="Q14" s="1130">
        <v>4</v>
      </c>
    </row>
    <row r="15" spans="1:17" ht="17.399999999999999" customHeight="1">
      <c r="A15" s="3013"/>
      <c r="B15" s="2608"/>
      <c r="C15" s="2609"/>
      <c r="D15" s="2577"/>
      <c r="E15" s="3744"/>
      <c r="F15" s="2629"/>
      <c r="G15" s="24" t="s">
        <v>224</v>
      </c>
      <c r="H15" s="299">
        <f>I15+K15</f>
        <v>44</v>
      </c>
      <c r="I15" s="25">
        <v>44</v>
      </c>
      <c r="J15" s="25">
        <v>0</v>
      </c>
      <c r="K15" s="1126">
        <v>0</v>
      </c>
      <c r="L15" s="26">
        <v>46</v>
      </c>
      <c r="M15" s="1127">
        <v>50</v>
      </c>
      <c r="N15" s="1131" t="s">
        <v>548</v>
      </c>
      <c r="O15" s="1129" t="s">
        <v>549</v>
      </c>
      <c r="P15" s="1129" t="s">
        <v>549</v>
      </c>
      <c r="Q15" s="1130">
        <v>11000</v>
      </c>
    </row>
    <row r="16" spans="1:17" ht="21" customHeight="1" thickBot="1">
      <c r="A16" s="3014"/>
      <c r="B16" s="3016"/>
      <c r="C16" s="2620"/>
      <c r="D16" s="2553"/>
      <c r="E16" s="3119"/>
      <c r="F16" s="2630"/>
      <c r="G16" s="645" t="s">
        <v>12</v>
      </c>
      <c r="H16" s="300">
        <f t="shared" ref="H16:M16" si="1">H13+H14+H15</f>
        <v>469.6</v>
      </c>
      <c r="I16" s="300">
        <f t="shared" si="1"/>
        <v>469.6</v>
      </c>
      <c r="J16" s="300">
        <f t="shared" si="1"/>
        <v>379.8</v>
      </c>
      <c r="K16" s="301">
        <f t="shared" si="1"/>
        <v>0</v>
      </c>
      <c r="L16" s="27">
        <f t="shared" si="1"/>
        <v>436</v>
      </c>
      <c r="M16" s="34">
        <f t="shared" si="1"/>
        <v>475</v>
      </c>
      <c r="N16" s="1132"/>
      <c r="O16" s="1133"/>
      <c r="P16" s="1133"/>
      <c r="Q16" s="1134"/>
    </row>
    <row r="17" spans="1:18">
      <c r="A17" s="3012" t="s">
        <v>11</v>
      </c>
      <c r="B17" s="3015" t="s">
        <v>11</v>
      </c>
      <c r="C17" s="2619" t="s">
        <v>34</v>
      </c>
      <c r="D17" s="2552" t="s">
        <v>550</v>
      </c>
      <c r="E17" s="3118" t="s">
        <v>551</v>
      </c>
      <c r="F17" s="2628" t="s">
        <v>540</v>
      </c>
      <c r="G17" s="644" t="s">
        <v>36</v>
      </c>
      <c r="H17" s="297">
        <f>I17+K17</f>
        <v>1280</v>
      </c>
      <c r="I17" s="646">
        <v>1280</v>
      </c>
      <c r="J17" s="646">
        <v>1210.5999999999999</v>
      </c>
      <c r="K17" s="298">
        <v>0</v>
      </c>
      <c r="L17" s="716">
        <v>1225</v>
      </c>
      <c r="M17" s="715">
        <v>1340</v>
      </c>
      <c r="N17" s="1124" t="s">
        <v>541</v>
      </c>
      <c r="O17" s="1125" t="s">
        <v>39</v>
      </c>
      <c r="P17" s="1125" t="s">
        <v>39</v>
      </c>
      <c r="Q17" s="123">
        <v>13</v>
      </c>
    </row>
    <row r="18" spans="1:18">
      <c r="A18" s="3013"/>
      <c r="B18" s="2608"/>
      <c r="C18" s="2609"/>
      <c r="D18" s="2577"/>
      <c r="E18" s="3744"/>
      <c r="F18" s="2629"/>
      <c r="G18" s="24" t="s">
        <v>52</v>
      </c>
      <c r="H18" s="299">
        <f>I18+K18</f>
        <v>0</v>
      </c>
      <c r="I18" s="25">
        <v>0</v>
      </c>
      <c r="J18" s="25">
        <v>0</v>
      </c>
      <c r="K18" s="1126">
        <v>0</v>
      </c>
      <c r="L18" s="26"/>
      <c r="M18" s="28"/>
      <c r="N18" s="1128" t="s">
        <v>543</v>
      </c>
      <c r="O18" s="1129" t="s">
        <v>53</v>
      </c>
      <c r="P18" s="1129" t="s">
        <v>213</v>
      </c>
      <c r="Q18" s="1130">
        <v>1</v>
      </c>
    </row>
    <row r="19" spans="1:18">
      <c r="A19" s="3013"/>
      <c r="B19" s="2608"/>
      <c r="C19" s="2609"/>
      <c r="D19" s="2577"/>
      <c r="E19" s="3744"/>
      <c r="F19" s="2629"/>
      <c r="G19" s="24" t="s">
        <v>224</v>
      </c>
      <c r="H19" s="299">
        <f>I19+K19</f>
        <v>75</v>
      </c>
      <c r="I19" s="25">
        <v>75</v>
      </c>
      <c r="J19" s="25">
        <v>0</v>
      </c>
      <c r="K19" s="1126">
        <v>0</v>
      </c>
      <c r="L19" s="26">
        <v>77</v>
      </c>
      <c r="M19" s="28">
        <v>85</v>
      </c>
      <c r="N19" s="1139" t="s">
        <v>552</v>
      </c>
      <c r="O19" s="1129" t="s">
        <v>553</v>
      </c>
      <c r="P19" s="1129" t="s">
        <v>553</v>
      </c>
      <c r="Q19" s="1130">
        <v>52</v>
      </c>
    </row>
    <row r="20" spans="1:18" ht="26.4">
      <c r="A20" s="3013"/>
      <c r="B20" s="2608"/>
      <c r="C20" s="2609"/>
      <c r="D20" s="2577"/>
      <c r="E20" s="3744"/>
      <c r="F20" s="2629"/>
      <c r="G20" s="24"/>
      <c r="H20" s="299"/>
      <c r="I20" s="25"/>
      <c r="J20" s="25"/>
      <c r="K20" s="1126"/>
      <c r="L20" s="26"/>
      <c r="M20" s="28"/>
      <c r="N20" s="1131" t="s">
        <v>554</v>
      </c>
      <c r="O20" s="1129" t="s">
        <v>181</v>
      </c>
      <c r="P20" s="1129" t="s">
        <v>181</v>
      </c>
      <c r="Q20" s="1130">
        <v>7</v>
      </c>
    </row>
    <row r="21" spans="1:18" ht="18.600000000000001" customHeight="1" thickBot="1">
      <c r="A21" s="3014"/>
      <c r="B21" s="3016"/>
      <c r="C21" s="2620"/>
      <c r="D21" s="2553"/>
      <c r="E21" s="3119"/>
      <c r="F21" s="2630"/>
      <c r="G21" s="645" t="s">
        <v>12</v>
      </c>
      <c r="H21" s="300">
        <f t="shared" ref="H21:M21" si="2">H17+H18+H19</f>
        <v>1355</v>
      </c>
      <c r="I21" s="300">
        <f t="shared" si="2"/>
        <v>1355</v>
      </c>
      <c r="J21" s="300">
        <f t="shared" si="2"/>
        <v>1210.5999999999999</v>
      </c>
      <c r="K21" s="301">
        <f t="shared" si="2"/>
        <v>0</v>
      </c>
      <c r="L21" s="27">
        <f t="shared" si="2"/>
        <v>1302</v>
      </c>
      <c r="M21" s="301">
        <f t="shared" si="2"/>
        <v>1425</v>
      </c>
      <c r="N21" s="1140" t="s">
        <v>544</v>
      </c>
      <c r="O21" s="1133" t="s">
        <v>898</v>
      </c>
      <c r="P21" s="1133" t="s">
        <v>898</v>
      </c>
      <c r="Q21" s="1141">
        <v>9200</v>
      </c>
    </row>
    <row r="22" spans="1:18">
      <c r="A22" s="3012" t="s">
        <v>11</v>
      </c>
      <c r="B22" s="3015" t="s">
        <v>11</v>
      </c>
      <c r="C22" s="2619" t="s">
        <v>54</v>
      </c>
      <c r="D22" s="2552" t="s">
        <v>555</v>
      </c>
      <c r="E22" s="3118" t="s">
        <v>556</v>
      </c>
      <c r="F22" s="2628" t="s">
        <v>540</v>
      </c>
      <c r="G22" s="644" t="s">
        <v>36</v>
      </c>
      <c r="H22" s="297">
        <f>I22+K22</f>
        <v>250.2</v>
      </c>
      <c r="I22" s="646">
        <v>242.2</v>
      </c>
      <c r="J22" s="646">
        <v>182.3</v>
      </c>
      <c r="K22" s="298">
        <v>8</v>
      </c>
      <c r="L22" s="716">
        <v>260</v>
      </c>
      <c r="M22" s="1123">
        <v>270</v>
      </c>
      <c r="N22" s="1142" t="s">
        <v>557</v>
      </c>
      <c r="O22" s="1125" t="s">
        <v>59</v>
      </c>
      <c r="P22" s="1125" t="s">
        <v>899</v>
      </c>
      <c r="Q22" s="123">
        <v>18</v>
      </c>
    </row>
    <row r="23" spans="1:18">
      <c r="A23" s="3013"/>
      <c r="B23" s="2608"/>
      <c r="C23" s="2609"/>
      <c r="D23" s="2577"/>
      <c r="E23" s="3744"/>
      <c r="F23" s="2629"/>
      <c r="G23" s="24" t="s">
        <v>52</v>
      </c>
      <c r="H23" s="299">
        <f>I23+K23</f>
        <v>0</v>
      </c>
      <c r="I23" s="25">
        <v>0</v>
      </c>
      <c r="J23" s="25">
        <v>0</v>
      </c>
      <c r="K23" s="1126">
        <v>0</v>
      </c>
      <c r="L23" s="26"/>
      <c r="M23" s="1127"/>
      <c r="N23" s="1131" t="s">
        <v>559</v>
      </c>
      <c r="O23" s="1129" t="s">
        <v>58</v>
      </c>
      <c r="P23" s="1129" t="s">
        <v>560</v>
      </c>
      <c r="Q23" s="1130">
        <v>10500</v>
      </c>
    </row>
    <row r="24" spans="1:18" ht="32.4" customHeight="1">
      <c r="A24" s="3013"/>
      <c r="B24" s="2608"/>
      <c r="C24" s="2609"/>
      <c r="D24" s="2577"/>
      <c r="E24" s="3744"/>
      <c r="F24" s="2629"/>
      <c r="G24" s="24" t="s">
        <v>224</v>
      </c>
      <c r="H24" s="299">
        <f>I24+K24</f>
        <v>7</v>
      </c>
      <c r="I24" s="25">
        <v>7</v>
      </c>
      <c r="J24" s="25">
        <v>0</v>
      </c>
      <c r="K24" s="1126">
        <v>0</v>
      </c>
      <c r="L24" s="26">
        <v>0</v>
      </c>
      <c r="M24" s="1127">
        <v>0</v>
      </c>
      <c r="N24" s="1131" t="s">
        <v>561</v>
      </c>
      <c r="O24" s="1129" t="s">
        <v>227</v>
      </c>
      <c r="P24" s="1129" t="s">
        <v>57</v>
      </c>
      <c r="Q24" s="1130">
        <v>11</v>
      </c>
    </row>
    <row r="25" spans="1:18" ht="13.8" thickBot="1">
      <c r="A25" s="3014"/>
      <c r="B25" s="3016"/>
      <c r="C25" s="2620"/>
      <c r="D25" s="2553"/>
      <c r="E25" s="3119"/>
      <c r="F25" s="2630"/>
      <c r="G25" s="645" t="s">
        <v>12</v>
      </c>
      <c r="H25" s="300">
        <f t="shared" ref="H25:M25" si="3">H22+H23+H24</f>
        <v>257.2</v>
      </c>
      <c r="I25" s="300">
        <f t="shared" si="3"/>
        <v>249.2</v>
      </c>
      <c r="J25" s="300">
        <f t="shared" si="3"/>
        <v>182.3</v>
      </c>
      <c r="K25" s="300">
        <f t="shared" si="3"/>
        <v>8</v>
      </c>
      <c r="L25" s="27">
        <f t="shared" si="3"/>
        <v>260</v>
      </c>
      <c r="M25" s="34">
        <f t="shared" si="3"/>
        <v>270</v>
      </c>
      <c r="N25" s="1140" t="s">
        <v>562</v>
      </c>
      <c r="O25" s="1133" t="s">
        <v>900</v>
      </c>
      <c r="P25" s="1133" t="s">
        <v>901</v>
      </c>
      <c r="Q25" s="1141">
        <v>3500</v>
      </c>
    </row>
    <row r="26" spans="1:18">
      <c r="A26" s="3012" t="s">
        <v>11</v>
      </c>
      <c r="B26" s="3015" t="s">
        <v>11</v>
      </c>
      <c r="C26" s="2619" t="s">
        <v>37</v>
      </c>
      <c r="D26" s="2552" t="s">
        <v>563</v>
      </c>
      <c r="E26" s="3118" t="s">
        <v>564</v>
      </c>
      <c r="F26" s="2628" t="s">
        <v>540</v>
      </c>
      <c r="G26" s="644" t="s">
        <v>36</v>
      </c>
      <c r="H26" s="297">
        <f>I26+K26</f>
        <v>194.3</v>
      </c>
      <c r="I26" s="646">
        <v>194.3</v>
      </c>
      <c r="J26" s="646">
        <v>188.6</v>
      </c>
      <c r="K26" s="298">
        <v>0</v>
      </c>
      <c r="L26" s="716">
        <v>190</v>
      </c>
      <c r="M26" s="1123">
        <v>210</v>
      </c>
      <c r="N26" s="1142" t="s">
        <v>565</v>
      </c>
      <c r="O26" s="1143" t="s">
        <v>566</v>
      </c>
      <c r="P26" s="1143" t="s">
        <v>566</v>
      </c>
      <c r="Q26" s="123">
        <v>72</v>
      </c>
      <c r="R26" s="305"/>
    </row>
    <row r="27" spans="1:18">
      <c r="A27" s="3013"/>
      <c r="B27" s="2608"/>
      <c r="C27" s="2609"/>
      <c r="D27" s="2577"/>
      <c r="E27" s="3744"/>
      <c r="F27" s="2629"/>
      <c r="G27" s="295" t="s">
        <v>52</v>
      </c>
      <c r="H27" s="1144">
        <f>I27+K27</f>
        <v>0</v>
      </c>
      <c r="I27" s="1145">
        <v>0</v>
      </c>
      <c r="J27" s="1145">
        <v>0</v>
      </c>
      <c r="K27" s="1146">
        <v>0</v>
      </c>
      <c r="L27" s="1147"/>
      <c r="M27" s="1148"/>
      <c r="N27" s="1131" t="s">
        <v>567</v>
      </c>
      <c r="O27" s="1149" t="s">
        <v>558</v>
      </c>
      <c r="P27" s="1149" t="s">
        <v>558</v>
      </c>
      <c r="Q27" s="1130">
        <v>30</v>
      </c>
      <c r="R27" s="305"/>
    </row>
    <row r="28" spans="1:18" ht="14.4" customHeight="1">
      <c r="A28" s="3013"/>
      <c r="B28" s="2608"/>
      <c r="C28" s="2609"/>
      <c r="D28" s="2577"/>
      <c r="E28" s="3744"/>
      <c r="F28" s="2629"/>
      <c r="G28" s="24" t="s">
        <v>224</v>
      </c>
      <c r="H28" s="299">
        <f>I28+K28</f>
        <v>150</v>
      </c>
      <c r="I28" s="25">
        <v>145</v>
      </c>
      <c r="J28" s="25">
        <v>7.5</v>
      </c>
      <c r="K28" s="1126">
        <v>5</v>
      </c>
      <c r="L28" s="302">
        <v>140</v>
      </c>
      <c r="M28" s="1150">
        <v>154</v>
      </c>
      <c r="N28" s="1131" t="s">
        <v>548</v>
      </c>
      <c r="O28" s="1149" t="s">
        <v>568</v>
      </c>
      <c r="P28" s="1149" t="s">
        <v>902</v>
      </c>
      <c r="Q28" s="1130">
        <v>45000</v>
      </c>
      <c r="R28" s="305"/>
    </row>
    <row r="29" spans="1:18" ht="15.6" customHeight="1" thickBot="1">
      <c r="A29" s="3014"/>
      <c r="B29" s="3016"/>
      <c r="C29" s="2620"/>
      <c r="D29" s="2553"/>
      <c r="E29" s="3119"/>
      <c r="F29" s="2630"/>
      <c r="G29" s="645" t="s">
        <v>12</v>
      </c>
      <c r="H29" s="300">
        <f t="shared" ref="H29:M29" si="4">H26+H28+H27</f>
        <v>344.3</v>
      </c>
      <c r="I29" s="300">
        <f t="shared" si="4"/>
        <v>339.3</v>
      </c>
      <c r="J29" s="300">
        <f t="shared" si="4"/>
        <v>196.1</v>
      </c>
      <c r="K29" s="301">
        <f t="shared" si="4"/>
        <v>5</v>
      </c>
      <c r="L29" s="27">
        <f t="shared" si="4"/>
        <v>330</v>
      </c>
      <c r="M29" s="34">
        <f t="shared" si="4"/>
        <v>364</v>
      </c>
      <c r="N29" s="1132"/>
      <c r="O29" s="1967"/>
      <c r="P29" s="1967"/>
      <c r="Q29" s="1141"/>
      <c r="R29" s="305"/>
    </row>
    <row r="30" spans="1:18" ht="26.4">
      <c r="A30" s="3749" t="s">
        <v>11</v>
      </c>
      <c r="B30" s="2608" t="s">
        <v>11</v>
      </c>
      <c r="C30" s="2609" t="s">
        <v>55</v>
      </c>
      <c r="D30" s="2577" t="s">
        <v>569</v>
      </c>
      <c r="E30" s="3744" t="s">
        <v>40</v>
      </c>
      <c r="F30" s="2629" t="s">
        <v>540</v>
      </c>
      <c r="G30" s="1844" t="s">
        <v>36</v>
      </c>
      <c r="H30" s="1256">
        <f>I30+K30</f>
        <v>13</v>
      </c>
      <c r="I30" s="1842">
        <v>13</v>
      </c>
      <c r="J30" s="1842">
        <v>0</v>
      </c>
      <c r="K30" s="1151">
        <v>0</v>
      </c>
      <c r="L30" s="1843">
        <v>15</v>
      </c>
      <c r="M30" s="1153">
        <v>17</v>
      </c>
      <c r="N30" s="1970" t="s">
        <v>570</v>
      </c>
      <c r="O30" s="1257">
        <v>8</v>
      </c>
      <c r="P30" s="1257">
        <v>8</v>
      </c>
      <c r="Q30" s="1137">
        <v>8</v>
      </c>
      <c r="R30" s="305"/>
    </row>
    <row r="31" spans="1:18" ht="13.8" thickBot="1">
      <c r="A31" s="3750"/>
      <c r="B31" s="3751"/>
      <c r="C31" s="3752"/>
      <c r="D31" s="3753"/>
      <c r="E31" s="3754"/>
      <c r="F31" s="3755"/>
      <c r="G31" s="1258" t="s">
        <v>12</v>
      </c>
      <c r="H31" s="1259">
        <f t="shared" ref="H31:M31" si="5">H30*1</f>
        <v>13</v>
      </c>
      <c r="I31" s="1259">
        <f t="shared" si="5"/>
        <v>13</v>
      </c>
      <c r="J31" s="1259">
        <f t="shared" si="5"/>
        <v>0</v>
      </c>
      <c r="K31" s="1260">
        <f t="shared" si="5"/>
        <v>0</v>
      </c>
      <c r="L31" s="1261">
        <f t="shared" si="5"/>
        <v>15</v>
      </c>
      <c r="M31" s="1260">
        <f t="shared" si="5"/>
        <v>17</v>
      </c>
      <c r="N31" s="1140"/>
      <c r="O31" s="1133"/>
      <c r="P31" s="1133"/>
      <c r="Q31" s="1134"/>
      <c r="R31" s="305"/>
    </row>
    <row r="32" spans="1:18">
      <c r="A32" s="3013" t="s">
        <v>11</v>
      </c>
      <c r="B32" s="2608" t="s">
        <v>11</v>
      </c>
      <c r="C32" s="2609" t="s">
        <v>38</v>
      </c>
      <c r="D32" s="2577" t="s">
        <v>571</v>
      </c>
      <c r="E32" s="3744" t="s">
        <v>40</v>
      </c>
      <c r="F32" s="2629" t="s">
        <v>540</v>
      </c>
      <c r="G32" s="1300" t="s">
        <v>36</v>
      </c>
      <c r="H32" s="1256"/>
      <c r="I32" s="1301"/>
      <c r="J32" s="1301"/>
      <c r="K32" s="1151"/>
      <c r="L32" s="1152">
        <v>5</v>
      </c>
      <c r="M32" s="1153">
        <v>8</v>
      </c>
      <c r="N32" s="1142" t="s">
        <v>572</v>
      </c>
      <c r="O32" s="111"/>
      <c r="P32" s="1125" t="s">
        <v>57</v>
      </c>
      <c r="Q32" s="123">
        <v>10</v>
      </c>
      <c r="R32" s="305"/>
    </row>
    <row r="33" spans="1:18">
      <c r="A33" s="3013"/>
      <c r="B33" s="2608"/>
      <c r="C33" s="2609"/>
      <c r="D33" s="2577"/>
      <c r="E33" s="3744"/>
      <c r="F33" s="2629"/>
      <c r="G33" s="24"/>
      <c r="H33" s="299"/>
      <c r="I33" s="25"/>
      <c r="J33" s="25"/>
      <c r="K33" s="1126"/>
      <c r="L33" s="26"/>
      <c r="M33" s="28"/>
      <c r="N33" s="1131"/>
      <c r="O33" s="1129"/>
      <c r="P33" s="1129"/>
      <c r="Q33" s="1154"/>
      <c r="R33" s="305"/>
    </row>
    <row r="34" spans="1:18">
      <c r="A34" s="3013"/>
      <c r="B34" s="2608"/>
      <c r="C34" s="2609"/>
      <c r="D34" s="2577"/>
      <c r="E34" s="3744"/>
      <c r="F34" s="2629"/>
      <c r="G34" s="24"/>
      <c r="H34" s="299"/>
      <c r="I34" s="25"/>
      <c r="J34" s="25"/>
      <c r="K34" s="1126"/>
      <c r="L34" s="26"/>
      <c r="M34" s="28"/>
      <c r="N34" s="1155"/>
      <c r="O34" s="1129"/>
      <c r="P34" s="1129"/>
      <c r="Q34" s="1154"/>
      <c r="R34" s="305"/>
    </row>
    <row r="35" spans="1:18" ht="13.8" thickBot="1">
      <c r="A35" s="3014"/>
      <c r="B35" s="3016"/>
      <c r="C35" s="2620"/>
      <c r="D35" s="2553"/>
      <c r="E35" s="3119"/>
      <c r="F35" s="2630"/>
      <c r="G35" s="645" t="s">
        <v>12</v>
      </c>
      <c r="H35" s="300">
        <f t="shared" ref="H35:M35" si="6">H32*1</f>
        <v>0</v>
      </c>
      <c r="I35" s="300">
        <f t="shared" si="6"/>
        <v>0</v>
      </c>
      <c r="J35" s="300">
        <f t="shared" si="6"/>
        <v>0</v>
      </c>
      <c r="K35" s="301">
        <f t="shared" si="6"/>
        <v>0</v>
      </c>
      <c r="L35" s="27">
        <f t="shared" si="6"/>
        <v>5</v>
      </c>
      <c r="M35" s="301">
        <f t="shared" si="6"/>
        <v>8</v>
      </c>
      <c r="N35" s="1132"/>
      <c r="O35" s="1133"/>
      <c r="P35" s="1133"/>
      <c r="Q35" s="1134"/>
      <c r="R35" s="305"/>
    </row>
    <row r="36" spans="1:18">
      <c r="A36" s="3012" t="s">
        <v>11</v>
      </c>
      <c r="B36" s="3015" t="s">
        <v>11</v>
      </c>
      <c r="C36" s="3756" t="s">
        <v>56</v>
      </c>
      <c r="D36" s="3758" t="s">
        <v>573</v>
      </c>
      <c r="E36" s="3760" t="s">
        <v>40</v>
      </c>
      <c r="F36" s="3762" t="s">
        <v>540</v>
      </c>
      <c r="G36" s="1156" t="s">
        <v>36</v>
      </c>
      <c r="H36" s="1157"/>
      <c r="I36" s="1158"/>
      <c r="J36" s="1158"/>
      <c r="K36" s="1159"/>
      <c r="L36" s="1160">
        <v>5</v>
      </c>
      <c r="M36" s="1160"/>
      <c r="N36" s="1222" t="s">
        <v>574</v>
      </c>
      <c r="O36" s="1223"/>
      <c r="P36" s="1968"/>
      <c r="Q36" s="1224" t="s">
        <v>213</v>
      </c>
    </row>
    <row r="37" spans="1:18">
      <c r="A37" s="3013"/>
      <c r="B37" s="2608"/>
      <c r="C37" s="3764"/>
      <c r="D37" s="3765"/>
      <c r="E37" s="3766"/>
      <c r="F37" s="3767"/>
      <c r="G37" s="1163" t="s">
        <v>12</v>
      </c>
      <c r="H37" s="1164">
        <f t="shared" ref="H37:M37" si="7">H36*1</f>
        <v>0</v>
      </c>
      <c r="I37" s="1164">
        <f t="shared" si="7"/>
        <v>0</v>
      </c>
      <c r="J37" s="1164">
        <f t="shared" si="7"/>
        <v>0</v>
      </c>
      <c r="K37" s="1164">
        <f t="shared" si="7"/>
        <v>0</v>
      </c>
      <c r="L37" s="1164">
        <f t="shared" si="7"/>
        <v>5</v>
      </c>
      <c r="M37" s="1165">
        <f t="shared" si="7"/>
        <v>0</v>
      </c>
      <c r="N37" s="1166" t="s">
        <v>575</v>
      </c>
      <c r="O37" s="1129"/>
      <c r="P37" s="1129"/>
      <c r="Q37" s="1154"/>
    </row>
    <row r="38" spans="1:18" ht="13.8" thickBot="1">
      <c r="A38" s="3014"/>
      <c r="B38" s="3016"/>
      <c r="C38" s="3757"/>
      <c r="D38" s="3759"/>
      <c r="E38" s="3761"/>
      <c r="F38" s="3763"/>
      <c r="G38" s="1167"/>
      <c r="H38" s="1168"/>
      <c r="I38" s="1168"/>
      <c r="J38" s="1168"/>
      <c r="K38" s="1169"/>
      <c r="L38" s="1169"/>
      <c r="M38" s="1170"/>
      <c r="N38" s="1969" t="s">
        <v>576</v>
      </c>
      <c r="O38" s="1263"/>
      <c r="P38" s="1263"/>
      <c r="Q38" s="1966"/>
    </row>
    <row r="39" spans="1:18" ht="26.4">
      <c r="A39" s="3012" t="s">
        <v>11</v>
      </c>
      <c r="B39" s="3015" t="s">
        <v>11</v>
      </c>
      <c r="C39" s="3756" t="s">
        <v>57</v>
      </c>
      <c r="D39" s="3758" t="s">
        <v>577</v>
      </c>
      <c r="E39" s="3760" t="s">
        <v>40</v>
      </c>
      <c r="F39" s="3762" t="s">
        <v>540</v>
      </c>
      <c r="G39" s="1156" t="s">
        <v>36</v>
      </c>
      <c r="H39" s="1157"/>
      <c r="I39" s="1158"/>
      <c r="J39" s="1158"/>
      <c r="K39" s="1172"/>
      <c r="L39" s="1173">
        <v>0</v>
      </c>
      <c r="M39" s="1174">
        <v>0</v>
      </c>
      <c r="N39" s="1161" t="s">
        <v>578</v>
      </c>
      <c r="O39" s="1125" t="s">
        <v>70</v>
      </c>
      <c r="P39" s="1125" t="s">
        <v>226</v>
      </c>
      <c r="Q39" s="123">
        <v>5</v>
      </c>
    </row>
    <row r="40" spans="1:18" ht="13.8" thickBot="1">
      <c r="A40" s="3014"/>
      <c r="B40" s="3016"/>
      <c r="C40" s="3757"/>
      <c r="D40" s="3759"/>
      <c r="E40" s="3761"/>
      <c r="F40" s="3763"/>
      <c r="G40" s="1175" t="s">
        <v>12</v>
      </c>
      <c r="H40" s="1176">
        <f t="shared" ref="H40:M40" si="8">H39*1</f>
        <v>0</v>
      </c>
      <c r="I40" s="1176">
        <f t="shared" si="8"/>
        <v>0</v>
      </c>
      <c r="J40" s="1176">
        <f t="shared" si="8"/>
        <v>0</v>
      </c>
      <c r="K40" s="1176">
        <f t="shared" si="8"/>
        <v>0</v>
      </c>
      <c r="L40" s="1176">
        <f t="shared" si="8"/>
        <v>0</v>
      </c>
      <c r="M40" s="1177">
        <f t="shared" si="8"/>
        <v>0</v>
      </c>
      <c r="N40" s="1171"/>
      <c r="O40" s="1178"/>
      <c r="P40" s="1178"/>
      <c r="Q40" s="1179"/>
    </row>
    <row r="41" spans="1:18" ht="14.4" customHeight="1">
      <c r="A41" s="3012" t="s">
        <v>11</v>
      </c>
      <c r="B41" s="3015" t="s">
        <v>11</v>
      </c>
      <c r="C41" s="3756" t="s">
        <v>66</v>
      </c>
      <c r="D41" s="3758" t="s">
        <v>579</v>
      </c>
      <c r="E41" s="3760" t="s">
        <v>40</v>
      </c>
      <c r="F41" s="3762" t="s">
        <v>540</v>
      </c>
      <c r="G41" s="1156" t="s">
        <v>36</v>
      </c>
      <c r="H41" s="1157">
        <f>I41+K41</f>
        <v>80.2</v>
      </c>
      <c r="I41" s="1157">
        <v>80.2</v>
      </c>
      <c r="J41" s="1157">
        <v>46.7</v>
      </c>
      <c r="K41" s="1157">
        <v>0</v>
      </c>
      <c r="L41" s="1157">
        <v>80</v>
      </c>
      <c r="M41" s="1157">
        <v>85</v>
      </c>
      <c r="N41" s="1963" t="s">
        <v>894</v>
      </c>
      <c r="O41" s="1956" t="s">
        <v>213</v>
      </c>
      <c r="P41" s="1956"/>
      <c r="Q41" s="1957"/>
    </row>
    <row r="42" spans="1:18" s="632" customFormat="1" ht="27" customHeight="1">
      <c r="A42" s="3013"/>
      <c r="B42" s="2608"/>
      <c r="C42" s="3764"/>
      <c r="D42" s="3765"/>
      <c r="E42" s="3766"/>
      <c r="F42" s="3767"/>
      <c r="G42" s="1953"/>
      <c r="H42" s="1954"/>
      <c r="I42" s="1954"/>
      <c r="J42" s="1954"/>
      <c r="K42" s="1954"/>
      <c r="L42" s="1954"/>
      <c r="M42" s="1955"/>
      <c r="N42" s="1964" t="s">
        <v>580</v>
      </c>
      <c r="O42" s="1958" t="s">
        <v>53</v>
      </c>
      <c r="P42" s="1958" t="s">
        <v>227</v>
      </c>
      <c r="Q42" s="1959" t="s">
        <v>895</v>
      </c>
    </row>
    <row r="43" spans="1:18" s="632" customFormat="1" ht="26.4">
      <c r="A43" s="3013"/>
      <c r="B43" s="2608"/>
      <c r="C43" s="3764"/>
      <c r="D43" s="3765"/>
      <c r="E43" s="3766"/>
      <c r="F43" s="3767"/>
      <c r="G43" s="1953"/>
      <c r="H43" s="1954"/>
      <c r="I43" s="1954"/>
      <c r="J43" s="1954"/>
      <c r="K43" s="1954"/>
      <c r="L43" s="1954"/>
      <c r="M43" s="1955"/>
      <c r="N43" s="1965" t="s">
        <v>896</v>
      </c>
      <c r="O43" s="1960" t="s">
        <v>213</v>
      </c>
      <c r="P43" s="1960" t="s">
        <v>213</v>
      </c>
      <c r="Q43" s="1961"/>
    </row>
    <row r="44" spans="1:18" ht="40.200000000000003" thickBot="1">
      <c r="A44" s="3014"/>
      <c r="B44" s="3016"/>
      <c r="C44" s="3757"/>
      <c r="D44" s="3759"/>
      <c r="E44" s="3761"/>
      <c r="F44" s="3763"/>
      <c r="G44" s="1175" t="s">
        <v>12</v>
      </c>
      <c r="H44" s="1176">
        <f t="shared" ref="H44:M44" si="9">H41*1</f>
        <v>80.2</v>
      </c>
      <c r="I44" s="1176">
        <f t="shared" si="9"/>
        <v>80.2</v>
      </c>
      <c r="J44" s="1176">
        <f t="shared" si="9"/>
        <v>46.7</v>
      </c>
      <c r="K44" s="1176">
        <f t="shared" si="9"/>
        <v>0</v>
      </c>
      <c r="L44" s="1176">
        <f t="shared" si="9"/>
        <v>80</v>
      </c>
      <c r="M44" s="1177">
        <f t="shared" si="9"/>
        <v>85</v>
      </c>
      <c r="N44" s="1965" t="s">
        <v>897</v>
      </c>
      <c r="O44" s="1257">
        <v>40</v>
      </c>
      <c r="P44" s="1257"/>
      <c r="Q44" s="1962"/>
    </row>
    <row r="45" spans="1:18" ht="13.8" thickBot="1">
      <c r="A45" s="642" t="s">
        <v>11</v>
      </c>
      <c r="B45" s="649" t="s">
        <v>11</v>
      </c>
      <c r="C45" s="3768" t="s">
        <v>14</v>
      </c>
      <c r="D45" s="3769"/>
      <c r="E45" s="3769"/>
      <c r="F45" s="3769"/>
      <c r="G45" s="3770"/>
      <c r="H45" s="1180">
        <f t="shared" ref="H45:M45" si="10">H12+H16+H21+H25+H29+H31+H35+H37+H40+H44</f>
        <v>2905.2999999999997</v>
      </c>
      <c r="I45" s="1180">
        <f t="shared" si="10"/>
        <v>2892.2999999999997</v>
      </c>
      <c r="J45" s="1180">
        <f t="shared" si="10"/>
        <v>2357.7999999999997</v>
      </c>
      <c r="K45" s="1180">
        <f t="shared" si="10"/>
        <v>13</v>
      </c>
      <c r="L45" s="1180">
        <f t="shared" si="10"/>
        <v>2789</v>
      </c>
      <c r="M45" s="1180">
        <f t="shared" si="10"/>
        <v>3032</v>
      </c>
      <c r="N45" s="1181"/>
      <c r="O45" s="1182"/>
      <c r="P45" s="1182"/>
      <c r="Q45" s="1183"/>
    </row>
    <row r="46" spans="1:18" ht="13.8" thickBot="1">
      <c r="A46" s="642" t="s">
        <v>11</v>
      </c>
      <c r="B46" s="643" t="s">
        <v>13</v>
      </c>
      <c r="C46" s="3771" t="s">
        <v>581</v>
      </c>
      <c r="D46" s="3772"/>
      <c r="E46" s="3772"/>
      <c r="F46" s="3772"/>
      <c r="G46" s="3772"/>
      <c r="H46" s="3772"/>
      <c r="I46" s="3772"/>
      <c r="J46" s="3772"/>
      <c r="K46" s="3772"/>
      <c r="L46" s="3772"/>
      <c r="M46" s="3772"/>
      <c r="N46" s="3773"/>
      <c r="O46" s="3773"/>
      <c r="P46" s="3773"/>
      <c r="Q46" s="3774"/>
    </row>
    <row r="47" spans="1:18" ht="26.4" customHeight="1">
      <c r="A47" s="3012" t="s">
        <v>11</v>
      </c>
      <c r="B47" s="3015" t="s">
        <v>13</v>
      </c>
      <c r="C47" s="3756" t="s">
        <v>11</v>
      </c>
      <c r="D47" s="3758" t="s">
        <v>582</v>
      </c>
      <c r="E47" s="3760" t="s">
        <v>583</v>
      </c>
      <c r="F47" s="3762" t="s">
        <v>540</v>
      </c>
      <c r="G47" s="1156" t="s">
        <v>36</v>
      </c>
      <c r="H47" s="1157">
        <f>I47+K47</f>
        <v>830.8</v>
      </c>
      <c r="I47" s="1158">
        <v>826.8</v>
      </c>
      <c r="J47" s="1158">
        <v>720.8</v>
      </c>
      <c r="K47" s="1159">
        <v>4</v>
      </c>
      <c r="L47" s="1184">
        <v>750</v>
      </c>
      <c r="M47" s="1185">
        <v>780</v>
      </c>
      <c r="N47" s="1186" t="s">
        <v>584</v>
      </c>
      <c r="O47" s="1125" t="s">
        <v>903</v>
      </c>
      <c r="P47" s="111">
        <v>12300</v>
      </c>
      <c r="Q47" s="123">
        <v>12300</v>
      </c>
    </row>
    <row r="48" spans="1:18">
      <c r="A48" s="3013"/>
      <c r="B48" s="2608"/>
      <c r="C48" s="3764"/>
      <c r="D48" s="3765"/>
      <c r="E48" s="3766"/>
      <c r="F48" s="3767"/>
      <c r="G48" s="1187" t="s">
        <v>52</v>
      </c>
      <c r="H48" s="1188">
        <f>I48+K48</f>
        <v>0</v>
      </c>
      <c r="I48" s="1189">
        <v>0</v>
      </c>
      <c r="J48" s="1189">
        <v>0</v>
      </c>
      <c r="K48" s="1190">
        <v>0</v>
      </c>
      <c r="L48" s="1191"/>
      <c r="M48" s="1192"/>
      <c r="N48" s="1193" t="s">
        <v>585</v>
      </c>
      <c r="O48" s="1129" t="s">
        <v>586</v>
      </c>
      <c r="P48" s="1129" t="s">
        <v>587</v>
      </c>
      <c r="Q48" s="1130">
        <v>4010</v>
      </c>
    </row>
    <row r="49" spans="1:17">
      <c r="A49" s="3013"/>
      <c r="B49" s="2608"/>
      <c r="C49" s="3764"/>
      <c r="D49" s="3765"/>
      <c r="E49" s="3766"/>
      <c r="F49" s="3767"/>
      <c r="G49" s="1187" t="s">
        <v>224</v>
      </c>
      <c r="H49" s="1188">
        <f>I49+K49</f>
        <v>3</v>
      </c>
      <c r="I49" s="1189">
        <v>3</v>
      </c>
      <c r="J49" s="1189">
        <v>0</v>
      </c>
      <c r="K49" s="1190">
        <v>0</v>
      </c>
      <c r="L49" s="1191">
        <v>5</v>
      </c>
      <c r="M49" s="1192">
        <v>5</v>
      </c>
      <c r="N49" s="1194" t="s">
        <v>588</v>
      </c>
      <c r="O49" s="1129" t="s">
        <v>589</v>
      </c>
      <c r="P49" s="1129" t="s">
        <v>589</v>
      </c>
      <c r="Q49" s="1130">
        <v>62</v>
      </c>
    </row>
    <row r="50" spans="1:17" ht="15" customHeight="1" thickBot="1">
      <c r="A50" s="3014"/>
      <c r="B50" s="3016"/>
      <c r="C50" s="3757"/>
      <c r="D50" s="3759"/>
      <c r="E50" s="3761"/>
      <c r="F50" s="3763"/>
      <c r="G50" s="1175" t="s">
        <v>12</v>
      </c>
      <c r="H50" s="1176">
        <f t="shared" ref="H50:M50" si="11">H47+H48+H49</f>
        <v>833.8</v>
      </c>
      <c r="I50" s="1176">
        <f t="shared" si="11"/>
        <v>829.8</v>
      </c>
      <c r="J50" s="1176">
        <f t="shared" si="11"/>
        <v>720.8</v>
      </c>
      <c r="K50" s="1177">
        <f t="shared" si="11"/>
        <v>4</v>
      </c>
      <c r="L50" s="1195">
        <f t="shared" si="11"/>
        <v>755</v>
      </c>
      <c r="M50" s="1176">
        <f t="shared" si="11"/>
        <v>785</v>
      </c>
      <c r="N50" s="1196" t="s">
        <v>590</v>
      </c>
      <c r="O50" s="1197">
        <v>34000</v>
      </c>
      <c r="P50" s="1197">
        <v>34000</v>
      </c>
      <c r="Q50" s="1141">
        <v>34000</v>
      </c>
    </row>
    <row r="51" spans="1:17" ht="13.2" customHeight="1">
      <c r="A51" s="3012" t="s">
        <v>11</v>
      </c>
      <c r="B51" s="3015" t="s">
        <v>13</v>
      </c>
      <c r="C51" s="2619" t="s">
        <v>13</v>
      </c>
      <c r="D51" s="2552" t="s">
        <v>591</v>
      </c>
      <c r="E51" s="3118" t="s">
        <v>583</v>
      </c>
      <c r="F51" s="2628" t="s">
        <v>540</v>
      </c>
      <c r="G51" s="644" t="s">
        <v>36</v>
      </c>
      <c r="H51" s="297"/>
      <c r="I51" s="646"/>
      <c r="J51" s="646"/>
      <c r="K51" s="298"/>
      <c r="L51" s="716"/>
      <c r="M51" s="1198"/>
      <c r="N51" s="1199" t="s">
        <v>592</v>
      </c>
      <c r="O51" s="1143" t="s">
        <v>453</v>
      </c>
      <c r="P51" s="1143" t="s">
        <v>122</v>
      </c>
      <c r="Q51" s="123">
        <v>400</v>
      </c>
    </row>
    <row r="52" spans="1:17" ht="13.2" customHeight="1">
      <c r="A52" s="3013"/>
      <c r="B52" s="2608"/>
      <c r="C52" s="2609"/>
      <c r="D52" s="2577"/>
      <c r="E52" s="3744"/>
      <c r="F52" s="2629"/>
      <c r="G52" s="24"/>
      <c r="H52" s="299"/>
      <c r="I52" s="25"/>
      <c r="J52" s="25"/>
      <c r="K52" s="1126"/>
      <c r="L52" s="26"/>
      <c r="M52" s="1200"/>
      <c r="N52" s="3777" t="s">
        <v>593</v>
      </c>
      <c r="O52" s="3779" t="s">
        <v>594</v>
      </c>
      <c r="P52" s="3779" t="s">
        <v>595</v>
      </c>
      <c r="Q52" s="3775">
        <v>150</v>
      </c>
    </row>
    <row r="53" spans="1:17" ht="18" customHeight="1" thickBot="1">
      <c r="A53" s="3014"/>
      <c r="B53" s="3016"/>
      <c r="C53" s="2620"/>
      <c r="D53" s="2553"/>
      <c r="E53" s="3119"/>
      <c r="F53" s="2630"/>
      <c r="G53" s="645" t="s">
        <v>12</v>
      </c>
      <c r="H53" s="300">
        <f t="shared" ref="H53:M53" si="12">H51*1</f>
        <v>0</v>
      </c>
      <c r="I53" s="300">
        <f t="shared" si="12"/>
        <v>0</v>
      </c>
      <c r="J53" s="300">
        <f t="shared" si="12"/>
        <v>0</v>
      </c>
      <c r="K53" s="301">
        <f t="shared" si="12"/>
        <v>0</v>
      </c>
      <c r="L53" s="27">
        <f t="shared" si="12"/>
        <v>0</v>
      </c>
      <c r="M53" s="300">
        <f t="shared" si="12"/>
        <v>0</v>
      </c>
      <c r="N53" s="3778"/>
      <c r="O53" s="3780"/>
      <c r="P53" s="3780"/>
      <c r="Q53" s="3776"/>
    </row>
    <row r="54" spans="1:17" ht="23.4" customHeight="1">
      <c r="A54" s="3012" t="s">
        <v>11</v>
      </c>
      <c r="B54" s="3015" t="s">
        <v>13</v>
      </c>
      <c r="C54" s="2619" t="s">
        <v>34</v>
      </c>
      <c r="D54" s="2552" t="s">
        <v>596</v>
      </c>
      <c r="E54" s="3118" t="s">
        <v>40</v>
      </c>
      <c r="F54" s="2628" t="s">
        <v>540</v>
      </c>
      <c r="G54" s="644" t="s">
        <v>36</v>
      </c>
      <c r="H54" s="297"/>
      <c r="I54" s="646"/>
      <c r="J54" s="646"/>
      <c r="K54" s="298"/>
      <c r="L54" s="716"/>
      <c r="M54" s="716"/>
      <c r="N54" s="1201" t="s">
        <v>597</v>
      </c>
      <c r="O54" s="1125"/>
      <c r="P54" s="1125"/>
      <c r="Q54" s="1162"/>
    </row>
    <row r="55" spans="1:17" ht="18" customHeight="1" thickBot="1">
      <c r="A55" s="3014"/>
      <c r="B55" s="3016"/>
      <c r="C55" s="2620"/>
      <c r="D55" s="2553"/>
      <c r="E55" s="3119"/>
      <c r="F55" s="2630"/>
      <c r="G55" s="645" t="s">
        <v>12</v>
      </c>
      <c r="H55" s="300">
        <f t="shared" ref="H55:M55" si="13">H54*1</f>
        <v>0</v>
      </c>
      <c r="I55" s="300">
        <f t="shared" si="13"/>
        <v>0</v>
      </c>
      <c r="J55" s="300">
        <f t="shared" si="13"/>
        <v>0</v>
      </c>
      <c r="K55" s="301">
        <f t="shared" si="13"/>
        <v>0</v>
      </c>
      <c r="L55" s="27">
        <f t="shared" si="13"/>
        <v>0</v>
      </c>
      <c r="M55" s="27">
        <f t="shared" si="13"/>
        <v>0</v>
      </c>
      <c r="N55" s="1202" t="s">
        <v>598</v>
      </c>
      <c r="O55" s="1133" t="s">
        <v>53</v>
      </c>
      <c r="P55" s="1133" t="s">
        <v>213</v>
      </c>
      <c r="Q55" s="1141"/>
    </row>
    <row r="56" spans="1:17" ht="13.2" customHeight="1">
      <c r="A56" s="3012" t="s">
        <v>11</v>
      </c>
      <c r="B56" s="3015" t="s">
        <v>13</v>
      </c>
      <c r="C56" s="2619" t="s">
        <v>54</v>
      </c>
      <c r="D56" s="2552" t="s">
        <v>599</v>
      </c>
      <c r="E56" s="3118" t="s">
        <v>40</v>
      </c>
      <c r="F56" s="2628" t="s">
        <v>540</v>
      </c>
      <c r="G56" s="644" t="s">
        <v>36</v>
      </c>
      <c r="H56" s="297"/>
      <c r="I56" s="646"/>
      <c r="J56" s="646"/>
      <c r="K56" s="298"/>
      <c r="L56" s="716"/>
      <c r="M56" s="1123"/>
      <c r="N56" s="1203" t="s">
        <v>600</v>
      </c>
      <c r="O56" s="1125" t="s">
        <v>226</v>
      </c>
      <c r="P56" s="1125" t="s">
        <v>213</v>
      </c>
      <c r="Q56" s="1204">
        <v>1</v>
      </c>
    </row>
    <row r="57" spans="1:17">
      <c r="A57" s="3013"/>
      <c r="B57" s="2608"/>
      <c r="C57" s="2609"/>
      <c r="D57" s="2577"/>
      <c r="E57" s="3744"/>
      <c r="F57" s="2629"/>
      <c r="G57" s="24"/>
      <c r="H57" s="299"/>
      <c r="I57" s="25"/>
      <c r="J57" s="25"/>
      <c r="K57" s="1126"/>
      <c r="L57" s="26"/>
      <c r="M57" s="1127"/>
      <c r="N57" s="1205"/>
      <c r="O57" s="1129"/>
      <c r="P57" s="1129"/>
      <c r="Q57" s="1154"/>
    </row>
    <row r="58" spans="1:17" ht="29.4" customHeight="1" thickBot="1">
      <c r="A58" s="3014"/>
      <c r="B58" s="3016"/>
      <c r="C58" s="2620"/>
      <c r="D58" s="2553"/>
      <c r="E58" s="3119"/>
      <c r="F58" s="2630"/>
      <c r="G58" s="645" t="s">
        <v>12</v>
      </c>
      <c r="H58" s="300">
        <f t="shared" ref="H58:M58" si="14">H56*1</f>
        <v>0</v>
      </c>
      <c r="I58" s="300">
        <f t="shared" si="14"/>
        <v>0</v>
      </c>
      <c r="J58" s="300">
        <f t="shared" si="14"/>
        <v>0</v>
      </c>
      <c r="K58" s="300">
        <f t="shared" si="14"/>
        <v>0</v>
      </c>
      <c r="L58" s="300">
        <f t="shared" si="14"/>
        <v>0</v>
      </c>
      <c r="M58" s="301">
        <f t="shared" si="14"/>
        <v>0</v>
      </c>
      <c r="N58" s="1206"/>
      <c r="O58" s="1133"/>
      <c r="P58" s="1133"/>
      <c r="Q58" s="1134"/>
    </row>
    <row r="59" spans="1:17" ht="13.2" customHeight="1">
      <c r="A59" s="3012" t="s">
        <v>11</v>
      </c>
      <c r="B59" s="3015" t="s">
        <v>13</v>
      </c>
      <c r="C59" s="2619" t="s">
        <v>37</v>
      </c>
      <c r="D59" s="2552" t="s">
        <v>601</v>
      </c>
      <c r="E59" s="3118" t="s">
        <v>40</v>
      </c>
      <c r="F59" s="2628" t="s">
        <v>540</v>
      </c>
      <c r="G59" s="644" t="s">
        <v>36</v>
      </c>
      <c r="H59" s="297"/>
      <c r="I59" s="646"/>
      <c r="J59" s="646"/>
      <c r="K59" s="298"/>
      <c r="L59" s="716"/>
      <c r="M59" s="1123"/>
      <c r="N59" s="1203" t="s">
        <v>602</v>
      </c>
      <c r="O59" s="23"/>
      <c r="P59" s="23" t="s">
        <v>213</v>
      </c>
      <c r="Q59" s="1207"/>
    </row>
    <row r="60" spans="1:17" ht="43.95" customHeight="1" thickBot="1">
      <c r="A60" s="3014"/>
      <c r="B60" s="3016"/>
      <c r="C60" s="2620"/>
      <c r="D60" s="2553"/>
      <c r="E60" s="3119"/>
      <c r="F60" s="2630"/>
      <c r="G60" s="645" t="s">
        <v>12</v>
      </c>
      <c r="H60" s="300">
        <f t="shared" ref="H60:M60" si="15">H59*1</f>
        <v>0</v>
      </c>
      <c r="I60" s="300">
        <f t="shared" si="15"/>
        <v>0</v>
      </c>
      <c r="J60" s="300">
        <f t="shared" si="15"/>
        <v>0</v>
      </c>
      <c r="K60" s="300">
        <f t="shared" si="15"/>
        <v>0</v>
      </c>
      <c r="L60" s="300">
        <f t="shared" si="15"/>
        <v>0</v>
      </c>
      <c r="M60" s="301">
        <f t="shared" si="15"/>
        <v>0</v>
      </c>
      <c r="N60" s="1206"/>
      <c r="O60" s="1208"/>
      <c r="P60" s="1208"/>
      <c r="Q60" s="1209"/>
    </row>
    <row r="61" spans="1:17" ht="26.4">
      <c r="A61" s="3012" t="s">
        <v>11</v>
      </c>
      <c r="B61" s="3015" t="s">
        <v>13</v>
      </c>
      <c r="C61" s="2619" t="s">
        <v>55</v>
      </c>
      <c r="D61" s="2552" t="s">
        <v>603</v>
      </c>
      <c r="E61" s="3118" t="s">
        <v>40</v>
      </c>
      <c r="F61" s="2628" t="s">
        <v>540</v>
      </c>
      <c r="G61" s="644" t="s">
        <v>36</v>
      </c>
      <c r="H61" s="297">
        <f>I61+K61</f>
        <v>3</v>
      </c>
      <c r="I61" s="646">
        <v>3</v>
      </c>
      <c r="J61" s="646">
        <v>0</v>
      </c>
      <c r="K61" s="298">
        <v>0</v>
      </c>
      <c r="L61" s="716">
        <v>5</v>
      </c>
      <c r="M61" s="1123">
        <v>6</v>
      </c>
      <c r="N61" s="1203" t="s">
        <v>604</v>
      </c>
      <c r="O61" s="23" t="s">
        <v>213</v>
      </c>
      <c r="P61" s="23" t="s">
        <v>213</v>
      </c>
      <c r="Q61" s="123">
        <v>1</v>
      </c>
    </row>
    <row r="62" spans="1:17">
      <c r="A62" s="3013"/>
      <c r="B62" s="2608"/>
      <c r="C62" s="2609"/>
      <c r="D62" s="2577"/>
      <c r="E62" s="3744"/>
      <c r="F62" s="2629"/>
      <c r="G62" s="24"/>
      <c r="H62" s="299"/>
      <c r="I62" s="25"/>
      <c r="J62" s="25"/>
      <c r="K62" s="1126"/>
      <c r="L62" s="26"/>
      <c r="M62" s="1127"/>
      <c r="N62" s="1210"/>
      <c r="O62" s="1211"/>
      <c r="P62" s="1211"/>
      <c r="Q62" s="1212"/>
    </row>
    <row r="63" spans="1:17" ht="13.8" thickBot="1">
      <c r="A63" s="3014"/>
      <c r="B63" s="3016"/>
      <c r="C63" s="2620"/>
      <c r="D63" s="2553"/>
      <c r="E63" s="3119"/>
      <c r="F63" s="2630"/>
      <c r="G63" s="645" t="s">
        <v>12</v>
      </c>
      <c r="H63" s="300">
        <f t="shared" ref="H63:M63" si="16">H61*1</f>
        <v>3</v>
      </c>
      <c r="I63" s="300">
        <f t="shared" si="16"/>
        <v>3</v>
      </c>
      <c r="J63" s="300">
        <f t="shared" si="16"/>
        <v>0</v>
      </c>
      <c r="K63" s="300">
        <f t="shared" si="16"/>
        <v>0</v>
      </c>
      <c r="L63" s="300">
        <f t="shared" si="16"/>
        <v>5</v>
      </c>
      <c r="M63" s="301">
        <f t="shared" si="16"/>
        <v>6</v>
      </c>
      <c r="N63" s="1213"/>
      <c r="O63" s="1208"/>
      <c r="P63" s="1208"/>
      <c r="Q63" s="1214"/>
    </row>
    <row r="64" spans="1:17" ht="26.4" customHeight="1">
      <c r="A64" s="3012" t="s">
        <v>11</v>
      </c>
      <c r="B64" s="3015" t="s">
        <v>13</v>
      </c>
      <c r="C64" s="2619" t="s">
        <v>38</v>
      </c>
      <c r="D64" s="2552" t="s">
        <v>605</v>
      </c>
      <c r="E64" s="3118" t="s">
        <v>40</v>
      </c>
      <c r="F64" s="2628" t="s">
        <v>540</v>
      </c>
      <c r="G64" s="644" t="s">
        <v>36</v>
      </c>
      <c r="H64" s="297">
        <f>I64+K64</f>
        <v>3</v>
      </c>
      <c r="I64" s="646">
        <v>3</v>
      </c>
      <c r="J64" s="646">
        <v>0</v>
      </c>
      <c r="K64" s="298">
        <v>0</v>
      </c>
      <c r="L64" s="716">
        <v>4</v>
      </c>
      <c r="M64" s="1123">
        <v>5</v>
      </c>
      <c r="N64" s="1203" t="s">
        <v>606</v>
      </c>
      <c r="O64" s="23" t="s">
        <v>514</v>
      </c>
      <c r="P64" s="23" t="s">
        <v>514</v>
      </c>
      <c r="Q64" s="123">
        <v>3</v>
      </c>
    </row>
    <row r="65" spans="1:17">
      <c r="A65" s="3013"/>
      <c r="B65" s="2608"/>
      <c r="C65" s="2609"/>
      <c r="D65" s="2577"/>
      <c r="E65" s="3744"/>
      <c r="F65" s="2629"/>
      <c r="G65" s="24"/>
      <c r="H65" s="299"/>
      <c r="I65" s="25"/>
      <c r="J65" s="25"/>
      <c r="K65" s="1126"/>
      <c r="L65" s="26"/>
      <c r="M65" s="1127"/>
      <c r="N65" s="1210"/>
      <c r="O65" s="1211"/>
      <c r="P65" s="1211"/>
      <c r="Q65" s="1215"/>
    </row>
    <row r="66" spans="1:17" ht="13.8" thickBot="1">
      <c r="A66" s="3014"/>
      <c r="B66" s="3016"/>
      <c r="C66" s="2620"/>
      <c r="D66" s="2553"/>
      <c r="E66" s="3119"/>
      <c r="F66" s="2630"/>
      <c r="G66" s="645" t="s">
        <v>12</v>
      </c>
      <c r="H66" s="300">
        <f t="shared" ref="H66:M66" si="17">H64*1</f>
        <v>3</v>
      </c>
      <c r="I66" s="300">
        <f t="shared" si="17"/>
        <v>3</v>
      </c>
      <c r="J66" s="300">
        <f t="shared" si="17"/>
        <v>0</v>
      </c>
      <c r="K66" s="300">
        <f t="shared" si="17"/>
        <v>0</v>
      </c>
      <c r="L66" s="300">
        <f t="shared" si="17"/>
        <v>4</v>
      </c>
      <c r="M66" s="301">
        <f t="shared" si="17"/>
        <v>5</v>
      </c>
      <c r="N66" s="1213"/>
      <c r="O66" s="1208"/>
      <c r="P66" s="1208"/>
      <c r="Q66" s="1209"/>
    </row>
    <row r="67" spans="1:17" ht="13.8" thickBot="1">
      <c r="A67" s="642" t="s">
        <v>11</v>
      </c>
      <c r="B67" s="649" t="s">
        <v>13</v>
      </c>
      <c r="C67" s="3059" t="s">
        <v>14</v>
      </c>
      <c r="D67" s="2539"/>
      <c r="E67" s="2539"/>
      <c r="F67" s="2539"/>
      <c r="G67" s="3060"/>
      <c r="H67" s="29">
        <f t="shared" ref="H67:M67" si="18">H50+H53+H55+H58+H66+H60+H63</f>
        <v>839.8</v>
      </c>
      <c r="I67" s="29">
        <f t="shared" si="18"/>
        <v>835.8</v>
      </c>
      <c r="J67" s="29">
        <f>J50+J53+J55+J58+J66+J60+J63</f>
        <v>720.8</v>
      </c>
      <c r="K67" s="29">
        <f t="shared" si="18"/>
        <v>4</v>
      </c>
      <c r="L67" s="29">
        <f t="shared" si="18"/>
        <v>764</v>
      </c>
      <c r="M67" s="29">
        <f t="shared" si="18"/>
        <v>796</v>
      </c>
      <c r="N67" s="696"/>
      <c r="O67" s="665"/>
      <c r="P67" s="665"/>
      <c r="Q67" s="666"/>
    </row>
    <row r="68" spans="1:17" ht="13.8" thickBot="1">
      <c r="A68" s="642" t="s">
        <v>11</v>
      </c>
      <c r="B68" s="643" t="s">
        <v>34</v>
      </c>
      <c r="C68" s="2589" t="s">
        <v>607</v>
      </c>
      <c r="D68" s="2590"/>
      <c r="E68" s="2590"/>
      <c r="F68" s="2590"/>
      <c r="G68" s="2590"/>
      <c r="H68" s="2590"/>
      <c r="I68" s="2590"/>
      <c r="J68" s="2590"/>
      <c r="K68" s="2590"/>
      <c r="L68" s="2590"/>
      <c r="M68" s="2590"/>
      <c r="N68" s="2591"/>
      <c r="O68" s="2591"/>
      <c r="P68" s="2591"/>
      <c r="Q68" s="2592"/>
    </row>
    <row r="69" spans="1:17" ht="26.4">
      <c r="A69" s="3012" t="s">
        <v>11</v>
      </c>
      <c r="B69" s="3015" t="s">
        <v>34</v>
      </c>
      <c r="C69" s="2619" t="s">
        <v>11</v>
      </c>
      <c r="D69" s="2552" t="s">
        <v>608</v>
      </c>
      <c r="E69" s="3118" t="s">
        <v>609</v>
      </c>
      <c r="F69" s="2628" t="s">
        <v>540</v>
      </c>
      <c r="G69" s="644" t="s">
        <v>36</v>
      </c>
      <c r="H69" s="692">
        <f>I69+K69</f>
        <v>467.3</v>
      </c>
      <c r="I69" s="646">
        <v>467.3</v>
      </c>
      <c r="J69" s="646">
        <v>414.3</v>
      </c>
      <c r="K69" s="298">
        <v>0</v>
      </c>
      <c r="L69" s="716">
        <v>450</v>
      </c>
      <c r="M69" s="1123">
        <v>480</v>
      </c>
      <c r="N69" s="1216" t="s">
        <v>610</v>
      </c>
      <c r="O69" s="1125" t="s">
        <v>904</v>
      </c>
      <c r="P69" s="111">
        <v>10000</v>
      </c>
      <c r="Q69" s="123">
        <v>12000</v>
      </c>
    </row>
    <row r="70" spans="1:17">
      <c r="A70" s="3013"/>
      <c r="B70" s="2608"/>
      <c r="C70" s="2609"/>
      <c r="D70" s="2577"/>
      <c r="E70" s="3744"/>
      <c r="F70" s="2629"/>
      <c r="G70" s="295" t="s">
        <v>224</v>
      </c>
      <c r="H70" s="1144">
        <f>I70+K70</f>
        <v>6.5</v>
      </c>
      <c r="I70" s="1145">
        <v>4.5</v>
      </c>
      <c r="J70" s="1145">
        <v>0</v>
      </c>
      <c r="K70" s="1146">
        <v>2</v>
      </c>
      <c r="L70" s="1147">
        <v>8</v>
      </c>
      <c r="M70" s="1148">
        <v>10</v>
      </c>
      <c r="N70" s="1072" t="s">
        <v>611</v>
      </c>
      <c r="O70" s="1217">
        <v>10</v>
      </c>
      <c r="P70" s="1217">
        <v>2</v>
      </c>
      <c r="Q70" s="1218">
        <v>2</v>
      </c>
    </row>
    <row r="71" spans="1:17" ht="26.4">
      <c r="A71" s="3013"/>
      <c r="B71" s="2608"/>
      <c r="C71" s="2609"/>
      <c r="D71" s="2577"/>
      <c r="E71" s="3744"/>
      <c r="F71" s="2629"/>
      <c r="G71" s="24" t="s">
        <v>52</v>
      </c>
      <c r="H71" s="299">
        <f>I71+K71</f>
        <v>0</v>
      </c>
      <c r="I71" s="25">
        <v>0</v>
      </c>
      <c r="J71" s="25">
        <v>0</v>
      </c>
      <c r="K71" s="1126">
        <v>0</v>
      </c>
      <c r="L71" s="26"/>
      <c r="M71" s="1127"/>
      <c r="N71" s="1219" t="s">
        <v>612</v>
      </c>
      <c r="O71" s="1129" t="s">
        <v>613</v>
      </c>
      <c r="P71" s="1129" t="s">
        <v>560</v>
      </c>
      <c r="Q71" s="1218">
        <v>12000</v>
      </c>
    </row>
    <row r="72" spans="1:17" ht="13.8" thickBot="1">
      <c r="A72" s="3014"/>
      <c r="B72" s="3016"/>
      <c r="C72" s="2620"/>
      <c r="D72" s="2553"/>
      <c r="E72" s="3119"/>
      <c r="F72" s="2630"/>
      <c r="G72" s="645" t="s">
        <v>12</v>
      </c>
      <c r="H72" s="300">
        <f t="shared" ref="H72:M72" si="19">H69+H71+H70</f>
        <v>473.8</v>
      </c>
      <c r="I72" s="300">
        <f t="shared" si="19"/>
        <v>471.8</v>
      </c>
      <c r="J72" s="300">
        <f t="shared" si="19"/>
        <v>414.3</v>
      </c>
      <c r="K72" s="301">
        <f t="shared" si="19"/>
        <v>2</v>
      </c>
      <c r="L72" s="27">
        <f t="shared" si="19"/>
        <v>458</v>
      </c>
      <c r="M72" s="34">
        <f t="shared" si="19"/>
        <v>490</v>
      </c>
      <c r="N72" s="1077"/>
      <c r="O72" s="1220"/>
      <c r="P72" s="1220"/>
      <c r="Q72" s="1221"/>
    </row>
    <row r="73" spans="1:17" ht="26.4" customHeight="1">
      <c r="A73" s="3012" t="s">
        <v>11</v>
      </c>
      <c r="B73" s="3015" t="s">
        <v>34</v>
      </c>
      <c r="C73" s="2619" t="s">
        <v>13</v>
      </c>
      <c r="D73" s="2552" t="s">
        <v>614</v>
      </c>
      <c r="E73" s="3118" t="s">
        <v>40</v>
      </c>
      <c r="F73" s="2628" t="s">
        <v>540</v>
      </c>
      <c r="G73" s="644" t="s">
        <v>36</v>
      </c>
      <c r="H73" s="297"/>
      <c r="I73" s="646"/>
      <c r="J73" s="646"/>
      <c r="K73" s="298"/>
      <c r="L73" s="716"/>
      <c r="M73" s="1123"/>
      <c r="N73" s="1222" t="s">
        <v>615</v>
      </c>
      <c r="O73" s="1223" t="s">
        <v>226</v>
      </c>
      <c r="P73" s="23" t="s">
        <v>213</v>
      </c>
      <c r="Q73" s="1224" t="s">
        <v>213</v>
      </c>
    </row>
    <row r="74" spans="1:17" ht="13.8" thickBot="1">
      <c r="A74" s="3014"/>
      <c r="B74" s="3016"/>
      <c r="C74" s="2620"/>
      <c r="D74" s="2553"/>
      <c r="E74" s="3119"/>
      <c r="F74" s="2630"/>
      <c r="G74" s="645" t="s">
        <v>12</v>
      </c>
      <c r="H74" s="300">
        <f t="shared" ref="H74:M74" si="20">H73*1</f>
        <v>0</v>
      </c>
      <c r="I74" s="300">
        <f t="shared" si="20"/>
        <v>0</v>
      </c>
      <c r="J74" s="300">
        <f t="shared" si="20"/>
        <v>0</v>
      </c>
      <c r="K74" s="301">
        <f t="shared" si="20"/>
        <v>0</v>
      </c>
      <c r="L74" s="27">
        <f t="shared" si="20"/>
        <v>0</v>
      </c>
      <c r="M74" s="34">
        <f t="shared" si="20"/>
        <v>0</v>
      </c>
      <c r="N74" s="1225"/>
      <c r="O74" s="1133"/>
      <c r="P74" s="1133"/>
      <c r="Q74" s="1134"/>
    </row>
    <row r="75" spans="1:17" ht="13.2" customHeight="1">
      <c r="A75" s="3012" t="s">
        <v>11</v>
      </c>
      <c r="B75" s="3015" t="s">
        <v>34</v>
      </c>
      <c r="C75" s="2619" t="s">
        <v>34</v>
      </c>
      <c r="D75" s="2552" t="s">
        <v>616</v>
      </c>
      <c r="E75" s="3118" t="s">
        <v>40</v>
      </c>
      <c r="F75" s="2628" t="s">
        <v>540</v>
      </c>
      <c r="G75" s="644" t="s">
        <v>36</v>
      </c>
      <c r="H75" s="297"/>
      <c r="I75" s="646"/>
      <c r="J75" s="646"/>
      <c r="K75" s="298"/>
      <c r="L75" s="716"/>
      <c r="M75" s="1123"/>
      <c r="N75" s="1124" t="s">
        <v>617</v>
      </c>
      <c r="O75" s="1125" t="s">
        <v>514</v>
      </c>
      <c r="P75" s="1125" t="s">
        <v>514</v>
      </c>
      <c r="Q75" s="123">
        <v>4</v>
      </c>
    </row>
    <row r="76" spans="1:17" ht="13.8" thickBot="1">
      <c r="A76" s="3014"/>
      <c r="B76" s="3016"/>
      <c r="C76" s="2620"/>
      <c r="D76" s="2553"/>
      <c r="E76" s="3119"/>
      <c r="F76" s="2630"/>
      <c r="G76" s="645" t="s">
        <v>12</v>
      </c>
      <c r="H76" s="300">
        <f t="shared" ref="H76:M76" si="21">H75*1</f>
        <v>0</v>
      </c>
      <c r="I76" s="300">
        <f t="shared" si="21"/>
        <v>0</v>
      </c>
      <c r="J76" s="300">
        <f t="shared" si="21"/>
        <v>0</v>
      </c>
      <c r="K76" s="301">
        <f t="shared" si="21"/>
        <v>0</v>
      </c>
      <c r="L76" s="27">
        <f t="shared" si="21"/>
        <v>0</v>
      </c>
      <c r="M76" s="34">
        <f t="shared" si="21"/>
        <v>0</v>
      </c>
      <c r="N76" s="1132"/>
      <c r="O76" s="1133"/>
      <c r="P76" s="1133"/>
      <c r="Q76" s="1134"/>
    </row>
    <row r="77" spans="1:17" ht="13.2" customHeight="1">
      <c r="A77" s="3012" t="s">
        <v>11</v>
      </c>
      <c r="B77" s="3015" t="s">
        <v>34</v>
      </c>
      <c r="C77" s="2619" t="s">
        <v>35</v>
      </c>
      <c r="D77" s="2552" t="s">
        <v>618</v>
      </c>
      <c r="E77" s="3118" t="s">
        <v>40</v>
      </c>
      <c r="F77" s="2628" t="s">
        <v>540</v>
      </c>
      <c r="G77" s="644" t="s">
        <v>36</v>
      </c>
      <c r="H77" s="297"/>
      <c r="I77" s="646"/>
      <c r="J77" s="646"/>
      <c r="K77" s="298"/>
      <c r="L77" s="716">
        <v>0</v>
      </c>
      <c r="M77" s="716">
        <v>0</v>
      </c>
      <c r="N77" s="1226" t="s">
        <v>619</v>
      </c>
      <c r="O77" s="1125" t="s">
        <v>905</v>
      </c>
      <c r="P77" s="1125" t="s">
        <v>905</v>
      </c>
      <c r="Q77" s="123">
        <v>1000</v>
      </c>
    </row>
    <row r="78" spans="1:17">
      <c r="A78" s="3013"/>
      <c r="B78" s="2608"/>
      <c r="C78" s="2609"/>
      <c r="D78" s="2577"/>
      <c r="E78" s="3744"/>
      <c r="F78" s="2629"/>
      <c r="G78" s="24"/>
      <c r="H78" s="299"/>
      <c r="I78" s="25"/>
      <c r="J78" s="25"/>
      <c r="K78" s="1126"/>
      <c r="L78" s="26"/>
      <c r="M78" s="26"/>
      <c r="N78" s="1227"/>
      <c r="O78" s="1129"/>
      <c r="P78" s="1129"/>
      <c r="Q78" s="1154"/>
    </row>
    <row r="79" spans="1:17" ht="13.8" thickBot="1">
      <c r="A79" s="3014"/>
      <c r="B79" s="3016"/>
      <c r="C79" s="2620"/>
      <c r="D79" s="2553"/>
      <c r="E79" s="3119"/>
      <c r="F79" s="2630"/>
      <c r="G79" s="645" t="s">
        <v>12</v>
      </c>
      <c r="H79" s="300">
        <f t="shared" ref="H79:M79" si="22">H77*1</f>
        <v>0</v>
      </c>
      <c r="I79" s="300">
        <f t="shared" si="22"/>
        <v>0</v>
      </c>
      <c r="J79" s="300">
        <f t="shared" si="22"/>
        <v>0</v>
      </c>
      <c r="K79" s="301">
        <f t="shared" si="22"/>
        <v>0</v>
      </c>
      <c r="L79" s="27">
        <f t="shared" si="22"/>
        <v>0</v>
      </c>
      <c r="M79" s="27">
        <f t="shared" si="22"/>
        <v>0</v>
      </c>
      <c r="N79" s="1228"/>
      <c r="O79" s="1133"/>
      <c r="P79" s="1133"/>
      <c r="Q79" s="1134"/>
    </row>
    <row r="80" spans="1:17" ht="13.8" thickBot="1">
      <c r="A80" s="653" t="s">
        <v>11</v>
      </c>
      <c r="B80" s="649" t="s">
        <v>34</v>
      </c>
      <c r="C80" s="3059" t="s">
        <v>14</v>
      </c>
      <c r="D80" s="2539"/>
      <c r="E80" s="2539"/>
      <c r="F80" s="2539"/>
      <c r="G80" s="3060"/>
      <c r="H80" s="654">
        <f t="shared" ref="H80:M80" si="23">H72+H74+H76+H79</f>
        <v>473.8</v>
      </c>
      <c r="I80" s="654">
        <f t="shared" si="23"/>
        <v>471.8</v>
      </c>
      <c r="J80" s="654">
        <f>J72+J74+J76+J79</f>
        <v>414.3</v>
      </c>
      <c r="K80" s="654">
        <f t="shared" si="23"/>
        <v>2</v>
      </c>
      <c r="L80" s="654">
        <f t="shared" si="23"/>
        <v>458</v>
      </c>
      <c r="M80" s="1229">
        <f t="shared" si="23"/>
        <v>490</v>
      </c>
      <c r="N80" s="650"/>
      <c r="O80" s="651"/>
      <c r="P80" s="651"/>
      <c r="Q80" s="652"/>
    </row>
    <row r="81" spans="1:17" ht="13.8" thickBot="1">
      <c r="A81" s="642" t="s">
        <v>11</v>
      </c>
      <c r="B81" s="643" t="s">
        <v>35</v>
      </c>
      <c r="C81" s="2589" t="s">
        <v>620</v>
      </c>
      <c r="D81" s="2590"/>
      <c r="E81" s="2590"/>
      <c r="F81" s="2590"/>
      <c r="G81" s="2590"/>
      <c r="H81" s="2590"/>
      <c r="I81" s="2590"/>
      <c r="J81" s="2590"/>
      <c r="K81" s="2590"/>
      <c r="L81" s="2590"/>
      <c r="M81" s="2590"/>
      <c r="N81" s="2591"/>
      <c r="O81" s="2591"/>
      <c r="P81" s="2591"/>
      <c r="Q81" s="2592"/>
    </row>
    <row r="82" spans="1:17" ht="13.2" customHeight="1">
      <c r="A82" s="3012" t="s">
        <v>11</v>
      </c>
      <c r="B82" s="3015" t="s">
        <v>35</v>
      </c>
      <c r="C82" s="2619" t="s">
        <v>34</v>
      </c>
      <c r="D82" s="2552" t="s">
        <v>621</v>
      </c>
      <c r="E82" s="3118" t="s">
        <v>40</v>
      </c>
      <c r="F82" s="2628" t="s">
        <v>622</v>
      </c>
      <c r="G82" s="644" t="s">
        <v>36</v>
      </c>
      <c r="H82" s="297">
        <v>0</v>
      </c>
      <c r="I82" s="646"/>
      <c r="J82" s="646"/>
      <c r="K82" s="298"/>
      <c r="L82" s="716"/>
      <c r="M82" s="1123"/>
      <c r="N82" s="1230" t="s">
        <v>623</v>
      </c>
      <c r="O82" s="23" t="s">
        <v>53</v>
      </c>
      <c r="P82" s="23" t="s">
        <v>53</v>
      </c>
      <c r="Q82" s="123">
        <v>2</v>
      </c>
    </row>
    <row r="83" spans="1:17">
      <c r="A83" s="3013"/>
      <c r="B83" s="2608"/>
      <c r="C83" s="2609"/>
      <c r="D83" s="2577"/>
      <c r="E83" s="3744"/>
      <c r="F83" s="2629"/>
      <c r="G83" s="24"/>
      <c r="H83" s="299"/>
      <c r="I83" s="25"/>
      <c r="J83" s="25"/>
      <c r="K83" s="1126"/>
      <c r="L83" s="26"/>
      <c r="M83" s="1127"/>
      <c r="N83" s="1231"/>
      <c r="O83" s="1232"/>
      <c r="P83" s="1233"/>
      <c r="Q83" s="1234"/>
    </row>
    <row r="84" spans="1:17" ht="13.8" thickBot="1">
      <c r="A84" s="3014"/>
      <c r="B84" s="3016"/>
      <c r="C84" s="2620"/>
      <c r="D84" s="2553"/>
      <c r="E84" s="3119"/>
      <c r="F84" s="2630"/>
      <c r="G84" s="645" t="s">
        <v>12</v>
      </c>
      <c r="H84" s="300">
        <f t="shared" ref="H84:M84" si="24">H82*1</f>
        <v>0</v>
      </c>
      <c r="I84" s="300">
        <f t="shared" si="24"/>
        <v>0</v>
      </c>
      <c r="J84" s="300">
        <f t="shared" si="24"/>
        <v>0</v>
      </c>
      <c r="K84" s="301">
        <f t="shared" si="24"/>
        <v>0</v>
      </c>
      <c r="L84" s="27">
        <f t="shared" si="24"/>
        <v>0</v>
      </c>
      <c r="M84" s="34">
        <f t="shared" si="24"/>
        <v>0</v>
      </c>
      <c r="N84" s="1235"/>
      <c r="O84" s="1208"/>
      <c r="P84" s="1208"/>
      <c r="Q84" s="1209"/>
    </row>
    <row r="85" spans="1:17" ht="26.4" customHeight="1">
      <c r="A85" s="3012" t="s">
        <v>11</v>
      </c>
      <c r="B85" s="3015" t="s">
        <v>35</v>
      </c>
      <c r="C85" s="2619" t="s">
        <v>54</v>
      </c>
      <c r="D85" s="3758" t="s">
        <v>624</v>
      </c>
      <c r="E85" s="3118" t="s">
        <v>40</v>
      </c>
      <c r="F85" s="2556" t="s">
        <v>540</v>
      </c>
      <c r="G85" s="644" t="s">
        <v>36</v>
      </c>
      <c r="H85" s="297">
        <f>I85+K85</f>
        <v>75</v>
      </c>
      <c r="I85" s="646">
        <v>75</v>
      </c>
      <c r="J85" s="646"/>
      <c r="K85" s="298"/>
      <c r="L85" s="716">
        <v>85</v>
      </c>
      <c r="M85" s="1123">
        <v>95</v>
      </c>
      <c r="N85" s="1161" t="s">
        <v>625</v>
      </c>
      <c r="O85" s="23" t="s">
        <v>220</v>
      </c>
      <c r="P85" s="23" t="s">
        <v>220</v>
      </c>
      <c r="Q85" s="123">
        <v>25</v>
      </c>
    </row>
    <row r="86" spans="1:17">
      <c r="A86" s="3013"/>
      <c r="B86" s="2608"/>
      <c r="C86" s="2609"/>
      <c r="D86" s="3765"/>
      <c r="E86" s="3744"/>
      <c r="F86" s="2580"/>
      <c r="G86" s="24"/>
      <c r="H86" s="299"/>
      <c r="I86" s="25"/>
      <c r="J86" s="25"/>
      <c r="K86" s="1126"/>
      <c r="L86" s="26"/>
      <c r="M86" s="1127"/>
      <c r="N86" s="1236" t="s">
        <v>724</v>
      </c>
      <c r="O86" s="1211" t="s">
        <v>53</v>
      </c>
      <c r="P86" s="1211" t="s">
        <v>53</v>
      </c>
      <c r="Q86" s="1130">
        <v>2</v>
      </c>
    </row>
    <row r="87" spans="1:17" ht="13.8" thickBot="1">
      <c r="A87" s="3014"/>
      <c r="B87" s="3016"/>
      <c r="C87" s="2620"/>
      <c r="D87" s="3759"/>
      <c r="E87" s="3119"/>
      <c r="F87" s="3120"/>
      <c r="G87" s="645" t="s">
        <v>12</v>
      </c>
      <c r="H87" s="300">
        <f t="shared" ref="H87:M87" si="25">H85*1</f>
        <v>75</v>
      </c>
      <c r="I87" s="300">
        <f t="shared" si="25"/>
        <v>75</v>
      </c>
      <c r="J87" s="300">
        <f t="shared" si="25"/>
        <v>0</v>
      </c>
      <c r="K87" s="301">
        <f t="shared" si="25"/>
        <v>0</v>
      </c>
      <c r="L87" s="27">
        <f t="shared" si="25"/>
        <v>85</v>
      </c>
      <c r="M87" s="34">
        <f t="shared" si="25"/>
        <v>95</v>
      </c>
      <c r="N87" s="1236" t="s">
        <v>909</v>
      </c>
      <c r="O87" s="1208" t="s">
        <v>228</v>
      </c>
      <c r="P87" s="1208" t="s">
        <v>906</v>
      </c>
      <c r="Q87" s="1209" t="s">
        <v>906</v>
      </c>
    </row>
    <row r="88" spans="1:17" ht="13.8" thickBot="1">
      <c r="A88" s="642" t="s">
        <v>11</v>
      </c>
      <c r="B88" s="649" t="s">
        <v>35</v>
      </c>
      <c r="C88" s="3059" t="s">
        <v>14</v>
      </c>
      <c r="D88" s="2539"/>
      <c r="E88" s="2539"/>
      <c r="F88" s="2539"/>
      <c r="G88" s="3060"/>
      <c r="H88" s="29">
        <f t="shared" ref="H88:M88" si="26">H84+H87</f>
        <v>75</v>
      </c>
      <c r="I88" s="29">
        <f t="shared" si="26"/>
        <v>75</v>
      </c>
      <c r="J88" s="29">
        <f t="shared" si="26"/>
        <v>0</v>
      </c>
      <c r="K88" s="303">
        <f t="shared" si="26"/>
        <v>0</v>
      </c>
      <c r="L88" s="304">
        <f t="shared" si="26"/>
        <v>85</v>
      </c>
      <c r="M88" s="304">
        <f t="shared" si="26"/>
        <v>95</v>
      </c>
      <c r="N88" s="650"/>
      <c r="O88" s="651"/>
      <c r="P88" s="651"/>
      <c r="Q88" s="652"/>
    </row>
    <row r="89" spans="1:17" ht="13.95" customHeight="1" thickBot="1">
      <c r="A89" s="642" t="s">
        <v>11</v>
      </c>
      <c r="B89" s="643" t="s">
        <v>54</v>
      </c>
      <c r="C89" s="3781" t="s">
        <v>626</v>
      </c>
      <c r="D89" s="2563"/>
      <c r="E89" s="2563"/>
      <c r="F89" s="2563"/>
      <c r="G89" s="2563"/>
      <c r="H89" s="2563"/>
      <c r="I89" s="2563"/>
      <c r="J89" s="2563"/>
      <c r="K89" s="2563"/>
      <c r="L89" s="2563"/>
      <c r="M89" s="2563"/>
      <c r="N89" s="2563"/>
      <c r="O89" s="2563"/>
      <c r="P89" s="2563"/>
      <c r="Q89" s="2574"/>
    </row>
    <row r="90" spans="1:17" ht="27" customHeight="1">
      <c r="A90" s="3012" t="s">
        <v>11</v>
      </c>
      <c r="B90" s="3015" t="s">
        <v>54</v>
      </c>
      <c r="C90" s="2619" t="s">
        <v>11</v>
      </c>
      <c r="D90" s="2552" t="s">
        <v>627</v>
      </c>
      <c r="E90" s="3118" t="s">
        <v>628</v>
      </c>
      <c r="F90" s="2628" t="s">
        <v>540</v>
      </c>
      <c r="G90" s="644" t="s">
        <v>36</v>
      </c>
      <c r="H90" s="692">
        <f>I90+K90</f>
        <v>848</v>
      </c>
      <c r="I90" s="646">
        <v>848</v>
      </c>
      <c r="J90" s="646">
        <v>564.79999999999995</v>
      </c>
      <c r="K90" s="298">
        <v>0</v>
      </c>
      <c r="L90" s="1123">
        <v>840</v>
      </c>
      <c r="M90" s="716">
        <v>925</v>
      </c>
      <c r="N90" s="1203" t="s">
        <v>629</v>
      </c>
      <c r="O90" s="1125" t="s">
        <v>907</v>
      </c>
      <c r="P90" s="1125" t="s">
        <v>908</v>
      </c>
      <c r="Q90" s="123">
        <v>440</v>
      </c>
    </row>
    <row r="91" spans="1:17">
      <c r="A91" s="3013"/>
      <c r="B91" s="2608"/>
      <c r="C91" s="2609"/>
      <c r="D91" s="2577"/>
      <c r="E91" s="3744"/>
      <c r="F91" s="2629"/>
      <c r="G91" s="1237" t="s">
        <v>630</v>
      </c>
      <c r="H91" s="1256">
        <f>I91+K91</f>
        <v>0</v>
      </c>
      <c r="I91" s="1238">
        <v>0</v>
      </c>
      <c r="J91" s="1238">
        <v>0</v>
      </c>
      <c r="K91" s="1239">
        <v>0</v>
      </c>
      <c r="L91" s="1240"/>
      <c r="M91" s="1241"/>
      <c r="N91" s="1242"/>
      <c r="O91" s="1243"/>
      <c r="P91" s="1243"/>
      <c r="Q91" s="1244"/>
    </row>
    <row r="92" spans="1:17">
      <c r="A92" s="3013"/>
      <c r="B92" s="2608"/>
      <c r="C92" s="2609"/>
      <c r="D92" s="2577"/>
      <c r="E92" s="3744"/>
      <c r="F92" s="2629"/>
      <c r="G92" s="295" t="s">
        <v>224</v>
      </c>
      <c r="H92" s="1144">
        <f>I92+K92</f>
        <v>145</v>
      </c>
      <c r="I92" s="1144">
        <v>136.30000000000001</v>
      </c>
      <c r="J92" s="1144">
        <v>0</v>
      </c>
      <c r="K92" s="1245">
        <v>8.6999999999999993</v>
      </c>
      <c r="L92" s="1148">
        <v>150</v>
      </c>
      <c r="M92" s="1147">
        <v>165</v>
      </c>
      <c r="N92" s="1242"/>
      <c r="O92" s="1243"/>
      <c r="P92" s="1243"/>
      <c r="Q92" s="1244"/>
    </row>
    <row r="93" spans="1:17" ht="13.8" thickBot="1">
      <c r="A93" s="3014"/>
      <c r="B93" s="3016"/>
      <c r="C93" s="2620"/>
      <c r="D93" s="2553"/>
      <c r="E93" s="3119"/>
      <c r="F93" s="2630"/>
      <c r="G93" s="645" t="s">
        <v>12</v>
      </c>
      <c r="H93" s="300">
        <f>SUM(H90:H92)</f>
        <v>993</v>
      </c>
      <c r="I93" s="300">
        <f>I90+I92+I91</f>
        <v>984.3</v>
      </c>
      <c r="J93" s="300">
        <f>J90+J92+J91</f>
        <v>564.79999999999995</v>
      </c>
      <c r="K93" s="301">
        <f>K90+K92+K91</f>
        <v>8.6999999999999993</v>
      </c>
      <c r="L93" s="34">
        <f>L90+L92+L91</f>
        <v>990</v>
      </c>
      <c r="M93" s="27">
        <f>M90+M92+M91</f>
        <v>1090</v>
      </c>
      <c r="N93" s="1246"/>
      <c r="O93" s="1247"/>
      <c r="P93" s="1247"/>
      <c r="Q93" s="1248"/>
    </row>
    <row r="94" spans="1:17" ht="13.2" customHeight="1">
      <c r="A94" s="3012" t="s">
        <v>11</v>
      </c>
      <c r="B94" s="3015" t="s">
        <v>54</v>
      </c>
      <c r="C94" s="2619" t="s">
        <v>13</v>
      </c>
      <c r="D94" s="3758" t="s">
        <v>631</v>
      </c>
      <c r="E94" s="3118" t="s">
        <v>40</v>
      </c>
      <c r="F94" s="2628" t="s">
        <v>540</v>
      </c>
      <c r="G94" s="644" t="s">
        <v>36</v>
      </c>
      <c r="H94" s="297"/>
      <c r="I94" s="646"/>
      <c r="J94" s="646"/>
      <c r="K94" s="298"/>
      <c r="L94" s="716"/>
      <c r="M94" s="1123"/>
      <c r="N94" s="1161" t="s">
        <v>632</v>
      </c>
      <c r="O94" s="1125" t="s">
        <v>227</v>
      </c>
      <c r="P94" s="1125" t="s">
        <v>227</v>
      </c>
      <c r="Q94" s="1249">
        <v>5</v>
      </c>
    </row>
    <row r="95" spans="1:17" ht="13.8" thickBot="1">
      <c r="A95" s="3014"/>
      <c r="B95" s="3016"/>
      <c r="C95" s="2620"/>
      <c r="D95" s="3759"/>
      <c r="E95" s="3119"/>
      <c r="F95" s="2630"/>
      <c r="G95" s="645" t="s">
        <v>12</v>
      </c>
      <c r="H95" s="300">
        <f>H94*1</f>
        <v>0</v>
      </c>
      <c r="I95" s="32"/>
      <c r="J95" s="32"/>
      <c r="K95" s="33"/>
      <c r="L95" s="27"/>
      <c r="M95" s="34"/>
      <c r="N95" s="1250"/>
      <c r="O95" s="1251"/>
      <c r="P95" s="1251"/>
      <c r="Q95" s="1252"/>
    </row>
    <row r="96" spans="1:17" ht="13.2" customHeight="1">
      <c r="A96" s="3012" t="s">
        <v>11</v>
      </c>
      <c r="B96" s="3015" t="s">
        <v>54</v>
      </c>
      <c r="C96" s="2619" t="s">
        <v>34</v>
      </c>
      <c r="D96" s="2552" t="s">
        <v>633</v>
      </c>
      <c r="E96" s="3118" t="s">
        <v>40</v>
      </c>
      <c r="F96" s="2628" t="s">
        <v>540</v>
      </c>
      <c r="G96" s="644" t="s">
        <v>36</v>
      </c>
      <c r="H96" s="297">
        <f>I96+K96</f>
        <v>0</v>
      </c>
      <c r="I96" s="646">
        <v>0</v>
      </c>
      <c r="J96" s="646">
        <v>0</v>
      </c>
      <c r="K96" s="298">
        <v>0</v>
      </c>
      <c r="L96" s="1123">
        <v>0</v>
      </c>
      <c r="M96" s="716">
        <v>0</v>
      </c>
      <c r="N96" s="1253" t="s">
        <v>572</v>
      </c>
      <c r="O96" s="23" t="s">
        <v>226</v>
      </c>
      <c r="P96" s="23" t="s">
        <v>226</v>
      </c>
      <c r="Q96" s="1254">
        <v>5</v>
      </c>
    </row>
    <row r="97" spans="1:17">
      <c r="A97" s="3013"/>
      <c r="B97" s="2608"/>
      <c r="C97" s="2609"/>
      <c r="D97" s="2577"/>
      <c r="E97" s="3744"/>
      <c r="F97" s="2629"/>
      <c r="G97" s="24"/>
      <c r="H97" s="299"/>
      <c r="I97" s="25"/>
      <c r="J97" s="25"/>
      <c r="K97" s="1126"/>
      <c r="L97" s="1127"/>
      <c r="M97" s="26"/>
      <c r="N97" s="1131"/>
      <c r="O97" s="1211"/>
      <c r="P97" s="1211"/>
      <c r="Q97" s="1215"/>
    </row>
    <row r="98" spans="1:17" ht="13.8" thickBot="1">
      <c r="A98" s="3014"/>
      <c r="B98" s="3016"/>
      <c r="C98" s="2620"/>
      <c r="D98" s="2553"/>
      <c r="E98" s="3119"/>
      <c r="F98" s="2630"/>
      <c r="G98" s="645" t="s">
        <v>12</v>
      </c>
      <c r="H98" s="300">
        <f t="shared" ref="H98:M98" si="27">H96*1</f>
        <v>0</v>
      </c>
      <c r="I98" s="300">
        <f t="shared" si="27"/>
        <v>0</v>
      </c>
      <c r="J98" s="300">
        <f t="shared" si="27"/>
        <v>0</v>
      </c>
      <c r="K98" s="301">
        <f t="shared" si="27"/>
        <v>0</v>
      </c>
      <c r="L98" s="34">
        <f t="shared" si="27"/>
        <v>0</v>
      </c>
      <c r="M98" s="27">
        <f t="shared" si="27"/>
        <v>0</v>
      </c>
      <c r="N98" s="1206"/>
      <c r="O98" s="1208"/>
      <c r="P98" s="1208"/>
      <c r="Q98" s="1209"/>
    </row>
    <row r="99" spans="1:17" ht="13.2" customHeight="1">
      <c r="A99" s="3012" t="s">
        <v>11</v>
      </c>
      <c r="B99" s="3015" t="s">
        <v>54</v>
      </c>
      <c r="C99" s="2619" t="s">
        <v>37</v>
      </c>
      <c r="D99" s="2552" t="s">
        <v>634</v>
      </c>
      <c r="E99" s="3118" t="s">
        <v>40</v>
      </c>
      <c r="F99" s="1838" t="s">
        <v>540</v>
      </c>
      <c r="G99" s="644" t="s">
        <v>36</v>
      </c>
      <c r="H99" s="297">
        <f>I99+K99</f>
        <v>8</v>
      </c>
      <c r="I99" s="646">
        <v>8</v>
      </c>
      <c r="J99" s="646"/>
      <c r="K99" s="298"/>
      <c r="L99" s="1123">
        <v>10</v>
      </c>
      <c r="M99" s="716">
        <v>12</v>
      </c>
      <c r="N99" s="3784" t="s">
        <v>635</v>
      </c>
      <c r="O99" s="23" t="s">
        <v>59</v>
      </c>
      <c r="P99" s="23" t="s">
        <v>59</v>
      </c>
      <c r="Q99" s="846">
        <v>12</v>
      </c>
    </row>
    <row r="100" spans="1:17">
      <c r="A100" s="3013"/>
      <c r="B100" s="2608"/>
      <c r="C100" s="2609"/>
      <c r="D100" s="2577"/>
      <c r="E100" s="3744"/>
      <c r="F100" s="1839"/>
      <c r="G100" s="24"/>
      <c r="H100" s="299"/>
      <c r="I100" s="25"/>
      <c r="J100" s="25"/>
      <c r="K100" s="1126"/>
      <c r="L100" s="1127"/>
      <c r="M100" s="26"/>
      <c r="N100" s="3785"/>
      <c r="O100" s="1211"/>
      <c r="P100" s="1211"/>
      <c r="Q100" s="1215"/>
    </row>
    <row r="101" spans="1:17" ht="13.8" thickBot="1">
      <c r="A101" s="3014"/>
      <c r="B101" s="3016"/>
      <c r="C101" s="2620"/>
      <c r="D101" s="2553"/>
      <c r="E101" s="3119"/>
      <c r="F101" s="1839"/>
      <c r="G101" s="645" t="s">
        <v>12</v>
      </c>
      <c r="H101" s="300">
        <f t="shared" ref="H101:M101" si="28">H99*1</f>
        <v>8</v>
      </c>
      <c r="I101" s="300">
        <f t="shared" si="28"/>
        <v>8</v>
      </c>
      <c r="J101" s="300">
        <f t="shared" si="28"/>
        <v>0</v>
      </c>
      <c r="K101" s="301">
        <f t="shared" si="28"/>
        <v>0</v>
      </c>
      <c r="L101" s="34">
        <f t="shared" si="28"/>
        <v>10</v>
      </c>
      <c r="M101" s="27">
        <f t="shared" si="28"/>
        <v>12</v>
      </c>
      <c r="N101" s="3786"/>
      <c r="O101" s="1208"/>
      <c r="P101" s="1208"/>
      <c r="Q101" s="1209"/>
    </row>
    <row r="102" spans="1:17" ht="13.8" thickBot="1">
      <c r="A102" s="642" t="s">
        <v>11</v>
      </c>
      <c r="B102" s="649" t="s">
        <v>54</v>
      </c>
      <c r="C102" s="3059" t="s">
        <v>14</v>
      </c>
      <c r="D102" s="2539"/>
      <c r="E102" s="2539"/>
      <c r="F102" s="2539"/>
      <c r="G102" s="3060"/>
      <c r="H102" s="29">
        <f t="shared" ref="H102:M102" si="29">H93+H95+H98+H101</f>
        <v>1001</v>
      </c>
      <c r="I102" s="29">
        <f t="shared" si="29"/>
        <v>992.3</v>
      </c>
      <c r="J102" s="29">
        <f t="shared" si="29"/>
        <v>564.79999999999995</v>
      </c>
      <c r="K102" s="29">
        <f t="shared" si="29"/>
        <v>8.6999999999999993</v>
      </c>
      <c r="L102" s="29">
        <f t="shared" si="29"/>
        <v>1000</v>
      </c>
      <c r="M102" s="29">
        <f t="shared" si="29"/>
        <v>1102</v>
      </c>
      <c r="N102" s="696"/>
      <c r="O102" s="665"/>
      <c r="P102" s="665"/>
      <c r="Q102" s="666"/>
    </row>
    <row r="103" spans="1:17" ht="13.8" thickBot="1">
      <c r="A103" s="653" t="s">
        <v>11</v>
      </c>
      <c r="B103" s="2540" t="s">
        <v>60</v>
      </c>
      <c r="C103" s="2541"/>
      <c r="D103" s="2541"/>
      <c r="E103" s="2541"/>
      <c r="F103" s="2541"/>
      <c r="G103" s="3782"/>
      <c r="H103" s="35">
        <f t="shared" ref="H103:M103" si="30">H45+H67+H80+H88+H102</f>
        <v>5294.9</v>
      </c>
      <c r="I103" s="35">
        <f t="shared" si="30"/>
        <v>5267.2</v>
      </c>
      <c r="J103" s="35">
        <f t="shared" si="30"/>
        <v>4057.7</v>
      </c>
      <c r="K103" s="35">
        <f t="shared" si="30"/>
        <v>27.7</v>
      </c>
      <c r="L103" s="35">
        <f t="shared" si="30"/>
        <v>5096</v>
      </c>
      <c r="M103" s="35">
        <f t="shared" si="30"/>
        <v>5515</v>
      </c>
      <c r="N103" s="656"/>
      <c r="O103" s="656"/>
      <c r="P103" s="656"/>
      <c r="Q103" s="657"/>
    </row>
    <row r="104" spans="1:17" ht="13.8" thickBot="1">
      <c r="A104" s="36" t="s">
        <v>11</v>
      </c>
      <c r="B104" s="3194" t="s">
        <v>15</v>
      </c>
      <c r="C104" s="2542"/>
      <c r="D104" s="2542"/>
      <c r="E104" s="2542"/>
      <c r="F104" s="2542"/>
      <c r="G104" s="2542"/>
      <c r="H104" s="37">
        <f t="shared" ref="H104:M104" si="31">H103</f>
        <v>5294.9</v>
      </c>
      <c r="I104" s="37">
        <f t="shared" si="31"/>
        <v>5267.2</v>
      </c>
      <c r="J104" s="37">
        <f t="shared" si="31"/>
        <v>4057.7</v>
      </c>
      <c r="K104" s="37">
        <f t="shared" si="31"/>
        <v>27.7</v>
      </c>
      <c r="L104" s="37">
        <f t="shared" si="31"/>
        <v>5096</v>
      </c>
      <c r="M104" s="37">
        <f t="shared" si="31"/>
        <v>5515</v>
      </c>
      <c r="N104" s="3195"/>
      <c r="O104" s="3196"/>
      <c r="P104" s="3196"/>
      <c r="Q104" s="3197"/>
    </row>
    <row r="105" spans="1:17">
      <c r="A105" s="634"/>
      <c r="B105" s="635"/>
      <c r="C105" s="635"/>
      <c r="D105" s="635"/>
      <c r="E105" s="635"/>
      <c r="F105" s="635"/>
      <c r="G105" s="635"/>
      <c r="H105" s="635"/>
      <c r="I105" s="637"/>
      <c r="J105" s="637"/>
      <c r="K105" s="637"/>
      <c r="L105" s="637"/>
      <c r="M105" s="637"/>
      <c r="N105" s="305"/>
      <c r="O105" s="637"/>
      <c r="P105" s="637"/>
      <c r="Q105" s="637"/>
    </row>
    <row r="106" spans="1:17" ht="16.2" thickBot="1">
      <c r="A106" s="634"/>
      <c r="B106" s="635"/>
      <c r="C106" s="635"/>
      <c r="D106" s="3783" t="s">
        <v>16</v>
      </c>
      <c r="E106" s="3783"/>
      <c r="F106" s="3783"/>
      <c r="G106" s="3783"/>
      <c r="H106" s="637"/>
      <c r="I106" s="1255"/>
      <c r="J106" s="1255"/>
      <c r="K106" s="1255"/>
      <c r="L106" s="1255"/>
      <c r="M106" s="1255"/>
      <c r="N106" s="305"/>
      <c r="O106" s="637"/>
      <c r="P106" s="637"/>
      <c r="Q106" s="637"/>
    </row>
    <row r="107" spans="1:17" ht="45.6" customHeight="1" thickBot="1">
      <c r="A107" s="633"/>
      <c r="B107" s="633"/>
      <c r="C107" s="2528" t="s">
        <v>17</v>
      </c>
      <c r="D107" s="2889"/>
      <c r="E107" s="2889"/>
      <c r="F107" s="2889"/>
      <c r="G107" s="2890"/>
      <c r="H107" s="3199" t="s">
        <v>677</v>
      </c>
      <c r="I107" s="3200"/>
      <c r="J107" s="3200"/>
      <c r="K107" s="3201"/>
      <c r="L107" s="659"/>
      <c r="M107" s="659"/>
      <c r="N107" s="633"/>
      <c r="O107" s="684"/>
      <c r="P107" s="633"/>
      <c r="Q107" s="633"/>
    </row>
    <row r="108" spans="1:17" ht="13.8" thickBot="1">
      <c r="A108" s="633"/>
      <c r="B108" s="633"/>
      <c r="C108" s="3202" t="s">
        <v>18</v>
      </c>
      <c r="D108" s="3203"/>
      <c r="E108" s="3203"/>
      <c r="F108" s="3203"/>
      <c r="G108" s="3204"/>
      <c r="H108" s="2521">
        <f>H109+H110+H111+H112+H113</f>
        <v>5294.9</v>
      </c>
      <c r="I108" s="2522"/>
      <c r="J108" s="2522"/>
      <c r="K108" s="2523"/>
      <c r="L108" s="659"/>
      <c r="M108" s="659"/>
      <c r="N108" s="633"/>
      <c r="O108" s="684"/>
      <c r="P108" s="633"/>
      <c r="Q108" s="633"/>
    </row>
    <row r="109" spans="1:17">
      <c r="A109" s="633"/>
      <c r="B109" s="633"/>
      <c r="C109" s="3205" t="s">
        <v>61</v>
      </c>
      <c r="D109" s="3206"/>
      <c r="E109" s="3206"/>
      <c r="F109" s="3206"/>
      <c r="G109" s="3207"/>
      <c r="H109" s="3208">
        <v>4839.3999999999996</v>
      </c>
      <c r="I109" s="3209"/>
      <c r="J109" s="3209"/>
      <c r="K109" s="3210"/>
      <c r="L109" s="659"/>
      <c r="M109" s="659"/>
      <c r="N109" s="633"/>
      <c r="O109" s="684"/>
      <c r="P109" s="633"/>
      <c r="Q109" s="633"/>
    </row>
    <row r="110" spans="1:17">
      <c r="A110" s="633"/>
      <c r="B110" s="633"/>
      <c r="C110" s="2524" t="s">
        <v>62</v>
      </c>
      <c r="D110" s="3211"/>
      <c r="E110" s="3211"/>
      <c r="F110" s="3211"/>
      <c r="G110" s="3212"/>
      <c r="H110" s="2509">
        <v>0</v>
      </c>
      <c r="I110" s="2499"/>
      <c r="J110" s="2499"/>
      <c r="K110" s="2500"/>
      <c r="L110" s="659"/>
      <c r="M110" s="659"/>
      <c r="N110" s="633"/>
      <c r="O110" s="684"/>
      <c r="P110" s="633"/>
      <c r="Q110" s="633"/>
    </row>
    <row r="111" spans="1:17">
      <c r="A111" s="633"/>
      <c r="B111" s="633"/>
      <c r="C111" s="2524" t="s">
        <v>225</v>
      </c>
      <c r="D111" s="3211"/>
      <c r="E111" s="3211"/>
      <c r="F111" s="3211"/>
      <c r="G111" s="3212"/>
      <c r="H111" s="2509">
        <v>455.5</v>
      </c>
      <c r="I111" s="2499"/>
      <c r="J111" s="2499"/>
      <c r="K111" s="2500"/>
      <c r="L111" s="659"/>
      <c r="M111" s="659"/>
      <c r="N111" s="633"/>
      <c r="O111" s="684"/>
      <c r="P111" s="633"/>
      <c r="Q111" s="633"/>
    </row>
    <row r="112" spans="1:17">
      <c r="A112" s="633"/>
      <c r="B112" s="633"/>
      <c r="C112" s="2524" t="s">
        <v>636</v>
      </c>
      <c r="D112" s="3211"/>
      <c r="E112" s="3211"/>
      <c r="F112" s="3211"/>
      <c r="G112" s="3212"/>
      <c r="H112" s="2509">
        <v>0</v>
      </c>
      <c r="I112" s="2499"/>
      <c r="J112" s="2499"/>
      <c r="K112" s="2500"/>
      <c r="L112" s="659"/>
      <c r="M112" s="659"/>
      <c r="N112" s="633"/>
      <c r="O112" s="684"/>
      <c r="P112" s="633"/>
      <c r="Q112" s="633"/>
    </row>
    <row r="113" spans="1:17">
      <c r="A113" s="633"/>
      <c r="B113" s="633"/>
      <c r="C113" s="2524" t="s">
        <v>637</v>
      </c>
      <c r="D113" s="3211"/>
      <c r="E113" s="3211"/>
      <c r="F113" s="3211"/>
      <c r="G113" s="3212"/>
      <c r="H113" s="2509">
        <v>0</v>
      </c>
      <c r="I113" s="2499"/>
      <c r="J113" s="2499"/>
      <c r="K113" s="2500"/>
      <c r="L113" s="659"/>
      <c r="M113" s="659"/>
      <c r="N113" s="633"/>
      <c r="O113" s="684"/>
      <c r="P113" s="633"/>
      <c r="Q113" s="633"/>
    </row>
    <row r="114" spans="1:17">
      <c r="A114" s="633"/>
      <c r="B114" s="633"/>
      <c r="C114" s="2524" t="s">
        <v>63</v>
      </c>
      <c r="D114" s="3211"/>
      <c r="E114" s="3211"/>
      <c r="F114" s="3211"/>
      <c r="G114" s="3212"/>
      <c r="H114" s="2509"/>
      <c r="I114" s="2499"/>
      <c r="J114" s="2499"/>
      <c r="K114" s="2500"/>
      <c r="L114" s="659"/>
      <c r="M114" s="659"/>
      <c r="N114" s="633"/>
      <c r="O114" s="684"/>
      <c r="P114" s="633"/>
      <c r="Q114" s="633"/>
    </row>
    <row r="115" spans="1:17" ht="13.8" thickBot="1">
      <c r="A115" s="633"/>
      <c r="B115" s="633"/>
      <c r="C115" s="3797" t="s">
        <v>64</v>
      </c>
      <c r="D115" s="3798"/>
      <c r="E115" s="3798"/>
      <c r="F115" s="3798"/>
      <c r="G115" s="3799"/>
      <c r="H115" s="3527"/>
      <c r="I115" s="3800"/>
      <c r="J115" s="3800"/>
      <c r="K115" s="3801"/>
      <c r="L115" s="659"/>
      <c r="M115" s="659"/>
      <c r="N115" s="633"/>
      <c r="O115" s="684"/>
      <c r="P115" s="633"/>
      <c r="Q115" s="633"/>
    </row>
    <row r="116" spans="1:17" ht="13.8" thickBot="1">
      <c r="A116" s="633"/>
      <c r="B116" s="633"/>
      <c r="C116" s="3202" t="s">
        <v>19</v>
      </c>
      <c r="D116" s="3203"/>
      <c r="E116" s="3203"/>
      <c r="F116" s="3203"/>
      <c r="G116" s="3204"/>
      <c r="H116" s="2521">
        <f>H117*1</f>
        <v>0</v>
      </c>
      <c r="I116" s="2522"/>
      <c r="J116" s="2522"/>
      <c r="K116" s="2523"/>
      <c r="L116" s="659"/>
      <c r="M116" s="659"/>
      <c r="N116" s="633"/>
      <c r="O116" s="684"/>
      <c r="P116" s="633"/>
      <c r="Q116" s="633"/>
    </row>
    <row r="117" spans="1:17" ht="13.8" thickBot="1">
      <c r="A117" s="633"/>
      <c r="B117" s="633"/>
      <c r="C117" s="3787" t="s">
        <v>65</v>
      </c>
      <c r="D117" s="3788"/>
      <c r="E117" s="3788"/>
      <c r="F117" s="3788"/>
      <c r="G117" s="3789"/>
      <c r="H117" s="3790">
        <v>0</v>
      </c>
      <c r="I117" s="3791"/>
      <c r="J117" s="3791"/>
      <c r="K117" s="3792"/>
      <c r="L117" s="659"/>
      <c r="M117" s="659"/>
      <c r="N117" s="633"/>
      <c r="O117" s="684"/>
      <c r="P117" s="633"/>
      <c r="Q117" s="633"/>
    </row>
    <row r="118" spans="1:17" ht="13.8" thickBot="1">
      <c r="A118" s="633"/>
      <c r="B118" s="633"/>
      <c r="C118" s="3793" t="s">
        <v>20</v>
      </c>
      <c r="D118" s="3794"/>
      <c r="E118" s="3794"/>
      <c r="F118" s="3794"/>
      <c r="G118" s="3795"/>
      <c r="H118" s="3796">
        <f>H116+H108</f>
        <v>5294.9</v>
      </c>
      <c r="I118" s="2504"/>
      <c r="J118" s="2504"/>
      <c r="K118" s="2505"/>
      <c r="L118" s="633"/>
      <c r="M118" s="633"/>
      <c r="N118" s="633"/>
      <c r="O118" s="684"/>
      <c r="P118" s="633"/>
      <c r="Q118" s="633"/>
    </row>
    <row r="119" spans="1:17">
      <c r="A119" s="305"/>
      <c r="B119" s="305"/>
      <c r="C119" s="305"/>
      <c r="D119" s="305"/>
      <c r="E119" s="305"/>
      <c r="F119" s="305"/>
      <c r="G119" s="305"/>
      <c r="H119" s="305"/>
      <c r="I119" s="305"/>
      <c r="J119" s="305"/>
      <c r="K119" s="305"/>
      <c r="L119" s="305"/>
      <c r="M119" s="305"/>
      <c r="N119" s="305"/>
      <c r="O119" s="305"/>
      <c r="P119" s="305"/>
      <c r="Q119" s="305"/>
    </row>
  </sheetData>
  <mergeCells count="223">
    <mergeCell ref="N1:Q1"/>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zoomScaleNormal="100" workbookViewId="0">
      <selection activeCell="R2" sqref="R2"/>
    </sheetView>
  </sheetViews>
  <sheetFormatPr defaultRowHeight="13.2"/>
  <cols>
    <col min="1" max="1" width="2.6640625" style="632"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5.44140625" customWidth="1"/>
    <col min="10" max="10" width="5.6640625" customWidth="1"/>
    <col min="11" max="12" width="5.5546875" customWidth="1"/>
    <col min="13" max="13" width="5.44140625" customWidth="1"/>
    <col min="14" max="14" width="28.44140625" customWidth="1"/>
    <col min="15" max="15" width="4.109375" customWidth="1"/>
    <col min="16" max="16" width="3.5546875" customWidth="1"/>
    <col min="17" max="17" width="3.88671875" customWidth="1"/>
    <col min="18" max="23" width="9.109375" customWidth="1"/>
  </cols>
  <sheetData>
    <row r="1" spans="1:23" s="632" customFormat="1" ht="42.6" customHeight="1">
      <c r="N1" s="3139" t="s">
        <v>1143</v>
      </c>
      <c r="O1" s="3139"/>
      <c r="P1" s="3139"/>
      <c r="Q1" s="3139"/>
    </row>
    <row r="3" spans="1:23" ht="15.6">
      <c r="B3" s="633"/>
      <c r="C3" s="633"/>
      <c r="D3" s="1651" t="s">
        <v>787</v>
      </c>
      <c r="E3" s="282"/>
      <c r="F3" s="633"/>
      <c r="G3" s="638"/>
      <c r="H3" s="633"/>
      <c r="I3" s="633"/>
      <c r="J3" s="633"/>
      <c r="K3" s="633"/>
      <c r="L3" s="708"/>
      <c r="M3" s="691"/>
      <c r="N3" s="691"/>
      <c r="O3" s="691"/>
      <c r="P3" s="691"/>
      <c r="Q3" s="691"/>
      <c r="R3" s="659"/>
      <c r="S3" s="659"/>
      <c r="T3" s="659"/>
      <c r="U3" s="659"/>
      <c r="V3" s="659"/>
      <c r="W3" s="659"/>
    </row>
    <row r="4" spans="1:23" ht="13.8" thickBot="1">
      <c r="B4" s="15"/>
      <c r="C4" s="15"/>
      <c r="D4" s="3008" t="s">
        <v>33</v>
      </c>
      <c r="E4" s="3008"/>
      <c r="F4" s="3008"/>
      <c r="G4" s="3008"/>
      <c r="H4" s="3008"/>
      <c r="I4" s="3008"/>
      <c r="J4" s="3008"/>
      <c r="K4" s="3008"/>
      <c r="L4" s="3008"/>
      <c r="M4" s="3008"/>
      <c r="N4" s="3008"/>
      <c r="O4" s="3008"/>
      <c r="P4" s="3008"/>
      <c r="Q4" s="3008"/>
      <c r="R4" s="3008"/>
      <c r="S4" s="3008"/>
      <c r="T4" s="3008"/>
      <c r="U4" s="3008"/>
      <c r="V4" s="3008"/>
      <c r="W4" s="3008"/>
    </row>
    <row r="5" spans="1:23" ht="34.950000000000003" customHeight="1">
      <c r="A5" s="2673" t="s">
        <v>0</v>
      </c>
      <c r="B5" s="2676" t="s">
        <v>1</v>
      </c>
      <c r="C5" s="2676" t="s">
        <v>2</v>
      </c>
      <c r="D5" s="2679" t="s">
        <v>3</v>
      </c>
      <c r="E5" s="2682" t="s">
        <v>4</v>
      </c>
      <c r="F5" s="2685" t="s">
        <v>5</v>
      </c>
      <c r="G5" s="2651" t="s">
        <v>6</v>
      </c>
      <c r="H5" s="2531" t="s">
        <v>677</v>
      </c>
      <c r="I5" s="2532"/>
      <c r="J5" s="2532"/>
      <c r="K5" s="2533"/>
      <c r="L5" s="3147" t="s">
        <v>229</v>
      </c>
      <c r="M5" s="3144" t="s">
        <v>436</v>
      </c>
      <c r="N5" s="2654" t="s">
        <v>21</v>
      </c>
      <c r="O5" s="2655"/>
      <c r="P5" s="2655"/>
      <c r="Q5" s="2656"/>
      <c r="R5" s="659"/>
      <c r="S5" s="659"/>
      <c r="T5" s="659"/>
      <c r="U5" s="659"/>
      <c r="V5" s="659"/>
      <c r="W5" s="659"/>
    </row>
    <row r="6" spans="1:23">
      <c r="A6" s="2674"/>
      <c r="B6" s="2677"/>
      <c r="C6" s="2677"/>
      <c r="D6" s="2680"/>
      <c r="E6" s="2683"/>
      <c r="F6" s="2686"/>
      <c r="G6" s="2652"/>
      <c r="H6" s="2657" t="s">
        <v>7</v>
      </c>
      <c r="I6" s="2659" t="s">
        <v>8</v>
      </c>
      <c r="J6" s="2659"/>
      <c r="K6" s="2660" t="s">
        <v>125</v>
      </c>
      <c r="L6" s="3010"/>
      <c r="M6" s="3006"/>
      <c r="N6" s="2662" t="s">
        <v>32</v>
      </c>
      <c r="O6" s="2664" t="s">
        <v>9</v>
      </c>
      <c r="P6" s="2664"/>
      <c r="Q6" s="2665"/>
      <c r="R6" s="659"/>
      <c r="S6" s="659"/>
      <c r="T6" s="659"/>
      <c r="U6" s="659"/>
      <c r="V6" s="659"/>
      <c r="W6" s="659"/>
    </row>
    <row r="7" spans="1:23" ht="126.6" customHeight="1" thickBot="1">
      <c r="A7" s="2675"/>
      <c r="B7" s="2678"/>
      <c r="C7" s="2678"/>
      <c r="D7" s="2681"/>
      <c r="E7" s="2684"/>
      <c r="F7" s="2687"/>
      <c r="G7" s="2653"/>
      <c r="H7" s="2658"/>
      <c r="I7" s="1728" t="s">
        <v>7</v>
      </c>
      <c r="J7" s="1729" t="s">
        <v>10</v>
      </c>
      <c r="K7" s="2661"/>
      <c r="L7" s="3011"/>
      <c r="M7" s="3007"/>
      <c r="N7" s="2663"/>
      <c r="O7" s="639" t="s">
        <v>121</v>
      </c>
      <c r="P7" s="639" t="s">
        <v>433</v>
      </c>
      <c r="Q7" s="640" t="s">
        <v>671</v>
      </c>
      <c r="R7" s="659"/>
      <c r="S7" s="659"/>
      <c r="T7" s="659"/>
      <c r="U7" s="659"/>
      <c r="V7" s="659"/>
      <c r="W7" s="659"/>
    </row>
    <row r="8" spans="1:23" ht="13.8" thickBot="1">
      <c r="A8" s="641" t="s">
        <v>11</v>
      </c>
      <c r="B8" s="2634" t="s">
        <v>788</v>
      </c>
      <c r="C8" s="2634"/>
      <c r="D8" s="2634"/>
      <c r="E8" s="2634"/>
      <c r="F8" s="2634"/>
      <c r="G8" s="2634"/>
      <c r="H8" s="2634"/>
      <c r="I8" s="2634"/>
      <c r="J8" s="2634"/>
      <c r="K8" s="2634"/>
      <c r="L8" s="2634"/>
      <c r="M8" s="2634"/>
      <c r="N8" s="2634"/>
      <c r="O8" s="2634"/>
      <c r="P8" s="2634"/>
      <c r="Q8" s="2635"/>
      <c r="R8" s="659"/>
      <c r="S8" s="659"/>
      <c r="T8" s="659"/>
      <c r="U8" s="659"/>
      <c r="V8" s="659"/>
      <c r="W8" s="659"/>
    </row>
    <row r="9" spans="1:23" ht="13.8" thickBot="1">
      <c r="A9" s="709" t="s">
        <v>11</v>
      </c>
      <c r="B9" s="1746" t="s">
        <v>11</v>
      </c>
      <c r="C9" s="2636" t="s">
        <v>789</v>
      </c>
      <c r="D9" s="2636"/>
      <c r="E9" s="2636"/>
      <c r="F9" s="2636"/>
      <c r="G9" s="2636"/>
      <c r="H9" s="2636"/>
      <c r="I9" s="2636"/>
      <c r="J9" s="2636"/>
      <c r="K9" s="2636"/>
      <c r="L9" s="2636"/>
      <c r="M9" s="2636"/>
      <c r="N9" s="2636"/>
      <c r="O9" s="2636"/>
      <c r="P9" s="2636"/>
      <c r="Q9" s="2637"/>
      <c r="R9" s="659"/>
      <c r="S9" s="659"/>
      <c r="T9" s="659"/>
      <c r="U9" s="659"/>
      <c r="V9" s="659"/>
      <c r="W9" s="659"/>
    </row>
    <row r="10" spans="1:23" s="632" customFormat="1" ht="40.200000000000003" thickBot="1">
      <c r="A10" s="653"/>
      <c r="B10" s="1793"/>
      <c r="C10" s="1794"/>
      <c r="D10" s="1745"/>
      <c r="E10" s="1719"/>
      <c r="F10" s="1719"/>
      <c r="G10" s="1719"/>
      <c r="H10" s="1795"/>
      <c r="I10" s="1794"/>
      <c r="J10" s="1794"/>
      <c r="K10" s="1745"/>
      <c r="L10" s="1719"/>
      <c r="M10" s="1719"/>
      <c r="N10" s="2238" t="s">
        <v>824</v>
      </c>
      <c r="O10" s="1980">
        <v>3.3</v>
      </c>
      <c r="P10" s="1980">
        <v>3.3</v>
      </c>
      <c r="Q10" s="2237">
        <v>3.3</v>
      </c>
      <c r="R10" s="659"/>
      <c r="S10" s="659"/>
      <c r="T10" s="659"/>
      <c r="U10" s="659"/>
      <c r="V10" s="659"/>
      <c r="W10" s="659"/>
    </row>
    <row r="11" spans="1:23" ht="66">
      <c r="A11" s="2593" t="s">
        <v>11</v>
      </c>
      <c r="B11" s="3171" t="s">
        <v>11</v>
      </c>
      <c r="C11" s="2619" t="s">
        <v>11</v>
      </c>
      <c r="D11" s="2552" t="s">
        <v>979</v>
      </c>
      <c r="E11" s="3858" t="s">
        <v>790</v>
      </c>
      <c r="F11" s="3860" t="s">
        <v>791</v>
      </c>
      <c r="G11" s="2239" t="s">
        <v>36</v>
      </c>
      <c r="H11" s="2240">
        <f>I11+K11</f>
        <v>2421.1999999999998</v>
      </c>
      <c r="I11" s="2241">
        <v>2190.1999999999998</v>
      </c>
      <c r="J11" s="2241">
        <v>1809</v>
      </c>
      <c r="K11" s="2242">
        <v>231</v>
      </c>
      <c r="L11" s="2243">
        <v>3972.2</v>
      </c>
      <c r="M11" s="2243">
        <v>4438.6000000000004</v>
      </c>
      <c r="N11" s="2244" t="s">
        <v>792</v>
      </c>
      <c r="O11" s="1766">
        <v>1970</v>
      </c>
      <c r="P11" s="1766">
        <v>2000</v>
      </c>
      <c r="Q11" s="1767">
        <v>2050</v>
      </c>
      <c r="R11" s="659"/>
      <c r="S11" s="659"/>
      <c r="T11" s="659"/>
      <c r="U11" s="659"/>
      <c r="V11" s="659"/>
      <c r="W11" s="659"/>
    </row>
    <row r="12" spans="1:23" ht="39.6">
      <c r="A12" s="3802"/>
      <c r="B12" s="3172"/>
      <c r="C12" s="2609"/>
      <c r="D12" s="3018"/>
      <c r="E12" s="3859"/>
      <c r="F12" s="3861"/>
      <c r="G12" s="1749" t="s">
        <v>36</v>
      </c>
      <c r="H12" s="1747">
        <f>I12+K12</f>
        <v>374.9</v>
      </c>
      <c r="I12" s="1750">
        <v>374.9</v>
      </c>
      <c r="J12" s="1750">
        <v>0</v>
      </c>
      <c r="K12" s="1751">
        <v>0</v>
      </c>
      <c r="L12" s="1752">
        <v>425</v>
      </c>
      <c r="M12" s="1752">
        <v>450</v>
      </c>
      <c r="N12" s="1753" t="s">
        <v>793</v>
      </c>
      <c r="O12" s="1754">
        <v>3400</v>
      </c>
      <c r="P12" s="2169">
        <v>3450</v>
      </c>
      <c r="Q12" s="2170">
        <v>3500</v>
      </c>
      <c r="R12" s="659"/>
      <c r="S12" s="659"/>
      <c r="T12" s="659"/>
      <c r="U12" s="659"/>
      <c r="V12" s="659"/>
      <c r="W12" s="659"/>
    </row>
    <row r="13" spans="1:23">
      <c r="A13" s="3802"/>
      <c r="B13" s="3172"/>
      <c r="C13" s="2609"/>
      <c r="D13" s="3018"/>
      <c r="E13" s="3859"/>
      <c r="F13" s="3861"/>
      <c r="G13" s="1755" t="s">
        <v>224</v>
      </c>
      <c r="H13" s="1756">
        <f>I13+K13</f>
        <v>160</v>
      </c>
      <c r="I13" s="1757">
        <v>150.6</v>
      </c>
      <c r="J13" s="1757">
        <v>0</v>
      </c>
      <c r="K13" s="1758">
        <v>9.4</v>
      </c>
      <c r="L13" s="1759">
        <v>200</v>
      </c>
      <c r="M13" s="1759">
        <v>250</v>
      </c>
      <c r="N13" s="1748"/>
      <c r="O13" s="1754"/>
      <c r="P13" s="2169"/>
      <c r="Q13" s="2170"/>
      <c r="R13" s="659"/>
      <c r="S13" s="659"/>
      <c r="T13" s="659"/>
      <c r="U13" s="659"/>
      <c r="V13" s="659"/>
      <c r="W13" s="659"/>
    </row>
    <row r="14" spans="1:23" ht="26.4">
      <c r="A14" s="3802"/>
      <c r="B14" s="3172"/>
      <c r="C14" s="2609"/>
      <c r="D14" s="3018"/>
      <c r="E14" s="3859"/>
      <c r="F14" s="3861"/>
      <c r="G14" s="1760" t="s">
        <v>230</v>
      </c>
      <c r="H14" s="1756">
        <f>I14+K14</f>
        <v>0</v>
      </c>
      <c r="I14" s="1757">
        <v>0</v>
      </c>
      <c r="J14" s="1757">
        <v>0</v>
      </c>
      <c r="K14" s="1758">
        <v>0</v>
      </c>
      <c r="L14" s="1759">
        <v>0</v>
      </c>
      <c r="M14" s="1759">
        <v>0</v>
      </c>
      <c r="N14" s="1748" t="s">
        <v>794</v>
      </c>
      <c r="O14" s="1754">
        <v>962</v>
      </c>
      <c r="P14" s="2169">
        <v>1004</v>
      </c>
      <c r="Q14" s="2170">
        <v>1044</v>
      </c>
      <c r="R14" s="659"/>
      <c r="S14" s="659"/>
      <c r="T14" s="659"/>
      <c r="U14" s="659"/>
      <c r="V14" s="659"/>
      <c r="W14" s="659"/>
    </row>
    <row r="15" spans="1:23" ht="26.4">
      <c r="A15" s="2149"/>
      <c r="B15" s="2160"/>
      <c r="C15" s="2609"/>
      <c r="D15" s="3018"/>
      <c r="E15" s="3859"/>
      <c r="F15" s="3861"/>
      <c r="G15" s="1761" t="s">
        <v>52</v>
      </c>
      <c r="H15" s="1762">
        <f>I15+K15</f>
        <v>0</v>
      </c>
      <c r="I15" s="1762">
        <v>0</v>
      </c>
      <c r="J15" s="1762">
        <v>0</v>
      </c>
      <c r="K15" s="1763">
        <v>0</v>
      </c>
      <c r="L15" s="1764">
        <v>0</v>
      </c>
      <c r="M15" s="1764">
        <v>0</v>
      </c>
      <c r="N15" s="1753" t="s">
        <v>795</v>
      </c>
      <c r="O15" s="1754">
        <v>45</v>
      </c>
      <c r="P15" s="1754">
        <v>46</v>
      </c>
      <c r="Q15" s="1765">
        <v>47</v>
      </c>
      <c r="R15" s="659"/>
      <c r="S15" s="659"/>
      <c r="T15" s="659"/>
      <c r="U15" s="659"/>
      <c r="V15" s="659"/>
      <c r="W15" s="659"/>
    </row>
    <row r="16" spans="1:23" ht="13.8" thickBot="1">
      <c r="A16" s="697"/>
      <c r="B16" s="2161"/>
      <c r="C16" s="2620"/>
      <c r="D16" s="2245"/>
      <c r="E16" s="2246"/>
      <c r="F16" s="2247"/>
      <c r="G16" s="2248" t="s">
        <v>12</v>
      </c>
      <c r="H16" s="1769">
        <f t="shared" ref="H16:M16" si="0">H11+H12+H14+H13+H15</f>
        <v>2956.1</v>
      </c>
      <c r="I16" s="1769">
        <f t="shared" si="0"/>
        <v>2715.7</v>
      </c>
      <c r="J16" s="1769">
        <f t="shared" si="0"/>
        <v>1809</v>
      </c>
      <c r="K16" s="1348">
        <f t="shared" si="0"/>
        <v>240.4</v>
      </c>
      <c r="L16" s="1349">
        <f t="shared" si="0"/>
        <v>4597.2</v>
      </c>
      <c r="M16" s="1349">
        <f t="shared" si="0"/>
        <v>5138.6000000000004</v>
      </c>
      <c r="N16" s="2249"/>
      <c r="O16" s="2250"/>
      <c r="P16" s="2249"/>
      <c r="Q16" s="2251"/>
      <c r="R16" s="659"/>
      <c r="S16" s="659"/>
      <c r="T16" s="659"/>
      <c r="U16" s="659"/>
      <c r="V16" s="659"/>
      <c r="W16" s="659"/>
    </row>
    <row r="17" spans="1:23" ht="26.4">
      <c r="A17" s="2593" t="s">
        <v>11</v>
      </c>
      <c r="B17" s="3171" t="s">
        <v>11</v>
      </c>
      <c r="C17" s="2619" t="s">
        <v>13</v>
      </c>
      <c r="D17" s="2552" t="s">
        <v>796</v>
      </c>
      <c r="E17" s="3118" t="s">
        <v>797</v>
      </c>
      <c r="F17" s="3833" t="s">
        <v>798</v>
      </c>
      <c r="G17" s="3855" t="s">
        <v>36</v>
      </c>
      <c r="H17" s="3842">
        <f>I17+K17</f>
        <v>40</v>
      </c>
      <c r="I17" s="3845">
        <v>40</v>
      </c>
      <c r="J17" s="3845">
        <v>0</v>
      </c>
      <c r="K17" s="3848">
        <v>0</v>
      </c>
      <c r="L17" s="3851">
        <v>40</v>
      </c>
      <c r="M17" s="3851">
        <v>40</v>
      </c>
      <c r="N17" s="1730" t="s">
        <v>799</v>
      </c>
      <c r="O17" s="1766">
        <v>25</v>
      </c>
      <c r="P17" s="1766">
        <v>30</v>
      </c>
      <c r="Q17" s="1767">
        <v>32</v>
      </c>
      <c r="R17" s="659"/>
      <c r="S17" s="659"/>
      <c r="T17" s="659"/>
      <c r="U17" s="659"/>
      <c r="V17" s="659"/>
      <c r="W17" s="659"/>
    </row>
    <row r="18" spans="1:23" ht="39.6">
      <c r="A18" s="3802"/>
      <c r="B18" s="3172"/>
      <c r="C18" s="2609"/>
      <c r="D18" s="2577"/>
      <c r="E18" s="2629"/>
      <c r="F18" s="3834"/>
      <c r="G18" s="3856"/>
      <c r="H18" s="3843"/>
      <c r="I18" s="3846"/>
      <c r="J18" s="3846"/>
      <c r="K18" s="3849"/>
      <c r="L18" s="3852"/>
      <c r="M18" s="3852"/>
      <c r="N18" s="296" t="s">
        <v>800</v>
      </c>
      <c r="O18" s="1754">
        <v>25</v>
      </c>
      <c r="P18" s="1754">
        <v>30</v>
      </c>
      <c r="Q18" s="1765">
        <v>32</v>
      </c>
      <c r="R18" s="659"/>
      <c r="S18" s="659"/>
      <c r="T18" s="659"/>
      <c r="U18" s="659"/>
      <c r="V18" s="659"/>
      <c r="W18" s="659"/>
    </row>
    <row r="19" spans="1:23" ht="39.6">
      <c r="A19" s="3802"/>
      <c r="B19" s="3172"/>
      <c r="C19" s="2609"/>
      <c r="D19" s="2577"/>
      <c r="E19" s="2629"/>
      <c r="F19" s="3834"/>
      <c r="G19" s="3857"/>
      <c r="H19" s="3844"/>
      <c r="I19" s="3847"/>
      <c r="J19" s="3847"/>
      <c r="K19" s="3850"/>
      <c r="L19" s="3853"/>
      <c r="M19" s="3853"/>
      <c r="N19" s="296" t="s">
        <v>801</v>
      </c>
      <c r="O19" s="1754">
        <v>5</v>
      </c>
      <c r="P19" s="1754">
        <v>6</v>
      </c>
      <c r="Q19" s="1765">
        <v>7</v>
      </c>
      <c r="R19" s="659"/>
      <c r="S19" s="659"/>
      <c r="T19" s="659"/>
      <c r="U19" s="659"/>
      <c r="V19" s="659"/>
      <c r="W19" s="659"/>
    </row>
    <row r="20" spans="1:23" ht="27" thickBot="1">
      <c r="A20" s="697"/>
      <c r="B20" s="664"/>
      <c r="C20" s="2620"/>
      <c r="D20" s="3854"/>
      <c r="E20" s="1725"/>
      <c r="F20" s="1768"/>
      <c r="G20" s="645" t="s">
        <v>12</v>
      </c>
      <c r="H20" s="1769">
        <f t="shared" ref="H20:M20" si="1">H17+H18+H19</f>
        <v>40</v>
      </c>
      <c r="I20" s="300">
        <f t="shared" si="1"/>
        <v>40</v>
      </c>
      <c r="J20" s="300">
        <f t="shared" si="1"/>
        <v>0</v>
      </c>
      <c r="K20" s="301">
        <f t="shared" si="1"/>
        <v>0</v>
      </c>
      <c r="L20" s="27">
        <f t="shared" si="1"/>
        <v>40</v>
      </c>
      <c r="M20" s="300">
        <f t="shared" si="1"/>
        <v>40</v>
      </c>
      <c r="N20" s="1770" t="s">
        <v>802</v>
      </c>
      <c r="O20" s="1771">
        <v>2</v>
      </c>
      <c r="P20" s="1771">
        <v>3</v>
      </c>
      <c r="Q20" s="1772">
        <v>2</v>
      </c>
      <c r="R20" s="659"/>
      <c r="S20" s="659"/>
      <c r="T20" s="659"/>
      <c r="U20" s="659"/>
      <c r="V20" s="659"/>
      <c r="W20" s="659"/>
    </row>
    <row r="21" spans="1:23" ht="26.4">
      <c r="A21" s="3012" t="s">
        <v>11</v>
      </c>
      <c r="B21" s="1294" t="s">
        <v>11</v>
      </c>
      <c r="C21" s="2619" t="s">
        <v>34</v>
      </c>
      <c r="D21" s="1726" t="s">
        <v>981</v>
      </c>
      <c r="E21" s="2626" t="s">
        <v>803</v>
      </c>
      <c r="F21" s="3833" t="s">
        <v>798</v>
      </c>
      <c r="G21" s="1773" t="s">
        <v>36</v>
      </c>
      <c r="H21" s="1774">
        <f>I21+K21</f>
        <v>3.6</v>
      </c>
      <c r="I21" s="1775">
        <v>3.6</v>
      </c>
      <c r="J21" s="1775"/>
      <c r="K21" s="1776">
        <v>0</v>
      </c>
      <c r="L21" s="1777">
        <v>5</v>
      </c>
      <c r="M21" s="1778">
        <v>7</v>
      </c>
      <c r="N21" s="1730" t="s">
        <v>804</v>
      </c>
      <c r="O21" s="1766">
        <v>6</v>
      </c>
      <c r="P21" s="1766">
        <v>6</v>
      </c>
      <c r="Q21" s="1767">
        <v>6</v>
      </c>
      <c r="R21" s="659"/>
      <c r="S21" s="659"/>
      <c r="T21" s="659"/>
      <c r="U21" s="659"/>
      <c r="V21" s="659"/>
      <c r="W21" s="659"/>
    </row>
    <row r="22" spans="1:23" ht="13.8" thickBot="1">
      <c r="A22" s="3014"/>
      <c r="B22" s="664"/>
      <c r="C22" s="2620"/>
      <c r="D22" s="1727"/>
      <c r="E22" s="2630"/>
      <c r="F22" s="3841"/>
      <c r="G22" s="645" t="s">
        <v>12</v>
      </c>
      <c r="H22" s="300">
        <f t="shared" ref="H22:M22" si="2">H21*1</f>
        <v>3.6</v>
      </c>
      <c r="I22" s="300">
        <f t="shared" si="2"/>
        <v>3.6</v>
      </c>
      <c r="J22" s="300">
        <f t="shared" si="2"/>
        <v>0</v>
      </c>
      <c r="K22" s="301">
        <f t="shared" si="2"/>
        <v>0</v>
      </c>
      <c r="L22" s="27">
        <f t="shared" si="2"/>
        <v>5</v>
      </c>
      <c r="M22" s="300">
        <f t="shared" si="2"/>
        <v>7</v>
      </c>
      <c r="N22" s="1779"/>
      <c r="O22" s="1780"/>
      <c r="P22" s="1780"/>
      <c r="Q22" s="1781"/>
      <c r="R22" s="659"/>
      <c r="S22" s="659"/>
      <c r="T22" s="659"/>
      <c r="U22" s="659"/>
      <c r="V22" s="659"/>
      <c r="W22" s="659"/>
    </row>
    <row r="23" spans="1:23" ht="26.4">
      <c r="A23" s="2593" t="s">
        <v>11</v>
      </c>
      <c r="B23" s="3171" t="s">
        <v>11</v>
      </c>
      <c r="C23" s="2619" t="s">
        <v>35</v>
      </c>
      <c r="D23" s="3017" t="s">
        <v>980</v>
      </c>
      <c r="E23" s="3118" t="s">
        <v>797</v>
      </c>
      <c r="F23" s="3840" t="s">
        <v>57</v>
      </c>
      <c r="G23" s="3838" t="s">
        <v>36</v>
      </c>
      <c r="H23" s="3804">
        <f>I23+K23</f>
        <v>750</v>
      </c>
      <c r="I23" s="3806">
        <v>750</v>
      </c>
      <c r="J23" s="3806">
        <v>0</v>
      </c>
      <c r="K23" s="3808">
        <v>0</v>
      </c>
      <c r="L23" s="1777">
        <v>800</v>
      </c>
      <c r="M23" s="1778">
        <v>800</v>
      </c>
      <c r="N23" s="1730" t="s">
        <v>805</v>
      </c>
      <c r="O23" s="1766">
        <v>11</v>
      </c>
      <c r="P23" s="1766">
        <v>12</v>
      </c>
      <c r="Q23" s="1767">
        <v>14</v>
      </c>
      <c r="R23" s="659"/>
      <c r="S23" s="659"/>
      <c r="T23" s="659"/>
      <c r="U23" s="659"/>
      <c r="V23" s="659"/>
      <c r="W23" s="659"/>
    </row>
    <row r="24" spans="1:23" ht="26.4">
      <c r="A24" s="3802"/>
      <c r="B24" s="3172"/>
      <c r="C24" s="2609"/>
      <c r="D24" s="2577"/>
      <c r="E24" s="2629"/>
      <c r="F24" s="3834"/>
      <c r="G24" s="3839"/>
      <c r="H24" s="3805"/>
      <c r="I24" s="3807"/>
      <c r="J24" s="3807"/>
      <c r="K24" s="3809"/>
      <c r="L24" s="60"/>
      <c r="M24" s="1782"/>
      <c r="N24" s="440" t="s">
        <v>806</v>
      </c>
      <c r="O24" s="1783">
        <v>60</v>
      </c>
      <c r="P24" s="1783">
        <v>60</v>
      </c>
      <c r="Q24" s="1784">
        <v>62</v>
      </c>
      <c r="R24" s="659"/>
      <c r="S24" s="659"/>
      <c r="T24" s="659"/>
      <c r="U24" s="659"/>
      <c r="V24" s="659"/>
      <c r="W24" s="659"/>
    </row>
    <row r="25" spans="1:23" ht="13.8" thickBot="1">
      <c r="A25" s="697"/>
      <c r="B25" s="664"/>
      <c r="C25" s="2620"/>
      <c r="D25" s="3036"/>
      <c r="E25" s="2630"/>
      <c r="F25" s="3841"/>
      <c r="G25" s="645" t="s">
        <v>12</v>
      </c>
      <c r="H25" s="300">
        <f t="shared" ref="H25:M25" si="3">H23*1</f>
        <v>750</v>
      </c>
      <c r="I25" s="300">
        <f t="shared" si="3"/>
        <v>750</v>
      </c>
      <c r="J25" s="300">
        <f t="shared" si="3"/>
        <v>0</v>
      </c>
      <c r="K25" s="301">
        <f t="shared" si="3"/>
        <v>0</v>
      </c>
      <c r="L25" s="27">
        <f t="shared" si="3"/>
        <v>800</v>
      </c>
      <c r="M25" s="300">
        <f t="shared" si="3"/>
        <v>800</v>
      </c>
      <c r="N25" s="1779"/>
      <c r="O25" s="1487"/>
      <c r="P25" s="1487"/>
      <c r="Q25" s="1488"/>
      <c r="R25" s="659"/>
      <c r="S25" s="659"/>
      <c r="T25" s="659"/>
      <c r="U25" s="659"/>
      <c r="V25" s="659"/>
      <c r="W25" s="659"/>
    </row>
    <row r="26" spans="1:23">
      <c r="A26" s="2593" t="s">
        <v>11</v>
      </c>
      <c r="B26" s="3171" t="s">
        <v>11</v>
      </c>
      <c r="C26" s="2619" t="s">
        <v>54</v>
      </c>
      <c r="D26" s="3017" t="s">
        <v>807</v>
      </c>
      <c r="E26" s="3118" t="s">
        <v>797</v>
      </c>
      <c r="F26" s="3840" t="s">
        <v>808</v>
      </c>
      <c r="G26" s="3838" t="s">
        <v>36</v>
      </c>
      <c r="H26" s="3804">
        <f>I26+K26</f>
        <v>0</v>
      </c>
      <c r="I26" s="3806">
        <v>0</v>
      </c>
      <c r="J26" s="3806">
        <v>0</v>
      </c>
      <c r="K26" s="3808">
        <v>0</v>
      </c>
      <c r="L26" s="1777">
        <v>0</v>
      </c>
      <c r="M26" s="1778">
        <v>0</v>
      </c>
      <c r="N26" s="1730" t="s">
        <v>809</v>
      </c>
      <c r="O26" s="1766">
        <v>0</v>
      </c>
      <c r="P26" s="1766">
        <v>1</v>
      </c>
      <c r="Q26" s="1767">
        <v>1</v>
      </c>
      <c r="R26" s="659"/>
      <c r="S26" s="659"/>
      <c r="T26" s="659"/>
      <c r="U26" s="659"/>
      <c r="V26" s="659"/>
      <c r="W26" s="659"/>
    </row>
    <row r="27" spans="1:23">
      <c r="A27" s="3802"/>
      <c r="B27" s="3172"/>
      <c r="C27" s="2609"/>
      <c r="D27" s="2577"/>
      <c r="E27" s="2629"/>
      <c r="F27" s="3834"/>
      <c r="G27" s="3839"/>
      <c r="H27" s="3805"/>
      <c r="I27" s="3807"/>
      <c r="J27" s="3807"/>
      <c r="K27" s="3809"/>
      <c r="L27" s="60"/>
      <c r="M27" s="1782"/>
      <c r="N27" s="440"/>
      <c r="O27" s="1783"/>
      <c r="P27" s="1783"/>
      <c r="Q27" s="1784"/>
      <c r="R27" s="659"/>
      <c r="S27" s="659"/>
      <c r="T27" s="695"/>
      <c r="U27" s="659"/>
      <c r="V27" s="659"/>
      <c r="W27" s="659"/>
    </row>
    <row r="28" spans="1:23" ht="18" customHeight="1" thickBot="1">
      <c r="A28" s="697"/>
      <c r="B28" s="664"/>
      <c r="C28" s="2620"/>
      <c r="D28" s="3036"/>
      <c r="E28" s="2629"/>
      <c r="F28" s="3834"/>
      <c r="G28" s="645" t="s">
        <v>12</v>
      </c>
      <c r="H28" s="300">
        <f t="shared" ref="H28:M28" si="4">H26*1</f>
        <v>0</v>
      </c>
      <c r="I28" s="300">
        <f t="shared" si="4"/>
        <v>0</v>
      </c>
      <c r="J28" s="300">
        <f t="shared" si="4"/>
        <v>0</v>
      </c>
      <c r="K28" s="301">
        <f t="shared" si="4"/>
        <v>0</v>
      </c>
      <c r="L28" s="27">
        <f t="shared" si="4"/>
        <v>0</v>
      </c>
      <c r="M28" s="300">
        <f t="shared" si="4"/>
        <v>0</v>
      </c>
      <c r="N28" s="1779"/>
      <c r="O28" s="1487"/>
      <c r="P28" s="1487"/>
      <c r="Q28" s="1488"/>
      <c r="R28" s="659"/>
      <c r="S28" s="659"/>
      <c r="T28" s="659"/>
      <c r="U28" s="659"/>
      <c r="V28" s="659"/>
      <c r="W28" s="659"/>
    </row>
    <row r="29" spans="1:23" ht="13.8" thickBot="1">
      <c r="A29" s="642" t="s">
        <v>11</v>
      </c>
      <c r="B29" s="649" t="s">
        <v>11</v>
      </c>
      <c r="C29" s="2568" t="s">
        <v>14</v>
      </c>
      <c r="D29" s="2569"/>
      <c r="E29" s="2569"/>
      <c r="F29" s="2569"/>
      <c r="G29" s="2538"/>
      <c r="H29" s="1785">
        <f t="shared" ref="H29:M29" si="5">H28+H22+H20+H16+H25</f>
        <v>3749.7</v>
      </c>
      <c r="I29" s="1785">
        <f t="shared" si="5"/>
        <v>3509.2999999999997</v>
      </c>
      <c r="J29" s="1785">
        <f t="shared" si="5"/>
        <v>1809</v>
      </c>
      <c r="K29" s="1785">
        <f t="shared" si="5"/>
        <v>240.4</v>
      </c>
      <c r="L29" s="1785">
        <f t="shared" si="5"/>
        <v>5442.2</v>
      </c>
      <c r="M29" s="1785">
        <f t="shared" si="5"/>
        <v>5985.6</v>
      </c>
      <c r="N29" s="650"/>
      <c r="O29" s="651"/>
      <c r="P29" s="651"/>
      <c r="Q29" s="652"/>
      <c r="R29" s="659"/>
      <c r="S29" s="659"/>
      <c r="T29" s="659"/>
      <c r="U29" s="659"/>
      <c r="V29" s="659"/>
      <c r="W29" s="659"/>
    </row>
    <row r="30" spans="1:23" ht="23.4" customHeight="1" thickBot="1">
      <c r="A30" s="642" t="s">
        <v>11</v>
      </c>
      <c r="B30" s="643" t="s">
        <v>13</v>
      </c>
      <c r="C30" s="3832" t="s">
        <v>810</v>
      </c>
      <c r="D30" s="2590"/>
      <c r="E30" s="2591"/>
      <c r="F30" s="2591"/>
      <c r="G30" s="2590"/>
      <c r="H30" s="2590"/>
      <c r="I30" s="2590"/>
      <c r="J30" s="2590"/>
      <c r="K30" s="2590"/>
      <c r="L30" s="2590"/>
      <c r="M30" s="2590"/>
      <c r="N30" s="2590"/>
      <c r="O30" s="2590"/>
      <c r="P30" s="2590"/>
      <c r="Q30" s="2606"/>
      <c r="R30" s="659"/>
      <c r="S30" s="659"/>
      <c r="T30" s="659"/>
      <c r="U30" s="659"/>
      <c r="V30" s="659"/>
      <c r="W30" s="659"/>
    </row>
    <row r="31" spans="1:23">
      <c r="A31" s="2593" t="s">
        <v>11</v>
      </c>
      <c r="B31" s="3171" t="s">
        <v>13</v>
      </c>
      <c r="C31" s="2619" t="s">
        <v>11</v>
      </c>
      <c r="D31" s="2552" t="s">
        <v>811</v>
      </c>
      <c r="E31" s="2626" t="s">
        <v>803</v>
      </c>
      <c r="F31" s="3833" t="s">
        <v>798</v>
      </c>
      <c r="G31" s="3835" t="s">
        <v>36</v>
      </c>
      <c r="H31" s="3804">
        <v>0</v>
      </c>
      <c r="I31" s="3806">
        <v>0</v>
      </c>
      <c r="J31" s="3806"/>
      <c r="K31" s="3808">
        <v>0</v>
      </c>
      <c r="L31" s="1777"/>
      <c r="M31" s="1777"/>
      <c r="N31" s="2832" t="s">
        <v>812</v>
      </c>
      <c r="O31" s="3816">
        <v>1</v>
      </c>
      <c r="P31" s="3816">
        <v>2</v>
      </c>
      <c r="Q31" s="3818">
        <v>3</v>
      </c>
      <c r="R31" s="659"/>
      <c r="S31" s="659"/>
      <c r="T31" s="659"/>
      <c r="U31" s="659"/>
      <c r="V31" s="659"/>
      <c r="W31" s="659"/>
    </row>
    <row r="32" spans="1:23" ht="28.2" customHeight="1">
      <c r="A32" s="3802"/>
      <c r="B32" s="3172"/>
      <c r="C32" s="2609"/>
      <c r="D32" s="2577"/>
      <c r="E32" s="2629"/>
      <c r="F32" s="3834"/>
      <c r="G32" s="3836"/>
      <c r="H32" s="3805"/>
      <c r="I32" s="3807"/>
      <c r="J32" s="3807"/>
      <c r="K32" s="3809"/>
      <c r="L32" s="60">
        <v>30</v>
      </c>
      <c r="M32" s="60">
        <v>30</v>
      </c>
      <c r="N32" s="3837"/>
      <c r="O32" s="3822"/>
      <c r="P32" s="3822"/>
      <c r="Q32" s="3824"/>
      <c r="R32" s="659"/>
      <c r="S32" s="659"/>
      <c r="T32" s="659"/>
      <c r="U32" s="659"/>
      <c r="V32" s="659"/>
      <c r="W32" s="659"/>
    </row>
    <row r="33" spans="1:23" ht="23.4" customHeight="1" thickBot="1">
      <c r="A33" s="697"/>
      <c r="B33" s="664"/>
      <c r="C33" s="2620"/>
      <c r="D33" s="3036"/>
      <c r="E33" s="2629"/>
      <c r="F33" s="3834"/>
      <c r="G33" s="645" t="s">
        <v>12</v>
      </c>
      <c r="H33" s="300">
        <f t="shared" ref="H33:M33" si="6">H31+H32</f>
        <v>0</v>
      </c>
      <c r="I33" s="300">
        <f t="shared" si="6"/>
        <v>0</v>
      </c>
      <c r="J33" s="300">
        <f t="shared" si="6"/>
        <v>0</v>
      </c>
      <c r="K33" s="301">
        <f t="shared" si="6"/>
        <v>0</v>
      </c>
      <c r="L33" s="27">
        <f t="shared" si="6"/>
        <v>30</v>
      </c>
      <c r="M33" s="27">
        <f t="shared" si="6"/>
        <v>30</v>
      </c>
      <c r="N33" s="1786" t="s">
        <v>813</v>
      </c>
      <c r="O33" s="1780">
        <v>1</v>
      </c>
      <c r="P33" s="1780">
        <v>2</v>
      </c>
      <c r="Q33" s="1781">
        <v>3</v>
      </c>
      <c r="R33" s="659"/>
      <c r="S33" s="659"/>
      <c r="T33" s="659"/>
      <c r="U33" s="659"/>
      <c r="V33" s="659"/>
      <c r="W33" s="659"/>
    </row>
    <row r="34" spans="1:23">
      <c r="A34" s="2593" t="s">
        <v>11</v>
      </c>
      <c r="B34" s="1294" t="s">
        <v>13</v>
      </c>
      <c r="C34" s="2619" t="s">
        <v>13</v>
      </c>
      <c r="D34" s="2552" t="s">
        <v>814</v>
      </c>
      <c r="E34" s="3118" t="s">
        <v>815</v>
      </c>
      <c r="F34" s="3825" t="s">
        <v>816</v>
      </c>
      <c r="G34" s="3827" t="s">
        <v>817</v>
      </c>
      <c r="H34" s="3804">
        <f>I34+K34</f>
        <v>62</v>
      </c>
      <c r="I34" s="3806">
        <v>62</v>
      </c>
      <c r="J34" s="3806"/>
      <c r="K34" s="3808">
        <v>0</v>
      </c>
      <c r="L34" s="3810">
        <v>70</v>
      </c>
      <c r="M34" s="3810">
        <v>80</v>
      </c>
      <c r="N34" s="2832" t="s">
        <v>818</v>
      </c>
      <c r="O34" s="3816">
        <v>80</v>
      </c>
      <c r="P34" s="3816">
        <v>85</v>
      </c>
      <c r="Q34" s="3818">
        <v>85</v>
      </c>
      <c r="R34" s="659"/>
      <c r="S34" s="659"/>
      <c r="T34" s="659"/>
      <c r="U34" s="659"/>
      <c r="V34" s="659"/>
      <c r="W34" s="659"/>
    </row>
    <row r="35" spans="1:23" ht="20.399999999999999" customHeight="1">
      <c r="A35" s="2607"/>
      <c r="B35" s="1731"/>
      <c r="C35" s="2609"/>
      <c r="D35" s="2577"/>
      <c r="E35" s="3744"/>
      <c r="F35" s="3826"/>
      <c r="G35" s="3828"/>
      <c r="H35" s="3805"/>
      <c r="I35" s="3807"/>
      <c r="J35" s="3807"/>
      <c r="K35" s="3809"/>
      <c r="L35" s="3811"/>
      <c r="M35" s="3811"/>
      <c r="N35" s="3829"/>
      <c r="O35" s="3817"/>
      <c r="P35" s="3817"/>
      <c r="Q35" s="3819"/>
      <c r="R35" s="659"/>
      <c r="S35" s="659"/>
      <c r="T35" s="659"/>
      <c r="U35" s="659"/>
      <c r="V35" s="659"/>
      <c r="W35" s="659"/>
    </row>
    <row r="36" spans="1:23" ht="13.8" thickBot="1">
      <c r="A36" s="3802"/>
      <c r="B36" s="664"/>
      <c r="C36" s="2620"/>
      <c r="D36" s="3036"/>
      <c r="E36" s="1725"/>
      <c r="F36" s="1768"/>
      <c r="G36" s="645" t="s">
        <v>12</v>
      </c>
      <c r="H36" s="300">
        <f t="shared" ref="H36:M36" si="7">H34+H35</f>
        <v>62</v>
      </c>
      <c r="I36" s="300">
        <f t="shared" si="7"/>
        <v>62</v>
      </c>
      <c r="J36" s="300">
        <f t="shared" si="7"/>
        <v>0</v>
      </c>
      <c r="K36" s="301">
        <f t="shared" si="7"/>
        <v>0</v>
      </c>
      <c r="L36" s="27">
        <f t="shared" si="7"/>
        <v>70</v>
      </c>
      <c r="M36" s="27">
        <f t="shared" si="7"/>
        <v>80</v>
      </c>
      <c r="N36" s="2586"/>
      <c r="O36" s="3830"/>
      <c r="P36" s="3830"/>
      <c r="Q36" s="3831"/>
      <c r="R36" s="659"/>
      <c r="S36" s="659"/>
      <c r="T36" s="659"/>
      <c r="U36" s="659"/>
      <c r="V36" s="659"/>
      <c r="W36" s="659"/>
    </row>
    <row r="37" spans="1:23" ht="13.8" thickBot="1">
      <c r="A37" s="642" t="s">
        <v>11</v>
      </c>
      <c r="B37" s="649" t="s">
        <v>13</v>
      </c>
      <c r="C37" s="2568" t="s">
        <v>14</v>
      </c>
      <c r="D37" s="2569"/>
      <c r="E37" s="2569"/>
      <c r="F37" s="2569"/>
      <c r="G37" s="2538"/>
      <c r="H37" s="1785">
        <f t="shared" ref="H37:M37" si="8">H33+H36</f>
        <v>62</v>
      </c>
      <c r="I37" s="1785">
        <f t="shared" si="8"/>
        <v>62</v>
      </c>
      <c r="J37" s="1785">
        <f t="shared" si="8"/>
        <v>0</v>
      </c>
      <c r="K37" s="1787">
        <f t="shared" si="8"/>
        <v>0</v>
      </c>
      <c r="L37" s="304">
        <f t="shared" si="8"/>
        <v>100</v>
      </c>
      <c r="M37" s="304">
        <f t="shared" si="8"/>
        <v>110</v>
      </c>
      <c r="N37" s="650"/>
      <c r="O37" s="651"/>
      <c r="P37" s="651"/>
      <c r="Q37" s="652"/>
      <c r="R37" s="659"/>
      <c r="S37" s="659"/>
      <c r="T37" s="659"/>
      <c r="U37" s="659"/>
      <c r="V37" s="659"/>
      <c r="W37" s="659"/>
    </row>
    <row r="38" spans="1:23" ht="13.8" thickBot="1">
      <c r="A38" s="642" t="s">
        <v>11</v>
      </c>
      <c r="B38" s="643" t="s">
        <v>34</v>
      </c>
      <c r="C38" s="2589" t="s">
        <v>819</v>
      </c>
      <c r="D38" s="2590"/>
      <c r="E38" s="2590"/>
      <c r="F38" s="2590"/>
      <c r="G38" s="2590"/>
      <c r="H38" s="2590"/>
      <c r="I38" s="2590"/>
      <c r="J38" s="2590"/>
      <c r="K38" s="2590"/>
      <c r="L38" s="2590"/>
      <c r="M38" s="2590"/>
      <c r="N38" s="2590"/>
      <c r="O38" s="2590"/>
      <c r="P38" s="2590"/>
      <c r="Q38" s="2606"/>
      <c r="R38" s="659"/>
      <c r="S38" s="659"/>
      <c r="T38" s="659"/>
      <c r="U38" s="659"/>
      <c r="V38" s="659"/>
      <c r="W38" s="659"/>
    </row>
    <row r="39" spans="1:23">
      <c r="A39" s="3012" t="s">
        <v>11</v>
      </c>
      <c r="B39" s="3015" t="s">
        <v>34</v>
      </c>
      <c r="C39" s="2619" t="s">
        <v>11</v>
      </c>
      <c r="D39" s="2552" t="s">
        <v>983</v>
      </c>
      <c r="E39" s="2626" t="s">
        <v>803</v>
      </c>
      <c r="F39" s="2628" t="s">
        <v>798</v>
      </c>
      <c r="G39" s="1773" t="s">
        <v>36</v>
      </c>
      <c r="H39" s="1774">
        <v>0</v>
      </c>
      <c r="I39" s="1775">
        <v>0</v>
      </c>
      <c r="J39" s="1775">
        <v>0</v>
      </c>
      <c r="K39" s="1775">
        <v>0</v>
      </c>
      <c r="L39" s="1788">
        <v>10</v>
      </c>
      <c r="M39" s="1777">
        <v>15</v>
      </c>
      <c r="N39" s="3820" t="s">
        <v>820</v>
      </c>
      <c r="O39" s="3816">
        <v>14</v>
      </c>
      <c r="P39" s="3816">
        <v>16</v>
      </c>
      <c r="Q39" s="3818">
        <v>17</v>
      </c>
      <c r="R39" s="659"/>
      <c r="S39" s="659"/>
      <c r="T39" s="659"/>
      <c r="U39" s="659"/>
      <c r="V39" s="659"/>
      <c r="W39" s="659"/>
    </row>
    <row r="40" spans="1:23" ht="30" customHeight="1">
      <c r="A40" s="3013"/>
      <c r="B40" s="2608"/>
      <c r="C40" s="2609"/>
      <c r="D40" s="2577"/>
      <c r="E40" s="2578"/>
      <c r="F40" s="2629"/>
      <c r="G40" s="1724"/>
      <c r="H40" s="65"/>
      <c r="I40" s="57"/>
      <c r="J40" s="57"/>
      <c r="K40" s="57"/>
      <c r="L40" s="58"/>
      <c r="M40" s="60"/>
      <c r="N40" s="3823"/>
      <c r="O40" s="3817"/>
      <c r="P40" s="3817"/>
      <c r="Q40" s="3819"/>
      <c r="R40" s="659"/>
      <c r="S40" s="659"/>
      <c r="T40" s="659"/>
      <c r="U40" s="659"/>
      <c r="V40" s="659"/>
      <c r="W40" s="659"/>
    </row>
    <row r="41" spans="1:23" ht="13.8" thickBot="1">
      <c r="A41" s="697"/>
      <c r="B41" s="664"/>
      <c r="C41" s="2620"/>
      <c r="D41" s="1727"/>
      <c r="E41" s="2627"/>
      <c r="F41" s="2630"/>
      <c r="G41" s="645" t="s">
        <v>12</v>
      </c>
      <c r="H41" s="300">
        <f t="shared" ref="H41:M41" si="9">H39+H40</f>
        <v>0</v>
      </c>
      <c r="I41" s="300">
        <f t="shared" si="9"/>
        <v>0</v>
      </c>
      <c r="J41" s="300">
        <f t="shared" si="9"/>
        <v>0</v>
      </c>
      <c r="K41" s="300">
        <f t="shared" si="9"/>
        <v>0</v>
      </c>
      <c r="L41" s="301">
        <f t="shared" si="9"/>
        <v>10</v>
      </c>
      <c r="M41" s="27">
        <f t="shared" si="9"/>
        <v>15</v>
      </c>
      <c r="N41" s="1789"/>
      <c r="O41" s="1780"/>
      <c r="P41" s="1780"/>
      <c r="Q41" s="1781"/>
      <c r="R41" s="659"/>
      <c r="S41" s="659"/>
      <c r="T41" s="659"/>
      <c r="U41" s="659"/>
      <c r="V41" s="659"/>
      <c r="W41" s="659"/>
    </row>
    <row r="42" spans="1:23">
      <c r="A42" s="3012" t="s">
        <v>11</v>
      </c>
      <c r="B42" s="3015" t="s">
        <v>34</v>
      </c>
      <c r="C42" s="2619" t="s">
        <v>13</v>
      </c>
      <c r="D42" s="2552" t="s">
        <v>982</v>
      </c>
      <c r="E42" s="2626" t="s">
        <v>803</v>
      </c>
      <c r="F42" s="2628" t="s">
        <v>798</v>
      </c>
      <c r="G42" s="1773" t="s">
        <v>36</v>
      </c>
      <c r="H42" s="1774">
        <v>0</v>
      </c>
      <c r="I42" s="1775">
        <v>0</v>
      </c>
      <c r="J42" s="1775">
        <v>0</v>
      </c>
      <c r="K42" s="1775">
        <v>0</v>
      </c>
      <c r="L42" s="1788">
        <v>10</v>
      </c>
      <c r="M42" s="1777">
        <v>15</v>
      </c>
      <c r="N42" s="3820" t="s">
        <v>821</v>
      </c>
      <c r="O42" s="3816">
        <v>3</v>
      </c>
      <c r="P42" s="3816">
        <v>4</v>
      </c>
      <c r="Q42" s="3818">
        <v>5</v>
      </c>
      <c r="R42" s="659"/>
      <c r="S42" s="659"/>
      <c r="T42" s="659"/>
      <c r="U42" s="659"/>
      <c r="V42" s="659"/>
      <c r="W42" s="659"/>
    </row>
    <row r="43" spans="1:23">
      <c r="A43" s="3013"/>
      <c r="B43" s="2608"/>
      <c r="C43" s="2609"/>
      <c r="D43" s="2577"/>
      <c r="E43" s="2578"/>
      <c r="F43" s="2629"/>
      <c r="G43" s="1724"/>
      <c r="H43" s="65"/>
      <c r="I43" s="57"/>
      <c r="J43" s="57"/>
      <c r="K43" s="57"/>
      <c r="L43" s="58"/>
      <c r="M43" s="60"/>
      <c r="N43" s="3821"/>
      <c r="O43" s="3822"/>
      <c r="P43" s="3822"/>
      <c r="Q43" s="3824"/>
      <c r="R43" s="659"/>
      <c r="S43" s="659"/>
      <c r="T43" s="659"/>
      <c r="U43" s="659"/>
      <c r="V43" s="659"/>
      <c r="W43" s="659"/>
    </row>
    <row r="44" spans="1:23" ht="13.8" thickBot="1">
      <c r="A44" s="697"/>
      <c r="B44" s="664"/>
      <c r="C44" s="2620"/>
      <c r="D44" s="2553"/>
      <c r="E44" s="2627"/>
      <c r="F44" s="2630"/>
      <c r="G44" s="645" t="s">
        <v>12</v>
      </c>
      <c r="H44" s="300">
        <f>H42+H43</f>
        <v>0</v>
      </c>
      <c r="I44" s="300">
        <f>I42+I43</f>
        <v>0</v>
      </c>
      <c r="J44" s="300">
        <f>J42+J43</f>
        <v>0</v>
      </c>
      <c r="K44" s="300">
        <f>K42+K43</f>
        <v>0</v>
      </c>
      <c r="L44" s="301">
        <v>0</v>
      </c>
      <c r="M44" s="27">
        <f>M42+M43</f>
        <v>15</v>
      </c>
      <c r="N44" s="1790"/>
      <c r="O44" s="1487"/>
      <c r="P44" s="1487"/>
      <c r="Q44" s="1488"/>
      <c r="R44" s="659"/>
      <c r="S44" s="659"/>
      <c r="T44" s="659"/>
      <c r="U44" s="659"/>
      <c r="V44" s="659"/>
      <c r="W44" s="659"/>
    </row>
    <row r="45" spans="1:23" ht="13.8" thickBot="1">
      <c r="A45" s="642" t="s">
        <v>11</v>
      </c>
      <c r="B45" s="649" t="s">
        <v>34</v>
      </c>
      <c r="C45" s="3059" t="s">
        <v>14</v>
      </c>
      <c r="D45" s="2539"/>
      <c r="E45" s="2539"/>
      <c r="F45" s="2539"/>
      <c r="G45" s="3803"/>
      <c r="H45" s="1785">
        <f t="shared" ref="H45:M45" si="10">H44+H41</f>
        <v>0</v>
      </c>
      <c r="I45" s="1785">
        <f t="shared" si="10"/>
        <v>0</v>
      </c>
      <c r="J45" s="1785">
        <f t="shared" si="10"/>
        <v>0</v>
      </c>
      <c r="K45" s="1785">
        <f t="shared" si="10"/>
        <v>0</v>
      </c>
      <c r="L45" s="1787">
        <f t="shared" si="10"/>
        <v>10</v>
      </c>
      <c r="M45" s="304">
        <f t="shared" si="10"/>
        <v>30</v>
      </c>
      <c r="N45" s="650"/>
      <c r="O45" s="651"/>
      <c r="P45" s="651"/>
      <c r="Q45" s="652"/>
      <c r="R45" s="659"/>
      <c r="S45" s="659"/>
      <c r="T45" s="659"/>
      <c r="U45" s="659"/>
      <c r="V45" s="659"/>
      <c r="W45" s="659"/>
    </row>
    <row r="46" spans="1:23" ht="13.8" thickBot="1">
      <c r="A46" s="653" t="s">
        <v>11</v>
      </c>
      <c r="B46" s="2540" t="s">
        <v>60</v>
      </c>
      <c r="C46" s="2541"/>
      <c r="D46" s="2541"/>
      <c r="E46" s="2541"/>
      <c r="F46" s="2541"/>
      <c r="G46" s="3782"/>
      <c r="H46" s="35">
        <f t="shared" ref="H46:M46" si="11">H29+H37</f>
        <v>3811.7</v>
      </c>
      <c r="I46" s="35">
        <f t="shared" si="11"/>
        <v>3571.2999999999997</v>
      </c>
      <c r="J46" s="35">
        <f t="shared" si="11"/>
        <v>1809</v>
      </c>
      <c r="K46" s="35">
        <f t="shared" si="11"/>
        <v>240.4</v>
      </c>
      <c r="L46" s="35">
        <f t="shared" si="11"/>
        <v>5542.2</v>
      </c>
      <c r="M46" s="35">
        <f t="shared" si="11"/>
        <v>6095.6</v>
      </c>
      <c r="N46" s="656"/>
      <c r="O46" s="656"/>
      <c r="P46" s="656"/>
      <c r="Q46" s="657"/>
      <c r="R46" s="706"/>
      <c r="S46" s="706"/>
      <c r="T46" s="706"/>
      <c r="U46" s="706"/>
      <c r="V46" s="706"/>
      <c r="W46" s="706"/>
    </row>
    <row r="47" spans="1:23" ht="13.8" thickBot="1">
      <c r="A47" s="36" t="s">
        <v>11</v>
      </c>
      <c r="B47" s="3194" t="s">
        <v>15</v>
      </c>
      <c r="C47" s="2542"/>
      <c r="D47" s="2542"/>
      <c r="E47" s="2542"/>
      <c r="F47" s="2542"/>
      <c r="G47" s="2542"/>
      <c r="H47" s="1791">
        <f t="shared" ref="H47:M47" si="12">H46</f>
        <v>3811.7</v>
      </c>
      <c r="I47" s="1791">
        <f t="shared" si="12"/>
        <v>3571.2999999999997</v>
      </c>
      <c r="J47" s="1791">
        <f t="shared" si="12"/>
        <v>1809</v>
      </c>
      <c r="K47" s="1791">
        <f t="shared" si="12"/>
        <v>240.4</v>
      </c>
      <c r="L47" s="1791">
        <f t="shared" si="12"/>
        <v>5542.2</v>
      </c>
      <c r="M47" s="1791">
        <f t="shared" si="12"/>
        <v>6095.6</v>
      </c>
      <c r="N47" s="3813"/>
      <c r="O47" s="3814"/>
      <c r="P47" s="3814"/>
      <c r="Q47" s="3815"/>
      <c r="R47" s="706"/>
      <c r="S47" s="706"/>
      <c r="T47" s="706"/>
      <c r="U47" s="706"/>
      <c r="V47" s="706"/>
      <c r="W47" s="706"/>
    </row>
    <row r="48" spans="1:23">
      <c r="B48" s="635"/>
      <c r="C48" s="635"/>
      <c r="D48" s="635"/>
      <c r="E48" s="635"/>
      <c r="F48" s="658"/>
      <c r="G48" s="658"/>
      <c r="H48" s="658"/>
      <c r="I48" s="658"/>
      <c r="J48" s="658"/>
      <c r="K48" s="658"/>
      <c r="L48" s="658"/>
      <c r="M48" s="658"/>
      <c r="N48" s="637"/>
      <c r="O48" s="637"/>
      <c r="P48" s="637"/>
      <c r="Q48" s="637"/>
      <c r="R48" s="706"/>
      <c r="S48" s="706"/>
      <c r="T48" s="706"/>
      <c r="U48" s="706"/>
      <c r="V48" s="706"/>
      <c r="W48" s="706"/>
    </row>
    <row r="49" spans="2:23">
      <c r="B49" s="635"/>
      <c r="C49" s="635"/>
      <c r="D49" s="635"/>
      <c r="E49" s="635"/>
      <c r="F49" s="658"/>
      <c r="G49" s="658"/>
      <c r="H49" s="658"/>
      <c r="I49" s="658"/>
      <c r="J49" s="658"/>
      <c r="K49" s="658"/>
      <c r="L49" s="658"/>
      <c r="M49" s="658"/>
      <c r="N49" s="637"/>
      <c r="O49" s="637"/>
      <c r="P49" s="637"/>
      <c r="Q49" s="637"/>
      <c r="R49" s="706"/>
      <c r="S49" s="706"/>
      <c r="T49" s="706"/>
      <c r="U49" s="706"/>
      <c r="V49" s="706"/>
      <c r="W49" s="706"/>
    </row>
    <row r="50" spans="2:23">
      <c r="B50" s="635"/>
      <c r="C50" s="635"/>
      <c r="D50" s="635"/>
      <c r="E50" s="635"/>
      <c r="F50" s="658"/>
      <c r="G50" s="658"/>
      <c r="H50" s="658"/>
      <c r="I50" s="658"/>
      <c r="J50" s="658"/>
      <c r="K50" s="658"/>
      <c r="L50" s="658"/>
      <c r="M50" s="658"/>
      <c r="N50" s="637"/>
      <c r="O50" s="637"/>
      <c r="P50" s="637"/>
      <c r="Q50" s="637"/>
      <c r="R50" s="659"/>
      <c r="S50" s="659"/>
      <c r="T50" s="659"/>
      <c r="U50" s="659"/>
      <c r="V50" s="659"/>
      <c r="W50" s="659"/>
    </row>
    <row r="51" spans="2:23" ht="13.8" thickBot="1">
      <c r="B51" s="635"/>
      <c r="C51" s="635"/>
      <c r="D51" s="635"/>
      <c r="E51" s="2548" t="s">
        <v>16</v>
      </c>
      <c r="F51" s="3812"/>
      <c r="G51" s="3812"/>
      <c r="H51" s="3812"/>
      <c r="I51" s="3812"/>
      <c r="J51" s="3812"/>
      <c r="K51" s="3812"/>
      <c r="L51" s="3812"/>
      <c r="M51" s="1792"/>
      <c r="N51" s="637"/>
      <c r="O51" s="637"/>
      <c r="P51" s="637"/>
      <c r="Q51" s="637"/>
      <c r="R51" s="659"/>
      <c r="S51" s="659"/>
      <c r="T51" s="659"/>
      <c r="U51" s="659"/>
      <c r="V51" s="659"/>
      <c r="W51" s="659"/>
    </row>
    <row r="52" spans="2:23" ht="41.4" customHeight="1" thickBot="1">
      <c r="B52" s="633"/>
      <c r="C52" s="3333" t="s">
        <v>17</v>
      </c>
      <c r="D52" s="3334"/>
      <c r="E52" s="3334"/>
      <c r="F52" s="3334"/>
      <c r="G52" s="3335"/>
      <c r="H52" s="3336" t="s">
        <v>672</v>
      </c>
      <c r="I52" s="3337"/>
      <c r="J52" s="3337"/>
      <c r="K52" s="3338"/>
      <c r="L52" s="659"/>
      <c r="M52" s="659"/>
      <c r="N52" s="633"/>
      <c r="O52" s="684"/>
      <c r="P52" s="633"/>
      <c r="Q52" s="633"/>
      <c r="R52" s="659"/>
      <c r="S52" s="659"/>
      <c r="T52" s="659"/>
      <c r="U52" s="659"/>
      <c r="V52" s="659"/>
      <c r="W52" s="659"/>
    </row>
    <row r="53" spans="2:23" ht="13.95" customHeight="1" thickBot="1">
      <c r="B53" s="633"/>
      <c r="C53" s="3326" t="s">
        <v>18</v>
      </c>
      <c r="D53" s="3327"/>
      <c r="E53" s="3327"/>
      <c r="F53" s="3327"/>
      <c r="G53" s="3328"/>
      <c r="H53" s="3329">
        <f>H54+H55+H56+H57+H58+H59+H60</f>
        <v>3811.7</v>
      </c>
      <c r="I53" s="3330"/>
      <c r="J53" s="3330"/>
      <c r="K53" s="3331"/>
      <c r="L53" s="659"/>
      <c r="M53" s="659"/>
      <c r="N53" s="633"/>
      <c r="O53" s="684"/>
      <c r="P53" s="633"/>
      <c r="Q53" s="633"/>
      <c r="R53" s="659"/>
      <c r="S53" s="659"/>
      <c r="T53" s="659"/>
      <c r="U53" s="659"/>
      <c r="V53" s="659"/>
      <c r="W53" s="659"/>
    </row>
    <row r="54" spans="2:23" ht="13.2" customHeight="1">
      <c r="B54" s="633"/>
      <c r="C54" s="3320" t="s">
        <v>61</v>
      </c>
      <c r="D54" s="3321"/>
      <c r="E54" s="3321"/>
      <c r="F54" s="3321"/>
      <c r="G54" s="3322"/>
      <c r="H54" s="3323">
        <v>3651.7</v>
      </c>
      <c r="I54" s="3324"/>
      <c r="J54" s="3324"/>
      <c r="K54" s="3325"/>
      <c r="L54" s="659"/>
      <c r="M54" s="659"/>
      <c r="N54" s="633"/>
      <c r="O54" s="684"/>
      <c r="P54" s="633"/>
      <c r="Q54" s="633"/>
      <c r="R54" s="659"/>
      <c r="S54" s="659"/>
      <c r="T54" s="659"/>
      <c r="U54" s="659"/>
      <c r="V54" s="659"/>
      <c r="W54" s="659"/>
    </row>
    <row r="55" spans="2:23" ht="13.2" customHeight="1">
      <c r="B55" s="633"/>
      <c r="C55" s="3339" t="s">
        <v>62</v>
      </c>
      <c r="D55" s="3340"/>
      <c r="E55" s="3340"/>
      <c r="F55" s="3340"/>
      <c r="G55" s="3341"/>
      <c r="H55" s="3317">
        <v>0</v>
      </c>
      <c r="I55" s="3318"/>
      <c r="J55" s="3318"/>
      <c r="K55" s="3319"/>
      <c r="L55" s="659"/>
      <c r="M55" s="659"/>
      <c r="N55" s="633"/>
      <c r="O55" s="684"/>
      <c r="P55" s="633"/>
      <c r="Q55" s="633"/>
      <c r="R55" s="659"/>
      <c r="S55" s="659"/>
      <c r="T55" s="659"/>
      <c r="U55" s="659"/>
      <c r="V55" s="659"/>
      <c r="W55" s="659"/>
    </row>
    <row r="56" spans="2:23" ht="13.2" customHeight="1">
      <c r="B56" s="633"/>
      <c r="C56" s="3314" t="s">
        <v>225</v>
      </c>
      <c r="D56" s="3315"/>
      <c r="E56" s="3315"/>
      <c r="F56" s="3315"/>
      <c r="G56" s="3316"/>
      <c r="H56" s="3317">
        <v>160</v>
      </c>
      <c r="I56" s="3318"/>
      <c r="J56" s="3318"/>
      <c r="K56" s="3319"/>
      <c r="L56" s="659"/>
      <c r="M56" s="659"/>
      <c r="N56" s="633"/>
      <c r="O56" s="684"/>
      <c r="P56" s="633"/>
      <c r="Q56" s="633"/>
      <c r="R56" s="659"/>
      <c r="S56" s="659"/>
      <c r="T56" s="659"/>
      <c r="U56" s="659"/>
      <c r="V56" s="659"/>
      <c r="W56" s="659"/>
    </row>
    <row r="57" spans="2:23" ht="13.2" customHeight="1">
      <c r="B57" s="633"/>
      <c r="C57" s="3314" t="s">
        <v>119</v>
      </c>
      <c r="D57" s="3315"/>
      <c r="E57" s="3315"/>
      <c r="F57" s="3315"/>
      <c r="G57" s="3316"/>
      <c r="H57" s="3317">
        <v>0</v>
      </c>
      <c r="I57" s="3318"/>
      <c r="J57" s="3318"/>
      <c r="K57" s="3319"/>
      <c r="L57" s="659"/>
      <c r="M57" s="659"/>
      <c r="N57" s="633"/>
      <c r="O57" s="684"/>
      <c r="P57" s="633"/>
      <c r="Q57" s="633"/>
      <c r="R57" s="659"/>
      <c r="S57" s="659"/>
      <c r="T57" s="659"/>
      <c r="U57" s="659"/>
      <c r="V57" s="659"/>
      <c r="W57" s="659"/>
    </row>
    <row r="58" spans="2:23" ht="13.95" customHeight="1">
      <c r="B58" s="633"/>
      <c r="C58" s="3339" t="s">
        <v>221</v>
      </c>
      <c r="D58" s="3340"/>
      <c r="E58" s="3340"/>
      <c r="F58" s="3340"/>
      <c r="G58" s="3341"/>
      <c r="H58" s="3317">
        <v>0</v>
      </c>
      <c r="I58" s="3318"/>
      <c r="J58" s="3318"/>
      <c r="K58" s="3319"/>
      <c r="L58" s="659"/>
      <c r="M58" s="659"/>
      <c r="N58" s="633"/>
      <c r="O58" s="684"/>
      <c r="P58" s="633"/>
      <c r="Q58" s="633"/>
      <c r="R58" s="632"/>
      <c r="S58" s="632"/>
      <c r="T58" s="632"/>
      <c r="U58" s="632"/>
      <c r="V58" s="632"/>
      <c r="W58" s="632"/>
    </row>
    <row r="59" spans="2:23" ht="13.95" customHeight="1">
      <c r="B59" s="633"/>
      <c r="C59" s="3339" t="s">
        <v>63</v>
      </c>
      <c r="D59" s="3359"/>
      <c r="E59" s="3359"/>
      <c r="F59" s="3359"/>
      <c r="G59" s="3360"/>
      <c r="H59" s="3317"/>
      <c r="I59" s="2510"/>
      <c r="J59" s="2510"/>
      <c r="K59" s="2511"/>
      <c r="L59" s="659"/>
      <c r="M59" s="659"/>
      <c r="N59" s="633"/>
      <c r="O59" s="684"/>
      <c r="P59" s="633"/>
      <c r="Q59" s="633"/>
      <c r="R59" s="632"/>
      <c r="S59" s="632"/>
      <c r="T59" s="632"/>
      <c r="U59" s="632"/>
      <c r="V59" s="632"/>
      <c r="W59" s="632"/>
    </row>
    <row r="60" spans="2:23" ht="13.2" customHeight="1" thickBot="1">
      <c r="B60" s="633"/>
      <c r="C60" s="3347" t="s">
        <v>64</v>
      </c>
      <c r="D60" s="3348"/>
      <c r="E60" s="3348"/>
      <c r="F60" s="3348"/>
      <c r="G60" s="3349"/>
      <c r="H60" s="3350"/>
      <c r="I60" s="2516"/>
      <c r="J60" s="2516"/>
      <c r="K60" s="2517"/>
      <c r="L60" s="659"/>
      <c r="M60" s="659"/>
      <c r="N60" s="633"/>
      <c r="O60" s="684"/>
      <c r="P60" s="633"/>
      <c r="Q60" s="633"/>
      <c r="R60" s="632"/>
      <c r="S60" s="632"/>
      <c r="T60" s="632"/>
      <c r="U60" s="632"/>
      <c r="V60" s="632"/>
      <c r="W60" s="632"/>
    </row>
    <row r="61" spans="2:23" ht="13.2" customHeight="1" thickBot="1">
      <c r="B61" s="633"/>
      <c r="C61" s="3326" t="s">
        <v>19</v>
      </c>
      <c r="D61" s="3327"/>
      <c r="E61" s="3327"/>
      <c r="F61" s="3327"/>
      <c r="G61" s="3328"/>
      <c r="H61" s="3329">
        <f>H62*1</f>
        <v>0</v>
      </c>
      <c r="I61" s="3330"/>
      <c r="J61" s="3330"/>
      <c r="K61" s="3331"/>
      <c r="L61" s="659"/>
      <c r="M61" s="659"/>
      <c r="N61" s="633"/>
      <c r="O61" s="684"/>
      <c r="P61" s="633"/>
      <c r="Q61" s="633"/>
      <c r="R61" s="632"/>
      <c r="S61" s="632"/>
      <c r="T61" s="632"/>
      <c r="U61" s="632"/>
      <c r="V61" s="632"/>
      <c r="W61" s="632"/>
    </row>
    <row r="62" spans="2:23" ht="13.2" customHeight="1" thickBot="1">
      <c r="B62" s="633"/>
      <c r="C62" s="3314" t="s">
        <v>65</v>
      </c>
      <c r="D62" s="3315"/>
      <c r="E62" s="3315"/>
      <c r="F62" s="3315"/>
      <c r="G62" s="3332"/>
      <c r="H62" s="3318">
        <v>0</v>
      </c>
      <c r="I62" s="3318"/>
      <c r="J62" s="3318"/>
      <c r="K62" s="3319"/>
      <c r="L62" s="659"/>
      <c r="M62" s="659"/>
      <c r="N62" s="633"/>
      <c r="O62" s="684"/>
      <c r="P62" s="633"/>
      <c r="Q62" s="633"/>
      <c r="R62" s="632"/>
      <c r="S62" s="632"/>
      <c r="T62" s="632"/>
      <c r="U62" s="632"/>
      <c r="V62" s="632"/>
      <c r="W62" s="632"/>
    </row>
    <row r="63" spans="2:23" ht="13.2" customHeight="1" thickBot="1">
      <c r="B63" s="633"/>
      <c r="C63" s="3342" t="s">
        <v>20</v>
      </c>
      <c r="D63" s="3343"/>
      <c r="E63" s="3343"/>
      <c r="F63" s="3343"/>
      <c r="G63" s="3344"/>
      <c r="H63" s="3345">
        <f>H61+H53</f>
        <v>3811.7</v>
      </c>
      <c r="I63" s="3345"/>
      <c r="J63" s="3345"/>
      <c r="K63" s="3346"/>
      <c r="L63" s="659"/>
      <c r="M63" s="659"/>
      <c r="N63" s="633"/>
      <c r="O63" s="684"/>
      <c r="P63" s="633"/>
      <c r="Q63" s="633"/>
      <c r="R63" s="632"/>
      <c r="S63" s="632"/>
      <c r="T63" s="632"/>
      <c r="U63" s="632"/>
      <c r="V63" s="632"/>
      <c r="W63" s="632"/>
    </row>
  </sheetData>
  <mergeCells count="149">
    <mergeCell ref="N1:Q1"/>
    <mergeCell ref="D4:W4"/>
    <mergeCell ref="B5:B7"/>
    <mergeCell ref="C5:C7"/>
    <mergeCell ref="D5:D7"/>
    <mergeCell ref="E5:E7"/>
    <mergeCell ref="F5:F7"/>
    <mergeCell ref="G5:G7"/>
    <mergeCell ref="H5:K5"/>
    <mergeCell ref="L5:L7"/>
    <mergeCell ref="M5:M7"/>
    <mergeCell ref="B8:Q8"/>
    <mergeCell ref="C9:Q9"/>
    <mergeCell ref="B11:B14"/>
    <mergeCell ref="C11:C16"/>
    <mergeCell ref="D11:D15"/>
    <mergeCell ref="E11:E15"/>
    <mergeCell ref="F11:F15"/>
    <mergeCell ref="N5:Q5"/>
    <mergeCell ref="H6:H7"/>
    <mergeCell ref="I6:J6"/>
    <mergeCell ref="K6:K7"/>
    <mergeCell ref="N6:N7"/>
    <mergeCell ref="O6:Q6"/>
    <mergeCell ref="H17:H19"/>
    <mergeCell ref="I17:I19"/>
    <mergeCell ref="J17:J19"/>
    <mergeCell ref="K17:K19"/>
    <mergeCell ref="L17:L19"/>
    <mergeCell ref="M17:M19"/>
    <mergeCell ref="B17:B19"/>
    <mergeCell ref="C17:C20"/>
    <mergeCell ref="D17:D20"/>
    <mergeCell ref="E17:E19"/>
    <mergeCell ref="F17:F19"/>
    <mergeCell ref="G17:G19"/>
    <mergeCell ref="B26:B27"/>
    <mergeCell ref="C26:C28"/>
    <mergeCell ref="D26:D28"/>
    <mergeCell ref="E26:E28"/>
    <mergeCell ref="F26:F28"/>
    <mergeCell ref="C21:C22"/>
    <mergeCell ref="E21:E22"/>
    <mergeCell ref="F21:F22"/>
    <mergeCell ref="B23:B24"/>
    <mergeCell ref="C23:C25"/>
    <mergeCell ref="D23:D25"/>
    <mergeCell ref="E23:E25"/>
    <mergeCell ref="F23:F25"/>
    <mergeCell ref="G26:G27"/>
    <mergeCell ref="H26:H27"/>
    <mergeCell ref="I26:I27"/>
    <mergeCell ref="J26:J27"/>
    <mergeCell ref="K26:K27"/>
    <mergeCell ref="C29:G29"/>
    <mergeCell ref="G23:G24"/>
    <mergeCell ref="H23:H24"/>
    <mergeCell ref="I23:I24"/>
    <mergeCell ref="J23:J24"/>
    <mergeCell ref="K23:K24"/>
    <mergeCell ref="E34:E35"/>
    <mergeCell ref="F34:F35"/>
    <mergeCell ref="G34:G35"/>
    <mergeCell ref="N34:N36"/>
    <mergeCell ref="O34:O36"/>
    <mergeCell ref="P34:P36"/>
    <mergeCell ref="Q34:Q36"/>
    <mergeCell ref="C30:Q30"/>
    <mergeCell ref="B31:B32"/>
    <mergeCell ref="C31:C33"/>
    <mergeCell ref="D31:D33"/>
    <mergeCell ref="E31:E33"/>
    <mergeCell ref="F31:F33"/>
    <mergeCell ref="G31:G32"/>
    <mergeCell ref="H31:H32"/>
    <mergeCell ref="I31:I32"/>
    <mergeCell ref="J31:J32"/>
    <mergeCell ref="K31:K32"/>
    <mergeCell ref="N31:N32"/>
    <mergeCell ref="O31:O32"/>
    <mergeCell ref="P31:P32"/>
    <mergeCell ref="Q31:Q32"/>
    <mergeCell ref="N47:Q47"/>
    <mergeCell ref="O39:O40"/>
    <mergeCell ref="P39:P40"/>
    <mergeCell ref="Q39:Q40"/>
    <mergeCell ref="B42:B43"/>
    <mergeCell ref="C42:C44"/>
    <mergeCell ref="D42:D44"/>
    <mergeCell ref="E42:E44"/>
    <mergeCell ref="F42:F44"/>
    <mergeCell ref="N42:N43"/>
    <mergeCell ref="O42:O43"/>
    <mergeCell ref="B39:B40"/>
    <mergeCell ref="C39:C41"/>
    <mergeCell ref="D39:D40"/>
    <mergeCell ref="E39:E41"/>
    <mergeCell ref="F39:F41"/>
    <mergeCell ref="N39:N40"/>
    <mergeCell ref="P42:P43"/>
    <mergeCell ref="Q42:Q43"/>
    <mergeCell ref="A5:A7"/>
    <mergeCell ref="A11:A14"/>
    <mergeCell ref="A17:A19"/>
    <mergeCell ref="A21:A22"/>
    <mergeCell ref="A23:A24"/>
    <mergeCell ref="A26:A27"/>
    <mergeCell ref="C60:G60"/>
    <mergeCell ref="H60:K60"/>
    <mergeCell ref="C55:G55"/>
    <mergeCell ref="H55:K55"/>
    <mergeCell ref="C56:G56"/>
    <mergeCell ref="H56:K56"/>
    <mergeCell ref="C57:G57"/>
    <mergeCell ref="H57:K57"/>
    <mergeCell ref="E51:L51"/>
    <mergeCell ref="C52:G52"/>
    <mergeCell ref="H52:K52"/>
    <mergeCell ref="C53:G53"/>
    <mergeCell ref="H53:K53"/>
    <mergeCell ref="C54:G54"/>
    <mergeCell ref="H54:K54"/>
    <mergeCell ref="H59:K59"/>
    <mergeCell ref="C59:G59"/>
    <mergeCell ref="H58:K58"/>
    <mergeCell ref="H63:K63"/>
    <mergeCell ref="C63:G63"/>
    <mergeCell ref="H62:K62"/>
    <mergeCell ref="C62:G62"/>
    <mergeCell ref="H61:K61"/>
    <mergeCell ref="C61:G61"/>
    <mergeCell ref="A31:A32"/>
    <mergeCell ref="A34:A36"/>
    <mergeCell ref="A39:A40"/>
    <mergeCell ref="A42:A43"/>
    <mergeCell ref="C58:G58"/>
    <mergeCell ref="C45:G45"/>
    <mergeCell ref="B46:G46"/>
    <mergeCell ref="B47:G47"/>
    <mergeCell ref="C37:G37"/>
    <mergeCell ref="C38:Q38"/>
    <mergeCell ref="H34:H35"/>
    <mergeCell ref="I34:I35"/>
    <mergeCell ref="J34:J35"/>
    <mergeCell ref="K34:K35"/>
    <mergeCell ref="L34:L35"/>
    <mergeCell ref="M34:M35"/>
    <mergeCell ref="C34:C36"/>
    <mergeCell ref="D34:D36"/>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zoomScaleNormal="100" workbookViewId="0">
      <selection activeCell="T1" sqref="T1"/>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8" ht="39" customHeight="1">
      <c r="M1" s="2670" t="s">
        <v>1143</v>
      </c>
      <c r="N1" s="2670"/>
      <c r="O1" s="2670"/>
      <c r="P1" s="2670"/>
      <c r="Q1" s="2670"/>
    </row>
    <row r="2" spans="1:18" ht="15.6">
      <c r="A2" s="306"/>
      <c r="B2" s="306"/>
      <c r="C2" s="306"/>
      <c r="D2" s="307" t="s">
        <v>231</v>
      </c>
      <c r="E2" s="308"/>
      <c r="F2" s="307"/>
      <c r="G2" s="309"/>
      <c r="H2" s="306"/>
      <c r="I2" s="306"/>
      <c r="J2" s="306"/>
      <c r="K2" s="306"/>
      <c r="L2" s="310"/>
      <c r="M2" s="1320"/>
      <c r="N2" s="1320"/>
      <c r="O2" s="1320"/>
      <c r="P2" s="1320"/>
      <c r="Q2" s="1320"/>
    </row>
    <row r="3" spans="1:18" ht="13.95" customHeight="1" thickBot="1">
      <c r="A3" s="311"/>
      <c r="B3" s="1321"/>
      <c r="C3" s="1321"/>
      <c r="D3" s="4005" t="s">
        <v>33</v>
      </c>
      <c r="E3" s="4005"/>
      <c r="F3" s="4005"/>
      <c r="G3" s="4005"/>
      <c r="H3" s="4005"/>
      <c r="I3" s="4005"/>
      <c r="J3" s="4005"/>
      <c r="K3" s="4005"/>
      <c r="L3" s="4005"/>
      <c r="M3" s="4005"/>
      <c r="N3" s="4005"/>
      <c r="O3" s="4005"/>
      <c r="P3" s="4005"/>
      <c r="Q3" s="4005"/>
    </row>
    <row r="4" spans="1:18" ht="30.6" customHeight="1">
      <c r="A4" s="4006" t="s">
        <v>0</v>
      </c>
      <c r="B4" s="4009" t="s">
        <v>1</v>
      </c>
      <c r="C4" s="4009" t="s">
        <v>2</v>
      </c>
      <c r="D4" s="4012" t="s">
        <v>3</v>
      </c>
      <c r="E4" s="4015" t="s">
        <v>4</v>
      </c>
      <c r="F4" s="4018" t="s">
        <v>5</v>
      </c>
      <c r="G4" s="4021" t="s">
        <v>6</v>
      </c>
      <c r="H4" s="4024" t="s">
        <v>673</v>
      </c>
      <c r="I4" s="4025"/>
      <c r="J4" s="4025"/>
      <c r="K4" s="4026"/>
      <c r="L4" s="4027" t="s">
        <v>222</v>
      </c>
      <c r="M4" s="3990" t="s">
        <v>435</v>
      </c>
      <c r="N4" s="3993" t="s">
        <v>21</v>
      </c>
      <c r="O4" s="3994"/>
      <c r="P4" s="3994"/>
      <c r="Q4" s="3995"/>
    </row>
    <row r="5" spans="1:18" ht="13.2" customHeight="1">
      <c r="A5" s="4007"/>
      <c r="B5" s="4010"/>
      <c r="C5" s="4010"/>
      <c r="D5" s="4013"/>
      <c r="E5" s="4016"/>
      <c r="F5" s="4019"/>
      <c r="G5" s="4022"/>
      <c r="H5" s="3996" t="s">
        <v>7</v>
      </c>
      <c r="I5" s="3998" t="s">
        <v>8</v>
      </c>
      <c r="J5" s="3998"/>
      <c r="K5" s="3999" t="s">
        <v>223</v>
      </c>
      <c r="L5" s="4028"/>
      <c r="M5" s="3991"/>
      <c r="N5" s="4001" t="s">
        <v>32</v>
      </c>
      <c r="O5" s="4003" t="s">
        <v>9</v>
      </c>
      <c r="P5" s="4003"/>
      <c r="Q5" s="4004"/>
    </row>
    <row r="6" spans="1:18" ht="125.4" customHeight="1" thickBot="1">
      <c r="A6" s="4008"/>
      <c r="B6" s="4011"/>
      <c r="C6" s="4011"/>
      <c r="D6" s="4014"/>
      <c r="E6" s="4017"/>
      <c r="F6" s="4020"/>
      <c r="G6" s="4023"/>
      <c r="H6" s="3997"/>
      <c r="I6" s="1828" t="s">
        <v>7</v>
      </c>
      <c r="J6" s="312" t="s">
        <v>10</v>
      </c>
      <c r="K6" s="4000"/>
      <c r="L6" s="4029"/>
      <c r="M6" s="3992"/>
      <c r="N6" s="4002"/>
      <c r="O6" s="313" t="s">
        <v>121</v>
      </c>
      <c r="P6" s="313" t="s">
        <v>433</v>
      </c>
      <c r="Q6" s="314" t="s">
        <v>671</v>
      </c>
    </row>
    <row r="7" spans="1:18" ht="13.8" thickBot="1">
      <c r="A7" s="315" t="s">
        <v>11</v>
      </c>
      <c r="B7" s="3982" t="s">
        <v>232</v>
      </c>
      <c r="C7" s="3983"/>
      <c r="D7" s="3983"/>
      <c r="E7" s="3983"/>
      <c r="F7" s="3983"/>
      <c r="G7" s="3983"/>
      <c r="H7" s="3983"/>
      <c r="I7" s="3983"/>
      <c r="J7" s="3983"/>
      <c r="K7" s="3983"/>
      <c r="L7" s="3983"/>
      <c r="M7" s="3983"/>
      <c r="N7" s="3983"/>
      <c r="O7" s="3983"/>
      <c r="P7" s="3983"/>
      <c r="Q7" s="3984"/>
    </row>
    <row r="8" spans="1:18" s="632" customFormat="1" ht="36.6" thickBot="1">
      <c r="A8" s="315"/>
      <c r="B8" s="1826"/>
      <c r="C8" s="1827"/>
      <c r="D8" s="1829"/>
      <c r="E8" s="1829"/>
      <c r="F8" s="1829"/>
      <c r="G8" s="1829"/>
      <c r="H8" s="1829"/>
      <c r="I8" s="1829"/>
      <c r="J8" s="1829"/>
      <c r="K8" s="1829"/>
      <c r="L8" s="1829"/>
      <c r="M8" s="1829"/>
      <c r="N8" s="324" t="s">
        <v>840</v>
      </c>
      <c r="O8" s="325">
        <v>54</v>
      </c>
      <c r="P8" s="325">
        <v>56</v>
      </c>
      <c r="Q8" s="326">
        <v>57</v>
      </c>
    </row>
    <row r="9" spans="1:18" s="632" customFormat="1" ht="49.95" customHeight="1" thickBot="1">
      <c r="A9" s="315"/>
      <c r="B9" s="1826"/>
      <c r="C9" s="1827"/>
      <c r="D9" s="1829"/>
      <c r="E9" s="1829"/>
      <c r="F9" s="1829"/>
      <c r="G9" s="1829"/>
      <c r="H9" s="1829"/>
      <c r="I9" s="1829"/>
      <c r="J9" s="1829"/>
      <c r="K9" s="1829"/>
      <c r="L9" s="1829"/>
      <c r="M9" s="1829"/>
      <c r="N9" s="324" t="s">
        <v>844</v>
      </c>
      <c r="O9" s="325">
        <v>63</v>
      </c>
      <c r="P9" s="325">
        <v>64</v>
      </c>
      <c r="Q9" s="326">
        <v>65</v>
      </c>
      <c r="R9" s="305"/>
    </row>
    <row r="10" spans="1:18" ht="13.95" customHeight="1" thickBot="1">
      <c r="A10" s="316" t="s">
        <v>11</v>
      </c>
      <c r="B10" s="317" t="s">
        <v>11</v>
      </c>
      <c r="C10" s="3985" t="s">
        <v>233</v>
      </c>
      <c r="D10" s="3986"/>
      <c r="E10" s="3986"/>
      <c r="F10" s="3986"/>
      <c r="G10" s="3986"/>
      <c r="H10" s="3986"/>
      <c r="I10" s="3986"/>
      <c r="J10" s="3986"/>
      <c r="K10" s="3986"/>
      <c r="L10" s="3986"/>
      <c r="M10" s="3986"/>
      <c r="N10" s="3986"/>
      <c r="O10" s="3986"/>
      <c r="P10" s="3986"/>
      <c r="Q10" s="3987"/>
    </row>
    <row r="11" spans="1:18" ht="24" customHeight="1">
      <c r="A11" s="3977" t="s">
        <v>11</v>
      </c>
      <c r="B11" s="3978" t="s">
        <v>11</v>
      </c>
      <c r="C11" s="3924" t="s">
        <v>11</v>
      </c>
      <c r="D11" s="3980" t="s">
        <v>234</v>
      </c>
      <c r="E11" s="3892" t="s">
        <v>40</v>
      </c>
      <c r="F11" s="3981" t="s">
        <v>235</v>
      </c>
      <c r="G11" s="840" t="s">
        <v>36</v>
      </c>
      <c r="H11" s="1355">
        <f>I11+K11</f>
        <v>10989.4</v>
      </c>
      <c r="I11" s="319">
        <v>10988.4</v>
      </c>
      <c r="J11" s="320">
        <v>9598.9</v>
      </c>
      <c r="K11" s="321">
        <v>1</v>
      </c>
      <c r="L11" s="322">
        <v>11310</v>
      </c>
      <c r="M11" s="323">
        <v>12440</v>
      </c>
      <c r="N11" s="324" t="s">
        <v>236</v>
      </c>
      <c r="O11" s="325">
        <v>29</v>
      </c>
      <c r="P11" s="325">
        <v>29</v>
      </c>
      <c r="Q11" s="326">
        <v>29</v>
      </c>
      <c r="R11" s="1286"/>
    </row>
    <row r="12" spans="1:18" ht="13.2" customHeight="1">
      <c r="A12" s="3953"/>
      <c r="B12" s="3979"/>
      <c r="C12" s="3925"/>
      <c r="D12" s="3973"/>
      <c r="E12" s="3938"/>
      <c r="F12" s="3965"/>
      <c r="G12" s="327" t="s">
        <v>224</v>
      </c>
      <c r="H12" s="328">
        <f>I12+K12</f>
        <v>1969.6999999999998</v>
      </c>
      <c r="I12" s="329">
        <v>1926.1</v>
      </c>
      <c r="J12" s="328">
        <v>0</v>
      </c>
      <c r="K12" s="1322">
        <v>43.6</v>
      </c>
      <c r="L12" s="330">
        <v>1710</v>
      </c>
      <c r="M12" s="331">
        <v>1880</v>
      </c>
      <c r="N12" s="3988" t="s">
        <v>237</v>
      </c>
      <c r="O12" s="332">
        <v>3653</v>
      </c>
      <c r="P12" s="332">
        <v>3665</v>
      </c>
      <c r="Q12" s="333">
        <v>3670</v>
      </c>
      <c r="R12" s="356"/>
    </row>
    <row r="13" spans="1:18">
      <c r="A13" s="3953"/>
      <c r="B13" s="3979"/>
      <c r="C13" s="3925"/>
      <c r="D13" s="3973"/>
      <c r="E13" s="3938"/>
      <c r="F13" s="3965"/>
      <c r="G13" s="334" t="s">
        <v>52</v>
      </c>
      <c r="H13" s="335">
        <f>I13+K13</f>
        <v>0</v>
      </c>
      <c r="I13" s="336">
        <v>0</v>
      </c>
      <c r="J13" s="335">
        <v>0</v>
      </c>
      <c r="K13" s="337"/>
      <c r="L13" s="338"/>
      <c r="M13" s="339"/>
      <c r="N13" s="3989"/>
      <c r="O13" s="340"/>
      <c r="P13" s="340"/>
      <c r="Q13" s="341"/>
      <c r="R13" s="1286"/>
    </row>
    <row r="14" spans="1:18" ht="25.2" customHeight="1" thickBot="1">
      <c r="A14" s="3969"/>
      <c r="B14" s="3971"/>
      <c r="C14" s="3926"/>
      <c r="D14" s="3974"/>
      <c r="E14" s="3941"/>
      <c r="F14" s="3976"/>
      <c r="G14" s="342" t="s">
        <v>12</v>
      </c>
      <c r="H14" s="343">
        <f t="shared" ref="H14:M14" si="0">SUM(H11:H13)</f>
        <v>12959.099999999999</v>
      </c>
      <c r="I14" s="344">
        <f t="shared" si="0"/>
        <v>12914.5</v>
      </c>
      <c r="J14" s="343">
        <f t="shared" si="0"/>
        <v>9598.9</v>
      </c>
      <c r="K14" s="345">
        <f t="shared" si="0"/>
        <v>44.6</v>
      </c>
      <c r="L14" s="346">
        <f t="shared" si="0"/>
        <v>13020</v>
      </c>
      <c r="M14" s="728">
        <f t="shared" si="0"/>
        <v>14320</v>
      </c>
      <c r="N14" s="2179"/>
      <c r="O14" s="347"/>
      <c r="P14" s="347"/>
      <c r="Q14" s="348"/>
    </row>
    <row r="15" spans="1:18" ht="24.6" customHeight="1" thickBot="1">
      <c r="A15" s="3977" t="s">
        <v>11</v>
      </c>
      <c r="B15" s="3978" t="s">
        <v>11</v>
      </c>
      <c r="C15" s="3924" t="s">
        <v>13</v>
      </c>
      <c r="D15" s="3980" t="s">
        <v>238</v>
      </c>
      <c r="E15" s="3892" t="s">
        <v>40</v>
      </c>
      <c r="F15" s="3981" t="s">
        <v>235</v>
      </c>
      <c r="G15" s="840" t="s">
        <v>230</v>
      </c>
      <c r="H15" s="318">
        <f>I15+K15</f>
        <v>5730.6</v>
      </c>
      <c r="I15" s="319">
        <v>5730.6</v>
      </c>
      <c r="J15" s="320">
        <v>5305.1</v>
      </c>
      <c r="K15" s="321">
        <v>0</v>
      </c>
      <c r="L15" s="322">
        <v>5680</v>
      </c>
      <c r="M15" s="349">
        <v>6200</v>
      </c>
      <c r="N15" s="350" t="s">
        <v>239</v>
      </c>
      <c r="O15" s="351">
        <v>815</v>
      </c>
      <c r="P15" s="325">
        <v>825</v>
      </c>
      <c r="Q15" s="352">
        <v>830</v>
      </c>
    </row>
    <row r="16" spans="1:18" s="632" customFormat="1">
      <c r="A16" s="3953"/>
      <c r="B16" s="3979"/>
      <c r="C16" s="3925"/>
      <c r="D16" s="3973"/>
      <c r="E16" s="3938"/>
      <c r="F16" s="3965"/>
      <c r="G16" s="334" t="s">
        <v>52</v>
      </c>
      <c r="H16" s="318">
        <f>I16+K16</f>
        <v>0</v>
      </c>
      <c r="I16" s="336">
        <v>0</v>
      </c>
      <c r="J16" s="335">
        <v>0</v>
      </c>
      <c r="K16" s="337">
        <v>0</v>
      </c>
      <c r="L16" s="338"/>
      <c r="M16" s="339"/>
      <c r="N16" s="355"/>
      <c r="O16" s="356"/>
      <c r="P16" s="340"/>
      <c r="Q16" s="357"/>
    </row>
    <row r="17" spans="1:17" ht="42.6" customHeight="1" thickBot="1">
      <c r="A17" s="3969"/>
      <c r="B17" s="3971"/>
      <c r="C17" s="3926"/>
      <c r="D17" s="3974"/>
      <c r="E17" s="3941"/>
      <c r="F17" s="3976"/>
      <c r="G17" s="342" t="s">
        <v>12</v>
      </c>
      <c r="H17" s="343">
        <f>SUM(H15+H16)</f>
        <v>5730.6</v>
      </c>
      <c r="I17" s="343">
        <f>SUM(I15+I16)</f>
        <v>5730.6</v>
      </c>
      <c r="J17" s="343">
        <f>SUM(J15+J16)</f>
        <v>5305.1</v>
      </c>
      <c r="K17" s="345">
        <f>SUM(K15+K16)</f>
        <v>0</v>
      </c>
      <c r="L17" s="353">
        <f>SUM(L15:L15)</f>
        <v>5680</v>
      </c>
      <c r="M17" s="354">
        <f>SUM(M15:M15)</f>
        <v>6200</v>
      </c>
      <c r="N17" s="2259" t="s">
        <v>240</v>
      </c>
      <c r="O17" s="2260">
        <v>600</v>
      </c>
      <c r="P17" s="2261">
        <v>610</v>
      </c>
      <c r="Q17" s="2262">
        <v>615</v>
      </c>
    </row>
    <row r="18" spans="1:17" ht="13.2" customHeight="1">
      <c r="A18" s="3968" t="s">
        <v>11</v>
      </c>
      <c r="B18" s="3970" t="s">
        <v>11</v>
      </c>
      <c r="C18" s="3972" t="s">
        <v>34</v>
      </c>
      <c r="D18" s="3973" t="s">
        <v>241</v>
      </c>
      <c r="E18" s="3910" t="s">
        <v>40</v>
      </c>
      <c r="F18" s="3975" t="s">
        <v>235</v>
      </c>
      <c r="G18" s="378" t="s">
        <v>230</v>
      </c>
      <c r="H18" s="2258">
        <f>I18+K18</f>
        <v>55.7</v>
      </c>
      <c r="I18" s="380">
        <v>55.7</v>
      </c>
      <c r="J18" s="379">
        <v>0</v>
      </c>
      <c r="K18" s="2255">
        <v>0</v>
      </c>
      <c r="L18" s="2256">
        <v>40</v>
      </c>
      <c r="M18" s="882">
        <v>45</v>
      </c>
      <c r="N18" s="355"/>
      <c r="O18" s="356"/>
      <c r="P18" s="340"/>
      <c r="Q18" s="357"/>
    </row>
    <row r="19" spans="1:17" ht="39.6" customHeight="1" thickBot="1">
      <c r="A19" s="3969"/>
      <c r="B19" s="3971"/>
      <c r="C19" s="3926"/>
      <c r="D19" s="3974"/>
      <c r="E19" s="3941"/>
      <c r="F19" s="3976"/>
      <c r="G19" s="342" t="s">
        <v>12</v>
      </c>
      <c r="H19" s="343">
        <f>SUM(H18)</f>
        <v>55.7</v>
      </c>
      <c r="I19" s="343">
        <f>SUM(I18:I18)</f>
        <v>55.7</v>
      </c>
      <c r="J19" s="343">
        <f>SUM(J18:J18)</f>
        <v>0</v>
      </c>
      <c r="K19" s="345">
        <f>SUM(K18:K18)</f>
        <v>0</v>
      </c>
      <c r="L19" s="353">
        <f>SUM(L18:L18)</f>
        <v>40</v>
      </c>
      <c r="M19" s="354">
        <f>SUM(M18:M18)</f>
        <v>45</v>
      </c>
      <c r="N19" s="358"/>
      <c r="O19" s="359"/>
      <c r="P19" s="360"/>
      <c r="Q19" s="361"/>
    </row>
    <row r="20" spans="1:17" ht="22.2" customHeight="1" thickBot="1">
      <c r="A20" s="316" t="s">
        <v>11</v>
      </c>
      <c r="B20" s="362" t="s">
        <v>11</v>
      </c>
      <c r="C20" s="3945" t="s">
        <v>14</v>
      </c>
      <c r="D20" s="3946"/>
      <c r="E20" s="3946"/>
      <c r="F20" s="3946"/>
      <c r="G20" s="3947"/>
      <c r="H20" s="363">
        <f t="shared" ref="H20:M20" si="1">H14+H17+H19</f>
        <v>18745.399999999998</v>
      </c>
      <c r="I20" s="364">
        <f t="shared" si="1"/>
        <v>18700.8</v>
      </c>
      <c r="J20" s="363">
        <f t="shared" si="1"/>
        <v>14904</v>
      </c>
      <c r="K20" s="363">
        <f t="shared" si="1"/>
        <v>44.6</v>
      </c>
      <c r="L20" s="363">
        <f t="shared" si="1"/>
        <v>18740</v>
      </c>
      <c r="M20" s="363">
        <f t="shared" si="1"/>
        <v>20565</v>
      </c>
      <c r="N20" s="365"/>
      <c r="O20" s="366"/>
      <c r="P20" s="366"/>
      <c r="Q20" s="367"/>
    </row>
    <row r="21" spans="1:17" ht="17.399999999999999" customHeight="1" thickBot="1">
      <c r="A21" s="316" t="s">
        <v>11</v>
      </c>
      <c r="B21" s="368" t="s">
        <v>13</v>
      </c>
      <c r="C21" s="3915" t="s">
        <v>242</v>
      </c>
      <c r="D21" s="3916"/>
      <c r="E21" s="3916"/>
      <c r="F21" s="3916"/>
      <c r="G21" s="3916"/>
      <c r="H21" s="3916"/>
      <c r="I21" s="3916"/>
      <c r="J21" s="3916"/>
      <c r="K21" s="3916"/>
      <c r="L21" s="3916"/>
      <c r="M21" s="3916"/>
      <c r="N21" s="3916"/>
      <c r="O21" s="3916"/>
      <c r="P21" s="3916"/>
      <c r="Q21" s="3917"/>
    </row>
    <row r="22" spans="1:17" ht="13.2" customHeight="1">
      <c r="A22" s="3918" t="s">
        <v>11</v>
      </c>
      <c r="B22" s="3921" t="s">
        <v>13</v>
      </c>
      <c r="C22" s="3924" t="s">
        <v>11</v>
      </c>
      <c r="D22" s="3927" t="s">
        <v>243</v>
      </c>
      <c r="E22" s="3961" t="s">
        <v>40</v>
      </c>
      <c r="F22" s="3964" t="s">
        <v>235</v>
      </c>
      <c r="G22" s="840" t="s">
        <v>36</v>
      </c>
      <c r="H22" s="318">
        <f>I22+K22</f>
        <v>6068.9</v>
      </c>
      <c r="I22" s="319">
        <v>6068.9</v>
      </c>
      <c r="J22" s="349">
        <v>4507.3</v>
      </c>
      <c r="K22" s="381">
        <v>0</v>
      </c>
      <c r="L22" s="883">
        <v>7000</v>
      </c>
      <c r="M22" s="322">
        <v>7700</v>
      </c>
      <c r="N22" s="3966" t="s">
        <v>244</v>
      </c>
      <c r="O22" s="369" t="s">
        <v>245</v>
      </c>
      <c r="P22" s="369" t="s">
        <v>245</v>
      </c>
      <c r="Q22" s="370" t="s">
        <v>245</v>
      </c>
    </row>
    <row r="23" spans="1:17" ht="24" customHeight="1">
      <c r="A23" s="3919"/>
      <c r="B23" s="3922"/>
      <c r="C23" s="3925"/>
      <c r="D23" s="3928"/>
      <c r="E23" s="3962"/>
      <c r="F23" s="3965"/>
      <c r="G23" s="327" t="s">
        <v>224</v>
      </c>
      <c r="H23" s="328">
        <f>I23+K23</f>
        <v>256.39999999999998</v>
      </c>
      <c r="I23" s="329">
        <v>248.2</v>
      </c>
      <c r="J23" s="2252">
        <v>46.4</v>
      </c>
      <c r="K23" s="417">
        <v>8.1999999999999993</v>
      </c>
      <c r="L23" s="2253">
        <v>270</v>
      </c>
      <c r="M23" s="330">
        <v>295</v>
      </c>
      <c r="N23" s="3967"/>
      <c r="O23" s="733"/>
      <c r="P23" s="733"/>
      <c r="Q23" s="734"/>
    </row>
    <row r="24" spans="1:17" s="632" customFormat="1" ht="34.950000000000003" customHeight="1">
      <c r="A24" s="3919"/>
      <c r="B24" s="3922"/>
      <c r="C24" s="3925"/>
      <c r="D24" s="3928"/>
      <c r="E24" s="3962"/>
      <c r="F24" s="3965"/>
      <c r="G24" s="334" t="s">
        <v>73</v>
      </c>
      <c r="H24" s="335">
        <f>I24+K24</f>
        <v>0</v>
      </c>
      <c r="I24" s="336">
        <v>0</v>
      </c>
      <c r="J24" s="339">
        <v>0</v>
      </c>
      <c r="K24" s="384">
        <v>0</v>
      </c>
      <c r="L24" s="884"/>
      <c r="M24" s="338"/>
      <c r="N24" s="1830" t="s">
        <v>732</v>
      </c>
      <c r="O24" s="371" t="s">
        <v>66</v>
      </c>
      <c r="P24" s="371" t="s">
        <v>39</v>
      </c>
      <c r="Q24" s="372" t="s">
        <v>39</v>
      </c>
    </row>
    <row r="25" spans="1:17" ht="24.6" thickBot="1">
      <c r="A25" s="3920"/>
      <c r="B25" s="3923"/>
      <c r="C25" s="3926"/>
      <c r="D25" s="3929"/>
      <c r="E25" s="3963"/>
      <c r="F25" s="3963"/>
      <c r="G25" s="342" t="s">
        <v>12</v>
      </c>
      <c r="H25" s="343">
        <f>H22+H23+H24</f>
        <v>6325.2999999999993</v>
      </c>
      <c r="I25" s="343">
        <f t="shared" ref="I25:M25" si="2">I22+I23+I24</f>
        <v>6317.0999999999995</v>
      </c>
      <c r="J25" s="343">
        <f>J22+J23+J24</f>
        <v>4553.7</v>
      </c>
      <c r="K25" s="343">
        <f t="shared" si="2"/>
        <v>8.1999999999999993</v>
      </c>
      <c r="L25" s="343">
        <f t="shared" si="2"/>
        <v>7270</v>
      </c>
      <c r="M25" s="343">
        <f t="shared" si="2"/>
        <v>7995</v>
      </c>
      <c r="N25" s="880" t="s">
        <v>246</v>
      </c>
      <c r="O25" s="850" t="s">
        <v>827</v>
      </c>
      <c r="P25" s="850" t="s">
        <v>828</v>
      </c>
      <c r="Q25" s="851" t="s">
        <v>828</v>
      </c>
    </row>
    <row r="26" spans="1:17" ht="13.2" customHeight="1">
      <c r="A26" s="3952" t="s">
        <v>11</v>
      </c>
      <c r="B26" s="3955" t="s">
        <v>13</v>
      </c>
      <c r="C26" s="3930" t="s">
        <v>13</v>
      </c>
      <c r="D26" s="3932" t="s">
        <v>247</v>
      </c>
      <c r="E26" s="3912" t="s">
        <v>40</v>
      </c>
      <c r="F26" s="3959" t="s">
        <v>235</v>
      </c>
      <c r="G26" s="840" t="s">
        <v>230</v>
      </c>
      <c r="H26" s="870">
        <f>I26+K26</f>
        <v>16884.399999999998</v>
      </c>
      <c r="I26" s="319">
        <v>16874.8</v>
      </c>
      <c r="J26" s="349">
        <v>16165</v>
      </c>
      <c r="K26" s="381">
        <v>9.6</v>
      </c>
      <c r="L26" s="883">
        <v>16480</v>
      </c>
      <c r="M26" s="881">
        <v>18100</v>
      </c>
      <c r="N26" s="375" t="s">
        <v>248</v>
      </c>
      <c r="O26" s="376" t="s">
        <v>445</v>
      </c>
      <c r="P26" s="376" t="s">
        <v>829</v>
      </c>
      <c r="Q26" s="1831" t="s">
        <v>830</v>
      </c>
    </row>
    <row r="27" spans="1:17" s="632" customFormat="1">
      <c r="A27" s="3953"/>
      <c r="B27" s="3922"/>
      <c r="C27" s="3925"/>
      <c r="D27" s="3951"/>
      <c r="E27" s="3938"/>
      <c r="F27" s="3940"/>
      <c r="G27" s="378" t="s">
        <v>230</v>
      </c>
      <c r="H27" s="415">
        <f>I27+K27</f>
        <v>173.4</v>
      </c>
      <c r="I27" s="380">
        <v>173.4</v>
      </c>
      <c r="J27" s="882">
        <v>0</v>
      </c>
      <c r="K27" s="393"/>
      <c r="L27" s="885">
        <v>180</v>
      </c>
      <c r="M27" s="858">
        <v>180</v>
      </c>
      <c r="N27" s="382"/>
      <c r="O27" s="371"/>
      <c r="P27" s="371"/>
      <c r="Q27" s="372"/>
    </row>
    <row r="28" spans="1:17">
      <c r="A28" s="3953"/>
      <c r="B28" s="3922"/>
      <c r="C28" s="3925"/>
      <c r="D28" s="3951"/>
      <c r="E28" s="3938"/>
      <c r="F28" s="3940"/>
      <c r="G28" s="378" t="s">
        <v>83</v>
      </c>
      <c r="H28" s="379">
        <f>I28+K28</f>
        <v>1830.4</v>
      </c>
      <c r="I28" s="380">
        <v>1805.4</v>
      </c>
      <c r="J28" s="882">
        <v>1291.7</v>
      </c>
      <c r="K28" s="393">
        <v>25</v>
      </c>
      <c r="L28" s="885">
        <v>1950</v>
      </c>
      <c r="M28" s="417">
        <v>2150</v>
      </c>
      <c r="N28" s="382"/>
      <c r="O28" s="371"/>
      <c r="P28" s="371"/>
      <c r="Q28" s="372"/>
    </row>
    <row r="29" spans="1:17">
      <c r="A29" s="3953"/>
      <c r="B29" s="3922"/>
      <c r="C29" s="3925"/>
      <c r="D29" s="3951"/>
      <c r="E29" s="3938"/>
      <c r="F29" s="3940"/>
      <c r="G29" s="383" t="s">
        <v>52</v>
      </c>
      <c r="H29" s="379">
        <f>I29+K29</f>
        <v>0</v>
      </c>
      <c r="I29" s="336">
        <v>0</v>
      </c>
      <c r="J29" s="339">
        <v>0</v>
      </c>
      <c r="K29" s="384"/>
      <c r="L29" s="884"/>
      <c r="M29" s="384"/>
      <c r="N29" s="385"/>
      <c r="O29" s="371"/>
      <c r="P29" s="371"/>
      <c r="Q29" s="372"/>
    </row>
    <row r="30" spans="1:17" ht="23.4" customHeight="1" thickBot="1">
      <c r="A30" s="3954"/>
      <c r="B30" s="3956"/>
      <c r="C30" s="3957"/>
      <c r="D30" s="3958"/>
      <c r="E30" s="3913"/>
      <c r="F30" s="3960"/>
      <c r="G30" s="386" t="s">
        <v>12</v>
      </c>
      <c r="H30" s="387">
        <f>SUM(H26:H29)</f>
        <v>18888.2</v>
      </c>
      <c r="I30" s="821">
        <f t="shared" ref="I30:M30" si="3">SUM(I26:I29)</f>
        <v>18853.600000000002</v>
      </c>
      <c r="J30" s="1265">
        <f t="shared" si="3"/>
        <v>17456.7</v>
      </c>
      <c r="K30" s="353">
        <f t="shared" si="3"/>
        <v>34.6</v>
      </c>
      <c r="L30" s="424">
        <f t="shared" si="3"/>
        <v>18610</v>
      </c>
      <c r="M30" s="353">
        <f t="shared" si="3"/>
        <v>20430</v>
      </c>
      <c r="N30" s="388"/>
      <c r="O30" s="373"/>
      <c r="P30" s="373"/>
      <c r="Q30" s="374"/>
    </row>
    <row r="31" spans="1:17" ht="13.2" customHeight="1">
      <c r="A31" s="3918" t="s">
        <v>11</v>
      </c>
      <c r="B31" s="3921" t="s">
        <v>13</v>
      </c>
      <c r="C31" s="3924" t="s">
        <v>34</v>
      </c>
      <c r="D31" s="3927" t="s">
        <v>438</v>
      </c>
      <c r="E31" s="3892" t="s">
        <v>40</v>
      </c>
      <c r="F31" s="3939" t="s">
        <v>235</v>
      </c>
      <c r="G31" s="389" t="s">
        <v>36</v>
      </c>
      <c r="H31" s="318">
        <f>I31+K31</f>
        <v>2.2000000000000002</v>
      </c>
      <c r="I31" s="319">
        <v>2.2000000000000002</v>
      </c>
      <c r="J31" s="349">
        <v>0</v>
      </c>
      <c r="K31" s="381">
        <v>0</v>
      </c>
      <c r="L31" s="883">
        <v>3</v>
      </c>
      <c r="M31" s="381">
        <v>4</v>
      </c>
      <c r="N31" s="3942" t="s">
        <v>249</v>
      </c>
      <c r="O31" s="390" t="s">
        <v>446</v>
      </c>
      <c r="P31" s="390" t="s">
        <v>831</v>
      </c>
      <c r="Q31" s="391" t="s">
        <v>832</v>
      </c>
    </row>
    <row r="32" spans="1:17" ht="37.200000000000003" customHeight="1" thickBot="1">
      <c r="A32" s="3920"/>
      <c r="B32" s="3923"/>
      <c r="C32" s="3926"/>
      <c r="D32" s="3929"/>
      <c r="E32" s="3893"/>
      <c r="F32" s="3941"/>
      <c r="G32" s="392" t="s">
        <v>12</v>
      </c>
      <c r="H32" s="343">
        <f>SUM(H31:H31)</f>
        <v>2.2000000000000002</v>
      </c>
      <c r="I32" s="343">
        <f t="shared" ref="I32:M32" si="4">SUM(I31:I31)</f>
        <v>2.2000000000000002</v>
      </c>
      <c r="J32" s="345">
        <f t="shared" si="4"/>
        <v>0</v>
      </c>
      <c r="K32" s="346">
        <f t="shared" si="4"/>
        <v>0</v>
      </c>
      <c r="L32" s="354">
        <f t="shared" si="4"/>
        <v>3</v>
      </c>
      <c r="M32" s="346">
        <f t="shared" si="4"/>
        <v>4</v>
      </c>
      <c r="N32" s="3944"/>
      <c r="O32" s="373"/>
      <c r="P32" s="373"/>
      <c r="Q32" s="374"/>
    </row>
    <row r="33" spans="1:17" ht="13.95" customHeight="1" thickBot="1">
      <c r="A33" s="3918" t="s">
        <v>11</v>
      </c>
      <c r="B33" s="3921" t="s">
        <v>13</v>
      </c>
      <c r="C33" s="3924" t="s">
        <v>55</v>
      </c>
      <c r="D33" s="3927" t="s">
        <v>250</v>
      </c>
      <c r="E33" s="3892" t="s">
        <v>40</v>
      </c>
      <c r="F33" s="3939" t="s">
        <v>235</v>
      </c>
      <c r="G33" s="389" t="s">
        <v>36</v>
      </c>
      <c r="H33" s="318">
        <f>I33+K33</f>
        <v>0</v>
      </c>
      <c r="I33" s="319">
        <v>0</v>
      </c>
      <c r="J33" s="349">
        <v>0</v>
      </c>
      <c r="K33" s="381">
        <v>0</v>
      </c>
      <c r="L33" s="883">
        <v>0</v>
      </c>
      <c r="M33" s="381">
        <v>0</v>
      </c>
      <c r="N33" s="3942"/>
      <c r="O33" s="390"/>
      <c r="P33" s="390"/>
      <c r="Q33" s="391"/>
    </row>
    <row r="34" spans="1:17">
      <c r="A34" s="3919"/>
      <c r="B34" s="3922"/>
      <c r="C34" s="3925"/>
      <c r="D34" s="3928"/>
      <c r="E34" s="3938"/>
      <c r="F34" s="3940"/>
      <c r="G34" s="840" t="s">
        <v>230</v>
      </c>
      <c r="H34" s="379">
        <f>I34+K34</f>
        <v>1512.7</v>
      </c>
      <c r="I34" s="380">
        <v>1512.7</v>
      </c>
      <c r="J34" s="882">
        <v>0</v>
      </c>
      <c r="K34" s="393">
        <v>0</v>
      </c>
      <c r="L34" s="885">
        <v>1560</v>
      </c>
      <c r="M34" s="393">
        <v>1700</v>
      </c>
      <c r="N34" s="3943"/>
      <c r="O34" s="371"/>
      <c r="P34" s="371"/>
      <c r="Q34" s="372"/>
    </row>
    <row r="35" spans="1:17">
      <c r="A35" s="3919"/>
      <c r="B35" s="3922"/>
      <c r="C35" s="3925"/>
      <c r="D35" s="3928"/>
      <c r="E35" s="3938"/>
      <c r="F35" s="3940"/>
      <c r="G35" s="383" t="s">
        <v>52</v>
      </c>
      <c r="H35" s="335">
        <f>I35+K35</f>
        <v>0</v>
      </c>
      <c r="I35" s="336">
        <v>0</v>
      </c>
      <c r="J35" s="339">
        <v>0</v>
      </c>
      <c r="K35" s="384"/>
      <c r="L35" s="884"/>
      <c r="M35" s="384"/>
      <c r="N35" s="3943"/>
      <c r="O35" s="371"/>
      <c r="P35" s="371"/>
      <c r="Q35" s="372"/>
    </row>
    <row r="36" spans="1:17" ht="13.8" thickBot="1">
      <c r="A36" s="3920"/>
      <c r="B36" s="3923"/>
      <c r="C36" s="3926"/>
      <c r="D36" s="3929"/>
      <c r="E36" s="3893"/>
      <c r="F36" s="3941"/>
      <c r="G36" s="392" t="s">
        <v>12</v>
      </c>
      <c r="H36" s="343">
        <f>SUM(H33:H35)</f>
        <v>1512.7</v>
      </c>
      <c r="I36" s="343">
        <f t="shared" ref="I36:M36" si="5">SUM(I33:I35)</f>
        <v>1512.7</v>
      </c>
      <c r="J36" s="345">
        <f t="shared" si="5"/>
        <v>0</v>
      </c>
      <c r="K36" s="346">
        <f t="shared" si="5"/>
        <v>0</v>
      </c>
      <c r="L36" s="354">
        <f t="shared" si="5"/>
        <v>1560</v>
      </c>
      <c r="M36" s="346">
        <f t="shared" si="5"/>
        <v>1700</v>
      </c>
      <c r="N36" s="3944"/>
      <c r="O36" s="373"/>
      <c r="P36" s="373"/>
      <c r="Q36" s="374"/>
    </row>
    <row r="37" spans="1:17" ht="13.95" customHeight="1" thickBot="1">
      <c r="A37" s="3918" t="s">
        <v>11</v>
      </c>
      <c r="B37" s="3921" t="s">
        <v>13</v>
      </c>
      <c r="C37" s="3924" t="s">
        <v>56</v>
      </c>
      <c r="D37" s="3927" t="s">
        <v>730</v>
      </c>
      <c r="E37" s="3892" t="s">
        <v>40</v>
      </c>
      <c r="F37" s="3939" t="s">
        <v>235</v>
      </c>
      <c r="G37" s="389" t="s">
        <v>36</v>
      </c>
      <c r="H37" s="318">
        <f>I37+K37</f>
        <v>43</v>
      </c>
      <c r="I37" s="319">
        <v>43</v>
      </c>
      <c r="J37" s="349">
        <v>0</v>
      </c>
      <c r="K37" s="381">
        <v>0</v>
      </c>
      <c r="L37" s="883">
        <v>50</v>
      </c>
      <c r="M37" s="381">
        <v>50</v>
      </c>
      <c r="N37" s="3942" t="s">
        <v>733</v>
      </c>
      <c r="O37" s="390" t="s">
        <v>227</v>
      </c>
      <c r="P37" s="390" t="s">
        <v>227</v>
      </c>
      <c r="Q37" s="391" t="s">
        <v>227</v>
      </c>
    </row>
    <row r="38" spans="1:17" ht="13.95" customHeight="1">
      <c r="A38" s="3919"/>
      <c r="B38" s="3922"/>
      <c r="C38" s="3925"/>
      <c r="D38" s="3928"/>
      <c r="E38" s="3938"/>
      <c r="F38" s="3940"/>
      <c r="G38" s="840" t="s">
        <v>731</v>
      </c>
      <c r="H38" s="379">
        <f>I38+K38</f>
        <v>122.8</v>
      </c>
      <c r="I38" s="380">
        <v>122.8</v>
      </c>
      <c r="J38" s="882">
        <v>0</v>
      </c>
      <c r="K38" s="393">
        <v>0</v>
      </c>
      <c r="L38" s="885">
        <v>130</v>
      </c>
      <c r="M38" s="393">
        <v>130</v>
      </c>
      <c r="N38" s="3943"/>
      <c r="O38" s="371"/>
      <c r="P38" s="371"/>
      <c r="Q38" s="372"/>
    </row>
    <row r="39" spans="1:17" ht="48" customHeight="1">
      <c r="A39" s="3919"/>
      <c r="B39" s="3922"/>
      <c r="C39" s="3925"/>
      <c r="D39" s="3928"/>
      <c r="E39" s="3938"/>
      <c r="F39" s="3940"/>
      <c r="G39" s="383" t="s">
        <v>52</v>
      </c>
      <c r="H39" s="335">
        <f>I39+K39</f>
        <v>0</v>
      </c>
      <c r="I39" s="336">
        <v>0</v>
      </c>
      <c r="J39" s="339">
        <v>0</v>
      </c>
      <c r="K39" s="384"/>
      <c r="L39" s="884"/>
      <c r="M39" s="384"/>
      <c r="N39" s="3943"/>
      <c r="O39" s="371"/>
      <c r="P39" s="371"/>
      <c r="Q39" s="372"/>
    </row>
    <row r="40" spans="1:17" ht="13.8" thickBot="1">
      <c r="A40" s="3920"/>
      <c r="B40" s="3923"/>
      <c r="C40" s="3926"/>
      <c r="D40" s="3929"/>
      <c r="E40" s="3893"/>
      <c r="F40" s="3941"/>
      <c r="G40" s="392" t="s">
        <v>12</v>
      </c>
      <c r="H40" s="343">
        <f>SUM(H37:H39)</f>
        <v>165.8</v>
      </c>
      <c r="I40" s="343">
        <f t="shared" ref="I40:M40" si="6">SUM(I37:I39)</f>
        <v>165.8</v>
      </c>
      <c r="J40" s="345">
        <f t="shared" si="6"/>
        <v>0</v>
      </c>
      <c r="K40" s="346">
        <f t="shared" si="6"/>
        <v>0</v>
      </c>
      <c r="L40" s="354">
        <f t="shared" si="6"/>
        <v>180</v>
      </c>
      <c r="M40" s="346">
        <f t="shared" si="6"/>
        <v>180</v>
      </c>
      <c r="N40" s="3944"/>
      <c r="O40" s="373"/>
      <c r="P40" s="373"/>
      <c r="Q40" s="374"/>
    </row>
    <row r="41" spans="1:17" ht="13.8" thickBot="1">
      <c r="A41" s="394" t="s">
        <v>11</v>
      </c>
      <c r="B41" s="362" t="s">
        <v>13</v>
      </c>
      <c r="C41" s="3945" t="s">
        <v>14</v>
      </c>
      <c r="D41" s="3946"/>
      <c r="E41" s="3936"/>
      <c r="F41" s="3936"/>
      <c r="G41" s="3947"/>
      <c r="H41" s="363">
        <f>H25+H30+H40+H32+H36</f>
        <v>26894.2</v>
      </c>
      <c r="I41" s="363">
        <f t="shared" ref="I41:M41" si="7">I25+I30+I40+I32+I36</f>
        <v>26851.4</v>
      </c>
      <c r="J41" s="363">
        <f t="shared" si="7"/>
        <v>22010.400000000001</v>
      </c>
      <c r="K41" s="363">
        <f t="shared" si="7"/>
        <v>42.8</v>
      </c>
      <c r="L41" s="363">
        <f t="shared" si="7"/>
        <v>27623</v>
      </c>
      <c r="M41" s="363">
        <f t="shared" si="7"/>
        <v>30309</v>
      </c>
      <c r="N41" s="396"/>
      <c r="O41" s="397"/>
      <c r="P41" s="397"/>
      <c r="Q41" s="398"/>
    </row>
    <row r="42" spans="1:17" ht="13.95" customHeight="1" thickBot="1">
      <c r="A42" s="316" t="s">
        <v>11</v>
      </c>
      <c r="B42" s="368" t="s">
        <v>34</v>
      </c>
      <c r="C42" s="3948" t="s">
        <v>251</v>
      </c>
      <c r="D42" s="3949"/>
      <c r="E42" s="3949"/>
      <c r="F42" s="3949"/>
      <c r="G42" s="3949"/>
      <c r="H42" s="3949"/>
      <c r="I42" s="3949"/>
      <c r="J42" s="3949"/>
      <c r="K42" s="3949"/>
      <c r="L42" s="3949"/>
      <c r="M42" s="3949"/>
      <c r="N42" s="3949"/>
      <c r="O42" s="3949"/>
      <c r="P42" s="3949"/>
      <c r="Q42" s="3950"/>
    </row>
    <row r="43" spans="1:17" ht="48" customHeight="1">
      <c r="A43" s="399" t="s">
        <v>11</v>
      </c>
      <c r="B43" s="400" t="s">
        <v>34</v>
      </c>
      <c r="C43" s="3930" t="s">
        <v>11</v>
      </c>
      <c r="D43" s="3932" t="s">
        <v>439</v>
      </c>
      <c r="E43" s="1813" t="s">
        <v>40</v>
      </c>
      <c r="F43" s="1823" t="s">
        <v>235</v>
      </c>
      <c r="G43" s="840" t="s">
        <v>36</v>
      </c>
      <c r="H43" s="318">
        <f>I43+K43</f>
        <v>1864.3</v>
      </c>
      <c r="I43" s="319">
        <v>1864.3</v>
      </c>
      <c r="J43" s="320">
        <v>1744.4</v>
      </c>
      <c r="K43" s="321">
        <v>0</v>
      </c>
      <c r="L43" s="322">
        <v>1990</v>
      </c>
      <c r="M43" s="381">
        <v>2190</v>
      </c>
      <c r="N43" s="853" t="s">
        <v>252</v>
      </c>
      <c r="O43" s="729">
        <v>4</v>
      </c>
      <c r="P43" s="369" t="s">
        <v>227</v>
      </c>
      <c r="Q43" s="370" t="s">
        <v>227</v>
      </c>
    </row>
    <row r="44" spans="1:17" s="632" customFormat="1" ht="16.95" customHeight="1">
      <c r="A44" s="2182"/>
      <c r="B44" s="2178"/>
      <c r="C44" s="3925"/>
      <c r="D44" s="3951"/>
      <c r="E44" s="2174"/>
      <c r="F44" s="2176"/>
      <c r="G44" s="378" t="s">
        <v>36</v>
      </c>
      <c r="H44" s="379">
        <f>I44+K44</f>
        <v>132.6</v>
      </c>
      <c r="I44" s="380">
        <v>130.6</v>
      </c>
      <c r="J44" s="379">
        <v>93.1</v>
      </c>
      <c r="K44" s="2255">
        <v>2</v>
      </c>
      <c r="L44" s="2256">
        <v>100</v>
      </c>
      <c r="M44" s="393">
        <v>100</v>
      </c>
      <c r="N44" s="2257" t="s">
        <v>984</v>
      </c>
      <c r="O44" s="735"/>
      <c r="P44" s="376"/>
      <c r="Q44" s="377"/>
    </row>
    <row r="45" spans="1:17" ht="39" customHeight="1">
      <c r="A45" s="1815"/>
      <c r="B45" s="1825"/>
      <c r="C45" s="2939"/>
      <c r="D45" s="3933"/>
      <c r="E45" s="1817"/>
      <c r="F45" s="1818"/>
      <c r="G45" s="327" t="s">
        <v>224</v>
      </c>
      <c r="H45" s="328">
        <f>I45+K45</f>
        <v>193</v>
      </c>
      <c r="I45" s="329">
        <v>180</v>
      </c>
      <c r="J45" s="328">
        <v>67</v>
      </c>
      <c r="K45" s="1322">
        <v>13</v>
      </c>
      <c r="L45" s="330">
        <v>200</v>
      </c>
      <c r="M45" s="417">
        <v>220</v>
      </c>
      <c r="N45" s="2257"/>
      <c r="O45" s="735"/>
      <c r="P45" s="376"/>
      <c r="Q45" s="377"/>
    </row>
    <row r="46" spans="1:17">
      <c r="A46" s="1815"/>
      <c r="B46" s="1825"/>
      <c r="C46" s="2939"/>
      <c r="D46" s="3933"/>
      <c r="E46" s="1817"/>
      <c r="F46" s="1818"/>
      <c r="G46" s="334" t="s">
        <v>52</v>
      </c>
      <c r="H46" s="335">
        <f>I46+K46</f>
        <v>0</v>
      </c>
      <c r="I46" s="336">
        <v>0</v>
      </c>
      <c r="J46" s="335">
        <v>0</v>
      </c>
      <c r="K46" s="337">
        <v>0</v>
      </c>
      <c r="L46" s="338"/>
      <c r="M46" s="384"/>
      <c r="N46" s="854"/>
      <c r="O46" s="730"/>
      <c r="P46" s="371"/>
      <c r="Q46" s="372"/>
    </row>
    <row r="47" spans="1:17" s="632" customFormat="1" ht="13.8" thickBot="1">
      <c r="A47" s="401"/>
      <c r="B47" s="402"/>
      <c r="C47" s="3931"/>
      <c r="D47" s="3934"/>
      <c r="E47" s="1814"/>
      <c r="F47" s="1824"/>
      <c r="G47" s="342" t="s">
        <v>12</v>
      </c>
      <c r="H47" s="728">
        <f>H43+H45+H46+H44</f>
        <v>2189.9</v>
      </c>
      <c r="I47" s="728">
        <f t="shared" ref="I47:M47" si="8">I43+I45+I46+I44</f>
        <v>2174.9</v>
      </c>
      <c r="J47" s="728">
        <f t="shared" si="8"/>
        <v>1904.5</v>
      </c>
      <c r="K47" s="728">
        <f t="shared" si="8"/>
        <v>15</v>
      </c>
      <c r="L47" s="728">
        <f t="shared" si="8"/>
        <v>2290</v>
      </c>
      <c r="M47" s="728">
        <f t="shared" si="8"/>
        <v>2510</v>
      </c>
      <c r="N47" s="855"/>
      <c r="O47" s="731"/>
      <c r="P47" s="373"/>
      <c r="Q47" s="374"/>
    </row>
    <row r="48" spans="1:17" ht="48" customHeight="1">
      <c r="A48" s="399" t="s">
        <v>11</v>
      </c>
      <c r="B48" s="1821" t="s">
        <v>34</v>
      </c>
      <c r="C48" s="3930" t="s">
        <v>34</v>
      </c>
      <c r="D48" s="3932" t="s">
        <v>841</v>
      </c>
      <c r="E48" s="2180" t="s">
        <v>40</v>
      </c>
      <c r="F48" s="2175" t="s">
        <v>235</v>
      </c>
      <c r="G48" s="840" t="s">
        <v>230</v>
      </c>
      <c r="H48" s="320">
        <f>I48+K48</f>
        <v>192.7</v>
      </c>
      <c r="I48" s="319">
        <v>192.7</v>
      </c>
      <c r="J48" s="320">
        <v>189.9</v>
      </c>
      <c r="K48" s="321">
        <v>0</v>
      </c>
      <c r="L48" s="322">
        <v>210</v>
      </c>
      <c r="M48" s="381">
        <v>230</v>
      </c>
      <c r="N48" s="853" t="s">
        <v>253</v>
      </c>
      <c r="O48" s="729">
        <v>93</v>
      </c>
      <c r="P48" s="369" t="s">
        <v>833</v>
      </c>
      <c r="Q48" s="370" t="s">
        <v>834</v>
      </c>
    </row>
    <row r="49" spans="1:17" ht="36" customHeight="1">
      <c r="A49" s="1815"/>
      <c r="B49" s="1816"/>
      <c r="C49" s="3925"/>
      <c r="D49" s="3951"/>
      <c r="E49" s="2174"/>
      <c r="F49" s="2176"/>
      <c r="G49" s="334" t="s">
        <v>52</v>
      </c>
      <c r="H49" s="335">
        <f>I49+K49</f>
        <v>59.9</v>
      </c>
      <c r="I49" s="336">
        <v>59.9</v>
      </c>
      <c r="J49" s="335">
        <v>59.1</v>
      </c>
      <c r="K49" s="337">
        <v>0</v>
      </c>
      <c r="L49" s="338">
        <v>60</v>
      </c>
      <c r="M49" s="384">
        <v>65</v>
      </c>
      <c r="N49" s="856" t="s">
        <v>255</v>
      </c>
      <c r="O49" s="732">
        <v>3800</v>
      </c>
      <c r="P49" s="733" t="s">
        <v>835</v>
      </c>
      <c r="Q49" s="734" t="s">
        <v>836</v>
      </c>
    </row>
    <row r="50" spans="1:17" ht="36">
      <c r="A50" s="1815"/>
      <c r="B50" s="1816"/>
      <c r="C50" s="2939"/>
      <c r="D50" s="3933"/>
      <c r="E50" s="2174"/>
      <c r="F50" s="2176"/>
      <c r="G50" s="859" t="s">
        <v>73</v>
      </c>
      <c r="H50" s="852">
        <f>I50+K50</f>
        <v>286.3</v>
      </c>
      <c r="I50" s="403">
        <v>286.3</v>
      </c>
      <c r="J50" s="403">
        <v>0</v>
      </c>
      <c r="K50" s="404">
        <v>0</v>
      </c>
      <c r="L50" s="405">
        <v>410</v>
      </c>
      <c r="M50" s="858">
        <v>450</v>
      </c>
      <c r="N50" s="973" t="s">
        <v>440</v>
      </c>
      <c r="O50" s="735">
        <v>110</v>
      </c>
      <c r="P50" s="376" t="s">
        <v>837</v>
      </c>
      <c r="Q50" s="377" t="s">
        <v>594</v>
      </c>
    </row>
    <row r="51" spans="1:17" ht="24">
      <c r="A51" s="1815"/>
      <c r="B51" s="1816"/>
      <c r="C51" s="2939"/>
      <c r="D51" s="3933"/>
      <c r="E51" s="2174"/>
      <c r="F51" s="2176"/>
      <c r="G51" s="859" t="s">
        <v>36</v>
      </c>
      <c r="H51" s="852">
        <f>I51+K51</f>
        <v>1</v>
      </c>
      <c r="I51" s="403">
        <v>1</v>
      </c>
      <c r="J51" s="403">
        <v>0</v>
      </c>
      <c r="K51" s="404">
        <v>0</v>
      </c>
      <c r="L51" s="405">
        <v>0</v>
      </c>
      <c r="M51" s="858">
        <v>0</v>
      </c>
      <c r="N51" s="2257" t="s">
        <v>838</v>
      </c>
      <c r="O51" s="2287">
        <v>25</v>
      </c>
      <c r="P51" s="376" t="s">
        <v>220</v>
      </c>
      <c r="Q51" s="377" t="s">
        <v>220</v>
      </c>
    </row>
    <row r="52" spans="1:17" ht="13.8" thickBot="1">
      <c r="A52" s="401"/>
      <c r="B52" s="1822"/>
      <c r="C52" s="3931"/>
      <c r="D52" s="3934"/>
      <c r="E52" s="2181"/>
      <c r="F52" s="2177"/>
      <c r="G52" s="346">
        <f>SUM(G48:G51)</f>
        <v>0</v>
      </c>
      <c r="H52" s="346">
        <f>SUM(H48:H51)</f>
        <v>539.9</v>
      </c>
      <c r="I52" s="346">
        <f t="shared" ref="I52:M52" si="9">SUM(I48:I51)</f>
        <v>539.9</v>
      </c>
      <c r="J52" s="346">
        <f t="shared" si="9"/>
        <v>249</v>
      </c>
      <c r="K52" s="346">
        <f t="shared" si="9"/>
        <v>0</v>
      </c>
      <c r="L52" s="346">
        <f t="shared" si="9"/>
        <v>680</v>
      </c>
      <c r="M52" s="346">
        <f t="shared" si="9"/>
        <v>745</v>
      </c>
      <c r="N52" s="855"/>
      <c r="O52" s="736"/>
      <c r="P52" s="373"/>
      <c r="Q52" s="374"/>
    </row>
    <row r="53" spans="1:17" ht="36" customHeight="1">
      <c r="A53" s="399" t="s">
        <v>11</v>
      </c>
      <c r="B53" s="400" t="s">
        <v>34</v>
      </c>
      <c r="C53" s="3930" t="s">
        <v>35</v>
      </c>
      <c r="D53" s="3932" t="s">
        <v>256</v>
      </c>
      <c r="E53" s="2180" t="s">
        <v>40</v>
      </c>
      <c r="F53" s="2175" t="s">
        <v>235</v>
      </c>
      <c r="G53" s="644" t="s">
        <v>36</v>
      </c>
      <c r="H53" s="886">
        <f>I53+K53</f>
        <v>10</v>
      </c>
      <c r="I53" s="887">
        <v>10</v>
      </c>
      <c r="J53" s="887">
        <v>0</v>
      </c>
      <c r="K53" s="843">
        <v>0</v>
      </c>
      <c r="L53" s="408">
        <v>10</v>
      </c>
      <c r="M53" s="408">
        <v>15</v>
      </c>
      <c r="N53" s="853" t="s">
        <v>257</v>
      </c>
      <c r="O53" s="737">
        <v>7</v>
      </c>
      <c r="P53" s="369" t="s">
        <v>219</v>
      </c>
      <c r="Q53" s="370" t="s">
        <v>447</v>
      </c>
    </row>
    <row r="54" spans="1:17" ht="13.2" customHeight="1">
      <c r="A54" s="1815"/>
      <c r="B54" s="1825"/>
      <c r="C54" s="2939"/>
      <c r="D54" s="3933"/>
      <c r="E54" s="409"/>
      <c r="F54" s="410"/>
      <c r="G54" s="295" t="s">
        <v>230</v>
      </c>
      <c r="H54" s="2254">
        <f>I54+K54</f>
        <v>0</v>
      </c>
      <c r="I54" s="406">
        <v>0</v>
      </c>
      <c r="J54" s="406"/>
      <c r="K54" s="407"/>
      <c r="L54" s="412"/>
      <c r="M54" s="412"/>
      <c r="N54" s="854"/>
      <c r="O54" s="738"/>
      <c r="P54" s="371"/>
      <c r="Q54" s="372"/>
    </row>
    <row r="55" spans="1:17" ht="13.8" thickBot="1">
      <c r="A55" s="401"/>
      <c r="B55" s="402"/>
      <c r="C55" s="3931"/>
      <c r="D55" s="3934"/>
      <c r="E55" s="413"/>
      <c r="F55" s="414"/>
      <c r="G55" s="342" t="s">
        <v>12</v>
      </c>
      <c r="H55" s="728">
        <f t="shared" ref="H55:M55" si="10">H53+H54</f>
        <v>10</v>
      </c>
      <c r="I55" s="728">
        <f t="shared" si="10"/>
        <v>10</v>
      </c>
      <c r="J55" s="728">
        <f t="shared" si="10"/>
        <v>0</v>
      </c>
      <c r="K55" s="728">
        <f t="shared" si="10"/>
        <v>0</v>
      </c>
      <c r="L55" s="728">
        <f t="shared" si="10"/>
        <v>10</v>
      </c>
      <c r="M55" s="728">
        <f t="shared" si="10"/>
        <v>15</v>
      </c>
      <c r="N55" s="857"/>
      <c r="O55" s="739"/>
      <c r="P55" s="740"/>
      <c r="Q55" s="741"/>
    </row>
    <row r="56" spans="1:17" ht="13.8" thickBot="1">
      <c r="A56" s="401" t="s">
        <v>11</v>
      </c>
      <c r="B56" s="402" t="s">
        <v>34</v>
      </c>
      <c r="C56" s="3935" t="s">
        <v>14</v>
      </c>
      <c r="D56" s="3936"/>
      <c r="E56" s="3936"/>
      <c r="F56" s="3936"/>
      <c r="G56" s="3937"/>
      <c r="H56" s="742">
        <f>H55+H52+H47</f>
        <v>2739.8</v>
      </c>
      <c r="I56" s="742">
        <f t="shared" ref="I56:M56" si="11">I55+I52+I47</f>
        <v>2724.8</v>
      </c>
      <c r="J56" s="742">
        <f t="shared" si="11"/>
        <v>2153.5</v>
      </c>
      <c r="K56" s="742">
        <f t="shared" si="11"/>
        <v>15</v>
      </c>
      <c r="L56" s="742">
        <f t="shared" si="11"/>
        <v>2980</v>
      </c>
      <c r="M56" s="742">
        <f t="shared" si="11"/>
        <v>3270</v>
      </c>
      <c r="N56" s="365"/>
      <c r="O56" s="366"/>
      <c r="P56" s="366"/>
      <c r="Q56" s="367"/>
    </row>
    <row r="57" spans="1:17" ht="13.8" thickBot="1">
      <c r="A57" s="316" t="s">
        <v>11</v>
      </c>
      <c r="B57" s="368" t="s">
        <v>35</v>
      </c>
      <c r="C57" s="3915" t="s">
        <v>258</v>
      </c>
      <c r="D57" s="3916"/>
      <c r="E57" s="3916"/>
      <c r="F57" s="3916"/>
      <c r="G57" s="3916"/>
      <c r="H57" s="3916"/>
      <c r="I57" s="3916"/>
      <c r="J57" s="3916"/>
      <c r="K57" s="3916"/>
      <c r="L57" s="3916"/>
      <c r="M57" s="3916"/>
      <c r="N57" s="3916"/>
      <c r="O57" s="3916"/>
      <c r="P57" s="3916"/>
      <c r="Q57" s="3917"/>
    </row>
    <row r="58" spans="1:17" ht="13.2" customHeight="1">
      <c r="A58" s="3918" t="s">
        <v>11</v>
      </c>
      <c r="B58" s="3921" t="s">
        <v>35</v>
      </c>
      <c r="C58" s="3924" t="s">
        <v>11</v>
      </c>
      <c r="D58" s="3927" t="s">
        <v>259</v>
      </c>
      <c r="E58" s="3892" t="s">
        <v>40</v>
      </c>
      <c r="F58" s="3939" t="s">
        <v>235</v>
      </c>
      <c r="G58" s="389" t="s">
        <v>230</v>
      </c>
      <c r="H58" s="318">
        <f>I58+K58</f>
        <v>194.4</v>
      </c>
      <c r="I58" s="319">
        <v>194.4</v>
      </c>
      <c r="J58" s="320">
        <v>191.6</v>
      </c>
      <c r="K58" s="321">
        <v>0</v>
      </c>
      <c r="L58" s="322">
        <v>160</v>
      </c>
      <c r="M58" s="381">
        <v>165</v>
      </c>
      <c r="N58" s="3942" t="s">
        <v>260</v>
      </c>
      <c r="O58" s="390" t="s">
        <v>448</v>
      </c>
      <c r="P58" s="390" t="s">
        <v>448</v>
      </c>
      <c r="Q58" s="391" t="s">
        <v>448</v>
      </c>
    </row>
    <row r="59" spans="1:17">
      <c r="A59" s="3919"/>
      <c r="B59" s="3922"/>
      <c r="C59" s="3925"/>
      <c r="D59" s="3928"/>
      <c r="E59" s="3938"/>
      <c r="F59" s="3940"/>
      <c r="G59" s="327" t="s">
        <v>52</v>
      </c>
      <c r="H59" s="415">
        <f>I59+K59</f>
        <v>0</v>
      </c>
      <c r="I59" s="329">
        <v>0</v>
      </c>
      <c r="J59" s="328">
        <v>0</v>
      </c>
      <c r="K59" s="416"/>
      <c r="L59" s="330"/>
      <c r="M59" s="417"/>
      <c r="N59" s="3943"/>
      <c r="O59" s="371"/>
      <c r="P59" s="371"/>
      <c r="Q59" s="372"/>
    </row>
    <row r="60" spans="1:17">
      <c r="A60" s="3919"/>
      <c r="B60" s="3922"/>
      <c r="C60" s="3925"/>
      <c r="D60" s="3928"/>
      <c r="E60" s="3938"/>
      <c r="F60" s="3940"/>
      <c r="G60" s="327" t="s">
        <v>224</v>
      </c>
      <c r="H60" s="415">
        <f>I60+K60</f>
        <v>0</v>
      </c>
      <c r="I60" s="329">
        <v>0</v>
      </c>
      <c r="J60" s="328">
        <v>0</v>
      </c>
      <c r="K60" s="416">
        <v>0</v>
      </c>
      <c r="L60" s="330"/>
      <c r="M60" s="417"/>
      <c r="N60" s="3943"/>
      <c r="O60" s="371"/>
      <c r="P60" s="371"/>
      <c r="Q60" s="372"/>
    </row>
    <row r="61" spans="1:17">
      <c r="A61" s="3919"/>
      <c r="B61" s="3922"/>
      <c r="C61" s="3925"/>
      <c r="D61" s="3928"/>
      <c r="E61" s="3938"/>
      <c r="F61" s="3940"/>
      <c r="G61" s="383" t="s">
        <v>36</v>
      </c>
      <c r="H61" s="841">
        <f>I61+K61</f>
        <v>121.2</v>
      </c>
      <c r="I61" s="336">
        <v>121.2</v>
      </c>
      <c r="J61" s="335">
        <v>106.5</v>
      </c>
      <c r="K61" s="337"/>
      <c r="L61" s="338">
        <v>160</v>
      </c>
      <c r="M61" s="384">
        <v>165</v>
      </c>
      <c r="N61" s="3943"/>
      <c r="O61" s="371"/>
      <c r="P61" s="371"/>
      <c r="Q61" s="372"/>
    </row>
    <row r="62" spans="1:17" ht="13.8" thickBot="1">
      <c r="A62" s="3920"/>
      <c r="B62" s="3923"/>
      <c r="C62" s="3926"/>
      <c r="D62" s="3929"/>
      <c r="E62" s="3893"/>
      <c r="F62" s="3941"/>
      <c r="G62" s="392" t="s">
        <v>12</v>
      </c>
      <c r="H62" s="418">
        <f>SUM(H58:H61)</f>
        <v>315.60000000000002</v>
      </c>
      <c r="I62" s="418">
        <f t="shared" ref="I62:M62" si="12">SUM(I58:I61)</f>
        <v>315.60000000000002</v>
      </c>
      <c r="J62" s="418">
        <f t="shared" si="12"/>
        <v>298.10000000000002</v>
      </c>
      <c r="K62" s="418">
        <f t="shared" si="12"/>
        <v>0</v>
      </c>
      <c r="L62" s="418">
        <f t="shared" si="12"/>
        <v>320</v>
      </c>
      <c r="M62" s="418">
        <f t="shared" si="12"/>
        <v>330</v>
      </c>
      <c r="N62" s="3944"/>
      <c r="O62" s="373"/>
      <c r="P62" s="373"/>
      <c r="Q62" s="374"/>
    </row>
    <row r="63" spans="1:17">
      <c r="A63" s="3952" t="s">
        <v>11</v>
      </c>
      <c r="B63" s="3955" t="s">
        <v>35</v>
      </c>
      <c r="C63" s="3930" t="s">
        <v>13</v>
      </c>
      <c r="D63" s="3932" t="s">
        <v>467</v>
      </c>
      <c r="E63" s="3892" t="s">
        <v>40</v>
      </c>
      <c r="F63" s="3959" t="s">
        <v>235</v>
      </c>
      <c r="G63" s="840" t="s">
        <v>36</v>
      </c>
      <c r="H63" s="318">
        <f>I63+K63</f>
        <v>338.59999999999997</v>
      </c>
      <c r="I63" s="319">
        <v>337.9</v>
      </c>
      <c r="J63" s="320">
        <v>276.10000000000002</v>
      </c>
      <c r="K63" s="321">
        <v>0.7</v>
      </c>
      <c r="L63" s="381">
        <v>215</v>
      </c>
      <c r="M63" s="381">
        <v>230</v>
      </c>
      <c r="N63" s="3942" t="s">
        <v>260</v>
      </c>
      <c r="O63" s="390" t="s">
        <v>839</v>
      </c>
      <c r="P63" s="390" t="s">
        <v>839</v>
      </c>
      <c r="Q63" s="391" t="s">
        <v>839</v>
      </c>
    </row>
    <row r="64" spans="1:17">
      <c r="A64" s="3953"/>
      <c r="B64" s="3922"/>
      <c r="C64" s="3925"/>
      <c r="D64" s="3951"/>
      <c r="E64" s="3938"/>
      <c r="F64" s="3940"/>
      <c r="G64" s="327" t="s">
        <v>224</v>
      </c>
      <c r="H64" s="328">
        <f>I64+K64</f>
        <v>25</v>
      </c>
      <c r="I64" s="329">
        <v>25</v>
      </c>
      <c r="J64" s="328"/>
      <c r="K64" s="416"/>
      <c r="L64" s="417">
        <v>15</v>
      </c>
      <c r="M64" s="417">
        <v>20</v>
      </c>
      <c r="N64" s="3943"/>
      <c r="O64" s="371"/>
      <c r="P64" s="371"/>
      <c r="Q64" s="372"/>
    </row>
    <row r="65" spans="1:17">
      <c r="A65" s="3953"/>
      <c r="B65" s="3922"/>
      <c r="C65" s="3925"/>
      <c r="D65" s="3951"/>
      <c r="E65" s="3938"/>
      <c r="F65" s="3940"/>
      <c r="G65" s="1323" t="s">
        <v>52</v>
      </c>
      <c r="H65" s="335">
        <f>I65+K65</f>
        <v>2.2000000000000002</v>
      </c>
      <c r="I65" s="336">
        <v>2.2000000000000002</v>
      </c>
      <c r="J65" s="335">
        <v>2.1</v>
      </c>
      <c r="K65" s="337"/>
      <c r="L65" s="384"/>
      <c r="M65" s="384"/>
      <c r="N65" s="3943"/>
      <c r="O65" s="371"/>
      <c r="P65" s="371"/>
      <c r="Q65" s="372"/>
    </row>
    <row r="66" spans="1:17" ht="13.95" customHeight="1" thickBot="1">
      <c r="A66" s="3954"/>
      <c r="B66" s="3956"/>
      <c r="C66" s="3957"/>
      <c r="D66" s="3958"/>
      <c r="E66" s="3893"/>
      <c r="F66" s="3960"/>
      <c r="G66" s="392" t="s">
        <v>12</v>
      </c>
      <c r="H66" s="343">
        <f>SUM(H63:H65)</f>
        <v>365.79999999999995</v>
      </c>
      <c r="I66" s="343">
        <f t="shared" ref="I66:M66" si="13">SUM(I63:I65)</f>
        <v>365.09999999999997</v>
      </c>
      <c r="J66" s="343">
        <f t="shared" si="13"/>
        <v>278.20000000000005</v>
      </c>
      <c r="K66" s="343">
        <f t="shared" si="13"/>
        <v>0.7</v>
      </c>
      <c r="L66" s="343">
        <f t="shared" si="13"/>
        <v>230</v>
      </c>
      <c r="M66" s="343">
        <f t="shared" si="13"/>
        <v>250</v>
      </c>
      <c r="N66" s="3944"/>
      <c r="O66" s="373"/>
      <c r="P66" s="373"/>
      <c r="Q66" s="374"/>
    </row>
    <row r="67" spans="1:17" ht="13.2" customHeight="1" thickBot="1">
      <c r="A67" s="394" t="s">
        <v>11</v>
      </c>
      <c r="B67" s="362" t="s">
        <v>35</v>
      </c>
      <c r="C67" s="3945" t="s">
        <v>14</v>
      </c>
      <c r="D67" s="3946"/>
      <c r="E67" s="3946"/>
      <c r="F67" s="3946"/>
      <c r="G67" s="3947"/>
      <c r="H67" s="363">
        <f>H66+H62</f>
        <v>681.4</v>
      </c>
      <c r="I67" s="363">
        <f t="shared" ref="I67:M67" si="14">I66+I62</f>
        <v>680.7</v>
      </c>
      <c r="J67" s="363">
        <f t="shared" si="14"/>
        <v>576.30000000000007</v>
      </c>
      <c r="K67" s="363">
        <f t="shared" si="14"/>
        <v>0.7</v>
      </c>
      <c r="L67" s="363">
        <f t="shared" si="14"/>
        <v>550</v>
      </c>
      <c r="M67" s="363">
        <f t="shared" si="14"/>
        <v>580</v>
      </c>
      <c r="N67" s="743"/>
      <c r="O67" s="397"/>
      <c r="P67" s="397"/>
      <c r="Q67" s="398"/>
    </row>
    <row r="68" spans="1:17" ht="42" customHeight="1" thickBot="1">
      <c r="A68" s="394" t="s">
        <v>11</v>
      </c>
      <c r="B68" s="4030" t="s">
        <v>60</v>
      </c>
      <c r="C68" s="4031"/>
      <c r="D68" s="4031"/>
      <c r="E68" s="4031"/>
      <c r="F68" s="4031"/>
      <c r="G68" s="4032"/>
      <c r="H68" s="430">
        <f>H41+H20+H56+H67</f>
        <v>49060.800000000003</v>
      </c>
      <c r="I68" s="430">
        <f t="shared" ref="I68:M68" si="15">I41+I20+I56+I67</f>
        <v>48957.7</v>
      </c>
      <c r="J68" s="430">
        <f t="shared" si="15"/>
        <v>39644.200000000004</v>
      </c>
      <c r="K68" s="430">
        <f t="shared" si="15"/>
        <v>103.10000000000001</v>
      </c>
      <c r="L68" s="430">
        <f t="shared" si="15"/>
        <v>49893</v>
      </c>
      <c r="M68" s="430">
        <f t="shared" si="15"/>
        <v>54724</v>
      </c>
      <c r="N68" s="431"/>
      <c r="O68" s="431"/>
      <c r="P68" s="431"/>
      <c r="Q68" s="432"/>
    </row>
    <row r="69" spans="1:17" ht="13.2" customHeight="1" thickBot="1">
      <c r="A69" s="315" t="s">
        <v>13</v>
      </c>
      <c r="B69" s="4033" t="s">
        <v>261</v>
      </c>
      <c r="C69" s="4034"/>
      <c r="D69" s="4034"/>
      <c r="E69" s="4034"/>
      <c r="F69" s="4034"/>
      <c r="G69" s="4034"/>
      <c r="H69" s="4034"/>
      <c r="I69" s="4034"/>
      <c r="J69" s="4034"/>
      <c r="K69" s="4034"/>
      <c r="L69" s="4034"/>
      <c r="M69" s="4034"/>
      <c r="N69" s="4034"/>
      <c r="O69" s="4034"/>
      <c r="P69" s="4034"/>
      <c r="Q69" s="4035"/>
    </row>
    <row r="70" spans="1:17" ht="18" customHeight="1" thickBot="1">
      <c r="A70" s="316" t="s">
        <v>13</v>
      </c>
      <c r="B70" s="368" t="s">
        <v>11</v>
      </c>
      <c r="C70" s="4036" t="s">
        <v>262</v>
      </c>
      <c r="D70" s="4037"/>
      <c r="E70" s="4037"/>
      <c r="F70" s="4037"/>
      <c r="G70" s="4037"/>
      <c r="H70" s="4037"/>
      <c r="I70" s="4037"/>
      <c r="J70" s="4037"/>
      <c r="K70" s="4037"/>
      <c r="L70" s="4037"/>
      <c r="M70" s="4037"/>
      <c r="N70" s="4037"/>
      <c r="O70" s="4037"/>
      <c r="P70" s="4037"/>
      <c r="Q70" s="4038"/>
    </row>
    <row r="71" spans="1:17" ht="13.2" customHeight="1">
      <c r="A71" s="3899" t="s">
        <v>13</v>
      </c>
      <c r="B71" s="3901" t="s">
        <v>11</v>
      </c>
      <c r="C71" s="3888" t="s">
        <v>11</v>
      </c>
      <c r="D71" s="3903" t="s">
        <v>263</v>
      </c>
      <c r="E71" s="4039" t="s">
        <v>40</v>
      </c>
      <c r="F71" s="3894" t="s">
        <v>235</v>
      </c>
      <c r="G71" s="419" t="s">
        <v>36</v>
      </c>
      <c r="H71" s="320">
        <f>I71+K71</f>
        <v>20</v>
      </c>
      <c r="I71" s="319">
        <v>20</v>
      </c>
      <c r="J71" s="319">
        <v>0</v>
      </c>
      <c r="K71" s="321">
        <v>0</v>
      </c>
      <c r="L71" s="381">
        <v>15</v>
      </c>
      <c r="M71" s="349">
        <v>20</v>
      </c>
      <c r="N71" s="4041" t="s">
        <v>264</v>
      </c>
      <c r="O71" s="420">
        <v>30</v>
      </c>
      <c r="P71" s="420">
        <v>30</v>
      </c>
      <c r="Q71" s="421">
        <v>30</v>
      </c>
    </row>
    <row r="72" spans="1:17" ht="42" customHeight="1" thickBot="1">
      <c r="A72" s="3900"/>
      <c r="B72" s="3902"/>
      <c r="C72" s="3889"/>
      <c r="D72" s="3904"/>
      <c r="E72" s="4040"/>
      <c r="F72" s="3895"/>
      <c r="G72" s="422" t="s">
        <v>12</v>
      </c>
      <c r="H72" s="423">
        <f t="shared" ref="H72:M72" si="16">SUM(H71:H71)</f>
        <v>20</v>
      </c>
      <c r="I72" s="423">
        <f t="shared" si="16"/>
        <v>20</v>
      </c>
      <c r="J72" s="423">
        <f t="shared" si="16"/>
        <v>0</v>
      </c>
      <c r="K72" s="424">
        <f t="shared" si="16"/>
        <v>0</v>
      </c>
      <c r="L72" s="353">
        <f t="shared" si="16"/>
        <v>15</v>
      </c>
      <c r="M72" s="424">
        <f t="shared" si="16"/>
        <v>20</v>
      </c>
      <c r="N72" s="4042"/>
      <c r="O72" s="425"/>
      <c r="P72" s="425"/>
      <c r="Q72" s="426"/>
    </row>
    <row r="73" spans="1:17" s="632" customFormat="1" ht="13.2" customHeight="1">
      <c r="A73" s="1819" t="s">
        <v>13</v>
      </c>
      <c r="B73" s="400" t="s">
        <v>11</v>
      </c>
      <c r="C73" s="3888" t="s">
        <v>34</v>
      </c>
      <c r="D73" s="3896" t="s">
        <v>265</v>
      </c>
      <c r="E73" s="3912" t="s">
        <v>40</v>
      </c>
      <c r="F73" s="3894" t="s">
        <v>235</v>
      </c>
      <c r="G73" s="419" t="s">
        <v>36</v>
      </c>
      <c r="H73" s="320">
        <f>I73+K73</f>
        <v>10</v>
      </c>
      <c r="I73" s="319">
        <v>10</v>
      </c>
      <c r="J73" s="319">
        <v>0</v>
      </c>
      <c r="K73" s="321">
        <v>0</v>
      </c>
      <c r="L73" s="381">
        <v>30</v>
      </c>
      <c r="M73" s="349">
        <v>0</v>
      </c>
      <c r="N73" s="3905" t="s">
        <v>266</v>
      </c>
      <c r="O73" s="420">
        <v>1000</v>
      </c>
      <c r="P73" s="420">
        <v>0</v>
      </c>
      <c r="Q73" s="421">
        <v>0</v>
      </c>
    </row>
    <row r="74" spans="1:17" s="632" customFormat="1" ht="27.6" customHeight="1" thickBot="1">
      <c r="A74" s="427"/>
      <c r="B74" s="402"/>
      <c r="C74" s="3889"/>
      <c r="D74" s="3897"/>
      <c r="E74" s="3913"/>
      <c r="F74" s="3914"/>
      <c r="G74" s="422" t="s">
        <v>12</v>
      </c>
      <c r="H74" s="423">
        <f t="shared" ref="H74:M74" si="17">SUM(H73:H73)</f>
        <v>10</v>
      </c>
      <c r="I74" s="423">
        <f t="shared" si="17"/>
        <v>10</v>
      </c>
      <c r="J74" s="423">
        <f t="shared" si="17"/>
        <v>0</v>
      </c>
      <c r="K74" s="424">
        <f t="shared" si="17"/>
        <v>0</v>
      </c>
      <c r="L74" s="353">
        <f t="shared" si="17"/>
        <v>30</v>
      </c>
      <c r="M74" s="424">
        <f t="shared" si="17"/>
        <v>0</v>
      </c>
      <c r="N74" s="3906"/>
      <c r="O74" s="744"/>
      <c r="P74" s="745"/>
      <c r="Q74" s="746"/>
    </row>
    <row r="75" spans="1:17" ht="13.2" customHeight="1" thickBot="1">
      <c r="A75" s="1820" t="s">
        <v>13</v>
      </c>
      <c r="B75" s="1822" t="s">
        <v>11</v>
      </c>
      <c r="C75" s="3907" t="s">
        <v>14</v>
      </c>
      <c r="D75" s="3908"/>
      <c r="E75" s="3908"/>
      <c r="F75" s="3908"/>
      <c r="G75" s="3908"/>
      <c r="H75" s="747">
        <f>H72+H74</f>
        <v>30</v>
      </c>
      <c r="I75" s="747">
        <f t="shared" ref="I75:M75" si="18">I72+I74</f>
        <v>30</v>
      </c>
      <c r="J75" s="747">
        <f t="shared" si="18"/>
        <v>0</v>
      </c>
      <c r="K75" s="747">
        <f t="shared" si="18"/>
        <v>0</v>
      </c>
      <c r="L75" s="747">
        <f t="shared" si="18"/>
        <v>45</v>
      </c>
      <c r="M75" s="747">
        <f t="shared" si="18"/>
        <v>20</v>
      </c>
      <c r="N75" s="748"/>
      <c r="O75" s="366"/>
      <c r="P75" s="366"/>
      <c r="Q75" s="367"/>
    </row>
    <row r="76" spans="1:17" ht="25.2" customHeight="1" thickBot="1">
      <c r="A76" s="316" t="s">
        <v>13</v>
      </c>
      <c r="B76" s="368" t="s">
        <v>13</v>
      </c>
      <c r="C76" s="3915" t="s">
        <v>441</v>
      </c>
      <c r="D76" s="3916"/>
      <c r="E76" s="3916"/>
      <c r="F76" s="3916"/>
      <c r="G76" s="3916"/>
      <c r="H76" s="3916"/>
      <c r="I76" s="3916"/>
      <c r="J76" s="3916"/>
      <c r="K76" s="3916"/>
      <c r="L76" s="3916"/>
      <c r="M76" s="3916"/>
      <c r="N76" s="3916"/>
      <c r="O76" s="3916"/>
      <c r="P76" s="3916"/>
      <c r="Q76" s="3917"/>
    </row>
    <row r="77" spans="1:17" ht="24" customHeight="1">
      <c r="A77" s="1819" t="s">
        <v>13</v>
      </c>
      <c r="B77" s="400" t="s">
        <v>13</v>
      </c>
      <c r="C77" s="3888" t="s">
        <v>39</v>
      </c>
      <c r="D77" s="3896" t="s">
        <v>442</v>
      </c>
      <c r="E77" s="3892" t="s">
        <v>40</v>
      </c>
      <c r="F77" s="3894" t="s">
        <v>235</v>
      </c>
      <c r="G77" s="1324" t="s">
        <v>36</v>
      </c>
      <c r="H77" s="319">
        <f>I77+K77</f>
        <v>139.6</v>
      </c>
      <c r="I77" s="319">
        <v>139.6</v>
      </c>
      <c r="J77" s="319">
        <v>0</v>
      </c>
      <c r="K77" s="319">
        <v>0</v>
      </c>
      <c r="L77" s="319">
        <v>150</v>
      </c>
      <c r="M77" s="868">
        <v>150</v>
      </c>
      <c r="N77" s="863"/>
      <c r="O77" s="325"/>
      <c r="P77" s="325"/>
      <c r="Q77" s="326"/>
    </row>
    <row r="78" spans="1:17" ht="18" customHeight="1" thickBot="1">
      <c r="A78" s="427"/>
      <c r="B78" s="402"/>
      <c r="C78" s="3889"/>
      <c r="D78" s="3897"/>
      <c r="E78" s="3893"/>
      <c r="F78" s="3895"/>
      <c r="G78" s="866" t="s">
        <v>12</v>
      </c>
      <c r="H78" s="387">
        <f>SUM(H77:H77)</f>
        <v>139.6</v>
      </c>
      <c r="I78" s="387">
        <f t="shared" ref="I78:M78" si="19">SUM(I77:I77)</f>
        <v>139.6</v>
      </c>
      <c r="J78" s="387">
        <f t="shared" si="19"/>
        <v>0</v>
      </c>
      <c r="K78" s="387">
        <f t="shared" si="19"/>
        <v>0</v>
      </c>
      <c r="L78" s="387">
        <f t="shared" si="19"/>
        <v>150</v>
      </c>
      <c r="M78" s="869">
        <f t="shared" si="19"/>
        <v>150</v>
      </c>
      <c r="N78" s="864"/>
      <c r="O78" s="425"/>
      <c r="P78" s="428"/>
      <c r="Q78" s="426"/>
    </row>
    <row r="79" spans="1:17" ht="13.2" customHeight="1">
      <c r="A79" s="3899"/>
      <c r="B79" s="3901"/>
      <c r="C79" s="3888"/>
      <c r="D79" s="3909" t="s">
        <v>267</v>
      </c>
      <c r="E79" s="3910"/>
      <c r="F79" s="3911"/>
      <c r="G79" s="867"/>
      <c r="H79" s="870"/>
      <c r="I79" s="871"/>
      <c r="J79" s="871"/>
      <c r="K79" s="871"/>
      <c r="L79" s="871"/>
      <c r="M79" s="872"/>
      <c r="N79" s="3864" t="s">
        <v>268</v>
      </c>
      <c r="O79" s="420">
        <v>2000</v>
      </c>
      <c r="P79" s="420">
        <v>2500</v>
      </c>
      <c r="Q79" s="421">
        <v>2600</v>
      </c>
    </row>
    <row r="80" spans="1:17" ht="26.4" customHeight="1" thickBot="1">
      <c r="A80" s="3900"/>
      <c r="B80" s="3902"/>
      <c r="C80" s="3889"/>
      <c r="D80" s="3904"/>
      <c r="E80" s="3893"/>
      <c r="F80" s="3895"/>
      <c r="G80" s="861"/>
      <c r="H80" s="860"/>
      <c r="I80" s="873"/>
      <c r="J80" s="873"/>
      <c r="K80" s="873"/>
      <c r="L80" s="873"/>
      <c r="M80" s="874"/>
      <c r="N80" s="3898"/>
      <c r="O80" s="425"/>
      <c r="P80" s="425"/>
      <c r="Q80" s="426"/>
    </row>
    <row r="81" spans="1:17" ht="13.2" customHeight="1">
      <c r="A81" s="1819"/>
      <c r="B81" s="400"/>
      <c r="C81" s="3888"/>
      <c r="D81" s="3896" t="s">
        <v>269</v>
      </c>
      <c r="E81" s="3892"/>
      <c r="F81" s="3894"/>
      <c r="G81" s="862"/>
      <c r="H81" s="875"/>
      <c r="I81" s="876"/>
      <c r="J81" s="876"/>
      <c r="K81" s="876"/>
      <c r="L81" s="876"/>
      <c r="M81" s="877"/>
      <c r="N81" s="3864" t="s">
        <v>270</v>
      </c>
      <c r="O81" s="420">
        <v>50</v>
      </c>
      <c r="P81" s="420">
        <v>50</v>
      </c>
      <c r="Q81" s="421">
        <v>50</v>
      </c>
    </row>
    <row r="82" spans="1:17" ht="17.399999999999999" customHeight="1" thickBot="1">
      <c r="A82" s="427"/>
      <c r="B82" s="402"/>
      <c r="C82" s="3889"/>
      <c r="D82" s="3897"/>
      <c r="E82" s="3893"/>
      <c r="F82" s="3895"/>
      <c r="G82" s="861"/>
      <c r="H82" s="860"/>
      <c r="I82" s="873"/>
      <c r="J82" s="873"/>
      <c r="K82" s="873"/>
      <c r="L82" s="873"/>
      <c r="M82" s="874"/>
      <c r="N82" s="3898"/>
      <c r="O82" s="425"/>
      <c r="P82" s="428"/>
      <c r="Q82" s="426"/>
    </row>
    <row r="83" spans="1:17" ht="13.2" customHeight="1">
      <c r="A83" s="1819"/>
      <c r="B83" s="400"/>
      <c r="C83" s="3888"/>
      <c r="D83" s="3890" t="s">
        <v>443</v>
      </c>
      <c r="E83" s="3892"/>
      <c r="F83" s="3894"/>
      <c r="G83" s="862"/>
      <c r="H83" s="875"/>
      <c r="I83" s="876"/>
      <c r="J83" s="876"/>
      <c r="K83" s="876"/>
      <c r="L83" s="876"/>
      <c r="M83" s="877"/>
      <c r="N83" s="3862" t="s">
        <v>271</v>
      </c>
      <c r="O83" s="420">
        <v>1</v>
      </c>
      <c r="P83" s="420">
        <v>1</v>
      </c>
      <c r="Q83" s="421">
        <v>1</v>
      </c>
    </row>
    <row r="84" spans="1:17" ht="12.6" customHeight="1" thickBot="1">
      <c r="A84" s="427"/>
      <c r="B84" s="402"/>
      <c r="C84" s="3889"/>
      <c r="D84" s="3891"/>
      <c r="E84" s="3893"/>
      <c r="F84" s="3895"/>
      <c r="G84" s="861"/>
      <c r="H84" s="860"/>
      <c r="I84" s="873"/>
      <c r="J84" s="873"/>
      <c r="K84" s="873"/>
      <c r="L84" s="873"/>
      <c r="M84" s="874"/>
      <c r="N84" s="3863"/>
      <c r="O84" s="425"/>
      <c r="P84" s="428"/>
      <c r="Q84" s="426"/>
    </row>
    <row r="85" spans="1:17" ht="13.2" customHeight="1">
      <c r="A85" s="1819"/>
      <c r="B85" s="400"/>
      <c r="C85" s="3888"/>
      <c r="D85" s="3903" t="s">
        <v>272</v>
      </c>
      <c r="E85" s="3892"/>
      <c r="F85" s="3894"/>
      <c r="G85" s="862"/>
      <c r="H85" s="875"/>
      <c r="I85" s="876"/>
      <c r="J85" s="876"/>
      <c r="K85" s="876"/>
      <c r="L85" s="876"/>
      <c r="M85" s="877"/>
      <c r="N85" s="3864" t="s">
        <v>273</v>
      </c>
      <c r="O85" s="420">
        <v>70</v>
      </c>
      <c r="P85" s="420">
        <v>70</v>
      </c>
      <c r="Q85" s="421">
        <v>70</v>
      </c>
    </row>
    <row r="86" spans="1:17" ht="25.2" customHeight="1" thickBot="1">
      <c r="A86" s="427"/>
      <c r="B86" s="402"/>
      <c r="C86" s="3889"/>
      <c r="D86" s="3904"/>
      <c r="E86" s="3893"/>
      <c r="F86" s="3895"/>
      <c r="G86" s="861"/>
      <c r="H86" s="860"/>
      <c r="I86" s="873"/>
      <c r="J86" s="873"/>
      <c r="K86" s="873"/>
      <c r="L86" s="873"/>
      <c r="M86" s="874"/>
      <c r="N86" s="3887"/>
      <c r="O86" s="425"/>
      <c r="P86" s="425"/>
      <c r="Q86" s="426"/>
    </row>
    <row r="87" spans="1:17" ht="13.2" customHeight="1">
      <c r="A87" s="3899"/>
      <c r="B87" s="3901"/>
      <c r="C87" s="3888"/>
      <c r="D87" s="3896" t="s">
        <v>275</v>
      </c>
      <c r="E87" s="3892"/>
      <c r="F87" s="3894"/>
      <c r="G87" s="862"/>
      <c r="H87" s="875"/>
      <c r="I87" s="876"/>
      <c r="J87" s="876"/>
      <c r="K87" s="876"/>
      <c r="L87" s="876"/>
      <c r="M87" s="877"/>
      <c r="N87" s="1812" t="s">
        <v>274</v>
      </c>
      <c r="O87" s="420">
        <v>44</v>
      </c>
      <c r="P87" s="420">
        <v>46</v>
      </c>
      <c r="Q87" s="421">
        <v>48</v>
      </c>
    </row>
    <row r="88" spans="1:17" ht="30.6" customHeight="1" thickBot="1">
      <c r="A88" s="3900"/>
      <c r="B88" s="3902"/>
      <c r="C88" s="3889"/>
      <c r="D88" s="3897"/>
      <c r="E88" s="3893"/>
      <c r="F88" s="3895"/>
      <c r="G88" s="861"/>
      <c r="H88" s="860"/>
      <c r="I88" s="873"/>
      <c r="J88" s="873"/>
      <c r="K88" s="873"/>
      <c r="L88" s="873"/>
      <c r="M88" s="874"/>
      <c r="N88" s="865"/>
      <c r="O88" s="425"/>
      <c r="P88" s="428"/>
      <c r="Q88" s="426"/>
    </row>
    <row r="89" spans="1:17" ht="13.2" customHeight="1">
      <c r="A89" s="1819"/>
      <c r="B89" s="400"/>
      <c r="C89" s="3888"/>
      <c r="D89" s="3890" t="s">
        <v>276</v>
      </c>
      <c r="E89" s="3892"/>
      <c r="F89" s="3894"/>
      <c r="G89" s="862"/>
      <c r="H89" s="875"/>
      <c r="I89" s="876"/>
      <c r="J89" s="876"/>
      <c r="K89" s="876"/>
      <c r="L89" s="876"/>
      <c r="M89" s="877"/>
      <c r="N89" s="3862" t="s">
        <v>277</v>
      </c>
      <c r="O89" s="420">
        <v>44</v>
      </c>
      <c r="P89" s="420">
        <v>46</v>
      </c>
      <c r="Q89" s="421">
        <v>48</v>
      </c>
    </row>
    <row r="90" spans="1:17" ht="34.950000000000003" customHeight="1" thickBot="1">
      <c r="A90" s="427"/>
      <c r="B90" s="402"/>
      <c r="C90" s="3889"/>
      <c r="D90" s="3891"/>
      <c r="E90" s="3893"/>
      <c r="F90" s="3895"/>
      <c r="G90" s="861"/>
      <c r="H90" s="860"/>
      <c r="I90" s="873"/>
      <c r="J90" s="873"/>
      <c r="K90" s="873"/>
      <c r="L90" s="873"/>
      <c r="M90" s="874"/>
      <c r="N90" s="3863"/>
      <c r="O90" s="425"/>
      <c r="P90" s="428"/>
      <c r="Q90" s="426"/>
    </row>
    <row r="91" spans="1:17" ht="13.2" customHeight="1">
      <c r="A91" s="1819"/>
      <c r="B91" s="400"/>
      <c r="C91" s="3888"/>
      <c r="D91" s="3896" t="s">
        <v>729</v>
      </c>
      <c r="E91" s="3892"/>
      <c r="F91" s="3894"/>
      <c r="G91" s="862"/>
      <c r="H91" s="875"/>
      <c r="I91" s="876"/>
      <c r="J91" s="876"/>
      <c r="K91" s="876"/>
      <c r="L91" s="876"/>
      <c r="M91" s="877"/>
      <c r="N91" s="3864" t="s">
        <v>278</v>
      </c>
      <c r="O91" s="420">
        <v>3</v>
      </c>
      <c r="P91" s="420">
        <v>3</v>
      </c>
      <c r="Q91" s="421">
        <v>2</v>
      </c>
    </row>
    <row r="92" spans="1:17" ht="21.6" customHeight="1" thickBot="1">
      <c r="A92" s="427"/>
      <c r="B92" s="402"/>
      <c r="C92" s="3889"/>
      <c r="D92" s="3897"/>
      <c r="E92" s="3893"/>
      <c r="F92" s="3895"/>
      <c r="G92" s="861"/>
      <c r="H92" s="860"/>
      <c r="I92" s="873"/>
      <c r="J92" s="873"/>
      <c r="K92" s="873"/>
      <c r="L92" s="873"/>
      <c r="M92" s="874"/>
      <c r="N92" s="3863"/>
      <c r="O92" s="425"/>
      <c r="P92" s="428"/>
      <c r="Q92" s="426"/>
    </row>
    <row r="93" spans="1:17" ht="13.2" customHeight="1">
      <c r="A93" s="1819"/>
      <c r="B93" s="400"/>
      <c r="C93" s="3888"/>
      <c r="D93" s="3896" t="s">
        <v>279</v>
      </c>
      <c r="E93" s="3892"/>
      <c r="F93" s="3894"/>
      <c r="G93" s="862"/>
      <c r="H93" s="875"/>
      <c r="I93" s="876"/>
      <c r="J93" s="876"/>
      <c r="K93" s="876"/>
      <c r="L93" s="876"/>
      <c r="M93" s="877"/>
      <c r="N93" s="3864" t="s">
        <v>280</v>
      </c>
      <c r="O93" s="420">
        <v>3</v>
      </c>
      <c r="P93" s="420">
        <v>3</v>
      </c>
      <c r="Q93" s="421">
        <v>3</v>
      </c>
    </row>
    <row r="94" spans="1:17" ht="26.4" customHeight="1" thickBot="1">
      <c r="A94" s="427"/>
      <c r="B94" s="402"/>
      <c r="C94" s="3889"/>
      <c r="D94" s="3897"/>
      <c r="E94" s="3893"/>
      <c r="F94" s="3895"/>
      <c r="G94" s="861"/>
      <c r="H94" s="860"/>
      <c r="I94" s="873"/>
      <c r="J94" s="873"/>
      <c r="K94" s="873"/>
      <c r="L94" s="873"/>
      <c r="M94" s="874"/>
      <c r="N94" s="3887"/>
      <c r="O94" s="425"/>
      <c r="P94" s="428"/>
      <c r="Q94" s="426"/>
    </row>
    <row r="95" spans="1:17" ht="13.2" customHeight="1">
      <c r="A95" s="1819"/>
      <c r="B95" s="400"/>
      <c r="C95" s="3888"/>
      <c r="D95" s="3896" t="s">
        <v>281</v>
      </c>
      <c r="E95" s="3892"/>
      <c r="F95" s="3894"/>
      <c r="G95" s="862"/>
      <c r="H95" s="875"/>
      <c r="I95" s="876"/>
      <c r="J95" s="876"/>
      <c r="K95" s="876"/>
      <c r="L95" s="876"/>
      <c r="M95" s="877"/>
      <c r="N95" s="3864" t="s">
        <v>282</v>
      </c>
      <c r="O95" s="420">
        <v>18</v>
      </c>
      <c r="P95" s="420">
        <v>18</v>
      </c>
      <c r="Q95" s="421">
        <v>20</v>
      </c>
    </row>
    <row r="96" spans="1:17" ht="40.950000000000003" customHeight="1" thickBot="1">
      <c r="A96" s="427"/>
      <c r="B96" s="402"/>
      <c r="C96" s="3889"/>
      <c r="D96" s="3897"/>
      <c r="E96" s="3893"/>
      <c r="F96" s="3895"/>
      <c r="G96" s="861"/>
      <c r="H96" s="860"/>
      <c r="I96" s="873"/>
      <c r="J96" s="873"/>
      <c r="K96" s="873"/>
      <c r="L96" s="873"/>
      <c r="M96" s="874"/>
      <c r="N96" s="3887"/>
      <c r="O96" s="425"/>
      <c r="P96" s="428"/>
      <c r="Q96" s="426"/>
    </row>
    <row r="97" spans="1:17" ht="13.2" customHeight="1">
      <c r="A97" s="1819"/>
      <c r="B97" s="400"/>
      <c r="C97" s="3888"/>
      <c r="D97" s="3896" t="s">
        <v>283</v>
      </c>
      <c r="E97" s="3892"/>
      <c r="F97" s="3894"/>
      <c r="G97" s="862"/>
      <c r="H97" s="875"/>
      <c r="I97" s="876"/>
      <c r="J97" s="876"/>
      <c r="K97" s="876"/>
      <c r="L97" s="876"/>
      <c r="M97" s="877"/>
      <c r="N97" s="3864" t="s">
        <v>444</v>
      </c>
      <c r="O97" s="420">
        <v>12</v>
      </c>
      <c r="P97" s="420">
        <v>14</v>
      </c>
      <c r="Q97" s="421">
        <v>15</v>
      </c>
    </row>
    <row r="98" spans="1:17" ht="43.2" customHeight="1" thickBot="1">
      <c r="A98" s="427"/>
      <c r="B98" s="402"/>
      <c r="C98" s="3889"/>
      <c r="D98" s="3897"/>
      <c r="E98" s="3893"/>
      <c r="F98" s="3895"/>
      <c r="G98" s="861"/>
      <c r="H98" s="860"/>
      <c r="I98" s="873"/>
      <c r="J98" s="873"/>
      <c r="K98" s="873"/>
      <c r="L98" s="873"/>
      <c r="M98" s="874"/>
      <c r="N98" s="3887"/>
      <c r="O98" s="425"/>
      <c r="P98" s="428"/>
      <c r="Q98" s="426"/>
    </row>
    <row r="99" spans="1:17" s="632" customFormat="1" ht="24.6" customHeight="1">
      <c r="A99" s="1819"/>
      <c r="B99" s="400"/>
      <c r="C99" s="3888"/>
      <c r="D99" s="3896" t="s">
        <v>734</v>
      </c>
      <c r="E99" s="3892"/>
      <c r="F99" s="3894"/>
      <c r="G99" s="862"/>
      <c r="H99" s="875"/>
      <c r="I99" s="876"/>
      <c r="J99" s="876"/>
      <c r="K99" s="876"/>
      <c r="L99" s="876"/>
      <c r="M99" s="877"/>
      <c r="N99" s="3864" t="s">
        <v>736</v>
      </c>
      <c r="O99" s="420">
        <v>40</v>
      </c>
      <c r="P99" s="420">
        <v>50</v>
      </c>
      <c r="Q99" s="421">
        <v>60</v>
      </c>
    </row>
    <row r="100" spans="1:17" s="632" customFormat="1" ht="10.199999999999999" customHeight="1" thickBot="1">
      <c r="A100" s="427"/>
      <c r="B100" s="402"/>
      <c r="C100" s="3889"/>
      <c r="D100" s="3897"/>
      <c r="E100" s="3893"/>
      <c r="F100" s="3895"/>
      <c r="G100" s="861"/>
      <c r="H100" s="860"/>
      <c r="I100" s="873"/>
      <c r="J100" s="873"/>
      <c r="K100" s="873"/>
      <c r="L100" s="873"/>
      <c r="M100" s="874"/>
      <c r="N100" s="3887"/>
      <c r="O100" s="425"/>
      <c r="P100" s="428"/>
      <c r="Q100" s="426"/>
    </row>
    <row r="101" spans="1:17" ht="19.2" customHeight="1">
      <c r="A101" s="1819"/>
      <c r="B101" s="400"/>
      <c r="C101" s="3888"/>
      <c r="D101" s="3896" t="s">
        <v>735</v>
      </c>
      <c r="E101" s="3892"/>
      <c r="F101" s="3894"/>
      <c r="G101" s="862"/>
      <c r="H101" s="875"/>
      <c r="I101" s="876"/>
      <c r="J101" s="876"/>
      <c r="K101" s="876"/>
      <c r="L101" s="876"/>
      <c r="M101" s="877"/>
      <c r="N101" s="3864" t="s">
        <v>737</v>
      </c>
      <c r="O101" s="420">
        <v>3</v>
      </c>
      <c r="P101" s="420">
        <v>3</v>
      </c>
      <c r="Q101" s="421">
        <v>4</v>
      </c>
    </row>
    <row r="102" spans="1:17" ht="10.95" customHeight="1" thickBot="1">
      <c r="A102" s="427"/>
      <c r="B102" s="402"/>
      <c r="C102" s="3889"/>
      <c r="D102" s="3897"/>
      <c r="E102" s="3893"/>
      <c r="F102" s="3895"/>
      <c r="G102" s="861"/>
      <c r="H102" s="860"/>
      <c r="I102" s="873"/>
      <c r="J102" s="873"/>
      <c r="K102" s="873"/>
      <c r="L102" s="873"/>
      <c r="M102" s="874"/>
      <c r="N102" s="3887"/>
      <c r="O102" s="425"/>
      <c r="P102" s="428"/>
      <c r="Q102" s="426"/>
    </row>
    <row r="103" spans="1:17" s="632" customFormat="1" ht="13.95" customHeight="1">
      <c r="A103" s="2173"/>
      <c r="B103" s="400"/>
      <c r="C103" s="3888"/>
      <c r="D103" s="3896" t="s">
        <v>1003</v>
      </c>
      <c r="E103" s="3892"/>
      <c r="F103" s="3894"/>
      <c r="G103" s="862"/>
      <c r="H103" s="875"/>
      <c r="I103" s="876"/>
      <c r="J103" s="876"/>
      <c r="K103" s="876"/>
      <c r="L103" s="876"/>
      <c r="M103" s="877"/>
      <c r="N103" s="3864" t="s">
        <v>1004</v>
      </c>
      <c r="O103" s="420">
        <v>28</v>
      </c>
      <c r="P103" s="420">
        <v>28</v>
      </c>
      <c r="Q103" s="421">
        <v>28</v>
      </c>
    </row>
    <row r="104" spans="1:17" s="632" customFormat="1" ht="13.95" customHeight="1" thickBot="1">
      <c r="A104" s="427"/>
      <c r="B104" s="402"/>
      <c r="C104" s="3889"/>
      <c r="D104" s="3897"/>
      <c r="E104" s="3893"/>
      <c r="F104" s="3895"/>
      <c r="G104" s="861"/>
      <c r="H104" s="860"/>
      <c r="I104" s="873"/>
      <c r="J104" s="873"/>
      <c r="K104" s="873"/>
      <c r="L104" s="873"/>
      <c r="M104" s="874"/>
      <c r="N104" s="3887"/>
      <c r="O104" s="425"/>
      <c r="P104" s="428"/>
      <c r="Q104" s="426"/>
    </row>
    <row r="105" spans="1:17" s="632" customFormat="1" ht="15" customHeight="1" thickBot="1">
      <c r="A105" s="316" t="s">
        <v>13</v>
      </c>
      <c r="B105" s="368" t="s">
        <v>13</v>
      </c>
      <c r="C105" s="3907" t="s">
        <v>14</v>
      </c>
      <c r="D105" s="3908"/>
      <c r="E105" s="3908"/>
      <c r="F105" s="3908"/>
      <c r="G105" s="3908"/>
      <c r="H105" s="395">
        <f t="shared" ref="H105:M105" si="20">H78*1</f>
        <v>139.6</v>
      </c>
      <c r="I105" s="878">
        <f t="shared" si="20"/>
        <v>139.6</v>
      </c>
      <c r="J105" s="395">
        <f t="shared" si="20"/>
        <v>0</v>
      </c>
      <c r="K105" s="878">
        <f t="shared" si="20"/>
        <v>0</v>
      </c>
      <c r="L105" s="395">
        <f t="shared" si="20"/>
        <v>150</v>
      </c>
      <c r="M105" s="747">
        <f t="shared" si="20"/>
        <v>150</v>
      </c>
      <c r="N105" s="429"/>
      <c r="O105" s="397"/>
      <c r="P105" s="397"/>
      <c r="Q105" s="398"/>
    </row>
    <row r="106" spans="1:17" ht="13.95" customHeight="1" thickBot="1">
      <c r="A106" s="394" t="s">
        <v>13</v>
      </c>
      <c r="B106" s="4030" t="s">
        <v>60</v>
      </c>
      <c r="C106" s="4031"/>
      <c r="D106" s="4031"/>
      <c r="E106" s="4031"/>
      <c r="F106" s="4031"/>
      <c r="G106" s="4032"/>
      <c r="H106" s="430">
        <f t="shared" ref="H106:M106" si="21">H105+H75</f>
        <v>169.6</v>
      </c>
      <c r="I106" s="430">
        <f t="shared" si="21"/>
        <v>169.6</v>
      </c>
      <c r="J106" s="430">
        <f t="shared" si="21"/>
        <v>0</v>
      </c>
      <c r="K106" s="430">
        <f t="shared" si="21"/>
        <v>0</v>
      </c>
      <c r="L106" s="430">
        <f t="shared" si="21"/>
        <v>195</v>
      </c>
      <c r="M106" s="879">
        <f t="shared" si="21"/>
        <v>170</v>
      </c>
      <c r="N106" s="431"/>
      <c r="O106" s="431"/>
      <c r="P106" s="431"/>
      <c r="Q106" s="432"/>
    </row>
    <row r="107" spans="1:17" ht="15.6" customHeight="1" thickBot="1">
      <c r="A107" s="433"/>
      <c r="B107" s="4063" t="s">
        <v>15</v>
      </c>
      <c r="C107" s="4063"/>
      <c r="D107" s="4063"/>
      <c r="E107" s="4063"/>
      <c r="F107" s="4063"/>
      <c r="G107" s="4063"/>
      <c r="H107" s="434">
        <f t="shared" ref="H107:M107" si="22">H106+H68</f>
        <v>49230.400000000001</v>
      </c>
      <c r="I107" s="434">
        <f t="shared" si="22"/>
        <v>49127.299999999996</v>
      </c>
      <c r="J107" s="434">
        <f t="shared" si="22"/>
        <v>39644.200000000004</v>
      </c>
      <c r="K107" s="434">
        <f t="shared" si="22"/>
        <v>103.10000000000001</v>
      </c>
      <c r="L107" s="434">
        <f>L106+L68</f>
        <v>50088</v>
      </c>
      <c r="M107" s="434">
        <f t="shared" si="22"/>
        <v>54894</v>
      </c>
      <c r="N107" s="3865"/>
      <c r="O107" s="3865"/>
      <c r="P107" s="3865"/>
      <c r="Q107" s="3866"/>
    </row>
    <row r="108" spans="1:17" ht="13.95" customHeight="1">
      <c r="A108" s="435"/>
      <c r="B108" s="436"/>
      <c r="C108" s="436"/>
      <c r="D108" s="436"/>
      <c r="E108" s="436"/>
      <c r="F108" s="1640"/>
      <c r="G108" s="1641"/>
      <c r="H108" s="1281"/>
      <c r="I108" s="1281"/>
      <c r="J108" s="1281"/>
      <c r="K108" s="1282"/>
      <c r="L108" s="1283"/>
      <c r="M108" s="1641"/>
      <c r="N108" s="437"/>
      <c r="O108" s="437"/>
      <c r="P108" s="437"/>
      <c r="Q108" s="437"/>
    </row>
    <row r="109" spans="1:17" ht="16.95" customHeight="1" thickBot="1">
      <c r="A109" s="435"/>
      <c r="B109" s="436"/>
      <c r="C109" s="436"/>
      <c r="D109" s="436"/>
      <c r="E109" s="436"/>
      <c r="F109" s="3867" t="s">
        <v>16</v>
      </c>
      <c r="G109" s="3868"/>
      <c r="H109" s="3868"/>
      <c r="I109" s="3868"/>
      <c r="J109" s="3868"/>
      <c r="K109" s="3868"/>
      <c r="L109" s="3868"/>
      <c r="M109" s="3868"/>
      <c r="N109" s="437"/>
      <c r="O109" s="437"/>
      <c r="P109" s="437"/>
      <c r="Q109" s="437"/>
    </row>
    <row r="110" spans="1:17" ht="29.4" customHeight="1" thickBot="1">
      <c r="A110" s="306"/>
      <c r="B110" s="306"/>
      <c r="C110" s="4060" t="s">
        <v>17</v>
      </c>
      <c r="D110" s="4061"/>
      <c r="E110" s="4061"/>
      <c r="F110" s="4061"/>
      <c r="G110" s="4062"/>
      <c r="H110" s="4024" t="s">
        <v>672</v>
      </c>
      <c r="I110" s="4025"/>
      <c r="J110" s="4025"/>
      <c r="K110" s="4026"/>
      <c r="L110" s="980"/>
      <c r="M110" s="438"/>
      <c r="N110" s="1280">
        <f>H107-H121</f>
        <v>0</v>
      </c>
      <c r="O110" s="439"/>
      <c r="P110" s="306"/>
      <c r="Q110" s="306"/>
    </row>
    <row r="111" spans="1:17" ht="13.95" customHeight="1" thickBot="1">
      <c r="A111" s="306"/>
      <c r="B111" s="306"/>
      <c r="C111" s="3869" t="s">
        <v>18</v>
      </c>
      <c r="D111" s="3870"/>
      <c r="E111" s="3870"/>
      <c r="F111" s="3870"/>
      <c r="G111" s="3871"/>
      <c r="H111" s="3872">
        <f>H112+H113+H114+H115+H116+H117+H118</f>
        <v>49230.399999999994</v>
      </c>
      <c r="I111" s="3873"/>
      <c r="J111" s="3873"/>
      <c r="K111" s="3874"/>
      <c r="L111" s="980"/>
      <c r="M111" s="438"/>
      <c r="N111" s="1280"/>
      <c r="O111" s="439"/>
      <c r="P111" s="306"/>
      <c r="Q111" s="306"/>
    </row>
    <row r="112" spans="1:17" ht="13.2" customHeight="1">
      <c r="A112" s="306"/>
      <c r="B112" s="306"/>
      <c r="C112" s="3875" t="s">
        <v>61</v>
      </c>
      <c r="D112" s="3876"/>
      <c r="E112" s="3876"/>
      <c r="F112" s="3876"/>
      <c r="G112" s="3877"/>
      <c r="H112" s="3878">
        <v>19740.8</v>
      </c>
      <c r="I112" s="3879"/>
      <c r="J112" s="3879"/>
      <c r="K112" s="3880"/>
      <c r="L112" s="438"/>
      <c r="M112" s="438"/>
      <c r="N112" s="306"/>
      <c r="O112" s="439"/>
      <c r="P112" s="306"/>
      <c r="Q112" s="306"/>
    </row>
    <row r="113" spans="1:17" ht="13.2" customHeight="1">
      <c r="A113" s="306"/>
      <c r="B113" s="306"/>
      <c r="C113" s="3881" t="s">
        <v>466</v>
      </c>
      <c r="D113" s="3882"/>
      <c r="E113" s="3882"/>
      <c r="F113" s="3882"/>
      <c r="G113" s="3883"/>
      <c r="H113" s="3884">
        <v>24743.9</v>
      </c>
      <c r="I113" s="3885"/>
      <c r="J113" s="3885"/>
      <c r="K113" s="3886"/>
      <c r="L113" s="438"/>
      <c r="M113" s="438"/>
      <c r="N113" s="306"/>
      <c r="O113" s="439"/>
      <c r="P113" s="306"/>
      <c r="Q113" s="306"/>
    </row>
    <row r="114" spans="1:17" ht="13.95" customHeight="1">
      <c r="A114" s="306"/>
      <c r="B114" s="306"/>
      <c r="C114" s="4051" t="s">
        <v>225</v>
      </c>
      <c r="D114" s="4052"/>
      <c r="E114" s="4052"/>
      <c r="F114" s="4052"/>
      <c r="G114" s="4053"/>
      <c r="H114" s="3884">
        <v>2444.1</v>
      </c>
      <c r="I114" s="3885"/>
      <c r="J114" s="3885"/>
      <c r="K114" s="3886"/>
      <c r="L114" s="438"/>
      <c r="M114" s="438"/>
      <c r="N114" s="306"/>
      <c r="O114" s="439"/>
      <c r="P114" s="306"/>
      <c r="Q114" s="306"/>
    </row>
    <row r="115" spans="1:17" ht="28.2" customHeight="1">
      <c r="A115" s="306"/>
      <c r="B115" s="306"/>
      <c r="C115" s="4051" t="s">
        <v>468</v>
      </c>
      <c r="D115" s="4052"/>
      <c r="E115" s="4052"/>
      <c r="F115" s="4052"/>
      <c r="G115" s="4053"/>
      <c r="H115" s="3884">
        <v>1830.4</v>
      </c>
      <c r="I115" s="3885"/>
      <c r="J115" s="3885"/>
      <c r="K115" s="3886"/>
      <c r="L115" s="438"/>
      <c r="M115" s="438"/>
      <c r="N115" s="306"/>
      <c r="O115" s="439"/>
      <c r="P115" s="306"/>
      <c r="Q115" s="306"/>
    </row>
    <row r="116" spans="1:17" ht="13.95" customHeight="1">
      <c r="A116" s="306"/>
      <c r="B116" s="306"/>
      <c r="C116" s="3881" t="s">
        <v>221</v>
      </c>
      <c r="D116" s="3882"/>
      <c r="E116" s="3882"/>
      <c r="F116" s="3882"/>
      <c r="G116" s="3883"/>
      <c r="H116" s="3884">
        <v>62.1</v>
      </c>
      <c r="I116" s="3885"/>
      <c r="J116" s="3885"/>
      <c r="K116" s="3886"/>
      <c r="L116" s="438"/>
      <c r="M116" s="438"/>
      <c r="N116" s="306"/>
      <c r="O116" s="439"/>
      <c r="P116" s="306"/>
      <c r="Q116" s="306"/>
    </row>
    <row r="117" spans="1:17" ht="13.95" customHeight="1">
      <c r="A117" s="306"/>
      <c r="B117" s="306"/>
      <c r="C117" s="3875" t="s">
        <v>63</v>
      </c>
      <c r="D117" s="3876"/>
      <c r="E117" s="3876"/>
      <c r="F117" s="3876"/>
      <c r="G117" s="4050"/>
      <c r="H117" s="3884"/>
      <c r="I117" s="2510"/>
      <c r="J117" s="2510"/>
      <c r="K117" s="2511"/>
      <c r="L117" s="438"/>
      <c r="M117" s="438"/>
      <c r="N117" s="306"/>
      <c r="O117" s="439"/>
      <c r="P117" s="306"/>
      <c r="Q117" s="306"/>
    </row>
    <row r="118" spans="1:17" ht="13.8" thickBot="1">
      <c r="A118" s="306"/>
      <c r="B118" s="306"/>
      <c r="C118" s="4043" t="s">
        <v>64</v>
      </c>
      <c r="D118" s="4044"/>
      <c r="E118" s="4044"/>
      <c r="F118" s="4044"/>
      <c r="G118" s="4045"/>
      <c r="H118" s="4046">
        <v>409.1</v>
      </c>
      <c r="I118" s="2516"/>
      <c r="J118" s="2516"/>
      <c r="K118" s="2517"/>
      <c r="L118" s="438"/>
      <c r="M118" s="438"/>
      <c r="N118" s="306"/>
      <c r="O118" s="439"/>
      <c r="P118" s="306"/>
      <c r="Q118" s="306"/>
    </row>
    <row r="119" spans="1:17" ht="13.8" thickBot="1">
      <c r="A119" s="306"/>
      <c r="B119" s="306"/>
      <c r="C119" s="3869" t="s">
        <v>19</v>
      </c>
      <c r="D119" s="3870"/>
      <c r="E119" s="3870"/>
      <c r="F119" s="3870"/>
      <c r="G119" s="3871"/>
      <c r="H119" s="4047">
        <f>H120*1</f>
        <v>0</v>
      </c>
      <c r="I119" s="4048"/>
      <c r="J119" s="4048"/>
      <c r="K119" s="4049"/>
      <c r="L119" s="438"/>
      <c r="M119" s="438"/>
      <c r="N119" s="306"/>
      <c r="O119" s="439"/>
      <c r="P119" s="306"/>
      <c r="Q119" s="306"/>
    </row>
    <row r="120" spans="1:17" ht="13.8" thickBot="1">
      <c r="A120" s="306"/>
      <c r="B120" s="306"/>
      <c r="C120" s="4051" t="s">
        <v>65</v>
      </c>
      <c r="D120" s="4052"/>
      <c r="E120" s="4052"/>
      <c r="F120" s="4052"/>
      <c r="G120" s="4054"/>
      <c r="H120" s="3885">
        <v>0</v>
      </c>
      <c r="I120" s="3885"/>
      <c r="J120" s="3885"/>
      <c r="K120" s="3886"/>
      <c r="L120" s="438"/>
      <c r="M120" s="438"/>
      <c r="N120" s="306"/>
      <c r="O120" s="439"/>
      <c r="P120" s="306"/>
      <c r="Q120" s="306"/>
    </row>
    <row r="121" spans="1:17" ht="13.8" thickBot="1">
      <c r="A121" s="438"/>
      <c r="B121" s="438"/>
      <c r="C121" s="4055" t="s">
        <v>20</v>
      </c>
      <c r="D121" s="4056"/>
      <c r="E121" s="4056"/>
      <c r="F121" s="4056"/>
      <c r="G121" s="4057"/>
      <c r="H121" s="4058">
        <f>H119+H111</f>
        <v>49230.399999999994</v>
      </c>
      <c r="I121" s="4058"/>
      <c r="J121" s="4058"/>
      <c r="K121" s="4059"/>
      <c r="L121" s="1280"/>
      <c r="M121" s="306"/>
      <c r="N121" s="306"/>
      <c r="O121" s="439"/>
      <c r="P121" s="306"/>
      <c r="Q121" s="306"/>
    </row>
  </sheetData>
  <mergeCells count="218">
    <mergeCell ref="N103:N104"/>
    <mergeCell ref="C120:G120"/>
    <mergeCell ref="H120:K120"/>
    <mergeCell ref="C121:G121"/>
    <mergeCell ref="H121:K121"/>
    <mergeCell ref="B106:G106"/>
    <mergeCell ref="C110:G110"/>
    <mergeCell ref="H110:K110"/>
    <mergeCell ref="B107:G107"/>
    <mergeCell ref="N93:N94"/>
    <mergeCell ref="C95:C96"/>
    <mergeCell ref="D95:D96"/>
    <mergeCell ref="E95:E96"/>
    <mergeCell ref="F95:F96"/>
    <mergeCell ref="N95:N96"/>
    <mergeCell ref="C118:G118"/>
    <mergeCell ref="H118:K118"/>
    <mergeCell ref="C119:G119"/>
    <mergeCell ref="H119:K119"/>
    <mergeCell ref="C105:G105"/>
    <mergeCell ref="C97:C98"/>
    <mergeCell ref="D97:D98"/>
    <mergeCell ref="E97:E98"/>
    <mergeCell ref="F97:F98"/>
    <mergeCell ref="N97:N98"/>
    <mergeCell ref="C117:G117"/>
    <mergeCell ref="H117:K117"/>
    <mergeCell ref="C113:G113"/>
    <mergeCell ref="H113:K113"/>
    <mergeCell ref="C114:G114"/>
    <mergeCell ref="H114:K114"/>
    <mergeCell ref="C115:G115"/>
    <mergeCell ref="H115:K115"/>
    <mergeCell ref="A63:A66"/>
    <mergeCell ref="B63:B66"/>
    <mergeCell ref="C63:C66"/>
    <mergeCell ref="D63:D66"/>
    <mergeCell ref="E63:E66"/>
    <mergeCell ref="F63:F66"/>
    <mergeCell ref="N63:N66"/>
    <mergeCell ref="N85:N86"/>
    <mergeCell ref="A87:A88"/>
    <mergeCell ref="B87:B88"/>
    <mergeCell ref="C67:G67"/>
    <mergeCell ref="B68:G68"/>
    <mergeCell ref="B69:Q69"/>
    <mergeCell ref="C70:Q70"/>
    <mergeCell ref="A71:A72"/>
    <mergeCell ref="B71:B72"/>
    <mergeCell ref="C71:C72"/>
    <mergeCell ref="D71:D72"/>
    <mergeCell ref="E71:E72"/>
    <mergeCell ref="F71:F72"/>
    <mergeCell ref="N71:N72"/>
    <mergeCell ref="N79:N80"/>
    <mergeCell ref="C81:C82"/>
    <mergeCell ref="N83:N8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6:A30"/>
    <mergeCell ref="B26:B30"/>
    <mergeCell ref="C26:C30"/>
    <mergeCell ref="D26:D30"/>
    <mergeCell ref="E26:E30"/>
    <mergeCell ref="F26:F30"/>
    <mergeCell ref="C20:G20"/>
    <mergeCell ref="C21:Q21"/>
    <mergeCell ref="A22:A25"/>
    <mergeCell ref="B22:B25"/>
    <mergeCell ref="C22:C25"/>
    <mergeCell ref="D22:D25"/>
    <mergeCell ref="E22:E25"/>
    <mergeCell ref="F22:F25"/>
    <mergeCell ref="N22:N23"/>
    <mergeCell ref="N31:N32"/>
    <mergeCell ref="A33:A36"/>
    <mergeCell ref="B33:B36"/>
    <mergeCell ref="C33:C36"/>
    <mergeCell ref="D33:D36"/>
    <mergeCell ref="E33:E36"/>
    <mergeCell ref="F33:F36"/>
    <mergeCell ref="N33:N36"/>
    <mergeCell ref="A31:A32"/>
    <mergeCell ref="B31:B32"/>
    <mergeCell ref="C31:C32"/>
    <mergeCell ref="D31:D32"/>
    <mergeCell ref="E31:E32"/>
    <mergeCell ref="F31:F32"/>
    <mergeCell ref="A37:A40"/>
    <mergeCell ref="B37:B40"/>
    <mergeCell ref="C37:C40"/>
    <mergeCell ref="D37:D40"/>
    <mergeCell ref="C53:C55"/>
    <mergeCell ref="D53:D55"/>
    <mergeCell ref="C56:G56"/>
    <mergeCell ref="C57:Q57"/>
    <mergeCell ref="A58:A62"/>
    <mergeCell ref="B58:B62"/>
    <mergeCell ref="E37:E40"/>
    <mergeCell ref="F37:F40"/>
    <mergeCell ref="N37:N40"/>
    <mergeCell ref="C41:G41"/>
    <mergeCell ref="C42:Q42"/>
    <mergeCell ref="C43:C47"/>
    <mergeCell ref="D43:D47"/>
    <mergeCell ref="C48:C52"/>
    <mergeCell ref="D48:D52"/>
    <mergeCell ref="C58:C62"/>
    <mergeCell ref="D58:D62"/>
    <mergeCell ref="E58:E62"/>
    <mergeCell ref="F58:F62"/>
    <mergeCell ref="N58:N62"/>
    <mergeCell ref="N73:N74"/>
    <mergeCell ref="C75:G75"/>
    <mergeCell ref="C77:C78"/>
    <mergeCell ref="D77:D78"/>
    <mergeCell ref="E77:E78"/>
    <mergeCell ref="F77:F78"/>
    <mergeCell ref="C79:C80"/>
    <mergeCell ref="D79:D80"/>
    <mergeCell ref="E79:E80"/>
    <mergeCell ref="F79:F80"/>
    <mergeCell ref="C73:C74"/>
    <mergeCell ref="D73:D74"/>
    <mergeCell ref="E73:E74"/>
    <mergeCell ref="F73:F74"/>
    <mergeCell ref="C76:Q76"/>
    <mergeCell ref="N81:N82"/>
    <mergeCell ref="A79:A80"/>
    <mergeCell ref="B79:B80"/>
    <mergeCell ref="C85:C86"/>
    <mergeCell ref="D85:D86"/>
    <mergeCell ref="E85:E86"/>
    <mergeCell ref="F85:F86"/>
    <mergeCell ref="C87:C88"/>
    <mergeCell ref="D87:D88"/>
    <mergeCell ref="E87:E88"/>
    <mergeCell ref="F87:F88"/>
    <mergeCell ref="C83:C84"/>
    <mergeCell ref="D83:D84"/>
    <mergeCell ref="E83:E84"/>
    <mergeCell ref="F83:F84"/>
    <mergeCell ref="D81:D82"/>
    <mergeCell ref="E81:E82"/>
    <mergeCell ref="F81:F82"/>
    <mergeCell ref="D99:D100"/>
    <mergeCell ref="E99:E100"/>
    <mergeCell ref="F99:F100"/>
    <mergeCell ref="C101:C102"/>
    <mergeCell ref="D101:D102"/>
    <mergeCell ref="E101:E102"/>
    <mergeCell ref="F101:F102"/>
    <mergeCell ref="C99:C100"/>
    <mergeCell ref="C103:C104"/>
    <mergeCell ref="D103:D104"/>
    <mergeCell ref="E103:E104"/>
    <mergeCell ref="F103:F104"/>
    <mergeCell ref="N89:N90"/>
    <mergeCell ref="N91:N92"/>
    <mergeCell ref="N107:Q107"/>
    <mergeCell ref="F109:M109"/>
    <mergeCell ref="C111:G111"/>
    <mergeCell ref="H111:K111"/>
    <mergeCell ref="C112:G112"/>
    <mergeCell ref="H112:K112"/>
    <mergeCell ref="C116:G116"/>
    <mergeCell ref="H116:K116"/>
    <mergeCell ref="N99:N100"/>
    <mergeCell ref="N101:N102"/>
    <mergeCell ref="C89:C90"/>
    <mergeCell ref="D89:D90"/>
    <mergeCell ref="E89:E90"/>
    <mergeCell ref="F89:F90"/>
    <mergeCell ref="C91:C92"/>
    <mergeCell ref="D91:D92"/>
    <mergeCell ref="E91:E92"/>
    <mergeCell ref="F91:F92"/>
    <mergeCell ref="C93:C94"/>
    <mergeCell ref="D93:D94"/>
    <mergeCell ref="E93:E94"/>
    <mergeCell ref="F93:F9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zoomScaleNormal="100" workbookViewId="0">
      <selection activeCell="N1" sqref="N1:Q1"/>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1" spans="1:23" ht="45.6" customHeight="1">
      <c r="A1" s="632"/>
      <c r="B1" s="632"/>
      <c r="C1" s="632"/>
      <c r="D1" s="632"/>
      <c r="E1" s="632"/>
      <c r="F1" s="632"/>
      <c r="G1" s="632"/>
      <c r="H1" s="632"/>
      <c r="I1" s="632"/>
      <c r="J1" s="632"/>
      <c r="K1" s="632"/>
      <c r="L1" s="632"/>
      <c r="M1" s="632"/>
      <c r="N1" s="2670" t="s">
        <v>1143</v>
      </c>
      <c r="O1" s="2671"/>
      <c r="P1" s="2671"/>
      <c r="Q1" s="2671"/>
      <c r="R1" s="632"/>
      <c r="S1" s="632"/>
      <c r="T1" s="632"/>
      <c r="U1" s="632"/>
      <c r="V1" s="632"/>
      <c r="W1" s="632"/>
    </row>
    <row r="2" spans="1:23" ht="15.6">
      <c r="A2" s="1650"/>
      <c r="B2" s="633"/>
      <c r="C2" s="633"/>
      <c r="D2" s="1651" t="s">
        <v>746</v>
      </c>
      <c r="E2" s="282"/>
      <c r="F2" s="633"/>
      <c r="G2" s="638"/>
      <c r="H2" s="633"/>
      <c r="I2" s="633"/>
      <c r="J2" s="633"/>
      <c r="K2" s="633"/>
      <c r="L2" s="708"/>
      <c r="M2" s="691"/>
      <c r="N2" s="691"/>
      <c r="O2" s="691"/>
      <c r="P2" s="691"/>
      <c r="Q2" s="691"/>
      <c r="R2" s="659"/>
      <c r="S2" s="659"/>
      <c r="T2" s="659"/>
      <c r="U2" s="659"/>
      <c r="V2" s="659"/>
      <c r="W2" s="659"/>
    </row>
    <row r="3" spans="1:23" ht="13.95" customHeight="1" thickBot="1">
      <c r="A3" s="1652"/>
      <c r="B3" s="15"/>
      <c r="C3" s="15"/>
      <c r="D3" s="3008" t="s">
        <v>33</v>
      </c>
      <c r="E3" s="3008"/>
      <c r="F3" s="3008"/>
      <c r="G3" s="3008"/>
      <c r="H3" s="3008"/>
      <c r="I3" s="3008"/>
      <c r="J3" s="3008"/>
      <c r="K3" s="3008"/>
      <c r="L3" s="3008"/>
      <c r="M3" s="3008"/>
      <c r="N3" s="3008"/>
      <c r="O3" s="3008"/>
      <c r="P3" s="3008"/>
      <c r="Q3" s="3008"/>
      <c r="R3" s="3008"/>
      <c r="S3" s="3008"/>
      <c r="T3" s="3008"/>
      <c r="U3" s="3008"/>
      <c r="V3" s="3008"/>
      <c r="W3" s="3008"/>
    </row>
    <row r="4" spans="1:23" ht="36.6" customHeight="1">
      <c r="A4" s="2673" t="s">
        <v>0</v>
      </c>
      <c r="B4" s="2676" t="s">
        <v>1</v>
      </c>
      <c r="C4" s="2676" t="s">
        <v>2</v>
      </c>
      <c r="D4" s="2679" t="s">
        <v>3</v>
      </c>
      <c r="E4" s="2682" t="s">
        <v>4</v>
      </c>
      <c r="F4" s="2685" t="s">
        <v>5</v>
      </c>
      <c r="G4" s="2651" t="s">
        <v>6</v>
      </c>
      <c r="H4" s="2531" t="s">
        <v>678</v>
      </c>
      <c r="I4" s="2532"/>
      <c r="J4" s="2532"/>
      <c r="K4" s="4100"/>
      <c r="L4" s="4101" t="s">
        <v>434</v>
      </c>
      <c r="M4" s="4104" t="s">
        <v>679</v>
      </c>
      <c r="N4" s="2654" t="s">
        <v>21</v>
      </c>
      <c r="O4" s="2655"/>
      <c r="P4" s="2655"/>
      <c r="Q4" s="2656"/>
      <c r="R4" s="659"/>
      <c r="S4" s="659"/>
      <c r="T4" s="659"/>
      <c r="U4" s="659"/>
      <c r="V4" s="659"/>
      <c r="W4" s="659"/>
    </row>
    <row r="5" spans="1:23" ht="13.2" customHeight="1">
      <c r="A5" s="2674"/>
      <c r="B5" s="2677"/>
      <c r="C5" s="2677"/>
      <c r="D5" s="2680"/>
      <c r="E5" s="2683"/>
      <c r="F5" s="2686"/>
      <c r="G5" s="2652"/>
      <c r="H5" s="2657" t="s">
        <v>7</v>
      </c>
      <c r="I5" s="2659" t="s">
        <v>8</v>
      </c>
      <c r="J5" s="2659"/>
      <c r="K5" s="4107" t="s">
        <v>223</v>
      </c>
      <c r="L5" s="4102"/>
      <c r="M5" s="4105"/>
      <c r="N5" s="2662" t="s">
        <v>32</v>
      </c>
      <c r="O5" s="2664" t="s">
        <v>9</v>
      </c>
      <c r="P5" s="2664"/>
      <c r="Q5" s="2665"/>
      <c r="R5" s="659"/>
      <c r="S5" s="659"/>
      <c r="T5" s="659"/>
      <c r="U5" s="659"/>
      <c r="V5" s="659"/>
      <c r="W5" s="659"/>
    </row>
    <row r="6" spans="1:23" ht="109.2" customHeight="1" thickBot="1">
      <c r="A6" s="2675"/>
      <c r="B6" s="2678"/>
      <c r="C6" s="2678"/>
      <c r="D6" s="2681"/>
      <c r="E6" s="2684"/>
      <c r="F6" s="2687"/>
      <c r="G6" s="2653"/>
      <c r="H6" s="2658"/>
      <c r="I6" s="1796" t="s">
        <v>7</v>
      </c>
      <c r="J6" s="1800" t="s">
        <v>10</v>
      </c>
      <c r="K6" s="4108"/>
      <c r="L6" s="4103"/>
      <c r="M6" s="4106"/>
      <c r="N6" s="2663"/>
      <c r="O6" s="639" t="s">
        <v>121</v>
      </c>
      <c r="P6" s="639" t="s">
        <v>433</v>
      </c>
      <c r="Q6" s="640" t="s">
        <v>671</v>
      </c>
      <c r="R6" s="659"/>
      <c r="S6" s="659"/>
      <c r="T6" s="659"/>
      <c r="U6" s="659"/>
      <c r="V6" s="659"/>
      <c r="W6" s="659"/>
    </row>
    <row r="7" spans="1:23" ht="24" customHeight="1" thickBot="1">
      <c r="A7" s="1807" t="s">
        <v>11</v>
      </c>
      <c r="B7" s="4088" t="s">
        <v>747</v>
      </c>
      <c r="C7" s="4089"/>
      <c r="D7" s="4089"/>
      <c r="E7" s="4089"/>
      <c r="F7" s="4089"/>
      <c r="G7" s="4089"/>
      <c r="H7" s="4089"/>
      <c r="I7" s="4089"/>
      <c r="J7" s="4089"/>
      <c r="K7" s="4089"/>
      <c r="L7" s="4089"/>
      <c r="M7" s="4089"/>
      <c r="N7" s="4089"/>
      <c r="O7" s="4089"/>
      <c r="P7" s="4089"/>
      <c r="Q7" s="4090"/>
      <c r="R7" s="659"/>
      <c r="S7" s="659"/>
      <c r="T7" s="659"/>
      <c r="U7" s="659"/>
      <c r="V7" s="659"/>
      <c r="W7" s="659"/>
    </row>
    <row r="8" spans="1:23" ht="13.95" customHeight="1" thickBot="1">
      <c r="A8" s="1802" t="s">
        <v>11</v>
      </c>
      <c r="B8" s="1801" t="s">
        <v>11</v>
      </c>
      <c r="C8" s="4091" t="s">
        <v>772</v>
      </c>
      <c r="D8" s="4092"/>
      <c r="E8" s="4092"/>
      <c r="F8" s="4092"/>
      <c r="G8" s="4092"/>
      <c r="H8" s="4092"/>
      <c r="I8" s="4092"/>
      <c r="J8" s="4092"/>
      <c r="K8" s="4092"/>
      <c r="L8" s="4092"/>
      <c r="M8" s="4092"/>
      <c r="N8" s="4092"/>
      <c r="O8" s="4092"/>
      <c r="P8" s="4092"/>
      <c r="Q8" s="4093"/>
      <c r="R8" s="659"/>
      <c r="S8" s="659"/>
      <c r="T8" s="659"/>
      <c r="U8" s="659"/>
      <c r="V8" s="659"/>
      <c r="W8" s="659"/>
    </row>
    <row r="9" spans="1:23" s="632" customFormat="1" ht="34.950000000000003" customHeight="1" thickBot="1">
      <c r="A9" s="653"/>
      <c r="B9" s="1718"/>
      <c r="C9" s="1719"/>
      <c r="D9" s="1719"/>
      <c r="E9" s="1719"/>
      <c r="F9" s="1719"/>
      <c r="G9" s="1719"/>
      <c r="H9" s="1719"/>
      <c r="I9" s="1719"/>
      <c r="J9" s="1719"/>
      <c r="K9" s="1719"/>
      <c r="L9" s="1719"/>
      <c r="M9" s="1719"/>
      <c r="N9" s="1656" t="s">
        <v>785</v>
      </c>
      <c r="O9" s="1660">
        <v>26</v>
      </c>
      <c r="P9" s="1660">
        <v>30</v>
      </c>
      <c r="Q9" s="1661">
        <v>35</v>
      </c>
      <c r="R9" s="659"/>
      <c r="S9" s="659"/>
      <c r="T9" s="659"/>
      <c r="U9" s="659"/>
      <c r="V9" s="659"/>
      <c r="W9" s="659"/>
    </row>
    <row r="10" spans="1:23" ht="33.6" customHeight="1">
      <c r="A10" s="4075" t="s">
        <v>11</v>
      </c>
      <c r="B10" s="4077" t="s">
        <v>11</v>
      </c>
      <c r="C10" s="2575" t="s">
        <v>54</v>
      </c>
      <c r="D10" s="4078" t="s">
        <v>748</v>
      </c>
      <c r="E10" s="4080" t="s">
        <v>749</v>
      </c>
      <c r="F10" s="4094" t="s">
        <v>235</v>
      </c>
      <c r="G10" s="4095" t="s">
        <v>36</v>
      </c>
      <c r="H10" s="4096">
        <f>I10+K10</f>
        <v>20</v>
      </c>
      <c r="I10" s="4096">
        <v>20</v>
      </c>
      <c r="J10" s="4098">
        <v>0</v>
      </c>
      <c r="K10" s="4098">
        <v>0</v>
      </c>
      <c r="L10" s="4099">
        <v>25</v>
      </c>
      <c r="M10" s="4099">
        <v>30</v>
      </c>
      <c r="N10" s="1653" t="s">
        <v>750</v>
      </c>
      <c r="O10" s="1654">
        <v>10</v>
      </c>
      <c r="P10" s="1654">
        <v>15</v>
      </c>
      <c r="Q10" s="1655">
        <v>20</v>
      </c>
      <c r="R10" s="659"/>
      <c r="S10" s="659"/>
      <c r="T10" s="659"/>
      <c r="U10" s="659"/>
      <c r="V10" s="659"/>
      <c r="W10" s="659"/>
    </row>
    <row r="11" spans="1:23" ht="34.950000000000003" customHeight="1">
      <c r="A11" s="4076"/>
      <c r="B11" s="2955"/>
      <c r="C11" s="2955"/>
      <c r="D11" s="4079"/>
      <c r="E11" s="4081"/>
      <c r="F11" s="4068"/>
      <c r="G11" s="4068"/>
      <c r="H11" s="4097"/>
      <c r="I11" s="4097"/>
      <c r="J11" s="4097"/>
      <c r="K11" s="4097"/>
      <c r="L11" s="4097"/>
      <c r="M11" s="4097"/>
      <c r="N11" s="1656" t="s">
        <v>751</v>
      </c>
      <c r="O11" s="1657">
        <v>2</v>
      </c>
      <c r="P11" s="1657">
        <v>3</v>
      </c>
      <c r="Q11" s="1658">
        <v>3</v>
      </c>
      <c r="R11" s="659"/>
      <c r="S11" s="659"/>
      <c r="T11" s="695"/>
      <c r="U11" s="659"/>
      <c r="V11" s="659"/>
      <c r="W11" s="659"/>
    </row>
    <row r="12" spans="1:23" ht="24">
      <c r="A12" s="4076"/>
      <c r="B12" s="2955"/>
      <c r="C12" s="2955"/>
      <c r="D12" s="4079"/>
      <c r="E12" s="4081"/>
      <c r="F12" s="4068"/>
      <c r="G12" s="4068"/>
      <c r="H12" s="4097"/>
      <c r="I12" s="4097"/>
      <c r="J12" s="4097"/>
      <c r="K12" s="4097"/>
      <c r="L12" s="4097"/>
      <c r="M12" s="4097"/>
      <c r="N12" s="1659" t="s">
        <v>752</v>
      </c>
      <c r="O12" s="1660">
        <v>1</v>
      </c>
      <c r="P12" s="1660">
        <v>1</v>
      </c>
      <c r="Q12" s="1661">
        <v>1</v>
      </c>
      <c r="R12" s="659"/>
      <c r="S12" s="659"/>
      <c r="T12" s="695"/>
      <c r="U12" s="659"/>
      <c r="V12" s="659"/>
      <c r="W12" s="659"/>
    </row>
    <row r="13" spans="1:23" ht="24">
      <c r="A13" s="4076"/>
      <c r="B13" s="2955"/>
      <c r="C13" s="2955"/>
      <c r="D13" s="4079"/>
      <c r="E13" s="4081"/>
      <c r="F13" s="4068"/>
      <c r="G13" s="4068"/>
      <c r="H13" s="4097"/>
      <c r="I13" s="4097"/>
      <c r="J13" s="4097"/>
      <c r="K13" s="4097"/>
      <c r="L13" s="4097"/>
      <c r="M13" s="4097"/>
      <c r="N13" s="1656" t="s">
        <v>825</v>
      </c>
      <c r="O13" s="1660">
        <v>22</v>
      </c>
      <c r="P13" s="1660">
        <v>25</v>
      </c>
      <c r="Q13" s="1661">
        <v>28</v>
      </c>
      <c r="R13" s="659"/>
      <c r="S13" s="659"/>
      <c r="T13" s="695"/>
      <c r="U13" s="659"/>
      <c r="V13" s="659"/>
      <c r="W13" s="659"/>
    </row>
    <row r="14" spans="1:23" ht="24">
      <c r="A14" s="4076"/>
      <c r="B14" s="2955"/>
      <c r="C14" s="2955"/>
      <c r="D14" s="4079"/>
      <c r="E14" s="4081"/>
      <c r="F14" s="4068"/>
      <c r="G14" s="4068"/>
      <c r="H14" s="4097"/>
      <c r="I14" s="4097"/>
      <c r="J14" s="4097"/>
      <c r="K14" s="4097"/>
      <c r="L14" s="4097"/>
      <c r="M14" s="4097"/>
      <c r="N14" s="1656" t="s">
        <v>753</v>
      </c>
      <c r="O14" s="1660">
        <v>1000</v>
      </c>
      <c r="P14" s="1660">
        <v>1200</v>
      </c>
      <c r="Q14" s="1661">
        <v>1500</v>
      </c>
      <c r="R14" s="659"/>
      <c r="S14" s="659"/>
      <c r="T14" s="695"/>
      <c r="U14" s="659"/>
      <c r="V14" s="659"/>
      <c r="W14" s="659"/>
    </row>
    <row r="15" spans="1:23" ht="21.6" customHeight="1">
      <c r="A15" s="4076"/>
      <c r="B15" s="2955"/>
      <c r="C15" s="2955"/>
      <c r="D15" s="4079"/>
      <c r="E15" s="4081"/>
      <c r="F15" s="4068"/>
      <c r="G15" s="4068"/>
      <c r="H15" s="4097"/>
      <c r="I15" s="4097"/>
      <c r="J15" s="4097"/>
      <c r="K15" s="4097"/>
      <c r="L15" s="4097"/>
      <c r="M15" s="4097"/>
      <c r="N15" s="1662" t="s">
        <v>754</v>
      </c>
      <c r="O15" s="1663">
        <v>3</v>
      </c>
      <c r="P15" s="1664">
        <v>4</v>
      </c>
      <c r="Q15" s="1665">
        <v>5</v>
      </c>
      <c r="R15" s="659"/>
      <c r="S15" s="659"/>
      <c r="T15" s="695"/>
      <c r="U15" s="659"/>
      <c r="V15" s="659"/>
      <c r="W15" s="659"/>
    </row>
    <row r="16" spans="1:23" ht="24">
      <c r="A16" s="4076"/>
      <c r="B16" s="2955"/>
      <c r="C16" s="2955"/>
      <c r="D16" s="4079"/>
      <c r="E16" s="4081"/>
      <c r="F16" s="4068"/>
      <c r="G16" s="4068"/>
      <c r="H16" s="4097"/>
      <c r="I16" s="4097"/>
      <c r="J16" s="4097"/>
      <c r="K16" s="4097"/>
      <c r="L16" s="4097"/>
      <c r="M16" s="4097"/>
      <c r="N16" s="1666" t="s">
        <v>755</v>
      </c>
      <c r="O16" s="1667" t="s">
        <v>53</v>
      </c>
      <c r="P16" s="1667" t="s">
        <v>514</v>
      </c>
      <c r="Q16" s="1668" t="s">
        <v>226</v>
      </c>
      <c r="R16" s="659"/>
      <c r="S16" s="659"/>
      <c r="T16" s="695"/>
      <c r="U16" s="659"/>
      <c r="V16" s="659"/>
      <c r="W16" s="659"/>
    </row>
    <row r="17" spans="1:23">
      <c r="A17" s="4076"/>
      <c r="B17" s="2955"/>
      <c r="C17" s="2955"/>
      <c r="D17" s="4079"/>
      <c r="E17" s="4081"/>
      <c r="F17" s="4068"/>
      <c r="G17" s="4068"/>
      <c r="H17" s="4097"/>
      <c r="I17" s="4097"/>
      <c r="J17" s="4097"/>
      <c r="K17" s="4097"/>
      <c r="L17" s="4097"/>
      <c r="M17" s="4097"/>
      <c r="N17" s="1669" t="s">
        <v>757</v>
      </c>
      <c r="O17" s="1670" t="s">
        <v>372</v>
      </c>
      <c r="P17" s="1670" t="s">
        <v>786</v>
      </c>
      <c r="Q17" s="1671" t="s">
        <v>254</v>
      </c>
      <c r="R17" s="659"/>
      <c r="S17" s="659"/>
      <c r="T17" s="695"/>
      <c r="U17" s="659"/>
      <c r="V17" s="659"/>
      <c r="W17" s="659"/>
    </row>
    <row r="18" spans="1:23" s="632" customFormat="1" ht="13.2" customHeight="1" thickBot="1">
      <c r="A18" s="1797"/>
      <c r="B18" s="1798"/>
      <c r="C18" s="1732"/>
      <c r="D18" s="1738"/>
      <c r="E18" s="1739">
        <v>288724610</v>
      </c>
      <c r="F18" s="1733" t="s">
        <v>235</v>
      </c>
      <c r="G18" s="1734" t="s">
        <v>36</v>
      </c>
      <c r="H18" s="1735">
        <f>I18+K18</f>
        <v>20</v>
      </c>
      <c r="I18" s="1735">
        <f>I10*1</f>
        <v>20</v>
      </c>
      <c r="J18" s="1735">
        <f>J10*1</f>
        <v>0</v>
      </c>
      <c r="K18" s="1736">
        <f>K10*1</f>
        <v>0</v>
      </c>
      <c r="L18" s="1736">
        <f>L10*1</f>
        <v>25</v>
      </c>
      <c r="M18" s="1736">
        <f>M10*1</f>
        <v>30</v>
      </c>
      <c r="N18" s="1737"/>
      <c r="O18" s="1688"/>
      <c r="P18" s="1688"/>
      <c r="Q18" s="1689"/>
      <c r="R18" s="659"/>
      <c r="S18" s="659"/>
      <c r="T18" s="695"/>
      <c r="U18" s="659"/>
      <c r="V18" s="659"/>
      <c r="W18" s="659"/>
    </row>
    <row r="19" spans="1:23" s="632" customFormat="1" ht="17.399999999999999" customHeight="1">
      <c r="A19" s="3083" t="s">
        <v>11</v>
      </c>
      <c r="B19" s="3114" t="s">
        <v>11</v>
      </c>
      <c r="C19" s="2550" t="s">
        <v>37</v>
      </c>
      <c r="D19" s="4085" t="s">
        <v>784</v>
      </c>
      <c r="E19" s="4082" t="s">
        <v>40</v>
      </c>
      <c r="F19" s="3043" t="s">
        <v>761</v>
      </c>
      <c r="G19" s="4074" t="s">
        <v>36</v>
      </c>
      <c r="H19" s="4072">
        <f>I19+K19</f>
        <v>4</v>
      </c>
      <c r="I19" s="4072">
        <v>4</v>
      </c>
      <c r="J19" s="4072">
        <v>0</v>
      </c>
      <c r="K19" s="4072">
        <v>0</v>
      </c>
      <c r="L19" s="4072">
        <v>10</v>
      </c>
      <c r="M19" s="4072">
        <v>15</v>
      </c>
      <c r="N19" s="847" t="s">
        <v>826</v>
      </c>
      <c r="O19" s="1675">
        <v>4</v>
      </c>
      <c r="P19" s="1675">
        <v>5</v>
      </c>
      <c r="Q19" s="1676">
        <v>7</v>
      </c>
      <c r="R19" s="659"/>
      <c r="S19" s="659"/>
      <c r="T19" s="695"/>
      <c r="U19" s="659"/>
      <c r="V19" s="659"/>
      <c r="W19" s="659"/>
    </row>
    <row r="20" spans="1:23" s="632" customFormat="1" ht="24">
      <c r="A20" s="4067"/>
      <c r="B20" s="4068"/>
      <c r="C20" s="4068"/>
      <c r="D20" s="4086"/>
      <c r="E20" s="4068"/>
      <c r="F20" s="4068"/>
      <c r="G20" s="4068"/>
      <c r="H20" s="4073"/>
      <c r="I20" s="4073"/>
      <c r="J20" s="4073"/>
      <c r="K20" s="4073"/>
      <c r="L20" s="4073"/>
      <c r="M20" s="4073"/>
      <c r="N20" s="1677" t="s">
        <v>758</v>
      </c>
      <c r="O20" s="1678">
        <v>600</v>
      </c>
      <c r="P20" s="1678">
        <v>800</v>
      </c>
      <c r="Q20" s="1679">
        <v>1000</v>
      </c>
      <c r="R20" s="659"/>
      <c r="S20" s="659"/>
      <c r="T20" s="695"/>
      <c r="U20" s="659"/>
      <c r="V20" s="659"/>
      <c r="W20" s="659"/>
    </row>
    <row r="21" spans="1:23" s="632" customFormat="1" ht="13.8" thickBot="1">
      <c r="A21" s="1797"/>
      <c r="B21" s="1798"/>
      <c r="C21" s="1732"/>
      <c r="D21" s="1738"/>
      <c r="E21" s="1739">
        <v>288724610</v>
      </c>
      <c r="F21" s="1733" t="s">
        <v>235</v>
      </c>
      <c r="G21" s="1734" t="s">
        <v>36</v>
      </c>
      <c r="H21" s="1735">
        <f>I21+K21</f>
        <v>4</v>
      </c>
      <c r="I21" s="1735">
        <f>I19*1</f>
        <v>4</v>
      </c>
      <c r="J21" s="1735">
        <f t="shared" ref="J21:M21" si="0">J19*1</f>
        <v>0</v>
      </c>
      <c r="K21" s="1735">
        <f t="shared" si="0"/>
        <v>0</v>
      </c>
      <c r="L21" s="1735">
        <f t="shared" si="0"/>
        <v>10</v>
      </c>
      <c r="M21" s="1735">
        <f t="shared" si="0"/>
        <v>15</v>
      </c>
      <c r="N21" s="1737"/>
      <c r="O21" s="1688"/>
      <c r="P21" s="1688"/>
      <c r="Q21" s="1689"/>
      <c r="R21" s="659"/>
      <c r="S21" s="659"/>
      <c r="T21" s="695"/>
      <c r="U21" s="659"/>
      <c r="V21" s="659"/>
      <c r="W21" s="659"/>
    </row>
    <row r="22" spans="1:23" ht="13.8" thickBot="1">
      <c r="A22" s="1803" t="s">
        <v>11</v>
      </c>
      <c r="B22" s="664" t="s">
        <v>11</v>
      </c>
      <c r="C22" s="4083" t="s">
        <v>14</v>
      </c>
      <c r="D22" s="2570"/>
      <c r="E22" s="2570"/>
      <c r="F22" s="2570"/>
      <c r="G22" s="4084"/>
      <c r="H22" s="1740">
        <f>H18+H21</f>
        <v>24</v>
      </c>
      <c r="I22" s="1740">
        <f t="shared" ref="I22:M22" si="1">I18+I21</f>
        <v>24</v>
      </c>
      <c r="J22" s="1740">
        <f t="shared" si="1"/>
        <v>0</v>
      </c>
      <c r="K22" s="1740">
        <f t="shared" si="1"/>
        <v>0</v>
      </c>
      <c r="L22" s="1740">
        <f t="shared" si="1"/>
        <v>35</v>
      </c>
      <c r="M22" s="1740">
        <f t="shared" si="1"/>
        <v>45</v>
      </c>
      <c r="N22" s="1672"/>
      <c r="O22" s="1673"/>
      <c r="P22" s="1673"/>
      <c r="Q22" s="1674"/>
      <c r="R22" s="41"/>
      <c r="S22" s="41"/>
      <c r="T22" s="41"/>
      <c r="U22" s="41"/>
      <c r="V22" s="41"/>
      <c r="W22" s="41"/>
    </row>
    <row r="23" spans="1:23" ht="13.8" thickBot="1">
      <c r="A23" s="642" t="s">
        <v>11</v>
      </c>
      <c r="B23" s="643" t="s">
        <v>34</v>
      </c>
      <c r="C23" s="2589" t="s">
        <v>759</v>
      </c>
      <c r="D23" s="2590"/>
      <c r="E23" s="2590"/>
      <c r="F23" s="2590"/>
      <c r="G23" s="2590"/>
      <c r="H23" s="2590"/>
      <c r="I23" s="2590"/>
      <c r="J23" s="2590"/>
      <c r="K23" s="2590"/>
      <c r="L23" s="2590"/>
      <c r="M23" s="2590"/>
      <c r="N23" s="2590"/>
      <c r="O23" s="2590"/>
      <c r="P23" s="2590"/>
      <c r="Q23" s="2606"/>
      <c r="R23" s="41"/>
      <c r="S23" s="41"/>
      <c r="T23" s="41"/>
      <c r="U23" s="41"/>
      <c r="V23" s="41"/>
      <c r="W23" s="41"/>
    </row>
    <row r="24" spans="1:23" s="632" customFormat="1" ht="13.8" thickBot="1">
      <c r="A24" s="1802"/>
      <c r="B24" s="1806"/>
      <c r="C24" s="1720"/>
      <c r="D24" s="1805"/>
      <c r="E24" s="1805"/>
      <c r="F24" s="1805"/>
      <c r="G24" s="1805"/>
      <c r="H24" s="1805"/>
      <c r="I24" s="1805"/>
      <c r="J24" s="1805"/>
      <c r="K24" s="1805"/>
      <c r="L24" s="1805"/>
      <c r="M24" s="1805"/>
      <c r="N24" s="1741" t="s">
        <v>764</v>
      </c>
      <c r="O24" s="1742">
        <v>3</v>
      </c>
      <c r="P24" s="1743">
        <v>5</v>
      </c>
      <c r="Q24" s="1744">
        <v>8</v>
      </c>
      <c r="R24" s="41"/>
      <c r="S24" s="41"/>
      <c r="T24" s="41"/>
      <c r="U24" s="41"/>
      <c r="V24" s="41"/>
      <c r="W24" s="41"/>
    </row>
    <row r="25" spans="1:23" ht="15" customHeight="1">
      <c r="A25" s="3083" t="s">
        <v>11</v>
      </c>
      <c r="B25" s="3114" t="s">
        <v>34</v>
      </c>
      <c r="C25" s="2550" t="s">
        <v>11</v>
      </c>
      <c r="D25" s="3087" t="s">
        <v>760</v>
      </c>
      <c r="E25" s="4087" t="s">
        <v>40</v>
      </c>
      <c r="F25" s="3043" t="s">
        <v>761</v>
      </c>
      <c r="G25" s="4074" t="s">
        <v>36</v>
      </c>
      <c r="H25" s="4072">
        <f>I25+K25</f>
        <v>12</v>
      </c>
      <c r="I25" s="4072">
        <v>12</v>
      </c>
      <c r="J25" s="4072">
        <v>0</v>
      </c>
      <c r="K25" s="4072">
        <v>0</v>
      </c>
      <c r="L25" s="4072">
        <v>15</v>
      </c>
      <c r="M25" s="4072">
        <v>20</v>
      </c>
      <c r="N25" s="847" t="s">
        <v>762</v>
      </c>
      <c r="O25" s="1675">
        <v>23</v>
      </c>
      <c r="P25" s="1675">
        <v>25</v>
      </c>
      <c r="Q25" s="1676">
        <v>25</v>
      </c>
      <c r="R25" s="41"/>
      <c r="S25" s="41"/>
      <c r="T25" s="41"/>
      <c r="U25" s="41"/>
      <c r="V25" s="41"/>
      <c r="W25" s="41"/>
    </row>
    <row r="26" spans="1:23" ht="25.2" customHeight="1">
      <c r="A26" s="4067"/>
      <c r="B26" s="4068"/>
      <c r="C26" s="4068"/>
      <c r="D26" s="4069"/>
      <c r="E26" s="4067"/>
      <c r="F26" s="4068"/>
      <c r="G26" s="4068"/>
      <c r="H26" s="4073"/>
      <c r="I26" s="4073"/>
      <c r="J26" s="4073"/>
      <c r="K26" s="4073"/>
      <c r="L26" s="4073"/>
      <c r="M26" s="4073"/>
      <c r="N26" s="1677" t="s">
        <v>763</v>
      </c>
      <c r="O26" s="1678">
        <v>20</v>
      </c>
      <c r="P26" s="1678">
        <v>40</v>
      </c>
      <c r="Q26" s="1679">
        <v>40</v>
      </c>
      <c r="R26" s="41"/>
      <c r="S26" s="41"/>
      <c r="T26" s="46"/>
      <c r="U26" s="41"/>
      <c r="V26" s="41"/>
      <c r="W26" s="41"/>
    </row>
    <row r="27" spans="1:23" ht="13.8" thickBot="1">
      <c r="A27" s="1803" t="s">
        <v>11</v>
      </c>
      <c r="B27" s="664" t="s">
        <v>34</v>
      </c>
      <c r="C27" s="1680" t="s">
        <v>37</v>
      </c>
      <c r="D27" s="1799" t="s">
        <v>765</v>
      </c>
      <c r="E27" s="1681">
        <v>288724610</v>
      </c>
      <c r="F27" s="1682" t="s">
        <v>235</v>
      </c>
      <c r="G27" s="1683" t="s">
        <v>36</v>
      </c>
      <c r="H27" s="1684">
        <f>I27+K27</f>
        <v>6</v>
      </c>
      <c r="I27" s="1684">
        <v>6</v>
      </c>
      <c r="J27" s="1684">
        <v>0</v>
      </c>
      <c r="K27" s="1685">
        <v>0</v>
      </c>
      <c r="L27" s="1684">
        <v>10</v>
      </c>
      <c r="M27" s="1686">
        <v>15</v>
      </c>
      <c r="N27" s="1687" t="s">
        <v>766</v>
      </c>
      <c r="O27" s="1688">
        <v>13</v>
      </c>
      <c r="P27" s="1688">
        <v>13</v>
      </c>
      <c r="Q27" s="1689">
        <v>13</v>
      </c>
      <c r="R27" s="41"/>
      <c r="S27" s="41"/>
      <c r="T27" s="46"/>
      <c r="U27" s="41"/>
      <c r="V27" s="41"/>
      <c r="W27" s="41"/>
    </row>
    <row r="28" spans="1:23" ht="13.8" thickBot="1">
      <c r="A28" s="642" t="s">
        <v>11</v>
      </c>
      <c r="B28" s="643" t="s">
        <v>34</v>
      </c>
      <c r="C28" s="2538" t="s">
        <v>14</v>
      </c>
      <c r="D28" s="2539"/>
      <c r="E28" s="2539"/>
      <c r="F28" s="2539"/>
      <c r="G28" s="2539"/>
      <c r="H28" s="1690">
        <f t="shared" ref="H28:M28" si="2">H25+H27</f>
        <v>18</v>
      </c>
      <c r="I28" s="1690">
        <f t="shared" si="2"/>
        <v>18</v>
      </c>
      <c r="J28" s="1690">
        <f t="shared" si="2"/>
        <v>0</v>
      </c>
      <c r="K28" s="1690">
        <f t="shared" si="2"/>
        <v>0</v>
      </c>
      <c r="L28" s="1690">
        <f t="shared" si="2"/>
        <v>25</v>
      </c>
      <c r="M28" s="1690">
        <f t="shared" si="2"/>
        <v>35</v>
      </c>
      <c r="N28" s="1691"/>
      <c r="O28" s="651"/>
      <c r="P28" s="651"/>
      <c r="Q28" s="652"/>
      <c r="R28" s="41"/>
      <c r="S28" s="41"/>
      <c r="T28" s="41"/>
      <c r="U28" s="41"/>
      <c r="V28" s="41"/>
      <c r="W28" s="41"/>
    </row>
    <row r="29" spans="1:23" ht="13.95" customHeight="1" thickBot="1">
      <c r="A29" s="642" t="s">
        <v>11</v>
      </c>
      <c r="B29" s="643" t="s">
        <v>35</v>
      </c>
      <c r="C29" s="2563" t="s">
        <v>771</v>
      </c>
      <c r="D29" s="2563"/>
      <c r="E29" s="2563"/>
      <c r="F29" s="2563"/>
      <c r="G29" s="2563"/>
      <c r="H29" s="2563"/>
      <c r="I29" s="2563"/>
      <c r="J29" s="2563"/>
      <c r="K29" s="2563"/>
      <c r="L29" s="2563"/>
      <c r="M29" s="2563"/>
      <c r="N29" s="2563"/>
      <c r="O29" s="2563"/>
      <c r="P29" s="2563"/>
      <c r="Q29" s="2574"/>
      <c r="R29" s="41"/>
      <c r="S29" s="41"/>
      <c r="T29" s="41"/>
      <c r="U29" s="41"/>
      <c r="V29" s="41"/>
      <c r="W29" s="41"/>
    </row>
    <row r="30" spans="1:23" s="632" customFormat="1" ht="27" thickBot="1">
      <c r="A30" s="1807" t="s">
        <v>11</v>
      </c>
      <c r="B30" s="1692" t="s">
        <v>35</v>
      </c>
      <c r="C30" s="1693" t="s">
        <v>11</v>
      </c>
      <c r="D30" s="1804" t="s">
        <v>767</v>
      </c>
      <c r="E30" s="1694" t="s">
        <v>40</v>
      </c>
      <c r="F30" s="1695" t="s">
        <v>235</v>
      </c>
      <c r="G30" s="1696" t="s">
        <v>36</v>
      </c>
      <c r="H30" s="1808">
        <f>I30+K30</f>
        <v>25</v>
      </c>
      <c r="I30" s="1808">
        <v>25</v>
      </c>
      <c r="J30" s="1808">
        <v>0</v>
      </c>
      <c r="K30" s="1697">
        <v>0</v>
      </c>
      <c r="L30" s="1697">
        <v>30</v>
      </c>
      <c r="M30" s="1697">
        <v>40</v>
      </c>
      <c r="N30" s="1698" t="s">
        <v>768</v>
      </c>
      <c r="O30" s="1699">
        <v>15</v>
      </c>
      <c r="P30" s="1699">
        <v>18</v>
      </c>
      <c r="Q30" s="1700">
        <v>20</v>
      </c>
      <c r="R30" s="41"/>
      <c r="S30" s="41"/>
      <c r="T30" s="41"/>
      <c r="U30" s="41"/>
      <c r="V30" s="41"/>
      <c r="W30" s="41"/>
    </row>
    <row r="31" spans="1:23">
      <c r="A31" s="3083" t="s">
        <v>11</v>
      </c>
      <c r="B31" s="3114" t="s">
        <v>35</v>
      </c>
      <c r="C31" s="2550" t="s">
        <v>13</v>
      </c>
      <c r="D31" s="3758" t="s">
        <v>769</v>
      </c>
      <c r="E31" s="4070" t="s">
        <v>40</v>
      </c>
      <c r="F31" s="4071" t="s">
        <v>235</v>
      </c>
      <c r="G31" s="1701" t="s">
        <v>36</v>
      </c>
      <c r="H31" s="1702">
        <f t="shared" ref="H31" si="3">I31+K31</f>
        <v>0</v>
      </c>
      <c r="I31" s="1702">
        <v>0</v>
      </c>
      <c r="J31" s="1702">
        <v>0</v>
      </c>
      <c r="K31" s="1703">
        <v>0</v>
      </c>
      <c r="L31" s="1703">
        <v>0</v>
      </c>
      <c r="M31" s="1702">
        <v>0</v>
      </c>
      <c r="N31" s="1704" t="s">
        <v>770</v>
      </c>
      <c r="O31" s="1675">
        <v>8</v>
      </c>
      <c r="P31" s="1675">
        <v>8</v>
      </c>
      <c r="Q31" s="1676">
        <v>10</v>
      </c>
      <c r="R31" s="41"/>
      <c r="S31" s="41"/>
      <c r="T31" s="41"/>
      <c r="U31" s="41"/>
      <c r="V31" s="41"/>
      <c r="W31" s="41"/>
    </row>
    <row r="32" spans="1:23" ht="25.2" customHeight="1" thickBot="1">
      <c r="A32" s="4067"/>
      <c r="B32" s="4068"/>
      <c r="C32" s="4068"/>
      <c r="D32" s="4069"/>
      <c r="E32" s="4067"/>
      <c r="F32" s="4068"/>
      <c r="G32" s="1705"/>
      <c r="H32" s="1706"/>
      <c r="I32" s="1706"/>
      <c r="J32" s="1706"/>
      <c r="K32" s="1707"/>
      <c r="L32" s="1707"/>
      <c r="M32" s="1707"/>
      <c r="N32" s="1708" t="s">
        <v>845</v>
      </c>
      <c r="O32" s="1709">
        <v>6</v>
      </c>
      <c r="P32" s="1709">
        <v>6</v>
      </c>
      <c r="Q32" s="1710">
        <v>8</v>
      </c>
      <c r="R32" s="41"/>
      <c r="S32" s="41"/>
      <c r="T32" s="41"/>
      <c r="U32" s="41"/>
      <c r="V32" s="41"/>
      <c r="W32" s="41"/>
    </row>
    <row r="33" spans="1:23" ht="13.8" thickBot="1">
      <c r="A33" s="642" t="s">
        <v>11</v>
      </c>
      <c r="B33" s="643" t="s">
        <v>35</v>
      </c>
      <c r="C33" s="2538" t="s">
        <v>14</v>
      </c>
      <c r="D33" s="2539"/>
      <c r="E33" s="2539"/>
      <c r="F33" s="2539"/>
      <c r="G33" s="2539"/>
      <c r="H33" s="1711">
        <f t="shared" ref="H33:M33" si="4">H30*1</f>
        <v>25</v>
      </c>
      <c r="I33" s="1712">
        <f t="shared" si="4"/>
        <v>25</v>
      </c>
      <c r="J33" s="1712">
        <f t="shared" si="4"/>
        <v>0</v>
      </c>
      <c r="K33" s="1712">
        <f t="shared" si="4"/>
        <v>0</v>
      </c>
      <c r="L33" s="1712">
        <f t="shared" si="4"/>
        <v>30</v>
      </c>
      <c r="M33" s="1712">
        <f t="shared" si="4"/>
        <v>40</v>
      </c>
      <c r="N33" s="1691"/>
      <c r="O33" s="651"/>
      <c r="P33" s="651"/>
      <c r="Q33" s="652"/>
      <c r="R33" s="41"/>
      <c r="S33" s="41"/>
      <c r="T33" s="41"/>
      <c r="U33" s="41"/>
      <c r="V33" s="41"/>
      <c r="W33" s="41"/>
    </row>
    <row r="34" spans="1:23" ht="13.8" thickBot="1">
      <c r="A34" s="653" t="s">
        <v>11</v>
      </c>
      <c r="B34" s="2572" t="s">
        <v>60</v>
      </c>
      <c r="C34" s="2572"/>
      <c r="D34" s="2572"/>
      <c r="E34" s="2572"/>
      <c r="F34" s="2572"/>
      <c r="G34" s="2540"/>
      <c r="H34" s="1713">
        <f t="shared" ref="H34:M34" si="5">H33+H28+H22</f>
        <v>67</v>
      </c>
      <c r="I34" s="1713">
        <f t="shared" si="5"/>
        <v>67</v>
      </c>
      <c r="J34" s="1713">
        <f t="shared" si="5"/>
        <v>0</v>
      </c>
      <c r="K34" s="1713">
        <f t="shared" si="5"/>
        <v>0</v>
      </c>
      <c r="L34" s="1713">
        <f t="shared" si="5"/>
        <v>90</v>
      </c>
      <c r="M34" s="1713">
        <f t="shared" si="5"/>
        <v>120</v>
      </c>
      <c r="N34" s="656"/>
      <c r="O34" s="656"/>
      <c r="P34" s="656"/>
      <c r="Q34" s="657"/>
      <c r="R34" s="41"/>
      <c r="S34" s="41"/>
      <c r="T34" s="41"/>
      <c r="U34" s="41"/>
      <c r="V34" s="41"/>
      <c r="W34" s="41"/>
    </row>
    <row r="35" spans="1:23" ht="13.8" thickBot="1">
      <c r="A35" s="36" t="s">
        <v>11</v>
      </c>
      <c r="B35" s="2542" t="s">
        <v>15</v>
      </c>
      <c r="C35" s="2542"/>
      <c r="D35" s="2542"/>
      <c r="E35" s="2542"/>
      <c r="F35" s="2542"/>
      <c r="G35" s="2542"/>
      <c r="H35" s="37">
        <f t="shared" ref="H35:M35" si="6">H34*1</f>
        <v>67</v>
      </c>
      <c r="I35" s="37">
        <f t="shared" si="6"/>
        <v>67</v>
      </c>
      <c r="J35" s="37">
        <f t="shared" si="6"/>
        <v>0</v>
      </c>
      <c r="K35" s="37">
        <f t="shared" si="6"/>
        <v>0</v>
      </c>
      <c r="L35" s="37">
        <f t="shared" si="6"/>
        <v>90</v>
      </c>
      <c r="M35" s="37">
        <f t="shared" si="6"/>
        <v>120</v>
      </c>
      <c r="N35" s="2543"/>
      <c r="O35" s="2544"/>
      <c r="P35" s="2544"/>
      <c r="Q35" s="2545"/>
      <c r="R35" s="41"/>
      <c r="S35" s="41"/>
      <c r="T35" s="41"/>
      <c r="U35" s="41"/>
      <c r="V35" s="41"/>
      <c r="W35" s="41"/>
    </row>
    <row r="36" spans="1:23">
      <c r="A36" s="634"/>
      <c r="B36" s="635"/>
      <c r="C36" s="635"/>
      <c r="D36" s="635"/>
      <c r="E36" s="1714"/>
      <c r="F36" s="1715"/>
      <c r="G36" s="1715"/>
      <c r="H36" s="1716"/>
      <c r="I36" s="1716"/>
      <c r="J36" s="1716"/>
      <c r="K36" s="1716"/>
      <c r="L36" s="1716"/>
      <c r="M36" s="1716"/>
      <c r="N36" s="637"/>
      <c r="O36" s="637"/>
      <c r="P36" s="637"/>
      <c r="Q36" s="637"/>
      <c r="R36" s="138"/>
      <c r="S36" s="138"/>
      <c r="T36" s="138"/>
      <c r="U36" s="138"/>
      <c r="V36" s="138"/>
      <c r="W36" s="138"/>
    </row>
    <row r="37" spans="1:23" ht="13.8" thickBot="1">
      <c r="A37" s="634"/>
      <c r="B37" s="635"/>
      <c r="C37" s="635"/>
      <c r="D37" s="635"/>
      <c r="E37" s="635"/>
      <c r="F37" s="2548" t="s">
        <v>16</v>
      </c>
      <c r="G37" s="2549"/>
      <c r="H37" s="2549"/>
      <c r="I37" s="2549"/>
      <c r="J37" s="2549"/>
      <c r="K37" s="2549"/>
      <c r="L37" s="2549"/>
      <c r="M37" s="2549"/>
      <c r="N37" s="637"/>
      <c r="O37" s="637"/>
      <c r="P37" s="637"/>
      <c r="Q37" s="637"/>
      <c r="R37" s="138"/>
      <c r="S37" s="138"/>
      <c r="T37" s="138"/>
      <c r="U37" s="138"/>
      <c r="V37" s="138"/>
      <c r="W37" s="138"/>
    </row>
    <row r="38" spans="1:23" ht="43.2" customHeight="1" thickBot="1">
      <c r="A38" s="1650"/>
      <c r="B38" s="1650"/>
      <c r="C38" s="2528" t="s">
        <v>17</v>
      </c>
      <c r="D38" s="2529"/>
      <c r="E38" s="2529"/>
      <c r="F38" s="2529"/>
      <c r="G38" s="2530"/>
      <c r="H38" s="2531" t="s">
        <v>672</v>
      </c>
      <c r="I38" s="2532"/>
      <c r="J38" s="2532"/>
      <c r="K38" s="2533"/>
      <c r="L38" s="41"/>
      <c r="M38" s="41"/>
      <c r="N38" s="1650"/>
      <c r="O38" s="1717"/>
      <c r="P38" s="1650"/>
      <c r="Q38" s="1650"/>
      <c r="R38" s="41"/>
      <c r="S38" s="41"/>
      <c r="T38" s="41"/>
      <c r="U38" s="41"/>
      <c r="V38" s="41"/>
      <c r="W38" s="41"/>
    </row>
    <row r="39" spans="1:23" ht="19.95" customHeight="1" thickBot="1">
      <c r="A39" s="1650"/>
      <c r="B39" s="1650"/>
      <c r="C39" s="2518" t="s">
        <v>18</v>
      </c>
      <c r="D39" s="2519"/>
      <c r="E39" s="2519"/>
      <c r="F39" s="2519"/>
      <c r="G39" s="2520"/>
      <c r="H39" s="2521">
        <f>H40+H41+H42+H43+H44</f>
        <v>67</v>
      </c>
      <c r="I39" s="2522"/>
      <c r="J39" s="2522"/>
      <c r="K39" s="2523"/>
      <c r="L39" s="41"/>
      <c r="M39" s="41"/>
      <c r="N39" s="1650"/>
      <c r="O39" s="1717"/>
      <c r="P39" s="1650"/>
      <c r="Q39" s="1650"/>
      <c r="R39" s="41"/>
      <c r="S39" s="41"/>
      <c r="T39" s="41"/>
      <c r="U39" s="41"/>
      <c r="V39" s="41"/>
      <c r="W39" s="41"/>
    </row>
    <row r="40" spans="1:23" ht="13.95" customHeight="1">
      <c r="A40" s="1650"/>
      <c r="B40" s="1650"/>
      <c r="C40" s="2506" t="s">
        <v>61</v>
      </c>
      <c r="D40" s="2507"/>
      <c r="E40" s="2507"/>
      <c r="F40" s="2507"/>
      <c r="G40" s="2534"/>
      <c r="H40" s="2535">
        <v>67</v>
      </c>
      <c r="I40" s="2536"/>
      <c r="J40" s="2536"/>
      <c r="K40" s="2537"/>
      <c r="L40" s="41"/>
      <c r="M40" s="41"/>
      <c r="N40" s="1650"/>
      <c r="O40" s="1717"/>
      <c r="P40" s="1650"/>
      <c r="Q40" s="1650"/>
      <c r="R40" s="41"/>
      <c r="S40" s="41"/>
      <c r="T40" s="41"/>
      <c r="U40" s="41"/>
      <c r="V40" s="41"/>
      <c r="W40" s="41"/>
    </row>
    <row r="41" spans="1:23" ht="13.2" customHeight="1">
      <c r="A41" s="1650"/>
      <c r="B41" s="1650"/>
      <c r="C41" s="2524" t="s">
        <v>62</v>
      </c>
      <c r="D41" s="2525"/>
      <c r="E41" s="2525"/>
      <c r="F41" s="2525"/>
      <c r="G41" s="2526"/>
      <c r="H41" s="2509">
        <v>0</v>
      </c>
      <c r="I41" s="2499"/>
      <c r="J41" s="2499"/>
      <c r="K41" s="2500"/>
      <c r="L41" s="41"/>
      <c r="M41" s="41"/>
      <c r="N41" s="1650"/>
      <c r="O41" s="1717"/>
      <c r="P41" s="1650"/>
      <c r="Q41" s="1650"/>
      <c r="R41" s="41"/>
      <c r="S41" s="41"/>
      <c r="T41" s="41"/>
      <c r="U41" s="41"/>
      <c r="V41" s="41"/>
      <c r="W41" s="41"/>
    </row>
    <row r="42" spans="1:23" ht="13.2" customHeight="1">
      <c r="A42" s="1650"/>
      <c r="B42" s="1650"/>
      <c r="C42" s="2496" t="s">
        <v>225</v>
      </c>
      <c r="D42" s="2497"/>
      <c r="E42" s="2497"/>
      <c r="F42" s="2497"/>
      <c r="G42" s="2527"/>
      <c r="H42" s="2509">
        <v>0</v>
      </c>
      <c r="I42" s="2499"/>
      <c r="J42" s="2499"/>
      <c r="K42" s="2500"/>
      <c r="L42" s="41"/>
      <c r="M42" s="41"/>
      <c r="N42" s="1650"/>
      <c r="O42" s="1717"/>
      <c r="P42" s="1650"/>
      <c r="Q42" s="1650"/>
      <c r="R42" s="41"/>
      <c r="S42" s="41"/>
      <c r="T42" s="41"/>
      <c r="U42" s="41"/>
      <c r="V42" s="41"/>
      <c r="W42" s="41"/>
    </row>
    <row r="43" spans="1:23" ht="13.2" customHeight="1">
      <c r="A43" s="1650"/>
      <c r="B43" s="1650"/>
      <c r="C43" s="2496" t="s">
        <v>119</v>
      </c>
      <c r="D43" s="2497"/>
      <c r="E43" s="2497"/>
      <c r="F43" s="2497"/>
      <c r="G43" s="2527"/>
      <c r="H43" s="2509">
        <v>0</v>
      </c>
      <c r="I43" s="2499"/>
      <c r="J43" s="2499"/>
      <c r="K43" s="2500"/>
      <c r="L43" s="41"/>
      <c r="M43" s="41"/>
      <c r="N43" s="1650"/>
      <c r="O43" s="1717"/>
      <c r="P43" s="1650"/>
      <c r="Q43" s="1650"/>
      <c r="R43" s="41"/>
      <c r="S43" s="41"/>
      <c r="T43" s="41"/>
      <c r="U43" s="41"/>
      <c r="V43" s="41"/>
      <c r="W43" s="41"/>
    </row>
    <row r="44" spans="1:23" ht="13.2" customHeight="1" thickBot="1">
      <c r="A44" s="1650"/>
      <c r="B44" s="1650"/>
      <c r="C44" s="2524" t="s">
        <v>221</v>
      </c>
      <c r="D44" s="2525"/>
      <c r="E44" s="2525"/>
      <c r="F44" s="2525"/>
      <c r="G44" s="2526"/>
      <c r="H44" s="2509">
        <v>0</v>
      </c>
      <c r="I44" s="2499"/>
      <c r="J44" s="2499"/>
      <c r="K44" s="2500"/>
      <c r="L44" s="41"/>
      <c r="M44" s="41"/>
      <c r="N44" s="1650"/>
      <c r="O44" s="1717"/>
      <c r="P44" s="1650"/>
      <c r="Q44" s="1650"/>
      <c r="R44" s="41"/>
      <c r="S44" s="41"/>
      <c r="T44" s="41"/>
      <c r="U44" s="41"/>
      <c r="V44" s="41"/>
      <c r="W44" s="41"/>
    </row>
    <row r="45" spans="1:23" ht="13.95" customHeight="1" thickBot="1">
      <c r="A45" s="1650"/>
      <c r="B45" s="1650"/>
      <c r="C45" s="2518" t="s">
        <v>19</v>
      </c>
      <c r="D45" s="2519"/>
      <c r="E45" s="2519"/>
      <c r="F45" s="2519"/>
      <c r="G45" s="2520"/>
      <c r="H45" s="2521">
        <f>H46+H47+H48</f>
        <v>0</v>
      </c>
      <c r="I45" s="2522"/>
      <c r="J45" s="2522"/>
      <c r="K45" s="2523"/>
      <c r="L45" s="41"/>
      <c r="M45" s="41"/>
      <c r="N45" s="1650"/>
      <c r="O45" s="1717"/>
      <c r="P45" s="1650"/>
      <c r="Q45" s="1650"/>
      <c r="R45" s="41"/>
      <c r="S45" s="41"/>
      <c r="T45" s="41"/>
      <c r="U45" s="41"/>
      <c r="V45" s="41"/>
      <c r="W45" s="41"/>
    </row>
    <row r="46" spans="1:23" ht="13.95" customHeight="1">
      <c r="A46" s="1650"/>
      <c r="B46" s="1650"/>
      <c r="C46" s="4064" t="s">
        <v>63</v>
      </c>
      <c r="D46" s="4065"/>
      <c r="E46" s="4065"/>
      <c r="F46" s="4065"/>
      <c r="G46" s="4066"/>
      <c r="H46" s="3209">
        <v>0</v>
      </c>
      <c r="I46" s="3209"/>
      <c r="J46" s="3209"/>
      <c r="K46" s="3210"/>
      <c r="L46" s="41"/>
      <c r="M46" s="41"/>
      <c r="N46" s="1650"/>
      <c r="O46" s="1717"/>
      <c r="P46" s="1650"/>
      <c r="Q46" s="1650"/>
      <c r="R46" s="41"/>
      <c r="S46" s="41"/>
      <c r="T46" s="41"/>
      <c r="U46" s="41"/>
      <c r="V46" s="41"/>
      <c r="W46" s="41"/>
    </row>
    <row r="47" spans="1:23" ht="13.2" customHeight="1">
      <c r="A47" s="1650"/>
      <c r="B47" s="1650"/>
      <c r="C47" s="2512" t="s">
        <v>64</v>
      </c>
      <c r="D47" s="2513"/>
      <c r="E47" s="2513"/>
      <c r="F47" s="2513"/>
      <c r="G47" s="2514"/>
      <c r="H47" s="2499">
        <v>0</v>
      </c>
      <c r="I47" s="2499"/>
      <c r="J47" s="2499"/>
      <c r="K47" s="2500"/>
      <c r="L47" s="41"/>
      <c r="M47" s="41"/>
      <c r="N47" s="1650"/>
      <c r="O47" s="1717"/>
      <c r="P47" s="1650"/>
      <c r="Q47" s="1650"/>
      <c r="R47" s="41"/>
      <c r="S47" s="41"/>
      <c r="T47" s="41"/>
      <c r="U47" s="41"/>
      <c r="V47" s="41"/>
      <c r="W47" s="41"/>
    </row>
    <row r="48" spans="1:23" ht="13.2" customHeight="1" thickBot="1">
      <c r="A48" s="1650"/>
      <c r="B48" s="1650"/>
      <c r="C48" s="2496" t="s">
        <v>65</v>
      </c>
      <c r="D48" s="2497"/>
      <c r="E48" s="2497"/>
      <c r="F48" s="2497"/>
      <c r="G48" s="2498"/>
      <c r="H48" s="2499"/>
      <c r="I48" s="2499"/>
      <c r="J48" s="2499"/>
      <c r="K48" s="2500"/>
      <c r="L48" s="41"/>
      <c r="M48" s="41"/>
      <c r="N48" s="1650"/>
      <c r="O48" s="1717"/>
      <c r="P48" s="1650"/>
      <c r="Q48" s="1650"/>
      <c r="R48" s="41"/>
      <c r="S48" s="41"/>
      <c r="T48" s="41"/>
      <c r="U48" s="41"/>
      <c r="V48" s="41"/>
      <c r="W48" s="41"/>
    </row>
    <row r="49" spans="1:23" ht="13.95" customHeight="1" thickBot="1">
      <c r="A49" s="1650"/>
      <c r="B49" s="1650"/>
      <c r="C49" s="2501" t="s">
        <v>20</v>
      </c>
      <c r="D49" s="2502"/>
      <c r="E49" s="2502"/>
      <c r="F49" s="2502"/>
      <c r="G49" s="2503"/>
      <c r="H49" s="2504">
        <f>H39+H45</f>
        <v>67</v>
      </c>
      <c r="I49" s="2504"/>
      <c r="J49" s="2504"/>
      <c r="K49" s="2505"/>
      <c r="L49" s="1650"/>
      <c r="M49" s="1650"/>
      <c r="N49" s="1650"/>
      <c r="O49" s="1717"/>
      <c r="P49" s="1650"/>
      <c r="Q49" s="1650"/>
      <c r="R49" s="41"/>
      <c r="S49" s="41"/>
      <c r="T49" s="41"/>
      <c r="U49" s="41"/>
      <c r="V49" s="41"/>
      <c r="W49" s="41"/>
    </row>
  </sheetData>
  <mergeCells count="98">
    <mergeCell ref="F37:M37"/>
    <mergeCell ref="C38:G38"/>
    <mergeCell ref="H38:K38"/>
    <mergeCell ref="N1:Q1"/>
    <mergeCell ref="D3:W3"/>
    <mergeCell ref="F4:F6"/>
    <mergeCell ref="G4:G6"/>
    <mergeCell ref="H4:K4"/>
    <mergeCell ref="L4:L6"/>
    <mergeCell ref="M4:M6"/>
    <mergeCell ref="N4:Q4"/>
    <mergeCell ref="H5:H6"/>
    <mergeCell ref="I5:J5"/>
    <mergeCell ref="K5:K6"/>
    <mergeCell ref="N5:N6"/>
    <mergeCell ref="O5:Q5"/>
    <mergeCell ref="A4:A6"/>
    <mergeCell ref="B4:B6"/>
    <mergeCell ref="C4:C6"/>
    <mergeCell ref="D4:D6"/>
    <mergeCell ref="E4:E6"/>
    <mergeCell ref="B7:Q7"/>
    <mergeCell ref="C8:Q8"/>
    <mergeCell ref="F10:F17"/>
    <mergeCell ref="G10:G17"/>
    <mergeCell ref="H10:H17"/>
    <mergeCell ref="I10:I17"/>
    <mergeCell ref="J10:J17"/>
    <mergeCell ref="K10:K17"/>
    <mergeCell ref="L10:L17"/>
    <mergeCell ref="M10:M17"/>
    <mergeCell ref="A25:A26"/>
    <mergeCell ref="B25:B26"/>
    <mergeCell ref="C25:C26"/>
    <mergeCell ref="D25:D26"/>
    <mergeCell ref="E25:E26"/>
    <mergeCell ref="A19:A20"/>
    <mergeCell ref="E19:E20"/>
    <mergeCell ref="F19:F20"/>
    <mergeCell ref="G19:G20"/>
    <mergeCell ref="C23:Q23"/>
    <mergeCell ref="M19:M20"/>
    <mergeCell ref="H19:H20"/>
    <mergeCell ref="I19:I20"/>
    <mergeCell ref="J19:J20"/>
    <mergeCell ref="K19:K20"/>
    <mergeCell ref="L19:L20"/>
    <mergeCell ref="C22:G22"/>
    <mergeCell ref="B19:B20"/>
    <mergeCell ref="C19:C20"/>
    <mergeCell ref="D19:D20"/>
    <mergeCell ref="A10:A17"/>
    <mergeCell ref="B10:B17"/>
    <mergeCell ref="C10:C17"/>
    <mergeCell ref="D10:D17"/>
    <mergeCell ref="E10:E17"/>
    <mergeCell ref="K25:K26"/>
    <mergeCell ref="L25:L26"/>
    <mergeCell ref="M25:M26"/>
    <mergeCell ref="F25:F26"/>
    <mergeCell ref="G25:G26"/>
    <mergeCell ref="H25:H26"/>
    <mergeCell ref="I25:I26"/>
    <mergeCell ref="J25:J26"/>
    <mergeCell ref="C28:G28"/>
    <mergeCell ref="C31:C32"/>
    <mergeCell ref="D31:D32"/>
    <mergeCell ref="E31:E32"/>
    <mergeCell ref="F31:F32"/>
    <mergeCell ref="C33:G33"/>
    <mergeCell ref="B35:G35"/>
    <mergeCell ref="C29:Q29"/>
    <mergeCell ref="A31:A32"/>
    <mergeCell ref="B31:B32"/>
    <mergeCell ref="B34:G34"/>
    <mergeCell ref="N35:Q35"/>
    <mergeCell ref="C40:G40"/>
    <mergeCell ref="H40:K40"/>
    <mergeCell ref="C41:G41"/>
    <mergeCell ref="H41:K41"/>
    <mergeCell ref="C39:G39"/>
    <mergeCell ref="H39:K39"/>
    <mergeCell ref="C42:G42"/>
    <mergeCell ref="H42:K42"/>
    <mergeCell ref="C43:G43"/>
    <mergeCell ref="H43:K43"/>
    <mergeCell ref="C44:G44"/>
    <mergeCell ref="H44:K44"/>
    <mergeCell ref="C45:G45"/>
    <mergeCell ref="H45:K45"/>
    <mergeCell ref="C49:G49"/>
    <mergeCell ref="H49:K49"/>
    <mergeCell ref="C46:G46"/>
    <mergeCell ref="H46:K46"/>
    <mergeCell ref="C47:G47"/>
    <mergeCell ref="H47:K47"/>
    <mergeCell ref="C48:G48"/>
    <mergeCell ref="H48:K48"/>
  </mergeCells>
  <pageMargins left="0.7" right="0.7" top="0.75" bottom="0.75"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zoomScaleNormal="100" workbookViewId="0">
      <selection activeCell="N1" sqref="N1:Q1"/>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632" customFormat="1" ht="46.2" customHeight="1">
      <c r="N1" s="3139" t="s">
        <v>1143</v>
      </c>
      <c r="O1" s="3139"/>
      <c r="P1" s="3139"/>
      <c r="Q1" s="3139"/>
    </row>
    <row r="2" spans="1:23" ht="15.6">
      <c r="A2" s="633"/>
      <c r="B2" s="633"/>
      <c r="C2" s="633"/>
      <c r="D2" s="633"/>
      <c r="E2" s="690" t="s">
        <v>405</v>
      </c>
      <c r="F2" s="633"/>
      <c r="G2" s="638"/>
      <c r="H2" s="633"/>
      <c r="I2" s="633"/>
      <c r="J2" s="633"/>
      <c r="K2" s="633"/>
      <c r="L2" s="708"/>
      <c r="M2" s="691"/>
      <c r="N2" s="691"/>
      <c r="O2" s="691"/>
      <c r="P2" s="691"/>
      <c r="Q2" s="691"/>
      <c r="R2" s="659"/>
      <c r="S2" s="659"/>
      <c r="T2" s="659"/>
      <c r="U2" s="659"/>
      <c r="V2" s="659"/>
      <c r="W2" s="659"/>
    </row>
    <row r="3" spans="1:23" ht="21.6" customHeight="1" thickBot="1">
      <c r="A3" s="633"/>
      <c r="B3" s="633"/>
      <c r="C3" s="633"/>
      <c r="D3" s="4155" t="s">
        <v>33</v>
      </c>
      <c r="E3" s="4155"/>
      <c r="F3" s="4155"/>
      <c r="G3" s="4155"/>
      <c r="H3" s="4155"/>
      <c r="I3" s="4155"/>
      <c r="J3" s="4155"/>
      <c r="K3" s="4155"/>
      <c r="L3" s="4155"/>
      <c r="M3" s="4155"/>
      <c r="N3" s="4155"/>
      <c r="O3" s="4155"/>
      <c r="P3" s="4155"/>
      <c r="Q3" s="4155"/>
      <c r="R3" s="4155"/>
      <c r="S3" s="4155"/>
      <c r="T3" s="4155"/>
      <c r="U3" s="4155"/>
      <c r="V3" s="4155"/>
      <c r="W3" s="4155"/>
    </row>
    <row r="4" spans="1:23" ht="45" customHeight="1">
      <c r="A4" s="2673" t="s">
        <v>0</v>
      </c>
      <c r="B4" s="2676" t="s">
        <v>1</v>
      </c>
      <c r="C4" s="2676" t="s">
        <v>2</v>
      </c>
      <c r="D4" s="2679" t="s">
        <v>3</v>
      </c>
      <c r="E4" s="2682" t="s">
        <v>4</v>
      </c>
      <c r="F4" s="2685" t="s">
        <v>5</v>
      </c>
      <c r="G4" s="2651" t="s">
        <v>6</v>
      </c>
      <c r="H4" s="2531" t="s">
        <v>673</v>
      </c>
      <c r="I4" s="2532"/>
      <c r="J4" s="2532"/>
      <c r="K4" s="2533"/>
      <c r="L4" s="3147" t="s">
        <v>436</v>
      </c>
      <c r="M4" s="3144" t="s">
        <v>1089</v>
      </c>
      <c r="N4" s="2654" t="s">
        <v>21</v>
      </c>
      <c r="O4" s="2655"/>
      <c r="P4" s="2655"/>
      <c r="Q4" s="2656"/>
      <c r="R4" s="659"/>
      <c r="S4" s="659"/>
      <c r="T4" s="659"/>
      <c r="U4" s="659"/>
      <c r="V4" s="659"/>
      <c r="W4" s="659"/>
    </row>
    <row r="5" spans="1:23" ht="13.2" customHeight="1">
      <c r="A5" s="2674"/>
      <c r="B5" s="2677"/>
      <c r="C5" s="2677"/>
      <c r="D5" s="2680"/>
      <c r="E5" s="2683"/>
      <c r="F5" s="2686"/>
      <c r="G5" s="2652"/>
      <c r="H5" s="2657" t="s">
        <v>7</v>
      </c>
      <c r="I5" s="2659" t="s">
        <v>8</v>
      </c>
      <c r="J5" s="2659"/>
      <c r="K5" s="2660" t="s">
        <v>223</v>
      </c>
      <c r="L5" s="3010"/>
      <c r="M5" s="3006"/>
      <c r="N5" s="2662" t="s">
        <v>32</v>
      </c>
      <c r="O5" s="2664" t="s">
        <v>9</v>
      </c>
      <c r="P5" s="2664"/>
      <c r="Q5" s="2665"/>
      <c r="R5" s="659"/>
      <c r="S5" s="659"/>
      <c r="T5" s="659"/>
      <c r="U5" s="659"/>
      <c r="V5" s="659"/>
      <c r="W5" s="659"/>
    </row>
    <row r="6" spans="1:23" ht="103.95" customHeight="1" thickBot="1">
      <c r="A6" s="2675"/>
      <c r="B6" s="2678"/>
      <c r="C6" s="2678"/>
      <c r="D6" s="2681"/>
      <c r="E6" s="2684"/>
      <c r="F6" s="2687"/>
      <c r="G6" s="2653"/>
      <c r="H6" s="2658"/>
      <c r="I6" s="2395" t="s">
        <v>7</v>
      </c>
      <c r="J6" s="2405" t="s">
        <v>10</v>
      </c>
      <c r="K6" s="2661"/>
      <c r="L6" s="3011"/>
      <c r="M6" s="3007"/>
      <c r="N6" s="2663"/>
      <c r="O6" s="639" t="s">
        <v>121</v>
      </c>
      <c r="P6" s="639" t="s">
        <v>433</v>
      </c>
      <c r="Q6" s="640" t="s">
        <v>671</v>
      </c>
      <c r="R6" s="659"/>
      <c r="S6" s="659"/>
      <c r="T6" s="659"/>
      <c r="U6" s="659"/>
      <c r="V6" s="659"/>
      <c r="W6" s="659"/>
    </row>
    <row r="7" spans="1:23" ht="31.2" customHeight="1" thickBot="1">
      <c r="A7" s="641" t="s">
        <v>11</v>
      </c>
      <c r="B7" s="2561" t="s">
        <v>1090</v>
      </c>
      <c r="C7" s="2561"/>
      <c r="D7" s="2561"/>
      <c r="E7" s="2561"/>
      <c r="F7" s="2561"/>
      <c r="G7" s="2561"/>
      <c r="H7" s="2561"/>
      <c r="I7" s="2561"/>
      <c r="J7" s="2561"/>
      <c r="K7" s="2561"/>
      <c r="L7" s="2561"/>
      <c r="M7" s="2561"/>
      <c r="N7" s="2561"/>
      <c r="O7" s="2561"/>
      <c r="P7" s="2561"/>
      <c r="Q7" s="2562"/>
      <c r="R7" s="659"/>
      <c r="S7" s="659"/>
      <c r="T7" s="659"/>
      <c r="U7" s="659"/>
      <c r="V7" s="659"/>
      <c r="W7" s="659"/>
    </row>
    <row r="8" spans="1:23" ht="36.6" customHeight="1" thickBot="1">
      <c r="A8" s="642" t="s">
        <v>11</v>
      </c>
      <c r="B8" s="643" t="s">
        <v>11</v>
      </c>
      <c r="C8" s="2636" t="s">
        <v>1091</v>
      </c>
      <c r="D8" s="2636"/>
      <c r="E8" s="2636"/>
      <c r="F8" s="2636"/>
      <c r="G8" s="2636"/>
      <c r="H8" s="2636"/>
      <c r="I8" s="2636"/>
      <c r="J8" s="2636"/>
      <c r="K8" s="2636"/>
      <c r="L8" s="2636"/>
      <c r="M8" s="2636"/>
      <c r="N8" s="2636"/>
      <c r="O8" s="2636"/>
      <c r="P8" s="2636"/>
      <c r="Q8" s="2637"/>
      <c r="R8" s="659"/>
      <c r="S8" s="659"/>
      <c r="T8" s="659"/>
      <c r="U8" s="659"/>
      <c r="V8" s="659"/>
      <c r="W8" s="659"/>
    </row>
    <row r="9" spans="1:23" ht="13.2" customHeight="1">
      <c r="A9" s="2638" t="s">
        <v>11</v>
      </c>
      <c r="B9" s="2641" t="s">
        <v>11</v>
      </c>
      <c r="C9" s="2597" t="s">
        <v>11</v>
      </c>
      <c r="D9" s="2645" t="s">
        <v>406</v>
      </c>
      <c r="E9" s="2601" t="s">
        <v>40</v>
      </c>
      <c r="F9" s="2648" t="s">
        <v>100</v>
      </c>
      <c r="G9" s="644" t="s">
        <v>83</v>
      </c>
      <c r="H9" s="692">
        <v>401.6</v>
      </c>
      <c r="I9" s="646">
        <v>401.6</v>
      </c>
      <c r="J9" s="646">
        <v>0</v>
      </c>
      <c r="K9" s="693">
        <v>0</v>
      </c>
      <c r="L9" s="715">
        <v>394</v>
      </c>
      <c r="M9" s="716">
        <v>387.7</v>
      </c>
      <c r="N9" s="4109" t="s">
        <v>1092</v>
      </c>
      <c r="O9" s="694">
        <v>1213</v>
      </c>
      <c r="P9" s="694">
        <v>1193</v>
      </c>
      <c r="Q9" s="712">
        <v>1173</v>
      </c>
      <c r="R9" s="659"/>
      <c r="S9" s="659"/>
      <c r="T9" s="659"/>
      <c r="U9" s="659"/>
      <c r="V9" s="659"/>
      <c r="W9" s="659"/>
    </row>
    <row r="10" spans="1:23" ht="46.95" customHeight="1" thickBot="1">
      <c r="A10" s="2640"/>
      <c r="B10" s="2643"/>
      <c r="C10" s="2598"/>
      <c r="D10" s="2647"/>
      <c r="E10" s="2555"/>
      <c r="F10" s="2650"/>
      <c r="G10" s="645" t="s">
        <v>12</v>
      </c>
      <c r="H10" s="655">
        <f>H9*1</f>
        <v>401.6</v>
      </c>
      <c r="I10" s="655">
        <f t="shared" ref="I10:M10" si="0">I9*1</f>
        <v>401.6</v>
      </c>
      <c r="J10" s="655">
        <f t="shared" si="0"/>
        <v>0</v>
      </c>
      <c r="K10" s="655">
        <f t="shared" si="0"/>
        <v>0</v>
      </c>
      <c r="L10" s="655">
        <f t="shared" si="0"/>
        <v>394</v>
      </c>
      <c r="M10" s="655">
        <f t="shared" si="0"/>
        <v>387.7</v>
      </c>
      <c r="N10" s="4110"/>
      <c r="O10" s="823"/>
      <c r="P10" s="823"/>
      <c r="Q10" s="824"/>
      <c r="R10" s="636"/>
      <c r="S10" s="659"/>
      <c r="T10" s="695"/>
      <c r="U10" s="659"/>
      <c r="V10" s="659"/>
      <c r="W10" s="659"/>
    </row>
    <row r="11" spans="1:23" ht="13.2" customHeight="1">
      <c r="A11" s="2417" t="s">
        <v>11</v>
      </c>
      <c r="B11" s="2426" t="s">
        <v>11</v>
      </c>
      <c r="C11" s="2401" t="s">
        <v>13</v>
      </c>
      <c r="D11" s="2645" t="s">
        <v>1093</v>
      </c>
      <c r="E11" s="2601" t="s">
        <v>40</v>
      </c>
      <c r="F11" s="2402" t="s">
        <v>100</v>
      </c>
      <c r="G11" s="644" t="s">
        <v>36</v>
      </c>
      <c r="H11" s="692">
        <v>2190</v>
      </c>
      <c r="I11" s="646">
        <v>2190</v>
      </c>
      <c r="J11" s="646">
        <v>0</v>
      </c>
      <c r="K11" s="693">
        <v>0</v>
      </c>
      <c r="L11" s="715">
        <v>2164</v>
      </c>
      <c r="M11" s="716">
        <v>2140</v>
      </c>
      <c r="N11" s="4109" t="s">
        <v>1092</v>
      </c>
      <c r="O11" s="694">
        <v>3340</v>
      </c>
      <c r="P11" s="694">
        <v>3320</v>
      </c>
      <c r="Q11" s="712">
        <v>3300</v>
      </c>
      <c r="R11" s="636"/>
      <c r="S11" s="659"/>
      <c r="T11" s="695"/>
      <c r="U11" s="659"/>
      <c r="V11" s="659"/>
      <c r="W11" s="659"/>
    </row>
    <row r="12" spans="1:23" ht="42" customHeight="1" thickBot="1">
      <c r="A12" s="2418"/>
      <c r="B12" s="2427"/>
      <c r="C12" s="2399"/>
      <c r="D12" s="2647"/>
      <c r="E12" s="2555"/>
      <c r="F12" s="2400"/>
      <c r="G12" s="645" t="s">
        <v>12</v>
      </c>
      <c r="H12" s="655">
        <f>H11*1</f>
        <v>2190</v>
      </c>
      <c r="I12" s="655">
        <f t="shared" ref="I12:M12" si="1">I11*1</f>
        <v>2190</v>
      </c>
      <c r="J12" s="655">
        <f t="shared" si="1"/>
        <v>0</v>
      </c>
      <c r="K12" s="655">
        <f t="shared" si="1"/>
        <v>0</v>
      </c>
      <c r="L12" s="655">
        <f t="shared" si="1"/>
        <v>2164</v>
      </c>
      <c r="M12" s="655">
        <f t="shared" si="1"/>
        <v>2140</v>
      </c>
      <c r="N12" s="4110"/>
      <c r="O12" s="823"/>
      <c r="P12" s="823"/>
      <c r="Q12" s="824"/>
      <c r="R12" s="636"/>
      <c r="S12" s="659"/>
      <c r="T12" s="695"/>
      <c r="U12" s="659"/>
      <c r="V12" s="659"/>
      <c r="W12" s="659"/>
    </row>
    <row r="13" spans="1:23" ht="13.95" customHeight="1" thickBot="1">
      <c r="A13" s="2416" t="s">
        <v>11</v>
      </c>
      <c r="B13" s="2425" t="s">
        <v>11</v>
      </c>
      <c r="C13" s="2619" t="s">
        <v>34</v>
      </c>
      <c r="D13" s="2645" t="s">
        <v>469</v>
      </c>
      <c r="E13" s="2601" t="s">
        <v>40</v>
      </c>
      <c r="F13" s="2621" t="s">
        <v>407</v>
      </c>
      <c r="G13" s="663" t="s">
        <v>52</v>
      </c>
      <c r="H13" s="660">
        <v>5864.2</v>
      </c>
      <c r="I13" s="661">
        <v>5864.2</v>
      </c>
      <c r="J13" s="661">
        <v>0</v>
      </c>
      <c r="K13" s="662">
        <v>0</v>
      </c>
      <c r="L13" s="710">
        <v>5880.2</v>
      </c>
      <c r="M13" s="711">
        <v>5874.4</v>
      </c>
      <c r="N13" s="4109" t="s">
        <v>1092</v>
      </c>
      <c r="O13" s="754">
        <v>2893</v>
      </c>
      <c r="P13" s="754">
        <v>2888</v>
      </c>
      <c r="Q13" s="755">
        <v>2878</v>
      </c>
      <c r="R13" s="636"/>
      <c r="S13" s="659"/>
      <c r="T13" s="695"/>
      <c r="U13" s="659"/>
      <c r="V13" s="659"/>
      <c r="W13" s="659"/>
    </row>
    <row r="14" spans="1:23">
      <c r="A14" s="2417"/>
      <c r="B14" s="2426"/>
      <c r="C14" s="2609"/>
      <c r="D14" s="2646"/>
      <c r="E14" s="2579"/>
      <c r="F14" s="2622"/>
      <c r="G14" s="663" t="s">
        <v>52</v>
      </c>
      <c r="H14" s="660">
        <v>234.6</v>
      </c>
      <c r="I14" s="661">
        <v>234.6</v>
      </c>
      <c r="J14" s="661">
        <v>131.80000000000001</v>
      </c>
      <c r="K14" s="662">
        <v>0</v>
      </c>
      <c r="L14" s="710">
        <v>235.2</v>
      </c>
      <c r="M14" s="711">
        <v>235</v>
      </c>
      <c r="N14" s="4154"/>
      <c r="O14" s="825"/>
      <c r="P14" s="825"/>
      <c r="Q14" s="826"/>
      <c r="R14" s="636"/>
      <c r="S14" s="659"/>
      <c r="T14" s="695"/>
      <c r="U14" s="659"/>
      <c r="V14" s="659"/>
      <c r="W14" s="659"/>
    </row>
    <row r="15" spans="1:23" ht="13.8" thickBot="1">
      <c r="A15" s="2418"/>
      <c r="B15" s="2427"/>
      <c r="C15" s="2620"/>
      <c r="D15" s="2647"/>
      <c r="E15" s="2555"/>
      <c r="F15" s="2623"/>
      <c r="G15" s="645" t="s">
        <v>12</v>
      </c>
      <c r="H15" s="655">
        <f>H13+H14</f>
        <v>6098.8</v>
      </c>
      <c r="I15" s="655">
        <f t="shared" ref="I15:M15" si="2">I13+I14</f>
        <v>6098.8</v>
      </c>
      <c r="J15" s="655">
        <f t="shared" si="2"/>
        <v>131.80000000000001</v>
      </c>
      <c r="K15" s="655">
        <f t="shared" si="2"/>
        <v>0</v>
      </c>
      <c r="L15" s="655">
        <f t="shared" si="2"/>
        <v>6115.4</v>
      </c>
      <c r="M15" s="655">
        <f t="shared" si="2"/>
        <v>6109.4</v>
      </c>
      <c r="N15" s="4110"/>
      <c r="O15" s="827"/>
      <c r="P15" s="827"/>
      <c r="Q15" s="828"/>
      <c r="R15" s="636"/>
      <c r="S15" s="659"/>
      <c r="T15" s="695"/>
      <c r="U15" s="659"/>
      <c r="V15" s="659"/>
      <c r="W15" s="659"/>
    </row>
    <row r="16" spans="1:23" ht="13.95" customHeight="1" thickBot="1">
      <c r="A16" s="709" t="s">
        <v>11</v>
      </c>
      <c r="B16" s="833" t="s">
        <v>11</v>
      </c>
      <c r="C16" s="2619" t="s">
        <v>35</v>
      </c>
      <c r="D16" s="2645" t="s">
        <v>1094</v>
      </c>
      <c r="E16" s="2601" t="s">
        <v>40</v>
      </c>
      <c r="F16" s="2621" t="s">
        <v>407</v>
      </c>
      <c r="G16" s="663" t="s">
        <v>52</v>
      </c>
      <c r="H16" s="660">
        <v>13544.8</v>
      </c>
      <c r="I16" s="661">
        <v>13544.8</v>
      </c>
      <c r="J16" s="661">
        <v>0</v>
      </c>
      <c r="K16" s="662">
        <v>0</v>
      </c>
      <c r="L16" s="710">
        <v>13555.5</v>
      </c>
      <c r="M16" s="711">
        <v>13543.7</v>
      </c>
      <c r="N16" s="4109" t="s">
        <v>1092</v>
      </c>
      <c r="O16" s="754">
        <v>18361</v>
      </c>
      <c r="P16" s="754">
        <v>18404</v>
      </c>
      <c r="Q16" s="755">
        <v>18418</v>
      </c>
      <c r="R16" s="636"/>
      <c r="S16" s="659"/>
      <c r="T16" s="695"/>
      <c r="U16" s="659"/>
      <c r="V16" s="659"/>
      <c r="W16" s="659"/>
    </row>
    <row r="17" spans="1:23">
      <c r="A17" s="2404"/>
      <c r="B17" s="834"/>
      <c r="C17" s="2609"/>
      <c r="D17" s="2646"/>
      <c r="E17" s="2579"/>
      <c r="F17" s="2622"/>
      <c r="G17" s="663" t="s">
        <v>52</v>
      </c>
      <c r="H17" s="660">
        <v>94.8</v>
      </c>
      <c r="I17" s="661">
        <v>94.8</v>
      </c>
      <c r="J17" s="661">
        <v>92.3</v>
      </c>
      <c r="K17" s="662">
        <v>0</v>
      </c>
      <c r="L17" s="710">
        <v>94.9</v>
      </c>
      <c r="M17" s="711">
        <v>94.8</v>
      </c>
      <c r="N17" s="4154"/>
      <c r="O17" s="825"/>
      <c r="P17" s="825"/>
      <c r="Q17" s="826"/>
      <c r="R17" s="636"/>
      <c r="S17" s="659"/>
      <c r="T17" s="695"/>
      <c r="U17" s="659"/>
      <c r="V17" s="659"/>
      <c r="W17" s="659"/>
    </row>
    <row r="18" spans="1:23" ht="13.8" thickBot="1">
      <c r="A18" s="697"/>
      <c r="B18" s="835"/>
      <c r="C18" s="2620"/>
      <c r="D18" s="2647"/>
      <c r="E18" s="2555"/>
      <c r="F18" s="2623"/>
      <c r="G18" s="645" t="s">
        <v>12</v>
      </c>
      <c r="H18" s="655">
        <f>H16+H17</f>
        <v>13639.599999999999</v>
      </c>
      <c r="I18" s="655">
        <f t="shared" ref="I18:K18" si="3">I16+I17</f>
        <v>13639.599999999999</v>
      </c>
      <c r="J18" s="655">
        <f t="shared" si="3"/>
        <v>92.3</v>
      </c>
      <c r="K18" s="655">
        <f t="shared" si="3"/>
        <v>0</v>
      </c>
      <c r="L18" s="655">
        <f>SUM(L16:L17)</f>
        <v>13650.4</v>
      </c>
      <c r="M18" s="655">
        <f>SUM(M16:M17)</f>
        <v>13638.5</v>
      </c>
      <c r="N18" s="4110"/>
      <c r="O18" s="827"/>
      <c r="P18" s="827"/>
      <c r="Q18" s="828"/>
      <c r="R18" s="636"/>
      <c r="S18" s="659"/>
      <c r="T18" s="695"/>
      <c r="U18" s="659"/>
      <c r="V18" s="659"/>
      <c r="W18" s="659"/>
    </row>
    <row r="19" spans="1:23" ht="13.2" customHeight="1">
      <c r="A19" s="2416" t="s">
        <v>11</v>
      </c>
      <c r="B19" s="2425" t="s">
        <v>11</v>
      </c>
      <c r="C19" s="2619" t="s">
        <v>54</v>
      </c>
      <c r="D19" s="2645" t="s">
        <v>408</v>
      </c>
      <c r="E19" s="2601" t="s">
        <v>40</v>
      </c>
      <c r="F19" s="2621" t="s">
        <v>100</v>
      </c>
      <c r="G19" s="663" t="s">
        <v>52</v>
      </c>
      <c r="H19" s="660">
        <v>1.5</v>
      </c>
      <c r="I19" s="661">
        <v>1.5</v>
      </c>
      <c r="J19" s="661">
        <v>0</v>
      </c>
      <c r="K19" s="662">
        <v>0</v>
      </c>
      <c r="L19" s="710">
        <v>0</v>
      </c>
      <c r="M19" s="711">
        <v>0</v>
      </c>
      <c r="N19" s="4109" t="s">
        <v>1092</v>
      </c>
      <c r="O19" s="754">
        <v>2</v>
      </c>
      <c r="P19" s="754">
        <v>0</v>
      </c>
      <c r="Q19" s="755">
        <v>0</v>
      </c>
      <c r="R19" s="636"/>
      <c r="S19" s="659"/>
      <c r="T19" s="695"/>
      <c r="U19" s="659"/>
      <c r="V19" s="659"/>
      <c r="W19" s="659"/>
    </row>
    <row r="20" spans="1:23" ht="53.4" customHeight="1" thickBot="1">
      <c r="A20" s="2418"/>
      <c r="B20" s="2427"/>
      <c r="C20" s="2620"/>
      <c r="D20" s="2647"/>
      <c r="E20" s="2555"/>
      <c r="F20" s="2623"/>
      <c r="G20" s="645" t="s">
        <v>12</v>
      </c>
      <c r="H20" s="655">
        <f>H19*1</f>
        <v>1.5</v>
      </c>
      <c r="I20" s="655">
        <f t="shared" ref="I20:M20" si="4">I19*1</f>
        <v>1.5</v>
      </c>
      <c r="J20" s="655">
        <f t="shared" si="4"/>
        <v>0</v>
      </c>
      <c r="K20" s="655">
        <f t="shared" si="4"/>
        <v>0</v>
      </c>
      <c r="L20" s="655">
        <f t="shared" si="4"/>
        <v>0</v>
      </c>
      <c r="M20" s="655">
        <f t="shared" si="4"/>
        <v>0</v>
      </c>
      <c r="N20" s="4110"/>
      <c r="O20" s="827"/>
      <c r="P20" s="827"/>
      <c r="Q20" s="828"/>
      <c r="R20" s="636"/>
      <c r="S20" s="659"/>
      <c r="T20" s="695"/>
      <c r="U20" s="659"/>
      <c r="V20" s="659"/>
      <c r="W20" s="659"/>
    </row>
    <row r="21" spans="1:23" ht="13.2" customHeight="1" thickBot="1">
      <c r="A21" s="709" t="s">
        <v>11</v>
      </c>
      <c r="B21" s="833" t="s">
        <v>11</v>
      </c>
      <c r="C21" s="2619" t="s">
        <v>55</v>
      </c>
      <c r="D21" s="2645" t="s">
        <v>409</v>
      </c>
      <c r="E21" s="2601" t="s">
        <v>40</v>
      </c>
      <c r="F21" s="2621" t="s">
        <v>100</v>
      </c>
      <c r="G21" s="663" t="s">
        <v>52</v>
      </c>
      <c r="H21" s="1267">
        <v>0.2</v>
      </c>
      <c r="I21" s="1268">
        <v>0.2</v>
      </c>
      <c r="J21" s="1268">
        <v>0</v>
      </c>
      <c r="K21" s="1269">
        <v>0</v>
      </c>
      <c r="L21" s="1270">
        <v>0.2</v>
      </c>
      <c r="M21" s="1271">
        <v>0.2</v>
      </c>
      <c r="N21" s="4109" t="s">
        <v>1092</v>
      </c>
      <c r="O21" s="754">
        <v>2</v>
      </c>
      <c r="P21" s="754">
        <v>2</v>
      </c>
      <c r="Q21" s="755">
        <v>2</v>
      </c>
      <c r="R21" s="636"/>
      <c r="S21" s="659"/>
      <c r="T21" s="695"/>
      <c r="U21" s="659"/>
      <c r="V21" s="659"/>
      <c r="W21" s="659"/>
    </row>
    <row r="22" spans="1:23" ht="32.4" customHeight="1" thickBot="1">
      <c r="A22" s="2404"/>
      <c r="B22" s="835"/>
      <c r="C22" s="2620"/>
      <c r="D22" s="2647"/>
      <c r="E22" s="2555"/>
      <c r="F22" s="2623"/>
      <c r="G22" s="1262" t="s">
        <v>12</v>
      </c>
      <c r="H22" s="1272">
        <f>H21*1</f>
        <v>0.2</v>
      </c>
      <c r="I22" s="1272">
        <f t="shared" ref="I22:M22" si="5">I21*1</f>
        <v>0.2</v>
      </c>
      <c r="J22" s="1272">
        <f t="shared" si="5"/>
        <v>0</v>
      </c>
      <c r="K22" s="1272">
        <f t="shared" si="5"/>
        <v>0</v>
      </c>
      <c r="L22" s="1272">
        <f t="shared" si="5"/>
        <v>0.2</v>
      </c>
      <c r="M22" s="1272">
        <f t="shared" si="5"/>
        <v>0.2</v>
      </c>
      <c r="N22" s="4110"/>
      <c r="O22" s="827"/>
      <c r="P22" s="827"/>
      <c r="Q22" s="828"/>
      <c r="R22" s="636"/>
      <c r="S22" s="659"/>
      <c r="T22" s="695"/>
      <c r="U22" s="659"/>
      <c r="V22" s="659"/>
      <c r="W22" s="659"/>
    </row>
    <row r="23" spans="1:23" ht="13.2" customHeight="1" thickBot="1">
      <c r="A23" s="2404" t="s">
        <v>11</v>
      </c>
      <c r="B23" s="834" t="s">
        <v>11</v>
      </c>
      <c r="C23" s="2401" t="s">
        <v>38</v>
      </c>
      <c r="D23" s="2397" t="s">
        <v>639</v>
      </c>
      <c r="E23" s="2403" t="s">
        <v>40</v>
      </c>
      <c r="F23" s="2402" t="s">
        <v>100</v>
      </c>
      <c r="G23" s="1356" t="s">
        <v>36</v>
      </c>
      <c r="H23" s="1273">
        <v>315</v>
      </c>
      <c r="I23" s="1273">
        <v>315</v>
      </c>
      <c r="J23" s="1273">
        <v>0</v>
      </c>
      <c r="K23" s="1273">
        <v>0</v>
      </c>
      <c r="L23" s="1273">
        <v>315</v>
      </c>
      <c r="M23" s="1274">
        <v>315</v>
      </c>
      <c r="N23" s="4109" t="s">
        <v>1092</v>
      </c>
      <c r="O23" s="999">
        <v>100</v>
      </c>
      <c r="P23" s="999">
        <v>100</v>
      </c>
      <c r="Q23" s="1000">
        <v>100</v>
      </c>
      <c r="R23" s="636"/>
      <c r="S23" s="659"/>
      <c r="T23" s="695"/>
      <c r="U23" s="659"/>
      <c r="V23" s="659"/>
      <c r="W23" s="659"/>
    </row>
    <row r="24" spans="1:23" ht="30" customHeight="1" thickBot="1">
      <c r="A24" s="2404"/>
      <c r="B24" s="834"/>
      <c r="C24" s="2401"/>
      <c r="D24" s="2397" t="s">
        <v>1095</v>
      </c>
      <c r="E24" s="2403"/>
      <c r="F24" s="2402"/>
      <c r="G24" s="1357" t="s">
        <v>12</v>
      </c>
      <c r="H24" s="1272">
        <f t="shared" ref="H24:M24" si="6">SUM(H23)</f>
        <v>315</v>
      </c>
      <c r="I24" s="1275">
        <f t="shared" si="6"/>
        <v>315</v>
      </c>
      <c r="J24" s="1275">
        <f t="shared" si="6"/>
        <v>0</v>
      </c>
      <c r="K24" s="1276">
        <f t="shared" si="6"/>
        <v>0</v>
      </c>
      <c r="L24" s="1277">
        <f t="shared" si="6"/>
        <v>315</v>
      </c>
      <c r="M24" s="1277">
        <f t="shared" si="6"/>
        <v>315</v>
      </c>
      <c r="N24" s="4110"/>
      <c r="O24" s="825"/>
      <c r="P24" s="825"/>
      <c r="Q24" s="826"/>
      <c r="R24" s="636"/>
      <c r="S24" s="659"/>
      <c r="T24" s="695"/>
      <c r="U24" s="659"/>
      <c r="V24" s="659"/>
      <c r="W24" s="659"/>
    </row>
    <row r="25" spans="1:23" ht="13.95" customHeight="1" thickBot="1">
      <c r="A25" s="709" t="s">
        <v>11</v>
      </c>
      <c r="B25" s="833" t="s">
        <v>11</v>
      </c>
      <c r="C25" s="2619" t="s">
        <v>56</v>
      </c>
      <c r="D25" s="2645" t="s">
        <v>410</v>
      </c>
      <c r="E25" s="2601" t="s">
        <v>40</v>
      </c>
      <c r="F25" s="2621" t="s">
        <v>100</v>
      </c>
      <c r="G25" s="1278" t="s">
        <v>52</v>
      </c>
      <c r="H25" s="1267">
        <f>I25+K25</f>
        <v>0</v>
      </c>
      <c r="I25" s="1268">
        <v>0</v>
      </c>
      <c r="J25" s="1268">
        <v>0</v>
      </c>
      <c r="K25" s="1269">
        <v>0</v>
      </c>
      <c r="L25" s="1270">
        <v>0</v>
      </c>
      <c r="M25" s="1271">
        <v>0</v>
      </c>
      <c r="N25" s="4109" t="s">
        <v>1092</v>
      </c>
      <c r="O25" s="754">
        <v>0</v>
      </c>
      <c r="P25" s="754">
        <v>0</v>
      </c>
      <c r="Q25" s="755">
        <v>0</v>
      </c>
      <c r="R25" s="636"/>
      <c r="S25" s="659"/>
      <c r="T25" s="695"/>
      <c r="U25" s="659"/>
      <c r="V25" s="659"/>
      <c r="W25" s="659"/>
    </row>
    <row r="26" spans="1:23" ht="49.95" customHeight="1" thickBot="1">
      <c r="A26" s="2404"/>
      <c r="B26" s="835"/>
      <c r="C26" s="2620"/>
      <c r="D26" s="2647"/>
      <c r="E26" s="2555"/>
      <c r="F26" s="2623"/>
      <c r="G26" s="124" t="s">
        <v>12</v>
      </c>
      <c r="H26" s="1279">
        <f>H25*1</f>
        <v>0</v>
      </c>
      <c r="I26" s="1279">
        <f t="shared" ref="I26:M26" si="7">I25*1</f>
        <v>0</v>
      </c>
      <c r="J26" s="1279">
        <f t="shared" si="7"/>
        <v>0</v>
      </c>
      <c r="K26" s="1279">
        <f t="shared" si="7"/>
        <v>0</v>
      </c>
      <c r="L26" s="1279">
        <f t="shared" si="7"/>
        <v>0</v>
      </c>
      <c r="M26" s="1279">
        <f t="shared" si="7"/>
        <v>0</v>
      </c>
      <c r="N26" s="4110"/>
      <c r="O26" s="827"/>
      <c r="P26" s="827"/>
      <c r="Q26" s="828"/>
      <c r="R26" s="636"/>
      <c r="S26" s="659"/>
      <c r="T26" s="695"/>
      <c r="U26" s="659"/>
      <c r="V26" s="659"/>
      <c r="W26" s="659"/>
    </row>
    <row r="27" spans="1:23" ht="13.2" customHeight="1" thickBot="1">
      <c r="A27" s="2465" t="s">
        <v>11</v>
      </c>
      <c r="B27" s="2466" t="s">
        <v>11</v>
      </c>
      <c r="C27" s="4083" t="s">
        <v>14</v>
      </c>
      <c r="D27" s="2570"/>
      <c r="E27" s="2570"/>
      <c r="F27" s="2570"/>
      <c r="G27" s="4150"/>
      <c r="H27" s="756">
        <f>SUM(H10,H12,H15,H18,H20,H22,H24,H26)</f>
        <v>22646.7</v>
      </c>
      <c r="I27" s="756">
        <f>SUM(I10,I12,I15,I18,I20,I22,I24,I26)</f>
        <v>22646.7</v>
      </c>
      <c r="J27" s="756">
        <f>SUM(J10,J12,J15,J18,J20,J22,J24,J26)</f>
        <v>224.10000000000002</v>
      </c>
      <c r="K27" s="756">
        <f t="shared" ref="K27" si="8">SUM(K10,K12,K15,K18,K20,K22,K26)</f>
        <v>0</v>
      </c>
      <c r="L27" s="756">
        <f>SUM(L10,L12,L15,L18,L20,L22,L24,L26)</f>
        <v>22639</v>
      </c>
      <c r="M27" s="756">
        <f>SUM(M10,M12,M15,M18,M20,M22,M24,M26)</f>
        <v>22590.799999999999</v>
      </c>
      <c r="N27" s="696"/>
      <c r="O27" s="665"/>
      <c r="P27" s="665"/>
      <c r="Q27" s="666"/>
      <c r="R27" s="659"/>
      <c r="S27" s="659"/>
      <c r="T27" s="659"/>
      <c r="U27" s="659"/>
      <c r="V27" s="659"/>
      <c r="W27" s="659"/>
    </row>
    <row r="28" spans="1:23" ht="34.200000000000003" customHeight="1" thickBot="1">
      <c r="A28" s="642" t="s">
        <v>11</v>
      </c>
      <c r="B28" s="643" t="s">
        <v>13</v>
      </c>
      <c r="C28" s="2636" t="s">
        <v>411</v>
      </c>
      <c r="D28" s="2636"/>
      <c r="E28" s="2636"/>
      <c r="F28" s="2636"/>
      <c r="G28" s="2636"/>
      <c r="H28" s="2636"/>
      <c r="I28" s="2636"/>
      <c r="J28" s="2636"/>
      <c r="K28" s="2636"/>
      <c r="L28" s="2636"/>
      <c r="M28" s="2636"/>
      <c r="N28" s="2636"/>
      <c r="O28" s="2636"/>
      <c r="P28" s="2636"/>
      <c r="Q28" s="2637"/>
      <c r="R28" s="659"/>
      <c r="S28" s="659"/>
      <c r="T28" s="659"/>
      <c r="U28" s="659"/>
      <c r="V28" s="659"/>
      <c r="W28" s="659"/>
    </row>
    <row r="29" spans="1:23" ht="13.2" customHeight="1">
      <c r="A29" s="2593" t="s">
        <v>11</v>
      </c>
      <c r="B29" s="2595" t="s">
        <v>13</v>
      </c>
      <c r="C29" s="2597" t="s">
        <v>11</v>
      </c>
      <c r="D29" s="2599" t="s">
        <v>1096</v>
      </c>
      <c r="E29" s="2601" t="s">
        <v>40</v>
      </c>
      <c r="F29" s="4147" t="s">
        <v>100</v>
      </c>
      <c r="G29" s="644" t="s">
        <v>36</v>
      </c>
      <c r="H29" s="674">
        <v>963.4</v>
      </c>
      <c r="I29" s="668">
        <v>963.4</v>
      </c>
      <c r="J29" s="680">
        <v>0</v>
      </c>
      <c r="K29" s="675">
        <v>0</v>
      </c>
      <c r="L29" s="676">
        <v>955</v>
      </c>
      <c r="M29" s="670">
        <v>952</v>
      </c>
      <c r="N29" s="4109" t="s">
        <v>1092</v>
      </c>
      <c r="O29" s="91">
        <v>5427</v>
      </c>
      <c r="P29" s="2414" t="s">
        <v>1097</v>
      </c>
      <c r="Q29" s="2412" t="s">
        <v>1098</v>
      </c>
      <c r="R29" s="659"/>
      <c r="S29" s="659"/>
      <c r="T29" s="659"/>
      <c r="U29" s="659"/>
      <c r="V29" s="659"/>
      <c r="W29" s="659"/>
    </row>
    <row r="30" spans="1:23" ht="61.2" customHeight="1" thickBot="1">
      <c r="A30" s="2594"/>
      <c r="B30" s="2596"/>
      <c r="C30" s="2598"/>
      <c r="D30" s="2600"/>
      <c r="E30" s="2555"/>
      <c r="F30" s="4148"/>
      <c r="G30" s="671" t="s">
        <v>12</v>
      </c>
      <c r="H30" s="677">
        <f>H29*1</f>
        <v>963.4</v>
      </c>
      <c r="I30" s="677">
        <f t="shared" ref="I30:M30" si="9">I29*1</f>
        <v>963.4</v>
      </c>
      <c r="J30" s="677">
        <f t="shared" si="9"/>
        <v>0</v>
      </c>
      <c r="K30" s="677">
        <f t="shared" si="9"/>
        <v>0</v>
      </c>
      <c r="L30" s="677">
        <f t="shared" si="9"/>
        <v>955</v>
      </c>
      <c r="M30" s="677">
        <f t="shared" si="9"/>
        <v>952</v>
      </c>
      <c r="N30" s="4110"/>
      <c r="O30" s="829"/>
      <c r="P30" s="829"/>
      <c r="Q30" s="830"/>
      <c r="R30" s="659"/>
      <c r="S30" s="659"/>
      <c r="T30" s="659"/>
      <c r="U30" s="659"/>
      <c r="V30" s="659"/>
      <c r="W30" s="659"/>
    </row>
    <row r="31" spans="1:23" ht="13.2" customHeight="1">
      <c r="A31" s="2593" t="s">
        <v>11</v>
      </c>
      <c r="B31" s="2595" t="s">
        <v>13</v>
      </c>
      <c r="C31" s="2597" t="s">
        <v>13</v>
      </c>
      <c r="D31" s="2599" t="s">
        <v>1099</v>
      </c>
      <c r="E31" s="2601" t="s">
        <v>40</v>
      </c>
      <c r="F31" s="4147" t="s">
        <v>100</v>
      </c>
      <c r="G31" s="667" t="s">
        <v>83</v>
      </c>
      <c r="H31" s="674">
        <v>0.3</v>
      </c>
      <c r="I31" s="668">
        <v>0.3</v>
      </c>
      <c r="J31" s="680">
        <v>0</v>
      </c>
      <c r="K31" s="675">
        <v>0</v>
      </c>
      <c r="L31" s="676">
        <v>0.3</v>
      </c>
      <c r="M31" s="670">
        <v>0.3</v>
      </c>
      <c r="N31" s="4109" t="s">
        <v>1092</v>
      </c>
      <c r="O31" s="91">
        <v>1</v>
      </c>
      <c r="P31" s="2414" t="s">
        <v>213</v>
      </c>
      <c r="Q31" s="757" t="s">
        <v>213</v>
      </c>
      <c r="R31" s="659"/>
      <c r="S31" s="659"/>
      <c r="T31" s="695"/>
      <c r="U31" s="659"/>
      <c r="V31" s="659"/>
      <c r="W31" s="659"/>
    </row>
    <row r="32" spans="1:23" ht="81.599999999999994" customHeight="1" thickBot="1">
      <c r="A32" s="2594"/>
      <c r="B32" s="2596"/>
      <c r="C32" s="2598"/>
      <c r="D32" s="2600"/>
      <c r="E32" s="2555"/>
      <c r="F32" s="4148"/>
      <c r="G32" s="671" t="s">
        <v>12</v>
      </c>
      <c r="H32" s="677">
        <f>H31*1</f>
        <v>0.3</v>
      </c>
      <c r="I32" s="677">
        <f t="shared" ref="I32:M32" si="10">I31*1</f>
        <v>0.3</v>
      </c>
      <c r="J32" s="677">
        <f t="shared" si="10"/>
        <v>0</v>
      </c>
      <c r="K32" s="677">
        <f t="shared" si="10"/>
        <v>0</v>
      </c>
      <c r="L32" s="677">
        <f t="shared" si="10"/>
        <v>0.3</v>
      </c>
      <c r="M32" s="677">
        <f t="shared" si="10"/>
        <v>0.3</v>
      </c>
      <c r="N32" s="4110"/>
      <c r="O32" s="93"/>
      <c r="P32" s="93"/>
      <c r="Q32" s="94"/>
      <c r="R32" s="659"/>
      <c r="S32" s="659"/>
      <c r="T32" s="695"/>
      <c r="U32" s="659"/>
      <c r="V32" s="659"/>
      <c r="W32" s="659"/>
    </row>
    <row r="33" spans="1:23" ht="13.2" customHeight="1">
      <c r="A33" s="2416" t="s">
        <v>11</v>
      </c>
      <c r="B33" s="2419" t="s">
        <v>13</v>
      </c>
      <c r="C33" s="2398" t="s">
        <v>35</v>
      </c>
      <c r="D33" s="2599" t="s">
        <v>412</v>
      </c>
      <c r="E33" s="2601" t="s">
        <v>40</v>
      </c>
      <c r="F33" s="4147" t="s">
        <v>100</v>
      </c>
      <c r="G33" s="667" t="s">
        <v>52</v>
      </c>
      <c r="H33" s="674">
        <v>0</v>
      </c>
      <c r="I33" s="668">
        <v>0</v>
      </c>
      <c r="J33" s="680">
        <v>0</v>
      </c>
      <c r="K33" s="675">
        <v>0</v>
      </c>
      <c r="L33" s="676">
        <v>0</v>
      </c>
      <c r="M33" s="670">
        <v>0</v>
      </c>
      <c r="N33" s="4109" t="s">
        <v>1092</v>
      </c>
      <c r="O33" s="91">
        <v>0</v>
      </c>
      <c r="P33" s="2414" t="s">
        <v>70</v>
      </c>
      <c r="Q33" s="2412" t="s">
        <v>70</v>
      </c>
      <c r="R33" s="659"/>
      <c r="S33" s="659"/>
      <c r="T33" s="695"/>
      <c r="U33" s="659"/>
      <c r="V33" s="659"/>
      <c r="W33" s="659"/>
    </row>
    <row r="34" spans="1:23" ht="13.8" thickBot="1">
      <c r="A34" s="2418"/>
      <c r="B34" s="2420"/>
      <c r="C34" s="2399"/>
      <c r="D34" s="2600"/>
      <c r="E34" s="2555"/>
      <c r="F34" s="4148"/>
      <c r="G34" s="671" t="s">
        <v>12</v>
      </c>
      <c r="H34" s="677">
        <f>I34+K34</f>
        <v>0</v>
      </c>
      <c r="I34" s="677">
        <f t="shared" ref="I34:M34" si="11">I33*1</f>
        <v>0</v>
      </c>
      <c r="J34" s="677">
        <f t="shared" si="11"/>
        <v>0</v>
      </c>
      <c r="K34" s="677">
        <f t="shared" si="11"/>
        <v>0</v>
      </c>
      <c r="L34" s="677">
        <f t="shared" si="11"/>
        <v>0</v>
      </c>
      <c r="M34" s="677">
        <f t="shared" si="11"/>
        <v>0</v>
      </c>
      <c r="N34" s="4110"/>
      <c r="O34" s="93"/>
      <c r="P34" s="93"/>
      <c r="Q34" s="94"/>
      <c r="R34" s="659"/>
      <c r="S34" s="659"/>
      <c r="T34" s="695"/>
      <c r="U34" s="659"/>
      <c r="V34" s="659"/>
      <c r="W34" s="659"/>
    </row>
    <row r="35" spans="1:23" ht="13.2" customHeight="1">
      <c r="A35" s="2593" t="s">
        <v>11</v>
      </c>
      <c r="B35" s="2595" t="s">
        <v>13</v>
      </c>
      <c r="C35" s="2597" t="s">
        <v>54</v>
      </c>
      <c r="D35" s="2599" t="s">
        <v>1100</v>
      </c>
      <c r="E35" s="2601" t="s">
        <v>40</v>
      </c>
      <c r="F35" s="4147" t="s">
        <v>100</v>
      </c>
      <c r="G35" s="667" t="s">
        <v>83</v>
      </c>
      <c r="H35" s="674">
        <v>16.899999999999999</v>
      </c>
      <c r="I35" s="668">
        <v>16.899999999999999</v>
      </c>
      <c r="J35" s="680">
        <v>0</v>
      </c>
      <c r="K35" s="675">
        <v>0</v>
      </c>
      <c r="L35" s="676">
        <v>16.899999999999999</v>
      </c>
      <c r="M35" s="670">
        <v>16.899999999999999</v>
      </c>
      <c r="N35" s="4109" t="s">
        <v>1092</v>
      </c>
      <c r="O35" s="91">
        <v>50</v>
      </c>
      <c r="P35" s="2414" t="s">
        <v>372</v>
      </c>
      <c r="Q35" s="2412" t="s">
        <v>372</v>
      </c>
      <c r="R35" s="659"/>
      <c r="S35" s="659"/>
      <c r="T35" s="695"/>
      <c r="U35" s="659"/>
      <c r="V35" s="659"/>
      <c r="W35" s="659"/>
    </row>
    <row r="36" spans="1:23" ht="13.95" customHeight="1" thickBot="1">
      <c r="A36" s="2594"/>
      <c r="B36" s="2596"/>
      <c r="C36" s="2598"/>
      <c r="D36" s="2600"/>
      <c r="E36" s="2555"/>
      <c r="F36" s="4148"/>
      <c r="G36" s="671" t="s">
        <v>12</v>
      </c>
      <c r="H36" s="677">
        <f>SUM(H35)</f>
        <v>16.899999999999999</v>
      </c>
      <c r="I36" s="677">
        <f t="shared" ref="I36:M36" si="12">SUM(I35)</f>
        <v>16.899999999999999</v>
      </c>
      <c r="J36" s="677">
        <f t="shared" si="12"/>
        <v>0</v>
      </c>
      <c r="K36" s="677">
        <f t="shared" si="12"/>
        <v>0</v>
      </c>
      <c r="L36" s="677">
        <f t="shared" si="12"/>
        <v>16.899999999999999</v>
      </c>
      <c r="M36" s="677">
        <f t="shared" si="12"/>
        <v>16.899999999999999</v>
      </c>
      <c r="N36" s="4110"/>
      <c r="O36" s="93"/>
      <c r="P36" s="93"/>
      <c r="Q36" s="94"/>
      <c r="R36" s="659"/>
      <c r="S36" s="659"/>
      <c r="T36" s="695"/>
      <c r="U36" s="659"/>
      <c r="V36" s="659"/>
      <c r="W36" s="659"/>
    </row>
    <row r="37" spans="1:23" ht="13.2" customHeight="1" thickBot="1">
      <c r="A37" s="653" t="s">
        <v>11</v>
      </c>
      <c r="B37" s="649" t="s">
        <v>13</v>
      </c>
      <c r="C37" s="2568" t="s">
        <v>14</v>
      </c>
      <c r="D37" s="2569"/>
      <c r="E37" s="2570"/>
      <c r="F37" s="2570"/>
      <c r="G37" s="2571"/>
      <c r="H37" s="654">
        <f>SUM(H30,H32,H34,H36)</f>
        <v>980.59999999999991</v>
      </c>
      <c r="I37" s="654">
        <f>SUM(I30,I32,I34,I36)</f>
        <v>980.59999999999991</v>
      </c>
      <c r="J37" s="654">
        <f>SUM(J30,J36)</f>
        <v>0</v>
      </c>
      <c r="K37" s="654">
        <f>SUM(K30:K36)</f>
        <v>0</v>
      </c>
      <c r="L37" s="654">
        <f>SUM(L30,L32,L34,L36)</f>
        <v>972.19999999999993</v>
      </c>
      <c r="M37" s="654">
        <f>SUM(M30,M32,M34,M36)</f>
        <v>969.19999999999993</v>
      </c>
      <c r="N37" s="650"/>
      <c r="O37" s="651"/>
      <c r="P37" s="651"/>
      <c r="Q37" s="652"/>
      <c r="R37" s="659"/>
      <c r="S37" s="659"/>
      <c r="T37" s="695"/>
      <c r="U37" s="659"/>
      <c r="V37" s="659"/>
      <c r="W37" s="659"/>
    </row>
    <row r="38" spans="1:23" ht="31.95" customHeight="1" thickBot="1">
      <c r="A38" s="642" t="s">
        <v>11</v>
      </c>
      <c r="B38" s="643" t="s">
        <v>34</v>
      </c>
      <c r="C38" s="4092" t="s">
        <v>413</v>
      </c>
      <c r="D38" s="2636"/>
      <c r="E38" s="2636"/>
      <c r="F38" s="2636"/>
      <c r="G38" s="2636"/>
      <c r="H38" s="2636"/>
      <c r="I38" s="2636"/>
      <c r="J38" s="2636"/>
      <c r="K38" s="2636"/>
      <c r="L38" s="2636"/>
      <c r="M38" s="2636"/>
      <c r="N38" s="2636"/>
      <c r="O38" s="2636"/>
      <c r="P38" s="2636"/>
      <c r="Q38" s="2637"/>
      <c r="R38" s="659"/>
      <c r="S38" s="659"/>
      <c r="T38" s="695"/>
      <c r="U38" s="659"/>
      <c r="V38" s="659"/>
      <c r="W38" s="659"/>
    </row>
    <row r="39" spans="1:23" ht="13.2" customHeight="1">
      <c r="A39" s="2593" t="s">
        <v>11</v>
      </c>
      <c r="B39" s="2641" t="s">
        <v>34</v>
      </c>
      <c r="C39" s="2396" t="s">
        <v>11</v>
      </c>
      <c r="D39" s="4152" t="s">
        <v>414</v>
      </c>
      <c r="E39" s="2601" t="s">
        <v>40</v>
      </c>
      <c r="F39" s="2601" t="s">
        <v>480</v>
      </c>
      <c r="G39" s="667" t="s">
        <v>36</v>
      </c>
      <c r="H39" s="674">
        <v>1659</v>
      </c>
      <c r="I39" s="674">
        <v>1659</v>
      </c>
      <c r="J39" s="680">
        <v>0</v>
      </c>
      <c r="K39" s="675">
        <v>0</v>
      </c>
      <c r="L39" s="674">
        <v>1659</v>
      </c>
      <c r="M39" s="674">
        <v>1659</v>
      </c>
      <c r="N39" s="4109" t="s">
        <v>1101</v>
      </c>
      <c r="O39" s="91">
        <v>2280</v>
      </c>
      <c r="P39" s="2414" t="s">
        <v>1102</v>
      </c>
      <c r="Q39" s="2412" t="s">
        <v>1102</v>
      </c>
      <c r="R39" s="659"/>
      <c r="S39" s="659"/>
      <c r="T39" s="659"/>
      <c r="U39" s="659"/>
      <c r="V39" s="659"/>
      <c r="W39" s="659"/>
    </row>
    <row r="40" spans="1:23" ht="13.95" customHeight="1" thickBot="1">
      <c r="A40" s="2594"/>
      <c r="B40" s="2643"/>
      <c r="C40" s="2467"/>
      <c r="D40" s="4153"/>
      <c r="E40" s="2555"/>
      <c r="F40" s="2555"/>
      <c r="G40" s="671" t="s">
        <v>12</v>
      </c>
      <c r="H40" s="677">
        <f>H39</f>
        <v>1659</v>
      </c>
      <c r="I40" s="672">
        <f>SUM(I39:I39)</f>
        <v>1659</v>
      </c>
      <c r="J40" s="678">
        <v>0</v>
      </c>
      <c r="K40" s="679">
        <f>SUM(K39:K39)</f>
        <v>0</v>
      </c>
      <c r="L40" s="713">
        <f>L39</f>
        <v>1659</v>
      </c>
      <c r="M40" s="714">
        <f>M39</f>
        <v>1659</v>
      </c>
      <c r="N40" s="4110"/>
      <c r="O40" s="93"/>
      <c r="P40" s="93"/>
      <c r="Q40" s="94"/>
      <c r="R40" s="659"/>
      <c r="S40" s="659"/>
      <c r="T40" s="659"/>
      <c r="U40" s="659"/>
      <c r="V40" s="659"/>
      <c r="W40" s="659"/>
    </row>
    <row r="41" spans="1:23" ht="13.2" customHeight="1" thickBot="1">
      <c r="A41" s="653" t="s">
        <v>11</v>
      </c>
      <c r="B41" s="649" t="s">
        <v>34</v>
      </c>
      <c r="C41" s="4083" t="s">
        <v>14</v>
      </c>
      <c r="D41" s="2569"/>
      <c r="E41" s="2570"/>
      <c r="F41" s="2570"/>
      <c r="G41" s="2571"/>
      <c r="H41" s="677">
        <f>H40</f>
        <v>1659</v>
      </c>
      <c r="I41" s="672">
        <f>SUM(I40:I40)</f>
        <v>1659</v>
      </c>
      <c r="J41" s="678">
        <v>0</v>
      </c>
      <c r="K41" s="679">
        <f>SUM(K40:K40)</f>
        <v>0</v>
      </c>
      <c r="L41" s="713">
        <f>L40</f>
        <v>1659</v>
      </c>
      <c r="M41" s="714">
        <f>M40</f>
        <v>1659</v>
      </c>
      <c r="N41" s="650"/>
      <c r="O41" s="651"/>
      <c r="P41" s="651"/>
      <c r="Q41" s="652"/>
      <c r="R41" s="659"/>
      <c r="S41" s="659"/>
      <c r="T41" s="659"/>
      <c r="U41" s="659"/>
      <c r="V41" s="659"/>
      <c r="W41" s="659"/>
    </row>
    <row r="42" spans="1:23" ht="28.95" customHeight="1" thickBot="1">
      <c r="A42" s="642" t="s">
        <v>11</v>
      </c>
      <c r="B42" s="2468" t="s">
        <v>697</v>
      </c>
      <c r="C42" s="2636" t="s">
        <v>415</v>
      </c>
      <c r="D42" s="2636"/>
      <c r="E42" s="2636"/>
      <c r="F42" s="2636"/>
      <c r="G42" s="2636"/>
      <c r="H42" s="2636"/>
      <c r="I42" s="2636"/>
      <c r="J42" s="2636"/>
      <c r="K42" s="2636"/>
      <c r="L42" s="2636"/>
      <c r="M42" s="2636"/>
      <c r="N42" s="2636"/>
      <c r="O42" s="2636"/>
      <c r="P42" s="2636"/>
      <c r="Q42" s="2637"/>
      <c r="R42" s="659"/>
      <c r="S42" s="659"/>
      <c r="T42" s="659"/>
      <c r="U42" s="659"/>
      <c r="V42" s="659"/>
      <c r="W42" s="659"/>
    </row>
    <row r="43" spans="1:23" ht="13.95" customHeight="1">
      <c r="A43" s="3012" t="s">
        <v>11</v>
      </c>
      <c r="B43" s="3015" t="s">
        <v>35</v>
      </c>
      <c r="C43" s="2619" t="s">
        <v>11</v>
      </c>
      <c r="D43" s="2827" t="s">
        <v>1103</v>
      </c>
      <c r="E43" s="2601" t="s">
        <v>40</v>
      </c>
      <c r="F43" s="2628" t="s">
        <v>100</v>
      </c>
      <c r="G43" s="644" t="s">
        <v>83</v>
      </c>
      <c r="H43" s="674">
        <v>557.6</v>
      </c>
      <c r="I43" s="668">
        <v>557.6</v>
      </c>
      <c r="J43" s="680">
        <v>0</v>
      </c>
      <c r="K43" s="675">
        <v>0</v>
      </c>
      <c r="L43" s="676">
        <v>485.7</v>
      </c>
      <c r="M43" s="670">
        <v>443.2</v>
      </c>
      <c r="N43" s="4109" t="s">
        <v>1092</v>
      </c>
      <c r="O43" s="91">
        <v>1280</v>
      </c>
      <c r="P43" s="2414" t="s">
        <v>1104</v>
      </c>
      <c r="Q43" s="2412" t="s">
        <v>1105</v>
      </c>
      <c r="R43" s="659"/>
      <c r="S43" s="659"/>
      <c r="T43" s="659"/>
      <c r="U43" s="659"/>
      <c r="V43" s="659"/>
      <c r="W43" s="659"/>
    </row>
    <row r="44" spans="1:23" ht="15" customHeight="1" thickBot="1">
      <c r="A44" s="3014"/>
      <c r="B44" s="3016"/>
      <c r="C44" s="2620"/>
      <c r="D44" s="2828"/>
      <c r="E44" s="2555"/>
      <c r="F44" s="2630"/>
      <c r="G44" s="671" t="s">
        <v>12</v>
      </c>
      <c r="H44" s="677">
        <f>H43</f>
        <v>557.6</v>
      </c>
      <c r="I44" s="677">
        <f t="shared" ref="I44:M44" si="13">I43</f>
        <v>557.6</v>
      </c>
      <c r="J44" s="677">
        <f t="shared" si="13"/>
        <v>0</v>
      </c>
      <c r="K44" s="677">
        <f t="shared" si="13"/>
        <v>0</v>
      </c>
      <c r="L44" s="677">
        <f t="shared" si="13"/>
        <v>485.7</v>
      </c>
      <c r="M44" s="677">
        <f t="shared" si="13"/>
        <v>443.2</v>
      </c>
      <c r="N44" s="4110"/>
      <c r="O44" s="93"/>
      <c r="P44" s="93"/>
      <c r="Q44" s="94"/>
      <c r="R44" s="659"/>
      <c r="S44" s="659"/>
      <c r="T44" s="659"/>
      <c r="U44" s="659"/>
      <c r="V44" s="659"/>
      <c r="W44" s="659"/>
    </row>
    <row r="45" spans="1:23" ht="13.2" customHeight="1" thickBot="1">
      <c r="A45" s="653" t="s">
        <v>11</v>
      </c>
      <c r="B45" s="649" t="s">
        <v>35</v>
      </c>
      <c r="C45" s="2568" t="s">
        <v>14</v>
      </c>
      <c r="D45" s="2569"/>
      <c r="E45" s="2569"/>
      <c r="F45" s="2569"/>
      <c r="G45" s="2571"/>
      <c r="H45" s="654">
        <f>SUM(H44)</f>
        <v>557.6</v>
      </c>
      <c r="I45" s="654">
        <f>SUM(I44)</f>
        <v>557.6</v>
      </c>
      <c r="J45" s="654">
        <f>SUM(J44)</f>
        <v>0</v>
      </c>
      <c r="K45" s="654">
        <f>SUM(K44)</f>
        <v>0</v>
      </c>
      <c r="L45" s="654">
        <f>L44</f>
        <v>485.7</v>
      </c>
      <c r="M45" s="654">
        <f>M44</f>
        <v>443.2</v>
      </c>
      <c r="N45" s="650"/>
      <c r="O45" s="651"/>
      <c r="P45" s="651"/>
      <c r="Q45" s="652"/>
      <c r="R45" s="659"/>
      <c r="S45" s="659"/>
      <c r="T45" s="659"/>
      <c r="U45" s="659"/>
      <c r="V45" s="659"/>
      <c r="W45" s="659"/>
    </row>
    <row r="46" spans="1:23" ht="19.2" customHeight="1" thickBot="1">
      <c r="A46" s="642" t="s">
        <v>11</v>
      </c>
      <c r="B46" s="2540" t="s">
        <v>60</v>
      </c>
      <c r="C46" s="2541"/>
      <c r="D46" s="2541"/>
      <c r="E46" s="2541"/>
      <c r="F46" s="2541"/>
      <c r="G46" s="2541"/>
      <c r="H46" s="758">
        <f>H27+H37+H41+H45</f>
        <v>25843.899999999998</v>
      </c>
      <c r="I46" s="758">
        <f>I27+I37+I41+I45</f>
        <v>25843.899999999998</v>
      </c>
      <c r="J46" s="758">
        <f>J27+J37+J41+J45</f>
        <v>224.10000000000002</v>
      </c>
      <c r="K46" s="758">
        <f>K27+K37+K41+K45</f>
        <v>0</v>
      </c>
      <c r="L46" s="758">
        <f>L27+L37+L41+L45</f>
        <v>25755.9</v>
      </c>
      <c r="M46" s="758">
        <f>SUM(M27,M37,M41,M45)</f>
        <v>25662.2</v>
      </c>
      <c r="N46" s="683"/>
      <c r="O46" s="656"/>
      <c r="P46" s="656"/>
      <c r="Q46" s="657"/>
      <c r="R46" s="659"/>
      <c r="S46" s="659"/>
      <c r="T46" s="659"/>
      <c r="U46" s="659"/>
      <c r="V46" s="659"/>
      <c r="W46" s="659"/>
    </row>
    <row r="47" spans="1:23" ht="13.2" customHeight="1" thickBot="1">
      <c r="A47" s="641" t="s">
        <v>13</v>
      </c>
      <c r="B47" s="2634" t="s">
        <v>1106</v>
      </c>
      <c r="C47" s="2634"/>
      <c r="D47" s="2634"/>
      <c r="E47" s="2634"/>
      <c r="F47" s="2634"/>
      <c r="G47" s="2634"/>
      <c r="H47" s="2634"/>
      <c r="I47" s="2634"/>
      <c r="J47" s="2634"/>
      <c r="K47" s="2634"/>
      <c r="L47" s="2634"/>
      <c r="M47" s="2634"/>
      <c r="N47" s="2634"/>
      <c r="O47" s="2634"/>
      <c r="P47" s="2634"/>
      <c r="Q47" s="2635"/>
      <c r="R47" s="659"/>
      <c r="S47" s="659"/>
      <c r="T47" s="659"/>
      <c r="U47" s="659"/>
      <c r="V47" s="659"/>
      <c r="W47" s="659"/>
    </row>
    <row r="48" spans="1:23" ht="39" customHeight="1" thickBot="1">
      <c r="A48" s="642" t="s">
        <v>13</v>
      </c>
      <c r="B48" s="643" t="s">
        <v>11</v>
      </c>
      <c r="C48" s="2636" t="s">
        <v>1107</v>
      </c>
      <c r="D48" s="2636"/>
      <c r="E48" s="2636"/>
      <c r="F48" s="2636"/>
      <c r="G48" s="2636"/>
      <c r="H48" s="2636"/>
      <c r="I48" s="2636"/>
      <c r="J48" s="2636"/>
      <c r="K48" s="2636"/>
      <c r="L48" s="2636"/>
      <c r="M48" s="2636"/>
      <c r="N48" s="2636"/>
      <c r="O48" s="2636"/>
      <c r="P48" s="2636"/>
      <c r="Q48" s="2637"/>
      <c r="R48" s="659"/>
      <c r="S48" s="659"/>
      <c r="T48" s="659"/>
      <c r="U48" s="659"/>
      <c r="V48" s="659"/>
      <c r="W48" s="659"/>
    </row>
    <row r="49" spans="1:23" ht="13.2" customHeight="1">
      <c r="A49" s="2416" t="s">
        <v>13</v>
      </c>
      <c r="B49" s="2425" t="s">
        <v>11</v>
      </c>
      <c r="C49" s="2550" t="s">
        <v>11</v>
      </c>
      <c r="D49" s="2552" t="s">
        <v>1108</v>
      </c>
      <c r="E49" s="4112" t="s">
        <v>416</v>
      </c>
      <c r="F49" s="4114" t="s">
        <v>100</v>
      </c>
      <c r="G49" s="759" t="s">
        <v>83</v>
      </c>
      <c r="H49" s="698">
        <v>147.1</v>
      </c>
      <c r="I49" s="668">
        <v>147.1</v>
      </c>
      <c r="J49" s="680">
        <v>125.1</v>
      </c>
      <c r="K49" s="668">
        <v>0</v>
      </c>
      <c r="L49" s="680">
        <v>192</v>
      </c>
      <c r="M49" s="718">
        <v>200.4</v>
      </c>
      <c r="N49" s="4111" t="s">
        <v>1092</v>
      </c>
      <c r="O49" s="2421">
        <v>25</v>
      </c>
      <c r="P49" s="2421">
        <v>25</v>
      </c>
      <c r="Q49" s="2423">
        <v>25</v>
      </c>
      <c r="R49" s="659"/>
      <c r="S49" s="659"/>
      <c r="T49" s="659"/>
      <c r="U49" s="659"/>
      <c r="V49" s="659"/>
      <c r="W49" s="659"/>
    </row>
    <row r="50" spans="1:23">
      <c r="A50" s="2417"/>
      <c r="B50" s="2426"/>
      <c r="C50" s="2575"/>
      <c r="D50" s="2577"/>
      <c r="E50" s="3834"/>
      <c r="F50" s="4094"/>
      <c r="G50" s="760" t="s">
        <v>417</v>
      </c>
      <c r="H50" s="972">
        <v>115.1</v>
      </c>
      <c r="I50" s="673">
        <v>115.1</v>
      </c>
      <c r="J50" s="761">
        <v>112.4</v>
      </c>
      <c r="K50" s="673">
        <v>0</v>
      </c>
      <c r="L50" s="761">
        <v>111.3</v>
      </c>
      <c r="M50" s="719">
        <v>116.5</v>
      </c>
      <c r="N50" s="2955"/>
      <c r="O50" s="2422"/>
      <c r="P50" s="687"/>
      <c r="Q50" s="2424"/>
      <c r="R50" s="659"/>
      <c r="S50" s="659"/>
      <c r="T50" s="659"/>
      <c r="U50" s="659"/>
      <c r="V50" s="659"/>
      <c r="W50" s="659"/>
    </row>
    <row r="51" spans="1:23" ht="13.2" customHeight="1">
      <c r="A51" s="2417"/>
      <c r="B51" s="2426"/>
      <c r="C51" s="2575"/>
      <c r="D51" s="2577"/>
      <c r="E51" s="3834"/>
      <c r="F51" s="4094"/>
      <c r="G51" s="763" t="s">
        <v>224</v>
      </c>
      <c r="H51" s="972">
        <v>52.5</v>
      </c>
      <c r="I51" s="698">
        <v>52.5</v>
      </c>
      <c r="J51" s="717">
        <v>39.1</v>
      </c>
      <c r="K51" s="698">
        <v>0</v>
      </c>
      <c r="L51" s="717">
        <v>54.5</v>
      </c>
      <c r="M51" s="699">
        <v>56.6</v>
      </c>
      <c r="N51" s="764"/>
      <c r="O51" s="2422"/>
      <c r="P51" s="687"/>
      <c r="Q51" s="2424"/>
      <c r="R51" s="659"/>
      <c r="S51" s="659"/>
      <c r="T51" s="659"/>
      <c r="U51" s="659"/>
      <c r="V51" s="659"/>
      <c r="W51" s="659"/>
    </row>
    <row r="52" spans="1:23" ht="10.95" customHeight="1">
      <c r="A52" s="2417"/>
      <c r="B52" s="2426"/>
      <c r="C52" s="2575"/>
      <c r="D52" s="2577"/>
      <c r="E52" s="3834"/>
      <c r="F52" s="4094"/>
      <c r="G52" s="765" t="s">
        <v>418</v>
      </c>
      <c r="H52" s="972">
        <v>54.3</v>
      </c>
      <c r="I52" s="698">
        <v>54.3</v>
      </c>
      <c r="J52" s="698">
        <v>50.6</v>
      </c>
      <c r="K52" s="698">
        <v>0</v>
      </c>
      <c r="L52" s="717">
        <v>58</v>
      </c>
      <c r="M52" s="699">
        <v>60.7</v>
      </c>
      <c r="N52" s="764"/>
      <c r="O52" s="2422"/>
      <c r="P52" s="687"/>
      <c r="Q52" s="2424"/>
      <c r="R52" s="659"/>
      <c r="S52" s="659"/>
      <c r="T52" s="695"/>
      <c r="U52" s="659"/>
      <c r="V52" s="659"/>
      <c r="W52" s="659"/>
    </row>
    <row r="53" spans="1:23" ht="13.2" customHeight="1">
      <c r="A53" s="2417"/>
      <c r="B53" s="2426"/>
      <c r="C53" s="2576"/>
      <c r="D53" s="2577"/>
      <c r="E53" s="3834"/>
      <c r="F53" s="4115"/>
      <c r="G53" s="763" t="s">
        <v>36</v>
      </c>
      <c r="H53" s="972">
        <v>269.5</v>
      </c>
      <c r="I53" s="698">
        <v>252.4</v>
      </c>
      <c r="J53" s="717">
        <v>193.5</v>
      </c>
      <c r="K53" s="698">
        <v>17.100000000000001</v>
      </c>
      <c r="L53" s="717">
        <v>304.89999999999998</v>
      </c>
      <c r="M53" s="717">
        <v>319.39999999999998</v>
      </c>
      <c r="N53" s="4117"/>
      <c r="O53" s="700"/>
      <c r="P53" s="701"/>
      <c r="Q53" s="702"/>
      <c r="R53" s="659"/>
      <c r="S53" s="659"/>
      <c r="T53" s="695"/>
      <c r="U53" s="659"/>
      <c r="V53" s="659"/>
      <c r="W53" s="659"/>
    </row>
    <row r="54" spans="1:23" ht="13.95" customHeight="1" thickBot="1">
      <c r="A54" s="682"/>
      <c r="B54" s="2427"/>
      <c r="C54" s="2551"/>
      <c r="D54" s="2553"/>
      <c r="E54" s="4113"/>
      <c r="F54" s="4116"/>
      <c r="G54" s="766" t="s">
        <v>12</v>
      </c>
      <c r="H54" s="672">
        <f>H49+H50+H51+H52+H53</f>
        <v>638.5</v>
      </c>
      <c r="I54" s="672">
        <f>I49+I50+I51+I52+I53</f>
        <v>621.4</v>
      </c>
      <c r="J54" s="672">
        <f>J49+J50+J51+J52+J53</f>
        <v>520.70000000000005</v>
      </c>
      <c r="K54" s="672">
        <f>SUM(K49:K53)</f>
        <v>17.100000000000001</v>
      </c>
      <c r="L54" s="672">
        <f>SUM(L49:L53)</f>
        <v>720.7</v>
      </c>
      <c r="M54" s="672">
        <f>SUM(M49:M53)</f>
        <v>753.59999999999991</v>
      </c>
      <c r="N54" s="4118"/>
      <c r="O54" s="976"/>
      <c r="P54" s="688"/>
      <c r="Q54" s="975"/>
      <c r="R54" s="659"/>
      <c r="S54" s="659"/>
      <c r="T54" s="695"/>
      <c r="U54" s="659"/>
      <c r="V54" s="659"/>
      <c r="W54" s="659"/>
    </row>
    <row r="55" spans="1:23" ht="13.2" customHeight="1">
      <c r="A55" s="2416" t="s">
        <v>13</v>
      </c>
      <c r="B55" s="2425" t="s">
        <v>11</v>
      </c>
      <c r="C55" s="2550" t="s">
        <v>13</v>
      </c>
      <c r="D55" s="2552" t="s">
        <v>1109</v>
      </c>
      <c r="E55" s="4112" t="s">
        <v>419</v>
      </c>
      <c r="F55" s="4114" t="s">
        <v>100</v>
      </c>
      <c r="G55" s="759" t="s">
        <v>83</v>
      </c>
      <c r="H55" s="767">
        <v>291.7</v>
      </c>
      <c r="I55" s="767">
        <v>291.7</v>
      </c>
      <c r="J55" s="2469">
        <v>241.9</v>
      </c>
      <c r="K55" s="703">
        <v>0</v>
      </c>
      <c r="L55" s="767">
        <v>371.2</v>
      </c>
      <c r="M55" s="720">
        <v>381</v>
      </c>
      <c r="N55" s="4111" t="s">
        <v>1092</v>
      </c>
      <c r="O55" s="2421">
        <v>70</v>
      </c>
      <c r="P55" s="2421">
        <v>70</v>
      </c>
      <c r="Q55" s="2423">
        <v>70</v>
      </c>
      <c r="R55" s="659"/>
      <c r="S55" s="659"/>
      <c r="T55" s="695"/>
      <c r="U55" s="659"/>
      <c r="V55" s="659"/>
      <c r="W55" s="659"/>
    </row>
    <row r="56" spans="1:23">
      <c r="A56" s="2417"/>
      <c r="B56" s="2426"/>
      <c r="C56" s="2575"/>
      <c r="D56" s="2577"/>
      <c r="E56" s="3834"/>
      <c r="F56" s="4094"/>
      <c r="G56" s="686" t="s">
        <v>224</v>
      </c>
      <c r="H56" s="698">
        <v>53</v>
      </c>
      <c r="I56" s="698">
        <v>52.6</v>
      </c>
      <c r="J56" s="717">
        <v>36.1</v>
      </c>
      <c r="K56" s="699">
        <v>0.4</v>
      </c>
      <c r="L56" s="698">
        <v>54.9</v>
      </c>
      <c r="M56" s="721">
        <v>56.9</v>
      </c>
      <c r="N56" s="2955"/>
      <c r="O56" s="2422"/>
      <c r="P56" s="687"/>
      <c r="Q56" s="2424"/>
      <c r="R56" s="659"/>
      <c r="S56" s="659"/>
      <c r="T56" s="695"/>
      <c r="U56" s="659"/>
      <c r="V56" s="659"/>
      <c r="W56" s="659"/>
    </row>
    <row r="57" spans="1:23">
      <c r="A57" s="2417"/>
      <c r="B57" s="2426"/>
      <c r="C57" s="2576"/>
      <c r="D57" s="2577"/>
      <c r="E57" s="3834"/>
      <c r="F57" s="4115"/>
      <c r="G57" s="763" t="s">
        <v>36</v>
      </c>
      <c r="H57" s="698">
        <v>264.3</v>
      </c>
      <c r="I57" s="698">
        <v>264.3</v>
      </c>
      <c r="J57" s="717">
        <v>240.7</v>
      </c>
      <c r="K57" s="699">
        <v>0</v>
      </c>
      <c r="L57" s="698">
        <v>300.10000000000002</v>
      </c>
      <c r="M57" s="717">
        <v>314</v>
      </c>
      <c r="N57" s="4117"/>
      <c r="O57" s="700"/>
      <c r="P57" s="701"/>
      <c r="Q57" s="702"/>
      <c r="R57" s="659"/>
      <c r="S57" s="659"/>
      <c r="T57" s="695"/>
      <c r="U57" s="659"/>
      <c r="V57" s="659"/>
      <c r="W57" s="659"/>
    </row>
    <row r="58" spans="1:23" ht="13.8" thickBot="1">
      <c r="A58" s="682"/>
      <c r="B58" s="2427"/>
      <c r="C58" s="2551"/>
      <c r="D58" s="2553"/>
      <c r="E58" s="4113"/>
      <c r="F58" s="4116"/>
      <c r="G58" s="766" t="s">
        <v>12</v>
      </c>
      <c r="H58" s="672">
        <f t="shared" ref="H58:M58" si="14">H55+H56+H57</f>
        <v>609</v>
      </c>
      <c r="I58" s="672">
        <f t="shared" si="14"/>
        <v>608.6</v>
      </c>
      <c r="J58" s="672">
        <f t="shared" si="14"/>
        <v>518.70000000000005</v>
      </c>
      <c r="K58" s="672">
        <f t="shared" si="14"/>
        <v>0.4</v>
      </c>
      <c r="L58" s="672">
        <f t="shared" si="14"/>
        <v>726.2</v>
      </c>
      <c r="M58" s="672">
        <f t="shared" si="14"/>
        <v>751.9</v>
      </c>
      <c r="N58" s="4132"/>
      <c r="O58" s="976"/>
      <c r="P58" s="688"/>
      <c r="Q58" s="975"/>
      <c r="R58" s="659"/>
      <c r="S58" s="659"/>
      <c r="T58" s="695"/>
      <c r="U58" s="659"/>
      <c r="V58" s="659"/>
      <c r="W58" s="659"/>
    </row>
    <row r="59" spans="1:23" ht="24" customHeight="1" thickBot="1">
      <c r="A59" s="697" t="s">
        <v>13</v>
      </c>
      <c r="B59" s="2427" t="s">
        <v>11</v>
      </c>
      <c r="C59" s="4083" t="s">
        <v>14</v>
      </c>
      <c r="D59" s="2570"/>
      <c r="E59" s="2570"/>
      <c r="F59" s="2570"/>
      <c r="G59" s="4150"/>
      <c r="H59" s="768">
        <f t="shared" ref="H59:M59" si="15">H54+H58</f>
        <v>1247.5</v>
      </c>
      <c r="I59" s="768">
        <f t="shared" si="15"/>
        <v>1230</v>
      </c>
      <c r="J59" s="768">
        <f t="shared" si="15"/>
        <v>1039.4000000000001</v>
      </c>
      <c r="K59" s="768">
        <f t="shared" si="15"/>
        <v>17.5</v>
      </c>
      <c r="L59" s="768">
        <f t="shared" si="15"/>
        <v>1446.9</v>
      </c>
      <c r="M59" s="768">
        <f t="shared" si="15"/>
        <v>1505.5</v>
      </c>
      <c r="N59" s="768"/>
      <c r="O59" s="665"/>
      <c r="P59" s="665"/>
      <c r="Q59" s="665"/>
      <c r="R59" s="659"/>
      <c r="S59" s="659"/>
      <c r="T59" s="695"/>
      <c r="U59" s="659"/>
      <c r="V59" s="659"/>
      <c r="W59" s="659"/>
    </row>
    <row r="60" spans="1:23" ht="13.8" thickBot="1">
      <c r="A60" s="642" t="s">
        <v>13</v>
      </c>
      <c r="B60" s="643" t="s">
        <v>13</v>
      </c>
      <c r="C60" s="2636" t="s">
        <v>1110</v>
      </c>
      <c r="D60" s="2636"/>
      <c r="E60" s="2636"/>
      <c r="F60" s="2636"/>
      <c r="G60" s="2636"/>
      <c r="H60" s="2636"/>
      <c r="I60" s="2636"/>
      <c r="J60" s="2636"/>
      <c r="K60" s="2636"/>
      <c r="L60" s="2636"/>
      <c r="M60" s="2636"/>
      <c r="N60" s="2636"/>
      <c r="O60" s="2636"/>
      <c r="P60" s="2636"/>
      <c r="Q60" s="2637"/>
      <c r="R60" s="659"/>
      <c r="S60" s="659"/>
      <c r="T60" s="695"/>
      <c r="U60" s="659"/>
      <c r="V60" s="659"/>
      <c r="W60" s="659"/>
    </row>
    <row r="61" spans="1:23" ht="24" customHeight="1">
      <c r="A61" s="2416" t="s">
        <v>13</v>
      </c>
      <c r="B61" s="2425" t="s">
        <v>13</v>
      </c>
      <c r="C61" s="2550" t="s">
        <v>11</v>
      </c>
      <c r="D61" s="2645" t="s">
        <v>1111</v>
      </c>
      <c r="E61" s="4128" t="s">
        <v>420</v>
      </c>
      <c r="F61" s="2445" t="s">
        <v>100</v>
      </c>
      <c r="G61" s="769" t="s">
        <v>83</v>
      </c>
      <c r="H61" s="767">
        <v>592.5</v>
      </c>
      <c r="I61" s="767">
        <v>592.5</v>
      </c>
      <c r="J61" s="2469">
        <v>537.29999999999995</v>
      </c>
      <c r="K61" s="703">
        <v>0</v>
      </c>
      <c r="L61" s="767">
        <v>611.5</v>
      </c>
      <c r="M61" s="720">
        <v>623.29999999999995</v>
      </c>
      <c r="N61" s="4111" t="s">
        <v>1092</v>
      </c>
      <c r="O61" s="2421">
        <v>354</v>
      </c>
      <c r="P61" s="2421">
        <v>354</v>
      </c>
      <c r="Q61" s="2423">
        <v>354</v>
      </c>
      <c r="R61" s="659"/>
      <c r="S61" s="659"/>
      <c r="T61" s="695"/>
      <c r="U61" s="659"/>
      <c r="V61" s="659"/>
      <c r="W61" s="659"/>
    </row>
    <row r="62" spans="1:23">
      <c r="A62" s="2417"/>
      <c r="B62" s="2426"/>
      <c r="C62" s="2575"/>
      <c r="D62" s="2646"/>
      <c r="E62" s="4129"/>
      <c r="F62" s="770"/>
      <c r="G62" s="686" t="s">
        <v>224</v>
      </c>
      <c r="H62" s="698">
        <v>105</v>
      </c>
      <c r="I62" s="698">
        <v>101</v>
      </c>
      <c r="J62" s="717">
        <v>13</v>
      </c>
      <c r="K62" s="699">
        <v>4</v>
      </c>
      <c r="L62" s="698">
        <v>113.5</v>
      </c>
      <c r="M62" s="721">
        <v>112</v>
      </c>
      <c r="N62" s="2955"/>
      <c r="O62" s="2422"/>
      <c r="P62" s="687"/>
      <c r="Q62" s="2424"/>
      <c r="R62" s="659"/>
      <c r="S62" s="659"/>
      <c r="T62" s="695"/>
      <c r="U62" s="659"/>
      <c r="V62" s="659"/>
      <c r="W62" s="659"/>
    </row>
    <row r="63" spans="1:23">
      <c r="A63" s="2417"/>
      <c r="B63" s="2426"/>
      <c r="C63" s="2576"/>
      <c r="D63" s="2646"/>
      <c r="E63" s="4129"/>
      <c r="F63" s="771"/>
      <c r="G63" s="763" t="s">
        <v>36</v>
      </c>
      <c r="H63" s="698">
        <v>2269.6</v>
      </c>
      <c r="I63" s="698">
        <v>2224.6</v>
      </c>
      <c r="J63" s="717">
        <v>1919.9</v>
      </c>
      <c r="K63" s="699">
        <v>45</v>
      </c>
      <c r="L63" s="698">
        <v>2643.7</v>
      </c>
      <c r="M63" s="717">
        <v>2782.6</v>
      </c>
      <c r="N63" s="4117"/>
      <c r="O63" s="700"/>
      <c r="P63" s="701"/>
      <c r="Q63" s="702"/>
      <c r="R63" s="659"/>
      <c r="S63" s="659"/>
      <c r="T63" s="695"/>
      <c r="U63" s="659"/>
      <c r="V63" s="659"/>
      <c r="W63" s="659"/>
    </row>
    <row r="64" spans="1:23" ht="12.6" customHeight="1">
      <c r="A64" s="2417"/>
      <c r="B64" s="2426"/>
      <c r="C64" s="2576"/>
      <c r="D64" s="2646"/>
      <c r="E64" s="4129"/>
      <c r="F64" s="771"/>
      <c r="G64" s="760" t="s">
        <v>73</v>
      </c>
      <c r="H64" s="698">
        <v>45.3</v>
      </c>
      <c r="I64" s="673">
        <v>45.3</v>
      </c>
      <c r="J64" s="761">
        <v>40</v>
      </c>
      <c r="K64" s="704">
        <v>0</v>
      </c>
      <c r="L64" s="673">
        <v>0</v>
      </c>
      <c r="M64" s="719">
        <v>0</v>
      </c>
      <c r="N64" s="4117"/>
      <c r="O64" s="700"/>
      <c r="P64" s="701"/>
      <c r="Q64" s="702"/>
      <c r="R64" s="659"/>
      <c r="S64" s="659"/>
      <c r="T64" s="695"/>
      <c r="U64" s="659"/>
      <c r="V64" s="659"/>
      <c r="W64" s="659"/>
    </row>
    <row r="65" spans="1:23" ht="14.4" customHeight="1" thickBot="1">
      <c r="A65" s="682"/>
      <c r="B65" s="2427"/>
      <c r="C65" s="2551"/>
      <c r="D65" s="2647"/>
      <c r="E65" s="4149"/>
      <c r="F65" s="772"/>
      <c r="G65" s="766" t="s">
        <v>12</v>
      </c>
      <c r="H65" s="672">
        <f t="shared" ref="H65:M65" si="16">H61+H62+H63+H64</f>
        <v>3012.4</v>
      </c>
      <c r="I65" s="672">
        <f t="shared" si="16"/>
        <v>2963.4</v>
      </c>
      <c r="J65" s="672">
        <f t="shared" si="16"/>
        <v>2510.1999999999998</v>
      </c>
      <c r="K65" s="672">
        <f t="shared" si="16"/>
        <v>49</v>
      </c>
      <c r="L65" s="672">
        <f t="shared" si="16"/>
        <v>3368.7</v>
      </c>
      <c r="M65" s="672">
        <f t="shared" si="16"/>
        <v>3517.8999999999996</v>
      </c>
      <c r="N65" s="4118"/>
      <c r="O65" s="976"/>
      <c r="P65" s="688"/>
      <c r="Q65" s="975"/>
      <c r="R65" s="659"/>
      <c r="S65" s="659"/>
      <c r="T65" s="695"/>
      <c r="U65" s="659"/>
      <c r="V65" s="659"/>
      <c r="W65" s="659"/>
    </row>
    <row r="66" spans="1:23" ht="13.95" customHeight="1">
      <c r="A66" s="2416" t="s">
        <v>13</v>
      </c>
      <c r="B66" s="2425" t="s">
        <v>13</v>
      </c>
      <c r="C66" s="2550" t="s">
        <v>35</v>
      </c>
      <c r="D66" s="2645" t="s">
        <v>1112</v>
      </c>
      <c r="E66" s="4128" t="s">
        <v>40</v>
      </c>
      <c r="F66" s="2445" t="s">
        <v>100</v>
      </c>
      <c r="G66" s="773" t="s">
        <v>83</v>
      </c>
      <c r="H66" s="668">
        <v>560</v>
      </c>
      <c r="I66" s="668">
        <v>560</v>
      </c>
      <c r="J66" s="680">
        <v>0</v>
      </c>
      <c r="K66" s="669">
        <v>0</v>
      </c>
      <c r="L66" s="774">
        <v>749</v>
      </c>
      <c r="M66" s="669">
        <v>802</v>
      </c>
      <c r="N66" s="847" t="s">
        <v>1092</v>
      </c>
      <c r="O66" s="845">
        <v>385</v>
      </c>
      <c r="P66" s="845">
        <v>435</v>
      </c>
      <c r="Q66" s="846">
        <v>460</v>
      </c>
      <c r="R66" s="659"/>
      <c r="S66" s="659"/>
      <c r="T66" s="695"/>
      <c r="U66" s="659"/>
      <c r="V66" s="659"/>
      <c r="W66" s="659"/>
    </row>
    <row r="67" spans="1:23" ht="24" customHeight="1">
      <c r="A67" s="2417"/>
      <c r="B67" s="2426"/>
      <c r="C67" s="2576"/>
      <c r="D67" s="2646"/>
      <c r="E67" s="4129"/>
      <c r="F67" s="771"/>
      <c r="G67" s="775" t="s">
        <v>36</v>
      </c>
      <c r="H67" s="681">
        <v>895</v>
      </c>
      <c r="I67" s="673">
        <v>895</v>
      </c>
      <c r="J67" s="761">
        <v>0</v>
      </c>
      <c r="K67" s="704">
        <v>0</v>
      </c>
      <c r="L67" s="776">
        <v>940</v>
      </c>
      <c r="M67" s="114">
        <v>985</v>
      </c>
      <c r="N67" s="4131" t="s">
        <v>470</v>
      </c>
      <c r="O67" s="2470"/>
      <c r="P67" s="2471"/>
      <c r="Q67" s="2472"/>
      <c r="R67" s="659"/>
      <c r="S67" s="659"/>
      <c r="T67" s="695"/>
      <c r="U67" s="659"/>
      <c r="V67" s="659"/>
      <c r="W67" s="659"/>
    </row>
    <row r="68" spans="1:23" ht="13.8" thickBot="1">
      <c r="A68" s="777"/>
      <c r="B68" s="778"/>
      <c r="C68" s="2942"/>
      <c r="D68" s="4127"/>
      <c r="E68" s="4130"/>
      <c r="F68" s="779"/>
      <c r="G68" s="780" t="s">
        <v>12</v>
      </c>
      <c r="H68" s="781">
        <f>H66+H67</f>
        <v>1455</v>
      </c>
      <c r="I68" s="781">
        <f t="shared" ref="I68:M68" si="17">I66+I67</f>
        <v>1455</v>
      </c>
      <c r="J68" s="781">
        <f t="shared" si="17"/>
        <v>0</v>
      </c>
      <c r="K68" s="781">
        <f t="shared" si="17"/>
        <v>0</v>
      </c>
      <c r="L68" s="781">
        <f t="shared" si="17"/>
        <v>1689</v>
      </c>
      <c r="M68" s="781">
        <f t="shared" si="17"/>
        <v>1787</v>
      </c>
      <c r="N68" s="4132"/>
      <c r="O68" s="647"/>
      <c r="P68" s="689"/>
      <c r="Q68" s="648"/>
      <c r="R68" s="659"/>
      <c r="S68" s="659"/>
      <c r="T68" s="695"/>
      <c r="U68" s="659"/>
      <c r="V68" s="659"/>
      <c r="W68" s="659"/>
    </row>
    <row r="69" spans="1:23" ht="13.8" thickBot="1">
      <c r="A69" s="653" t="s">
        <v>13</v>
      </c>
      <c r="B69" s="649" t="s">
        <v>13</v>
      </c>
      <c r="C69" s="2568" t="s">
        <v>14</v>
      </c>
      <c r="D69" s="2569"/>
      <c r="E69" s="2569"/>
      <c r="F69" s="2569"/>
      <c r="G69" s="2571"/>
      <c r="H69" s="654">
        <f t="shared" ref="H69:M69" si="18">SUM(H65,H68)</f>
        <v>4467.3999999999996</v>
      </c>
      <c r="I69" s="654">
        <f t="shared" si="18"/>
        <v>4418.3999999999996</v>
      </c>
      <c r="J69" s="654">
        <f t="shared" si="18"/>
        <v>2510.1999999999998</v>
      </c>
      <c r="K69" s="654">
        <f t="shared" si="18"/>
        <v>49</v>
      </c>
      <c r="L69" s="654">
        <f t="shared" si="18"/>
        <v>5057.7</v>
      </c>
      <c r="M69" s="654">
        <f t="shared" si="18"/>
        <v>5304.9</v>
      </c>
      <c r="N69" s="650"/>
      <c r="O69" s="651"/>
      <c r="P69" s="651"/>
      <c r="Q69" s="831"/>
      <c r="R69" s="659"/>
      <c r="S69" s="659"/>
      <c r="T69" s="695"/>
      <c r="U69" s="659"/>
      <c r="V69" s="659"/>
      <c r="W69" s="659"/>
    </row>
    <row r="70" spans="1:23" ht="13.95" customHeight="1" thickBot="1">
      <c r="A70" s="2418" t="s">
        <v>13</v>
      </c>
      <c r="B70" s="2420" t="s">
        <v>34</v>
      </c>
      <c r="C70" s="4133" t="s">
        <v>421</v>
      </c>
      <c r="D70" s="4133"/>
      <c r="E70" s="4133"/>
      <c r="F70" s="4133"/>
      <c r="G70" s="4133"/>
      <c r="H70" s="4133"/>
      <c r="I70" s="4133"/>
      <c r="J70" s="4133"/>
      <c r="K70" s="4133"/>
      <c r="L70" s="4133"/>
      <c r="M70" s="4133"/>
      <c r="N70" s="4133"/>
      <c r="O70" s="4133"/>
      <c r="P70" s="4133"/>
      <c r="Q70" s="4134"/>
      <c r="R70" s="659"/>
      <c r="S70" s="659"/>
      <c r="T70" s="695"/>
      <c r="U70" s="659"/>
      <c r="V70" s="659"/>
      <c r="W70" s="659"/>
    </row>
    <row r="71" spans="1:23">
      <c r="A71" s="3012" t="s">
        <v>13</v>
      </c>
      <c r="B71" s="3015" t="s">
        <v>34</v>
      </c>
      <c r="C71" s="2619" t="s">
        <v>11</v>
      </c>
      <c r="D71" s="2827" t="s">
        <v>1113</v>
      </c>
      <c r="E71" s="2601" t="s">
        <v>40</v>
      </c>
      <c r="F71" s="2628" t="s">
        <v>100</v>
      </c>
      <c r="G71" s="644" t="s">
        <v>36</v>
      </c>
      <c r="H71" s="674">
        <v>4.5</v>
      </c>
      <c r="I71" s="668">
        <v>4.5</v>
      </c>
      <c r="J71" s="680">
        <v>0</v>
      </c>
      <c r="K71" s="675">
        <v>0</v>
      </c>
      <c r="L71" s="676">
        <v>4.5</v>
      </c>
      <c r="M71" s="670">
        <v>4.5</v>
      </c>
      <c r="N71" s="4109" t="s">
        <v>1092</v>
      </c>
      <c r="O71" s="91" t="s">
        <v>422</v>
      </c>
      <c r="P71" s="2414" t="s">
        <v>422</v>
      </c>
      <c r="Q71" s="2412" t="s">
        <v>422</v>
      </c>
      <c r="R71" s="659"/>
      <c r="S71" s="659"/>
      <c r="T71" s="695"/>
      <c r="U71" s="659"/>
      <c r="V71" s="659"/>
      <c r="W71" s="659"/>
    </row>
    <row r="72" spans="1:23" ht="69" customHeight="1" thickBot="1">
      <c r="A72" s="3014"/>
      <c r="B72" s="3016"/>
      <c r="C72" s="2620"/>
      <c r="D72" s="2828"/>
      <c r="E72" s="2555"/>
      <c r="F72" s="2630"/>
      <c r="G72" s="671" t="s">
        <v>12</v>
      </c>
      <c r="H72" s="677">
        <f>H71</f>
        <v>4.5</v>
      </c>
      <c r="I72" s="677">
        <f t="shared" ref="I72:M72" si="19">I71</f>
        <v>4.5</v>
      </c>
      <c r="J72" s="677">
        <f t="shared" si="19"/>
        <v>0</v>
      </c>
      <c r="K72" s="677">
        <f t="shared" si="19"/>
        <v>0</v>
      </c>
      <c r="L72" s="677">
        <f t="shared" si="19"/>
        <v>4.5</v>
      </c>
      <c r="M72" s="677">
        <f t="shared" si="19"/>
        <v>4.5</v>
      </c>
      <c r="N72" s="4110"/>
      <c r="O72" s="93"/>
      <c r="P72" s="93"/>
      <c r="Q72" s="94"/>
      <c r="R72" s="659"/>
      <c r="S72" s="659"/>
      <c r="T72" s="695"/>
      <c r="U72" s="659"/>
      <c r="V72" s="659"/>
      <c r="W72" s="659"/>
    </row>
    <row r="73" spans="1:23" ht="13.2" customHeight="1">
      <c r="A73" s="3012" t="s">
        <v>13</v>
      </c>
      <c r="B73" s="3015" t="s">
        <v>34</v>
      </c>
      <c r="C73" s="2619" t="s">
        <v>13</v>
      </c>
      <c r="D73" s="2827" t="s">
        <v>471</v>
      </c>
      <c r="E73" s="2628" t="s">
        <v>40</v>
      </c>
      <c r="F73" s="2628" t="s">
        <v>407</v>
      </c>
      <c r="G73" s="644" t="s">
        <v>36</v>
      </c>
      <c r="H73" s="674">
        <v>8</v>
      </c>
      <c r="I73" s="668">
        <v>8</v>
      </c>
      <c r="J73" s="680">
        <v>0</v>
      </c>
      <c r="K73" s="675">
        <v>0</v>
      </c>
      <c r="L73" s="676">
        <v>8</v>
      </c>
      <c r="M73" s="670">
        <v>8</v>
      </c>
      <c r="N73" s="4109" t="s">
        <v>1114</v>
      </c>
      <c r="O73" s="91">
        <v>2</v>
      </c>
      <c r="P73" s="2414" t="s">
        <v>53</v>
      </c>
      <c r="Q73" s="2412" t="s">
        <v>53</v>
      </c>
      <c r="R73" s="659"/>
      <c r="S73" s="659"/>
      <c r="T73" s="695"/>
      <c r="U73" s="659"/>
      <c r="V73" s="659"/>
      <c r="W73" s="659"/>
    </row>
    <row r="74" spans="1:23" ht="13.95" customHeight="1" thickBot="1">
      <c r="A74" s="3014"/>
      <c r="B74" s="3016"/>
      <c r="C74" s="2620"/>
      <c r="D74" s="2828"/>
      <c r="E74" s="2630"/>
      <c r="F74" s="2630"/>
      <c r="G74" s="671" t="s">
        <v>12</v>
      </c>
      <c r="H74" s="677">
        <f>H73*1</f>
        <v>8</v>
      </c>
      <c r="I74" s="677">
        <f t="shared" ref="I74:M74" si="20">I73*1</f>
        <v>8</v>
      </c>
      <c r="J74" s="677">
        <f t="shared" si="20"/>
        <v>0</v>
      </c>
      <c r="K74" s="677">
        <f t="shared" si="20"/>
        <v>0</v>
      </c>
      <c r="L74" s="677">
        <f t="shared" si="20"/>
        <v>8</v>
      </c>
      <c r="M74" s="677">
        <f t="shared" si="20"/>
        <v>8</v>
      </c>
      <c r="N74" s="4110"/>
      <c r="O74" s="93"/>
      <c r="P74" s="93"/>
      <c r="Q74" s="94"/>
      <c r="R74" s="659"/>
      <c r="S74" s="659"/>
      <c r="T74" s="695"/>
      <c r="U74" s="659"/>
      <c r="V74" s="659"/>
      <c r="W74" s="659"/>
    </row>
    <row r="75" spans="1:23" ht="13.2" customHeight="1">
      <c r="A75" s="3012" t="s">
        <v>13</v>
      </c>
      <c r="B75" s="3015" t="s">
        <v>34</v>
      </c>
      <c r="C75" s="2619" t="s">
        <v>34</v>
      </c>
      <c r="D75" s="2827" t="s">
        <v>423</v>
      </c>
      <c r="E75" s="2628" t="s">
        <v>40</v>
      </c>
      <c r="F75" s="2628" t="s">
        <v>100</v>
      </c>
      <c r="G75" s="644" t="s">
        <v>52</v>
      </c>
      <c r="H75" s="674">
        <v>0</v>
      </c>
      <c r="I75" s="668">
        <v>0</v>
      </c>
      <c r="J75" s="680">
        <v>0</v>
      </c>
      <c r="K75" s="675">
        <v>0</v>
      </c>
      <c r="L75" s="676">
        <v>0</v>
      </c>
      <c r="M75" s="670">
        <v>0</v>
      </c>
      <c r="N75" s="4109" t="s">
        <v>1092</v>
      </c>
      <c r="O75" s="91">
        <v>0</v>
      </c>
      <c r="P75" s="2414" t="s">
        <v>70</v>
      </c>
      <c r="Q75" s="2412" t="s">
        <v>70</v>
      </c>
      <c r="R75" s="659"/>
      <c r="S75" s="659"/>
      <c r="T75" s="695"/>
      <c r="U75" s="659"/>
      <c r="V75" s="659"/>
      <c r="W75" s="659"/>
    </row>
    <row r="76" spans="1:23" ht="43.2" customHeight="1" thickBot="1">
      <c r="A76" s="3014"/>
      <c r="B76" s="3016"/>
      <c r="C76" s="2620"/>
      <c r="D76" s="2828"/>
      <c r="E76" s="2630"/>
      <c r="F76" s="2630"/>
      <c r="G76" s="671" t="s">
        <v>12</v>
      </c>
      <c r="H76" s="677">
        <f>H75*1</f>
        <v>0</v>
      </c>
      <c r="I76" s="677">
        <f t="shared" ref="I76:M76" si="21">I75*1</f>
        <v>0</v>
      </c>
      <c r="J76" s="677">
        <f t="shared" si="21"/>
        <v>0</v>
      </c>
      <c r="K76" s="677">
        <f t="shared" si="21"/>
        <v>0</v>
      </c>
      <c r="L76" s="677">
        <f t="shared" si="21"/>
        <v>0</v>
      </c>
      <c r="M76" s="677">
        <f t="shared" si="21"/>
        <v>0</v>
      </c>
      <c r="N76" s="4110"/>
      <c r="O76" s="93"/>
      <c r="P76" s="93"/>
      <c r="Q76" s="94"/>
      <c r="R76" s="659"/>
      <c r="S76" s="659"/>
      <c r="T76" s="695"/>
      <c r="U76" s="659"/>
      <c r="V76" s="659"/>
      <c r="W76" s="659"/>
    </row>
    <row r="77" spans="1:23" ht="13.2" customHeight="1" thickBot="1">
      <c r="A77" s="697" t="s">
        <v>13</v>
      </c>
      <c r="B77" s="2427" t="s">
        <v>34</v>
      </c>
      <c r="C77" s="4083" t="s">
        <v>14</v>
      </c>
      <c r="D77" s="2570"/>
      <c r="E77" s="2570"/>
      <c r="F77" s="2570"/>
      <c r="G77" s="4150"/>
      <c r="H77" s="705">
        <f>H72+H74+H76</f>
        <v>12.5</v>
      </c>
      <c r="I77" s="705">
        <f t="shared" ref="I77:M77" si="22">I72+I74+I76</f>
        <v>12.5</v>
      </c>
      <c r="J77" s="705">
        <f t="shared" si="22"/>
        <v>0</v>
      </c>
      <c r="K77" s="705">
        <f t="shared" si="22"/>
        <v>0</v>
      </c>
      <c r="L77" s="705">
        <f t="shared" si="22"/>
        <v>12.5</v>
      </c>
      <c r="M77" s="705">
        <f t="shared" si="22"/>
        <v>12.5</v>
      </c>
      <c r="N77" s="995"/>
      <c r="O77" s="996"/>
      <c r="P77" s="996"/>
      <c r="Q77" s="997"/>
      <c r="R77" s="659"/>
      <c r="S77" s="659"/>
      <c r="T77" s="695"/>
      <c r="U77" s="659"/>
      <c r="V77" s="659"/>
      <c r="W77" s="659"/>
    </row>
    <row r="78" spans="1:23" ht="22.95" customHeight="1" thickBot="1">
      <c r="A78" s="642" t="s">
        <v>13</v>
      </c>
      <c r="B78" s="2540" t="s">
        <v>60</v>
      </c>
      <c r="C78" s="2541"/>
      <c r="D78" s="2541"/>
      <c r="E78" s="2541"/>
      <c r="F78" s="2541"/>
      <c r="G78" s="3782"/>
      <c r="H78" s="758">
        <f>SUM(H59,H69,H77)</f>
        <v>5727.4</v>
      </c>
      <c r="I78" s="758">
        <f>SUM(I59,I69,I77)</f>
        <v>5660.9</v>
      </c>
      <c r="J78" s="758">
        <f>SUM(J59,J69,J77)</f>
        <v>3549.6</v>
      </c>
      <c r="K78" s="758">
        <f>SUM(K59,K69,K77)</f>
        <v>66.5</v>
      </c>
      <c r="L78" s="758">
        <f>L59+L69+L76+L77</f>
        <v>6517.1</v>
      </c>
      <c r="M78" s="758">
        <f>M59+M69+M76+M77</f>
        <v>6822.9</v>
      </c>
      <c r="N78" s="683"/>
      <c r="O78" s="656"/>
      <c r="P78" s="656"/>
      <c r="Q78" s="657"/>
      <c r="R78" s="659"/>
      <c r="S78" s="659"/>
      <c r="T78" s="695"/>
      <c r="U78" s="659"/>
      <c r="V78" s="659"/>
      <c r="W78" s="659"/>
    </row>
    <row r="79" spans="1:23" ht="13.2" customHeight="1" thickBot="1">
      <c r="A79" s="641" t="s">
        <v>34</v>
      </c>
      <c r="B79" s="2560" t="s">
        <v>1115</v>
      </c>
      <c r="C79" s="2561"/>
      <c r="D79" s="2561"/>
      <c r="E79" s="2561"/>
      <c r="F79" s="2561"/>
      <c r="G79" s="2561"/>
      <c r="H79" s="2561"/>
      <c r="I79" s="2561"/>
      <c r="J79" s="2561"/>
      <c r="K79" s="2561"/>
      <c r="L79" s="2561"/>
      <c r="M79" s="2561"/>
      <c r="N79" s="2561"/>
      <c r="O79" s="2561"/>
      <c r="P79" s="2561"/>
      <c r="Q79" s="2562"/>
      <c r="R79" s="659"/>
      <c r="S79" s="659"/>
      <c r="T79" s="695"/>
      <c r="U79" s="659"/>
      <c r="V79" s="659"/>
      <c r="W79" s="659"/>
    </row>
    <row r="80" spans="1:23" ht="34.950000000000003" customHeight="1" thickBot="1">
      <c r="A80" s="642" t="s">
        <v>34</v>
      </c>
      <c r="B80" s="643" t="s">
        <v>11</v>
      </c>
      <c r="C80" s="3781" t="s">
        <v>1116</v>
      </c>
      <c r="D80" s="2563"/>
      <c r="E80" s="2563"/>
      <c r="F80" s="2563"/>
      <c r="G80" s="2563"/>
      <c r="H80" s="2563"/>
      <c r="I80" s="2563"/>
      <c r="J80" s="2563"/>
      <c r="K80" s="2563"/>
      <c r="L80" s="2563"/>
      <c r="M80" s="2563"/>
      <c r="N80" s="2563"/>
      <c r="O80" s="2563"/>
      <c r="P80" s="2563"/>
      <c r="Q80" s="2574"/>
      <c r="R80" s="659"/>
      <c r="S80" s="659"/>
      <c r="T80" s="695"/>
      <c r="U80" s="659"/>
      <c r="V80" s="659"/>
      <c r="W80" s="659"/>
    </row>
    <row r="81" spans="1:23" ht="13.2" customHeight="1">
      <c r="A81" s="2416" t="s">
        <v>34</v>
      </c>
      <c r="B81" s="2425" t="s">
        <v>11</v>
      </c>
      <c r="C81" s="2550" t="s">
        <v>11</v>
      </c>
      <c r="D81" s="2552" t="s">
        <v>1117</v>
      </c>
      <c r="E81" s="4112" t="s">
        <v>40</v>
      </c>
      <c r="F81" s="4158" t="s">
        <v>407</v>
      </c>
      <c r="G81" s="2411" t="s">
        <v>52</v>
      </c>
      <c r="H81" s="680">
        <v>0</v>
      </c>
      <c r="I81" s="668">
        <v>0</v>
      </c>
      <c r="J81" s="680">
        <v>0</v>
      </c>
      <c r="K81" s="669">
        <v>0</v>
      </c>
      <c r="L81" s="668">
        <v>0</v>
      </c>
      <c r="M81" s="680">
        <v>0</v>
      </c>
      <c r="N81" s="4159" t="s">
        <v>1118</v>
      </c>
      <c r="O81" s="2421">
        <v>50</v>
      </c>
      <c r="P81" s="2421">
        <v>50</v>
      </c>
      <c r="Q81" s="2423">
        <v>50</v>
      </c>
      <c r="R81" s="659"/>
      <c r="S81" s="659"/>
      <c r="T81" s="695"/>
      <c r="U81" s="659"/>
      <c r="V81" s="659"/>
      <c r="W81" s="659"/>
    </row>
    <row r="82" spans="1:23">
      <c r="A82" s="2417"/>
      <c r="B82" s="2426"/>
      <c r="C82" s="2576"/>
      <c r="D82" s="2577"/>
      <c r="E82" s="3834"/>
      <c r="F82" s="2576"/>
      <c r="G82" s="762" t="s">
        <v>36</v>
      </c>
      <c r="H82" s="761">
        <v>160</v>
      </c>
      <c r="I82" s="673">
        <v>120</v>
      </c>
      <c r="J82" s="761">
        <v>0</v>
      </c>
      <c r="K82" s="704">
        <v>40</v>
      </c>
      <c r="L82" s="673">
        <v>160</v>
      </c>
      <c r="M82" s="673">
        <v>160</v>
      </c>
      <c r="N82" s="4076"/>
      <c r="O82" s="700"/>
      <c r="P82" s="701"/>
      <c r="Q82" s="702"/>
      <c r="R82" s="659"/>
      <c r="S82" s="659"/>
      <c r="T82" s="695"/>
      <c r="U82" s="659"/>
      <c r="V82" s="659"/>
      <c r="W82" s="659"/>
    </row>
    <row r="83" spans="1:23" ht="13.8" thickBot="1">
      <c r="A83" s="682"/>
      <c r="B83" s="2427"/>
      <c r="C83" s="2551"/>
      <c r="D83" s="2553"/>
      <c r="E83" s="4113"/>
      <c r="F83" s="2551"/>
      <c r="G83" s="782" t="s">
        <v>12</v>
      </c>
      <c r="H83" s="678">
        <f t="shared" ref="H83:M83" si="23">H82+H81</f>
        <v>160</v>
      </c>
      <c r="I83" s="678">
        <f t="shared" si="23"/>
        <v>120</v>
      </c>
      <c r="J83" s="678">
        <f t="shared" si="23"/>
        <v>0</v>
      </c>
      <c r="K83" s="678">
        <f t="shared" si="23"/>
        <v>40</v>
      </c>
      <c r="L83" s="678">
        <f t="shared" si="23"/>
        <v>160</v>
      </c>
      <c r="M83" s="678">
        <f t="shared" si="23"/>
        <v>160</v>
      </c>
      <c r="N83" s="3898"/>
      <c r="O83" s="976"/>
      <c r="P83" s="688"/>
      <c r="Q83" s="975"/>
      <c r="R83" s="659"/>
      <c r="S83" s="659"/>
      <c r="T83" s="695"/>
      <c r="U83" s="659"/>
      <c r="V83" s="659"/>
      <c r="W83" s="659"/>
    </row>
    <row r="84" spans="1:23" ht="13.95" customHeight="1">
      <c r="A84" s="2416" t="s">
        <v>34</v>
      </c>
      <c r="B84" s="2425" t="s">
        <v>11</v>
      </c>
      <c r="C84" s="2550" t="s">
        <v>13</v>
      </c>
      <c r="D84" s="2552" t="s">
        <v>1119</v>
      </c>
      <c r="E84" s="4112" t="s">
        <v>40</v>
      </c>
      <c r="F84" s="4158" t="s">
        <v>407</v>
      </c>
      <c r="G84" s="783" t="s">
        <v>36</v>
      </c>
      <c r="H84" s="668">
        <v>68.599999999999994</v>
      </c>
      <c r="I84" s="668">
        <v>68.599999999999994</v>
      </c>
      <c r="J84" s="680">
        <v>0</v>
      </c>
      <c r="K84" s="669">
        <v>0</v>
      </c>
      <c r="L84" s="668">
        <v>68.599999999999994</v>
      </c>
      <c r="M84" s="669">
        <v>68.599999999999994</v>
      </c>
      <c r="N84" s="4111" t="s">
        <v>1120</v>
      </c>
      <c r="O84" s="2421">
        <v>16</v>
      </c>
      <c r="P84" s="2421">
        <v>16</v>
      </c>
      <c r="Q84" s="2423">
        <v>16</v>
      </c>
      <c r="R84" s="659"/>
      <c r="S84" s="659"/>
      <c r="T84" s="695"/>
      <c r="U84" s="659"/>
      <c r="V84" s="659"/>
      <c r="W84" s="659"/>
    </row>
    <row r="85" spans="1:23" ht="13.2" customHeight="1">
      <c r="A85" s="2417"/>
      <c r="B85" s="2426"/>
      <c r="C85" s="2575"/>
      <c r="D85" s="2577"/>
      <c r="E85" s="3834"/>
      <c r="F85" s="4094"/>
      <c r="G85" s="763" t="s">
        <v>52</v>
      </c>
      <c r="H85" s="698">
        <v>152.5</v>
      </c>
      <c r="I85" s="698">
        <v>152.5</v>
      </c>
      <c r="J85" s="698">
        <v>0</v>
      </c>
      <c r="K85" s="699">
        <v>0</v>
      </c>
      <c r="L85" s="698">
        <v>152.5</v>
      </c>
      <c r="M85" s="699">
        <v>152.5</v>
      </c>
      <c r="N85" s="2955"/>
      <c r="O85" s="2422"/>
      <c r="P85" s="687"/>
      <c r="Q85" s="2424"/>
      <c r="R85" s="659"/>
      <c r="S85" s="659"/>
      <c r="T85" s="695"/>
      <c r="U85" s="659"/>
      <c r="V85" s="659"/>
      <c r="W85" s="659"/>
    </row>
    <row r="86" spans="1:23" ht="13.95" customHeight="1">
      <c r="A86" s="2417"/>
      <c r="B86" s="2426"/>
      <c r="C86" s="2576"/>
      <c r="D86" s="2577"/>
      <c r="E86" s="3834"/>
      <c r="F86" s="2576"/>
      <c r="G86" s="763" t="s">
        <v>52</v>
      </c>
      <c r="H86" s="698">
        <v>7.6</v>
      </c>
      <c r="I86" s="698">
        <v>7.6</v>
      </c>
      <c r="J86" s="698">
        <v>0</v>
      </c>
      <c r="K86" s="699">
        <v>0</v>
      </c>
      <c r="L86" s="698">
        <v>7.6</v>
      </c>
      <c r="M86" s="699">
        <v>7.6</v>
      </c>
      <c r="N86" s="4117"/>
      <c r="O86" s="700"/>
      <c r="P86" s="701"/>
      <c r="Q86" s="702"/>
      <c r="R86" s="659"/>
      <c r="S86" s="659"/>
      <c r="T86" s="695"/>
      <c r="U86" s="659"/>
      <c r="V86" s="659"/>
      <c r="W86" s="659"/>
    </row>
    <row r="87" spans="1:23" ht="13.2" customHeight="1" thickBot="1">
      <c r="A87" s="682"/>
      <c r="B87" s="2427"/>
      <c r="C87" s="2551"/>
      <c r="D87" s="2553"/>
      <c r="E87" s="4113"/>
      <c r="F87" s="2551"/>
      <c r="G87" s="766" t="s">
        <v>12</v>
      </c>
      <c r="H87" s="672">
        <f>H84+H85+H86</f>
        <v>228.7</v>
      </c>
      <c r="I87" s="672">
        <f t="shared" ref="I87:M87" si="24">I84+I85+I86</f>
        <v>228.7</v>
      </c>
      <c r="J87" s="672">
        <f t="shared" si="24"/>
        <v>0</v>
      </c>
      <c r="K87" s="672">
        <f t="shared" si="24"/>
        <v>0</v>
      </c>
      <c r="L87" s="672">
        <f t="shared" si="24"/>
        <v>228.7</v>
      </c>
      <c r="M87" s="672">
        <f t="shared" si="24"/>
        <v>228.7</v>
      </c>
      <c r="N87" s="4118"/>
      <c r="O87" s="976"/>
      <c r="P87" s="688"/>
      <c r="Q87" s="975"/>
      <c r="R87" s="659"/>
      <c r="S87" s="659"/>
      <c r="T87" s="695"/>
      <c r="U87" s="659"/>
      <c r="V87" s="659"/>
      <c r="W87" s="659"/>
    </row>
    <row r="88" spans="1:23" ht="13.2" customHeight="1" thickBot="1">
      <c r="A88" s="697" t="s">
        <v>34</v>
      </c>
      <c r="B88" s="2427" t="s">
        <v>11</v>
      </c>
      <c r="C88" s="4083" t="s">
        <v>14</v>
      </c>
      <c r="D88" s="2570"/>
      <c r="E88" s="2570"/>
      <c r="F88" s="2570"/>
      <c r="G88" s="4150"/>
      <c r="H88" s="705">
        <f t="shared" ref="H88:M88" si="25">SUM(H83,H87)</f>
        <v>388.7</v>
      </c>
      <c r="I88" s="705">
        <f t="shared" si="25"/>
        <v>348.7</v>
      </c>
      <c r="J88" s="705">
        <f t="shared" si="25"/>
        <v>0</v>
      </c>
      <c r="K88" s="705">
        <f t="shared" si="25"/>
        <v>40</v>
      </c>
      <c r="L88" s="705">
        <f t="shared" si="25"/>
        <v>388.7</v>
      </c>
      <c r="M88" s="705">
        <f t="shared" si="25"/>
        <v>388.7</v>
      </c>
      <c r="N88" s="995"/>
      <c r="O88" s="996"/>
      <c r="P88" s="996"/>
      <c r="Q88" s="997"/>
      <c r="R88" s="659"/>
      <c r="S88" s="659"/>
      <c r="T88" s="695"/>
      <c r="U88" s="659"/>
      <c r="V88" s="659"/>
      <c r="W88" s="659"/>
    </row>
    <row r="89" spans="1:23" ht="13.8" thickBot="1">
      <c r="A89" s="642" t="s">
        <v>34</v>
      </c>
      <c r="B89" s="2540" t="s">
        <v>60</v>
      </c>
      <c r="C89" s="2541"/>
      <c r="D89" s="2541"/>
      <c r="E89" s="2541"/>
      <c r="F89" s="2541"/>
      <c r="G89" s="3782"/>
      <c r="H89" s="758">
        <f>SUM(H88)</f>
        <v>388.7</v>
      </c>
      <c r="I89" s="758">
        <f t="shared" ref="I89:M89" si="26">SUM(I88)</f>
        <v>348.7</v>
      </c>
      <c r="J89" s="758">
        <f t="shared" si="26"/>
        <v>0</v>
      </c>
      <c r="K89" s="758">
        <f t="shared" si="26"/>
        <v>40</v>
      </c>
      <c r="L89" s="758">
        <f t="shared" si="26"/>
        <v>388.7</v>
      </c>
      <c r="M89" s="758">
        <f t="shared" si="26"/>
        <v>388.7</v>
      </c>
      <c r="N89" s="683"/>
      <c r="O89" s="656"/>
      <c r="P89" s="656"/>
      <c r="Q89" s="657"/>
      <c r="R89" s="659"/>
      <c r="S89" s="659"/>
      <c r="T89" s="695"/>
      <c r="U89" s="659"/>
      <c r="V89" s="659"/>
      <c r="W89" s="659"/>
    </row>
    <row r="90" spans="1:23" ht="13.2" customHeight="1" thickBot="1">
      <c r="A90" s="641" t="s">
        <v>35</v>
      </c>
      <c r="B90" s="2634" t="s">
        <v>424</v>
      </c>
      <c r="C90" s="2634"/>
      <c r="D90" s="2634"/>
      <c r="E90" s="2634"/>
      <c r="F90" s="2634"/>
      <c r="G90" s="2634"/>
      <c r="H90" s="2634"/>
      <c r="I90" s="2634"/>
      <c r="J90" s="2634"/>
      <c r="K90" s="2634"/>
      <c r="L90" s="2634"/>
      <c r="M90" s="2634"/>
      <c r="N90" s="2634"/>
      <c r="O90" s="2634"/>
      <c r="P90" s="2634"/>
      <c r="Q90" s="2635"/>
      <c r="R90" s="659"/>
      <c r="S90" s="659"/>
      <c r="T90" s="695"/>
      <c r="U90" s="659"/>
      <c r="V90" s="659"/>
      <c r="W90" s="659"/>
    </row>
    <row r="91" spans="1:23" ht="13.8" thickBot="1">
      <c r="A91" s="642" t="s">
        <v>35</v>
      </c>
      <c r="B91" s="643" t="s">
        <v>11</v>
      </c>
      <c r="C91" s="2589" t="s">
        <v>1121</v>
      </c>
      <c r="D91" s="2590"/>
      <c r="E91" s="2590"/>
      <c r="F91" s="2590"/>
      <c r="G91" s="2590"/>
      <c r="H91" s="2590"/>
      <c r="I91" s="2590"/>
      <c r="J91" s="2590"/>
      <c r="K91" s="2590"/>
      <c r="L91" s="2590"/>
      <c r="M91" s="2590"/>
      <c r="N91" s="2590"/>
      <c r="O91" s="2590"/>
      <c r="P91" s="2590"/>
      <c r="Q91" s="2606"/>
      <c r="R91" s="659"/>
      <c r="S91" s="659"/>
      <c r="T91" s="695"/>
      <c r="U91" s="659"/>
      <c r="V91" s="659"/>
      <c r="W91" s="659"/>
    </row>
    <row r="92" spans="1:23" ht="13.2" customHeight="1">
      <c r="A92" s="3012" t="s">
        <v>35</v>
      </c>
      <c r="B92" s="3015" t="s">
        <v>11</v>
      </c>
      <c r="C92" s="2619" t="s">
        <v>11</v>
      </c>
      <c r="D92" s="2827" t="s">
        <v>1122</v>
      </c>
      <c r="E92" s="2601" t="s">
        <v>40</v>
      </c>
      <c r="F92" s="2628" t="s">
        <v>407</v>
      </c>
      <c r="G92" s="644" t="s">
        <v>83</v>
      </c>
      <c r="H92" s="674">
        <v>154.1</v>
      </c>
      <c r="I92" s="668">
        <v>154.1</v>
      </c>
      <c r="J92" s="680">
        <v>0</v>
      </c>
      <c r="K92" s="675">
        <v>0</v>
      </c>
      <c r="L92" s="676">
        <v>154.1</v>
      </c>
      <c r="M92" s="670">
        <v>154.1</v>
      </c>
      <c r="N92" s="4109" t="s">
        <v>1123</v>
      </c>
      <c r="O92" s="91">
        <v>440</v>
      </c>
      <c r="P92" s="2414" t="s">
        <v>1124</v>
      </c>
      <c r="Q92" s="2412" t="s">
        <v>1124</v>
      </c>
      <c r="R92" s="659"/>
      <c r="S92" s="659"/>
      <c r="T92" s="695"/>
      <c r="U92" s="659"/>
      <c r="V92" s="659"/>
      <c r="W92" s="659"/>
    </row>
    <row r="93" spans="1:23">
      <c r="A93" s="3013"/>
      <c r="B93" s="2608"/>
      <c r="C93" s="2609"/>
      <c r="D93" s="2764"/>
      <c r="E93" s="2629"/>
      <c r="F93" s="2629"/>
      <c r="G93" s="411" t="s">
        <v>36</v>
      </c>
      <c r="H93" s="98">
        <v>300</v>
      </c>
      <c r="I93" s="761">
        <v>300</v>
      </c>
      <c r="J93" s="761">
        <v>0</v>
      </c>
      <c r="K93" s="972">
        <v>0</v>
      </c>
      <c r="L93" s="101">
        <v>300</v>
      </c>
      <c r="M93" s="972">
        <v>300</v>
      </c>
      <c r="N93" s="4154"/>
      <c r="O93" s="832"/>
      <c r="P93" s="2415"/>
      <c r="Q93" s="2413"/>
      <c r="R93" s="659"/>
      <c r="S93" s="659"/>
      <c r="T93" s="695"/>
      <c r="U93" s="659"/>
      <c r="V93" s="659"/>
      <c r="W93" s="659"/>
    </row>
    <row r="94" spans="1:23" ht="13.2" customHeight="1">
      <c r="A94" s="3013"/>
      <c r="B94" s="2608"/>
      <c r="C94" s="2609"/>
      <c r="D94" s="2764"/>
      <c r="E94" s="2629"/>
      <c r="F94" s="2622"/>
      <c r="G94" s="1057" t="s">
        <v>73</v>
      </c>
      <c r="H94" s="698">
        <v>89.7</v>
      </c>
      <c r="I94" s="698">
        <v>89.7</v>
      </c>
      <c r="J94" s="698">
        <v>15</v>
      </c>
      <c r="K94" s="698">
        <v>0</v>
      </c>
      <c r="L94" s="2473">
        <v>89.7</v>
      </c>
      <c r="M94" s="698">
        <v>89.7</v>
      </c>
      <c r="N94" s="4154"/>
      <c r="O94" s="832"/>
      <c r="P94" s="2415"/>
      <c r="Q94" s="2413"/>
      <c r="R94" s="659"/>
      <c r="S94" s="659"/>
      <c r="T94" s="695"/>
      <c r="U94" s="659"/>
      <c r="V94" s="659"/>
      <c r="W94" s="659"/>
    </row>
    <row r="95" spans="1:23">
      <c r="A95" s="4151"/>
      <c r="B95" s="3751"/>
      <c r="C95" s="3752"/>
      <c r="D95" s="4156"/>
      <c r="E95" s="2611"/>
      <c r="F95" s="3755"/>
      <c r="G95" s="2474" t="s">
        <v>12</v>
      </c>
      <c r="H95" s="2475">
        <f>SUM(H92,H93,H94)</f>
        <v>543.80000000000007</v>
      </c>
      <c r="I95" s="2475">
        <f>SUM(I92,I93,I94)</f>
        <v>543.80000000000007</v>
      </c>
      <c r="J95" s="2475">
        <f>J94</f>
        <v>15</v>
      </c>
      <c r="K95" s="2475">
        <f t="shared" ref="K95" si="27">K92</f>
        <v>0</v>
      </c>
      <c r="L95" s="2475">
        <f>SUM(L92:L94)</f>
        <v>543.80000000000007</v>
      </c>
      <c r="M95" s="2475">
        <f>SUM(M92:M94)</f>
        <v>543.80000000000007</v>
      </c>
      <c r="N95" s="4157"/>
      <c r="O95" s="978"/>
      <c r="P95" s="978"/>
      <c r="Q95" s="979"/>
      <c r="R95" s="659"/>
      <c r="S95" s="659"/>
      <c r="T95" s="695"/>
      <c r="U95" s="659"/>
      <c r="V95" s="659"/>
      <c r="W95" s="659"/>
    </row>
    <row r="96" spans="1:23" ht="13.8" thickBot="1">
      <c r="A96" s="697" t="s">
        <v>35</v>
      </c>
      <c r="B96" s="2427" t="s">
        <v>11</v>
      </c>
      <c r="C96" s="4135" t="s">
        <v>14</v>
      </c>
      <c r="D96" s="4136"/>
      <c r="E96" s="4136"/>
      <c r="F96" s="4136"/>
      <c r="G96" s="4137"/>
      <c r="H96" s="705">
        <f t="shared" ref="H96:M96" si="28">SUM(H95)</f>
        <v>543.80000000000007</v>
      </c>
      <c r="I96" s="705">
        <f t="shared" si="28"/>
        <v>543.80000000000007</v>
      </c>
      <c r="J96" s="705">
        <f t="shared" si="28"/>
        <v>15</v>
      </c>
      <c r="K96" s="705">
        <f t="shared" si="28"/>
        <v>0</v>
      </c>
      <c r="L96" s="705">
        <f t="shared" si="28"/>
        <v>543.80000000000007</v>
      </c>
      <c r="M96" s="126">
        <f t="shared" si="28"/>
        <v>543.80000000000007</v>
      </c>
      <c r="N96" s="995"/>
      <c r="O96" s="996"/>
      <c r="P96" s="996"/>
      <c r="Q96" s="997"/>
      <c r="R96" s="659"/>
      <c r="S96" s="659"/>
      <c r="T96" s="695"/>
      <c r="U96" s="659"/>
      <c r="V96" s="659"/>
      <c r="W96" s="659"/>
    </row>
    <row r="97" spans="1:23" ht="27.6" customHeight="1" thickBot="1">
      <c r="A97" s="642" t="s">
        <v>35</v>
      </c>
      <c r="B97" s="2540" t="s">
        <v>60</v>
      </c>
      <c r="C97" s="2541"/>
      <c r="D97" s="2541"/>
      <c r="E97" s="2541"/>
      <c r="F97" s="2541"/>
      <c r="G97" s="3782"/>
      <c r="H97" s="758">
        <f>SUM(H96)</f>
        <v>543.80000000000007</v>
      </c>
      <c r="I97" s="758">
        <f t="shared" ref="I97:M97" si="29">SUM(I96)</f>
        <v>543.80000000000007</v>
      </c>
      <c r="J97" s="758">
        <f t="shared" si="29"/>
        <v>15</v>
      </c>
      <c r="K97" s="758">
        <f t="shared" si="29"/>
        <v>0</v>
      </c>
      <c r="L97" s="758">
        <f t="shared" si="29"/>
        <v>543.80000000000007</v>
      </c>
      <c r="M97" s="758">
        <f t="shared" si="29"/>
        <v>543.80000000000007</v>
      </c>
      <c r="N97" s="683"/>
      <c r="O97" s="656"/>
      <c r="P97" s="656"/>
      <c r="Q97" s="657"/>
      <c r="R97" s="659"/>
      <c r="S97" s="659"/>
      <c r="T97" s="695"/>
      <c r="U97" s="659"/>
      <c r="V97" s="659"/>
      <c r="W97" s="659"/>
    </row>
    <row r="98" spans="1:23" ht="13.2" customHeight="1" thickBot="1">
      <c r="A98" s="784" t="s">
        <v>11</v>
      </c>
      <c r="B98" s="4138" t="s">
        <v>425</v>
      </c>
      <c r="C98" s="4139"/>
      <c r="D98" s="4139"/>
      <c r="E98" s="4139"/>
      <c r="F98" s="4139"/>
      <c r="G98" s="4140"/>
      <c r="H98" s="842">
        <f t="shared" ref="H98:M98" si="30">SUM(H46,H78,H89,H97)</f>
        <v>32503.799999999996</v>
      </c>
      <c r="I98" s="842">
        <f t="shared" si="30"/>
        <v>32397.299999999996</v>
      </c>
      <c r="J98" s="842">
        <f t="shared" si="30"/>
        <v>3788.7</v>
      </c>
      <c r="K98" s="842">
        <f t="shared" si="30"/>
        <v>106.5</v>
      </c>
      <c r="L98" s="842">
        <f t="shared" si="30"/>
        <v>33205.5</v>
      </c>
      <c r="M98" s="842">
        <f t="shared" si="30"/>
        <v>33417.599999999999</v>
      </c>
      <c r="N98" s="785"/>
      <c r="O98" s="786"/>
      <c r="P98" s="786"/>
      <c r="Q98" s="787"/>
      <c r="R98" s="659"/>
      <c r="S98" s="659"/>
      <c r="T98" s="659"/>
      <c r="U98" s="659"/>
      <c r="V98" s="659"/>
      <c r="W98" s="659"/>
    </row>
    <row r="99" spans="1:23">
      <c r="A99" s="634"/>
      <c r="B99" s="635"/>
      <c r="C99" s="635"/>
      <c r="D99" s="635"/>
      <c r="E99" s="635"/>
      <c r="F99" s="658"/>
      <c r="G99" s="658"/>
      <c r="H99" s="658"/>
      <c r="I99" s="658"/>
      <c r="J99" s="658"/>
      <c r="K99" s="658"/>
      <c r="L99" s="658"/>
      <c r="M99" s="658"/>
      <c r="N99" s="637"/>
      <c r="O99" s="637"/>
      <c r="P99" s="637"/>
      <c r="Q99" s="637"/>
      <c r="R99" s="659"/>
      <c r="S99" s="659"/>
      <c r="T99" s="659"/>
      <c r="U99" s="659"/>
      <c r="V99" s="659"/>
      <c r="W99" s="659"/>
    </row>
    <row r="100" spans="1:23" ht="13.2" customHeight="1" thickBot="1">
      <c r="A100" s="633"/>
      <c r="B100" s="633"/>
      <c r="C100" s="636"/>
      <c r="D100" s="707"/>
      <c r="E100" s="685"/>
      <c r="F100" s="4141" t="s">
        <v>16</v>
      </c>
      <c r="G100" s="4141"/>
      <c r="H100" s="4141"/>
      <c r="I100" s="4141"/>
      <c r="J100" s="4141"/>
      <c r="K100" s="4141"/>
      <c r="L100" s="4141"/>
      <c r="M100" s="4141"/>
      <c r="N100" s="633"/>
      <c r="O100" s="684"/>
      <c r="P100" s="633"/>
      <c r="Q100" s="633"/>
      <c r="R100" s="659"/>
      <c r="S100" s="659"/>
      <c r="T100" s="659"/>
      <c r="U100" s="659"/>
      <c r="V100" s="659"/>
      <c r="W100" s="659"/>
    </row>
    <row r="101" spans="1:23" ht="37.950000000000003" customHeight="1" thickBot="1">
      <c r="A101" s="633"/>
      <c r="B101" s="633"/>
      <c r="C101" s="2528" t="s">
        <v>17</v>
      </c>
      <c r="D101" s="2889"/>
      <c r="E101" s="2889"/>
      <c r="F101" s="2889"/>
      <c r="G101" s="2890"/>
      <c r="H101" s="2531" t="s">
        <v>1125</v>
      </c>
      <c r="I101" s="2532"/>
      <c r="J101" s="2532"/>
      <c r="K101" s="2533"/>
      <c r="L101" s="659"/>
      <c r="M101" s="659"/>
      <c r="N101" s="633"/>
      <c r="O101" s="684"/>
      <c r="P101" s="633"/>
      <c r="Q101" s="633"/>
      <c r="R101" s="659"/>
      <c r="S101" s="659"/>
      <c r="T101" s="659"/>
      <c r="U101" s="659"/>
      <c r="V101" s="659"/>
      <c r="W101" s="659"/>
    </row>
    <row r="102" spans="1:23" ht="13.8" thickBot="1">
      <c r="A102" s="633"/>
      <c r="B102" s="633"/>
      <c r="C102" s="3202" t="s">
        <v>18</v>
      </c>
      <c r="D102" s="3203"/>
      <c r="E102" s="3203"/>
      <c r="F102" s="3203"/>
      <c r="G102" s="3204"/>
      <c r="H102" s="4142">
        <f>H103+H104+H105+H106+H107+H108+H109+H110</f>
        <v>32503.8</v>
      </c>
      <c r="I102" s="4143"/>
      <c r="J102" s="4143"/>
      <c r="K102" s="4144"/>
      <c r="L102" s="659"/>
      <c r="M102" s="659"/>
      <c r="N102" s="633"/>
      <c r="O102" s="684"/>
      <c r="P102" s="633"/>
      <c r="Q102" s="633"/>
      <c r="R102" s="659"/>
      <c r="S102" s="659"/>
      <c r="T102" s="659"/>
      <c r="U102" s="659"/>
      <c r="V102" s="659"/>
      <c r="W102" s="659"/>
    </row>
    <row r="103" spans="1:23">
      <c r="A103" s="633"/>
      <c r="B103" s="633"/>
      <c r="C103" s="3205" t="s">
        <v>61</v>
      </c>
      <c r="D103" s="3206"/>
      <c r="E103" s="3206"/>
      <c r="F103" s="3206"/>
      <c r="G103" s="3207"/>
      <c r="H103" s="4145">
        <v>9366.9</v>
      </c>
      <c r="I103" s="4145"/>
      <c r="J103" s="4145"/>
      <c r="K103" s="4146"/>
      <c r="L103" s="659"/>
      <c r="M103" s="659"/>
      <c r="N103" s="633"/>
      <c r="O103" s="684"/>
      <c r="P103" s="633"/>
      <c r="Q103" s="633"/>
      <c r="R103" s="659"/>
      <c r="S103" s="659"/>
      <c r="T103" s="659"/>
      <c r="U103" s="659"/>
      <c r="V103" s="659"/>
      <c r="W103" s="659"/>
    </row>
    <row r="104" spans="1:23">
      <c r="A104" s="633"/>
      <c r="B104" s="633"/>
      <c r="C104" s="2524" t="s">
        <v>426</v>
      </c>
      <c r="D104" s="3211"/>
      <c r="E104" s="3211"/>
      <c r="F104" s="3211"/>
      <c r="G104" s="3212"/>
      <c r="H104" s="4119">
        <v>115.1</v>
      </c>
      <c r="I104" s="4119"/>
      <c r="J104" s="4119"/>
      <c r="K104" s="4120"/>
      <c r="L104" s="788"/>
      <c r="M104" s="659"/>
      <c r="N104" s="633"/>
      <c r="O104" s="684"/>
      <c r="P104" s="633"/>
      <c r="Q104" s="633"/>
      <c r="R104" s="659"/>
      <c r="S104" s="659"/>
      <c r="T104" s="659"/>
      <c r="U104" s="659"/>
      <c r="V104" s="659"/>
      <c r="W104" s="659"/>
    </row>
    <row r="105" spans="1:23">
      <c r="A105" s="633"/>
      <c r="B105" s="633"/>
      <c r="C105" s="2524" t="s">
        <v>427</v>
      </c>
      <c r="D105" s="3211"/>
      <c r="E105" s="3211"/>
      <c r="F105" s="3211"/>
      <c r="G105" s="3212"/>
      <c r="H105" s="4119">
        <v>210.5</v>
      </c>
      <c r="I105" s="4119"/>
      <c r="J105" s="4119"/>
      <c r="K105" s="4120"/>
      <c r="L105" s="659"/>
      <c r="M105" s="659"/>
      <c r="N105" s="633"/>
      <c r="O105" s="684"/>
      <c r="P105" s="633"/>
      <c r="Q105" s="633"/>
      <c r="R105" s="659"/>
      <c r="S105" s="659"/>
      <c r="T105" s="659"/>
      <c r="U105" s="659"/>
      <c r="V105" s="659"/>
      <c r="W105" s="659"/>
    </row>
    <row r="106" spans="1:23">
      <c r="A106" s="633"/>
      <c r="B106" s="633"/>
      <c r="C106" s="2524" t="s">
        <v>428</v>
      </c>
      <c r="D106" s="3211"/>
      <c r="E106" s="3211"/>
      <c r="F106" s="3211"/>
      <c r="G106" s="3212"/>
      <c r="H106" s="4119">
        <v>2721.8</v>
      </c>
      <c r="I106" s="4119"/>
      <c r="J106" s="4119"/>
      <c r="K106" s="4120"/>
      <c r="L106" s="659"/>
      <c r="M106" s="659"/>
      <c r="N106" s="633"/>
      <c r="O106" s="684"/>
      <c r="P106" s="633"/>
      <c r="Q106" s="633"/>
      <c r="R106" s="659"/>
      <c r="S106" s="659"/>
      <c r="T106" s="659"/>
      <c r="U106" s="659"/>
      <c r="V106" s="659"/>
      <c r="W106" s="659"/>
    </row>
    <row r="107" spans="1:23" ht="24" customHeight="1">
      <c r="A107" s="633"/>
      <c r="B107" s="633"/>
      <c r="C107" s="2524" t="s">
        <v>429</v>
      </c>
      <c r="D107" s="3211"/>
      <c r="E107" s="3211"/>
      <c r="F107" s="3211"/>
      <c r="G107" s="3212"/>
      <c r="H107" s="4119">
        <v>54.3</v>
      </c>
      <c r="I107" s="4119"/>
      <c r="J107" s="4119"/>
      <c r="K107" s="4120"/>
      <c r="L107" s="659"/>
      <c r="M107" s="659"/>
      <c r="N107" s="633"/>
      <c r="O107" s="684"/>
      <c r="P107" s="633"/>
      <c r="Q107" s="633"/>
      <c r="R107" s="706"/>
      <c r="S107" s="706"/>
      <c r="T107" s="706"/>
      <c r="U107" s="706"/>
      <c r="V107" s="706"/>
      <c r="W107" s="706"/>
    </row>
    <row r="108" spans="1:23" ht="18" customHeight="1">
      <c r="A108" s="633"/>
      <c r="B108" s="633"/>
      <c r="C108" s="2524" t="s">
        <v>120</v>
      </c>
      <c r="D108" s="3211"/>
      <c r="E108" s="3211"/>
      <c r="F108" s="3211"/>
      <c r="G108" s="3212"/>
      <c r="H108" s="4119">
        <v>19900.2</v>
      </c>
      <c r="I108" s="4119"/>
      <c r="J108" s="4119"/>
      <c r="K108" s="4120"/>
      <c r="L108" s="659"/>
      <c r="M108" s="659"/>
      <c r="N108" s="633"/>
      <c r="O108" s="684"/>
      <c r="P108" s="633"/>
      <c r="Q108" s="633"/>
      <c r="R108" s="706"/>
      <c r="S108" s="706"/>
      <c r="T108" s="706"/>
      <c r="U108" s="706"/>
      <c r="V108" s="706"/>
      <c r="W108" s="706"/>
    </row>
    <row r="109" spans="1:23" ht="13.95" customHeight="1">
      <c r="A109" s="633"/>
      <c r="B109" s="633"/>
      <c r="C109" s="2524" t="s">
        <v>63</v>
      </c>
      <c r="D109" s="3211"/>
      <c r="E109" s="3211"/>
      <c r="F109" s="3211"/>
      <c r="G109" s="3212"/>
      <c r="H109" s="4119">
        <v>0</v>
      </c>
      <c r="I109" s="2510"/>
      <c r="J109" s="2510"/>
      <c r="K109" s="2511"/>
      <c r="L109" s="659"/>
      <c r="M109" s="659"/>
      <c r="N109" s="633"/>
      <c r="O109" s="684"/>
      <c r="P109" s="633"/>
      <c r="Q109" s="633"/>
      <c r="R109" s="706"/>
      <c r="S109" s="706"/>
      <c r="T109" s="706"/>
      <c r="U109" s="706"/>
      <c r="V109" s="706"/>
      <c r="W109" s="706"/>
    </row>
    <row r="110" spans="1:23" ht="18.600000000000001" customHeight="1" thickBot="1">
      <c r="A110" s="633"/>
      <c r="B110" s="633"/>
      <c r="C110" s="3797" t="s">
        <v>430</v>
      </c>
      <c r="D110" s="3798"/>
      <c r="E110" s="3798"/>
      <c r="F110" s="3798"/>
      <c r="G110" s="3799"/>
      <c r="H110" s="4123">
        <v>135</v>
      </c>
      <c r="I110" s="2516"/>
      <c r="J110" s="2516"/>
      <c r="K110" s="2517"/>
      <c r="L110" s="659"/>
      <c r="M110" s="659"/>
      <c r="N110" s="633"/>
      <c r="O110" s="684"/>
      <c r="P110" s="633"/>
      <c r="Q110" s="633"/>
      <c r="R110" s="706"/>
      <c r="S110" s="706"/>
      <c r="T110" s="706"/>
      <c r="U110" s="706"/>
      <c r="V110" s="706"/>
      <c r="W110" s="706"/>
    </row>
    <row r="111" spans="1:23" ht="13.2" customHeight="1" thickBot="1">
      <c r="A111" s="633"/>
      <c r="B111" s="633"/>
      <c r="C111" s="3202" t="s">
        <v>19</v>
      </c>
      <c r="D111" s="3203"/>
      <c r="E111" s="3203"/>
      <c r="F111" s="3203"/>
      <c r="G111" s="3204"/>
      <c r="H111" s="4124">
        <f>H112*1</f>
        <v>0</v>
      </c>
      <c r="I111" s="4125"/>
      <c r="J111" s="4125"/>
      <c r="K111" s="4126"/>
      <c r="L111" s="659"/>
      <c r="M111" s="659"/>
      <c r="N111" s="633"/>
      <c r="O111" s="684"/>
      <c r="P111" s="633"/>
      <c r="Q111" s="633"/>
      <c r="R111" s="659"/>
      <c r="S111" s="659"/>
      <c r="T111" s="659"/>
      <c r="U111" s="659"/>
      <c r="V111" s="659"/>
      <c r="W111" s="659"/>
    </row>
    <row r="112" spans="1:23" ht="13.2" customHeight="1" thickBot="1">
      <c r="A112" s="633"/>
      <c r="B112" s="633"/>
      <c r="C112" s="3787" t="s">
        <v>65</v>
      </c>
      <c r="D112" s="3788"/>
      <c r="E112" s="3788"/>
      <c r="F112" s="3788"/>
      <c r="G112" s="3789"/>
      <c r="H112" s="4119">
        <v>0</v>
      </c>
      <c r="I112" s="4119"/>
      <c r="J112" s="4119"/>
      <c r="K112" s="4120"/>
      <c r="L112" s="659"/>
      <c r="M112" s="659"/>
      <c r="N112" s="633"/>
      <c r="O112" s="684"/>
      <c r="P112" s="633"/>
      <c r="Q112" s="633"/>
      <c r="R112" s="659"/>
      <c r="S112" s="659"/>
      <c r="T112" s="659"/>
      <c r="U112" s="659"/>
      <c r="V112" s="659"/>
      <c r="W112" s="659"/>
    </row>
    <row r="113" spans="1:23" ht="13.2" customHeight="1" thickBot="1">
      <c r="A113" s="633"/>
      <c r="B113" s="633"/>
      <c r="C113" s="3793" t="s">
        <v>20</v>
      </c>
      <c r="D113" s="3794"/>
      <c r="E113" s="3794"/>
      <c r="F113" s="3794"/>
      <c r="G113" s="3795"/>
      <c r="H113" s="4121">
        <f>H111+H102</f>
        <v>32503.8</v>
      </c>
      <c r="I113" s="4121"/>
      <c r="J113" s="4121"/>
      <c r="K113" s="4122"/>
      <c r="L113" s="633"/>
      <c r="M113" s="633"/>
      <c r="N113" s="633"/>
      <c r="O113" s="684"/>
      <c r="P113" s="633"/>
      <c r="Q113" s="633"/>
      <c r="R113" s="659"/>
      <c r="S113" s="659"/>
      <c r="T113" s="659"/>
      <c r="U113" s="659"/>
      <c r="V113" s="659"/>
      <c r="W113" s="659"/>
    </row>
    <row r="114" spans="1:23">
      <c r="B114" s="305"/>
      <c r="C114" s="305"/>
      <c r="D114" s="305"/>
      <c r="E114" s="305"/>
      <c r="F114" s="305"/>
      <c r="G114" s="305"/>
      <c r="H114" s="305"/>
      <c r="I114" s="305"/>
      <c r="J114" s="305"/>
      <c r="K114" s="305"/>
      <c r="L114" s="305"/>
      <c r="M114" s="305"/>
      <c r="N114" s="305"/>
    </row>
  </sheetData>
  <mergeCells count="206">
    <mergeCell ref="C109:G109"/>
    <mergeCell ref="H109:K109"/>
    <mergeCell ref="N1:Q1"/>
    <mergeCell ref="C104:G104"/>
    <mergeCell ref="H104:K104"/>
    <mergeCell ref="H105:K105"/>
    <mergeCell ref="C106:G106"/>
    <mergeCell ref="H106:K106"/>
    <mergeCell ref="C107:G107"/>
    <mergeCell ref="H107:K107"/>
    <mergeCell ref="C108:G108"/>
    <mergeCell ref="H108:K108"/>
    <mergeCell ref="C88:G88"/>
    <mergeCell ref="B89:G89"/>
    <mergeCell ref="B90:Q90"/>
    <mergeCell ref="C91:Q91"/>
    <mergeCell ref="C55:C58"/>
    <mergeCell ref="D55:D58"/>
    <mergeCell ref="E55:E58"/>
    <mergeCell ref="F55:F58"/>
    <mergeCell ref="N57:N58"/>
    <mergeCell ref="C59:G59"/>
    <mergeCell ref="C60:Q60"/>
    <mergeCell ref="C61:C65"/>
    <mergeCell ref="C92:C95"/>
    <mergeCell ref="D92:D95"/>
    <mergeCell ref="E92:E95"/>
    <mergeCell ref="F92:F95"/>
    <mergeCell ref="N92:N95"/>
    <mergeCell ref="B79:Q79"/>
    <mergeCell ref="C80:Q80"/>
    <mergeCell ref="C81:C83"/>
    <mergeCell ref="D81:D83"/>
    <mergeCell ref="E81:E83"/>
    <mergeCell ref="F81:F83"/>
    <mergeCell ref="N81:N83"/>
    <mergeCell ref="C84:C87"/>
    <mergeCell ref="D84:D87"/>
    <mergeCell ref="E84:E87"/>
    <mergeCell ref="F84:F87"/>
    <mergeCell ref="N84:N85"/>
    <mergeCell ref="N86:N87"/>
    <mergeCell ref="N71:N72"/>
    <mergeCell ref="A73:A74"/>
    <mergeCell ref="B73:B74"/>
    <mergeCell ref="C73:C74"/>
    <mergeCell ref="D73:D74"/>
    <mergeCell ref="E73:E74"/>
    <mergeCell ref="F73:F74"/>
    <mergeCell ref="A75:A76"/>
    <mergeCell ref="B75:B76"/>
    <mergeCell ref="C75:C76"/>
    <mergeCell ref="D75:D76"/>
    <mergeCell ref="E75:E76"/>
    <mergeCell ref="F75:F76"/>
    <mergeCell ref="N75:N76"/>
    <mergeCell ref="N61:N62"/>
    <mergeCell ref="N63:N65"/>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16:C18"/>
    <mergeCell ref="D16:D18"/>
    <mergeCell ref="E16:E18"/>
    <mergeCell ref="F16:F18"/>
    <mergeCell ref="N16:N18"/>
    <mergeCell ref="C19:C20"/>
    <mergeCell ref="D19:D20"/>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N23:N24"/>
    <mergeCell ref="A29:A30"/>
    <mergeCell ref="B29:B30"/>
    <mergeCell ref="C29:C30"/>
    <mergeCell ref="D29:D30"/>
    <mergeCell ref="E29:E30"/>
    <mergeCell ref="F29:F30"/>
    <mergeCell ref="F33:F34"/>
    <mergeCell ref="N33:N34"/>
    <mergeCell ref="A31:A32"/>
    <mergeCell ref="B31:B32"/>
    <mergeCell ref="C31:C32"/>
    <mergeCell ref="N35:N36"/>
    <mergeCell ref="C37:G37"/>
    <mergeCell ref="C38:Q38"/>
    <mergeCell ref="B39:B40"/>
    <mergeCell ref="D39:D40"/>
    <mergeCell ref="E39:E40"/>
    <mergeCell ref="F39:F40"/>
    <mergeCell ref="N39:N40"/>
    <mergeCell ref="N29:N30"/>
    <mergeCell ref="D31:D32"/>
    <mergeCell ref="E31:E32"/>
    <mergeCell ref="F31:F32"/>
    <mergeCell ref="N31:N32"/>
    <mergeCell ref="D33:D34"/>
    <mergeCell ref="E33:E34"/>
    <mergeCell ref="H101:K101"/>
    <mergeCell ref="C102:G102"/>
    <mergeCell ref="H102:K102"/>
    <mergeCell ref="C103:G103"/>
    <mergeCell ref="H103:K103"/>
    <mergeCell ref="A39:A40"/>
    <mergeCell ref="A35:A36"/>
    <mergeCell ref="B35:B36"/>
    <mergeCell ref="C35:C36"/>
    <mergeCell ref="D35:D36"/>
    <mergeCell ref="E35:E36"/>
    <mergeCell ref="F35:F36"/>
    <mergeCell ref="D61:D65"/>
    <mergeCell ref="E61:E65"/>
    <mergeCell ref="A71:A72"/>
    <mergeCell ref="B71:B72"/>
    <mergeCell ref="C71:C72"/>
    <mergeCell ref="D71:D72"/>
    <mergeCell ref="E71:E72"/>
    <mergeCell ref="F71:F72"/>
    <mergeCell ref="C77:G77"/>
    <mergeCell ref="B78:G78"/>
    <mergeCell ref="A92:A95"/>
    <mergeCell ref="B92:B95"/>
    <mergeCell ref="C112:G112"/>
    <mergeCell ref="H112:K112"/>
    <mergeCell ref="C113:G113"/>
    <mergeCell ref="H113:K113"/>
    <mergeCell ref="C110:G110"/>
    <mergeCell ref="H110:K110"/>
    <mergeCell ref="C111:G111"/>
    <mergeCell ref="H111:K111"/>
    <mergeCell ref="C41:G41"/>
    <mergeCell ref="C42:Q42"/>
    <mergeCell ref="C66:C68"/>
    <mergeCell ref="D66:D68"/>
    <mergeCell ref="E66:E68"/>
    <mergeCell ref="N67:N68"/>
    <mergeCell ref="C69:G69"/>
    <mergeCell ref="C70:Q70"/>
    <mergeCell ref="N73:N74"/>
    <mergeCell ref="N55:N56"/>
    <mergeCell ref="C105:G105"/>
    <mergeCell ref="B97:G97"/>
    <mergeCell ref="C96:G96"/>
    <mergeCell ref="B98:G98"/>
    <mergeCell ref="F100:M100"/>
    <mergeCell ref="C101:G101"/>
    <mergeCell ref="A43:A44"/>
    <mergeCell ref="B43:B44"/>
    <mergeCell ref="C43:C44"/>
    <mergeCell ref="D43:D44"/>
    <mergeCell ref="E43:E44"/>
    <mergeCell ref="F43:F44"/>
    <mergeCell ref="N43:N44"/>
    <mergeCell ref="C45:G45"/>
    <mergeCell ref="N49:N50"/>
    <mergeCell ref="B46:G46"/>
    <mergeCell ref="B47:Q47"/>
    <mergeCell ref="C48:Q48"/>
    <mergeCell ref="C49:C54"/>
    <mergeCell ref="D49:D54"/>
    <mergeCell ref="E49:E54"/>
    <mergeCell ref="F49:F54"/>
    <mergeCell ref="N53:N54"/>
  </mergeCells>
  <pageMargins left="0.7" right="0.7" top="0.75"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Normal="100" workbookViewId="0">
      <selection activeCell="X12" sqref="X12"/>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6.6640625" customWidth="1"/>
    <col min="8" max="8" width="5.109375" customWidth="1"/>
    <col min="9" max="9" width="4.88671875" customWidth="1"/>
    <col min="10" max="10" width="4.6640625" customWidth="1"/>
    <col min="11" max="11" width="4.33203125" customWidth="1"/>
    <col min="12" max="12" width="4.6640625" customWidth="1"/>
    <col min="13" max="13" width="4.88671875" customWidth="1"/>
    <col min="14" max="14" width="32.44140625" customWidth="1"/>
    <col min="15" max="17" width="5.88671875" customWidth="1"/>
  </cols>
  <sheetData>
    <row r="1" spans="1:23" ht="39.6" customHeight="1">
      <c r="N1" s="3139" t="s">
        <v>1143</v>
      </c>
      <c r="O1" s="3139"/>
      <c r="P1" s="3139"/>
      <c r="Q1" s="3139"/>
    </row>
    <row r="2" spans="1:23" ht="13.8">
      <c r="A2" s="633"/>
      <c r="B2" s="633"/>
      <c r="C2" s="633"/>
      <c r="D2" s="1326"/>
      <c r="E2" s="1327"/>
      <c r="F2" s="1326"/>
      <c r="G2" s="690" t="s">
        <v>641</v>
      </c>
      <c r="H2" s="1326"/>
      <c r="I2" s="1326"/>
      <c r="J2" s="1326"/>
      <c r="K2" s="1326"/>
      <c r="L2" s="1297"/>
      <c r="M2" s="1328"/>
      <c r="N2" s="1328"/>
      <c r="O2" s="691"/>
      <c r="P2" s="691"/>
      <c r="Q2" s="691"/>
      <c r="R2" s="284"/>
      <c r="S2" s="284"/>
      <c r="T2" s="284"/>
      <c r="U2" s="284"/>
      <c r="V2" s="284"/>
      <c r="W2" s="284"/>
    </row>
    <row r="3" spans="1:23" ht="13.8" thickBot="1">
      <c r="A3" s="14"/>
      <c r="B3" s="15"/>
      <c r="C3" s="15"/>
      <c r="D3" s="3008" t="s">
        <v>33</v>
      </c>
      <c r="E3" s="3008"/>
      <c r="F3" s="3008"/>
      <c r="G3" s="3008"/>
      <c r="H3" s="3008"/>
      <c r="I3" s="3008"/>
      <c r="J3" s="3008"/>
      <c r="K3" s="3008"/>
      <c r="L3" s="3008"/>
      <c r="M3" s="3008"/>
      <c r="N3" s="3008"/>
      <c r="O3" s="3008"/>
      <c r="P3" s="3008"/>
      <c r="Q3" s="3008"/>
      <c r="R3" s="3008"/>
      <c r="S3" s="3008"/>
      <c r="T3" s="3008"/>
      <c r="U3" s="3008"/>
      <c r="V3" s="3008"/>
      <c r="W3" s="3008"/>
    </row>
    <row r="4" spans="1:23" ht="35.4" customHeight="1">
      <c r="A4" s="2673" t="s">
        <v>0</v>
      </c>
      <c r="B4" s="2676" t="s">
        <v>1</v>
      </c>
      <c r="C4" s="2676" t="s">
        <v>2</v>
      </c>
      <c r="D4" s="2679" t="s">
        <v>3</v>
      </c>
      <c r="E4" s="2682" t="s">
        <v>4</v>
      </c>
      <c r="F4" s="2685" t="s">
        <v>5</v>
      </c>
      <c r="G4" s="2651" t="s">
        <v>6</v>
      </c>
      <c r="H4" s="2531" t="s">
        <v>680</v>
      </c>
      <c r="I4" s="2532"/>
      <c r="J4" s="2532"/>
      <c r="K4" s="2533"/>
      <c r="L4" s="2688" t="s">
        <v>435</v>
      </c>
      <c r="M4" s="2651" t="s">
        <v>725</v>
      </c>
      <c r="N4" s="2654" t="s">
        <v>21</v>
      </c>
      <c r="O4" s="2655"/>
      <c r="P4" s="2655"/>
      <c r="Q4" s="2656"/>
      <c r="R4" s="659"/>
      <c r="S4" s="659"/>
      <c r="T4" s="659"/>
      <c r="U4" s="659"/>
      <c r="V4" s="659"/>
      <c r="W4" s="659"/>
    </row>
    <row r="5" spans="1:23" ht="13.2" customHeight="1">
      <c r="A5" s="2674"/>
      <c r="B5" s="2677"/>
      <c r="C5" s="2677"/>
      <c r="D5" s="2680"/>
      <c r="E5" s="2683"/>
      <c r="F5" s="2686"/>
      <c r="G5" s="2652"/>
      <c r="H5" s="2657" t="s">
        <v>7</v>
      </c>
      <c r="I5" s="2659" t="s">
        <v>8</v>
      </c>
      <c r="J5" s="2659"/>
      <c r="K5" s="2660" t="s">
        <v>223</v>
      </c>
      <c r="L5" s="2689"/>
      <c r="M5" s="2652"/>
      <c r="N5" s="2662" t="s">
        <v>32</v>
      </c>
      <c r="O5" s="2664" t="s">
        <v>9</v>
      </c>
      <c r="P5" s="2664"/>
      <c r="Q5" s="2665"/>
      <c r="R5" s="659"/>
      <c r="S5" s="659"/>
      <c r="T5" s="659"/>
      <c r="U5" s="659"/>
      <c r="V5" s="659"/>
      <c r="W5" s="659"/>
    </row>
    <row r="6" spans="1:23" ht="99" customHeight="1" thickBot="1">
      <c r="A6" s="2675"/>
      <c r="B6" s="2678"/>
      <c r="C6" s="2678"/>
      <c r="D6" s="2681"/>
      <c r="E6" s="2684"/>
      <c r="F6" s="2687"/>
      <c r="G6" s="2653"/>
      <c r="H6" s="2658"/>
      <c r="I6" s="2150" t="s">
        <v>7</v>
      </c>
      <c r="J6" s="2155" t="s">
        <v>10</v>
      </c>
      <c r="K6" s="2661"/>
      <c r="L6" s="2690"/>
      <c r="M6" s="2653"/>
      <c r="N6" s="2663"/>
      <c r="O6" s="639" t="s">
        <v>121</v>
      </c>
      <c r="P6" s="639" t="s">
        <v>433</v>
      </c>
      <c r="Q6" s="640" t="s">
        <v>671</v>
      </c>
      <c r="R6" s="659"/>
      <c r="S6" s="659"/>
      <c r="T6" s="659"/>
      <c r="U6" s="659"/>
      <c r="V6" s="659"/>
      <c r="W6" s="659"/>
    </row>
    <row r="7" spans="1:23" ht="29.4" customHeight="1" thickBot="1">
      <c r="A7" s="641" t="s">
        <v>11</v>
      </c>
      <c r="B7" s="2560" t="s">
        <v>959</v>
      </c>
      <c r="C7" s="2561"/>
      <c r="D7" s="2561"/>
      <c r="E7" s="2561"/>
      <c r="F7" s="2561"/>
      <c r="G7" s="2561"/>
      <c r="H7" s="2561"/>
      <c r="I7" s="2561"/>
      <c r="J7" s="2561"/>
      <c r="K7" s="2561"/>
      <c r="L7" s="2561"/>
      <c r="M7" s="2561"/>
      <c r="N7" s="2561"/>
      <c r="O7" s="2561"/>
      <c r="P7" s="2561"/>
      <c r="Q7" s="2562"/>
      <c r="R7" s="659"/>
      <c r="S7" s="659"/>
      <c r="T7" s="659"/>
      <c r="U7" s="659"/>
      <c r="V7" s="659"/>
      <c r="W7" s="659"/>
    </row>
    <row r="8" spans="1:23" ht="37.950000000000003" customHeight="1" thickBot="1">
      <c r="A8" s="2314" t="s">
        <v>11</v>
      </c>
      <c r="B8" s="2330" t="s">
        <v>11</v>
      </c>
      <c r="C8" s="4194" t="s">
        <v>1083</v>
      </c>
      <c r="D8" s="2564"/>
      <c r="E8" s="2564"/>
      <c r="F8" s="2564"/>
      <c r="G8" s="2564"/>
      <c r="H8" s="2564"/>
      <c r="I8" s="2564"/>
      <c r="J8" s="2564"/>
      <c r="K8" s="2564"/>
      <c r="L8" s="2564"/>
      <c r="M8" s="2564"/>
      <c r="N8" s="2185" t="s">
        <v>1079</v>
      </c>
      <c r="O8" s="2186">
        <v>20</v>
      </c>
      <c r="P8" s="2186">
        <v>20</v>
      </c>
      <c r="Q8" s="2187">
        <v>20</v>
      </c>
      <c r="R8" s="659"/>
      <c r="S8" s="659"/>
      <c r="T8" s="659"/>
      <c r="U8" s="659"/>
      <c r="V8" s="659"/>
      <c r="W8" s="659"/>
    </row>
    <row r="9" spans="1:23" ht="24">
      <c r="A9" s="2638" t="s">
        <v>11</v>
      </c>
      <c r="B9" s="2641" t="s">
        <v>11</v>
      </c>
      <c r="C9" s="2597" t="s">
        <v>11</v>
      </c>
      <c r="D9" s="4177" t="s">
        <v>642</v>
      </c>
      <c r="E9" s="2554" t="s">
        <v>40</v>
      </c>
      <c r="F9" s="4180" t="s">
        <v>100</v>
      </c>
      <c r="G9" s="1329" t="s">
        <v>643</v>
      </c>
      <c r="H9" s="297">
        <v>753.7</v>
      </c>
      <c r="I9" s="646">
        <v>753.7</v>
      </c>
      <c r="J9" s="646">
        <v>616.5</v>
      </c>
      <c r="K9" s="298">
        <v>0</v>
      </c>
      <c r="L9" s="716">
        <v>760</v>
      </c>
      <c r="M9" s="716">
        <v>770</v>
      </c>
      <c r="N9" s="1330" t="s">
        <v>644</v>
      </c>
      <c r="O9" s="1331">
        <v>3000</v>
      </c>
      <c r="P9" s="1331">
        <v>3000</v>
      </c>
      <c r="Q9" s="1332">
        <v>3000</v>
      </c>
      <c r="R9" s="659"/>
      <c r="S9" s="659"/>
      <c r="T9" s="659"/>
      <c r="U9" s="659"/>
      <c r="V9" s="659"/>
      <c r="W9" s="659"/>
    </row>
    <row r="10" spans="1:23">
      <c r="A10" s="3013"/>
      <c r="B10" s="3172"/>
      <c r="C10" s="2609"/>
      <c r="D10" s="4178"/>
      <c r="E10" s="2578"/>
      <c r="F10" s="4181"/>
      <c r="G10" s="62" t="s">
        <v>36</v>
      </c>
      <c r="H10" s="299">
        <v>28.9</v>
      </c>
      <c r="I10" s="25">
        <v>28.9</v>
      </c>
      <c r="J10" s="25">
        <v>22.6</v>
      </c>
      <c r="K10" s="1126">
        <v>0</v>
      </c>
      <c r="L10" s="26">
        <v>30</v>
      </c>
      <c r="M10" s="26">
        <v>30</v>
      </c>
      <c r="N10" s="2147" t="s">
        <v>645</v>
      </c>
      <c r="O10" s="1333">
        <v>150000</v>
      </c>
      <c r="P10" s="1334">
        <v>150000</v>
      </c>
      <c r="Q10" s="1335">
        <v>150000</v>
      </c>
      <c r="R10" s="659"/>
      <c r="S10" s="659"/>
      <c r="T10" s="695"/>
      <c r="U10" s="659"/>
      <c r="V10" s="659"/>
      <c r="W10" s="659"/>
    </row>
    <row r="11" spans="1:23" s="632" customFormat="1" ht="16.2" customHeight="1">
      <c r="A11" s="2639"/>
      <c r="B11" s="2642"/>
      <c r="C11" s="2644"/>
      <c r="D11" s="4178"/>
      <c r="E11" s="2579"/>
      <c r="F11" s="2649"/>
      <c r="G11" s="1336" t="s">
        <v>224</v>
      </c>
      <c r="H11" s="299">
        <v>2.8</v>
      </c>
      <c r="I11" s="25">
        <v>2.8</v>
      </c>
      <c r="J11" s="25">
        <v>0</v>
      </c>
      <c r="K11" s="1126">
        <v>0</v>
      </c>
      <c r="L11" s="26">
        <v>3</v>
      </c>
      <c r="M11" s="26">
        <v>3</v>
      </c>
      <c r="N11" s="1337" t="s">
        <v>646</v>
      </c>
      <c r="O11" s="1333" t="s">
        <v>41</v>
      </c>
      <c r="P11" s="1334" t="s">
        <v>41</v>
      </c>
      <c r="Q11" s="1335" t="s">
        <v>41</v>
      </c>
      <c r="R11" s="659"/>
      <c r="S11" s="659"/>
      <c r="T11" s="695"/>
      <c r="U11" s="659"/>
      <c r="V11" s="659"/>
      <c r="W11" s="659"/>
    </row>
    <row r="12" spans="1:23">
      <c r="A12" s="2639"/>
      <c r="B12" s="2642"/>
      <c r="C12" s="2644"/>
      <c r="D12" s="4178"/>
      <c r="E12" s="2579"/>
      <c r="F12" s="2649"/>
      <c r="G12" s="2188" t="s">
        <v>73</v>
      </c>
      <c r="H12" s="299">
        <v>61.3</v>
      </c>
      <c r="I12" s="299">
        <v>61.3</v>
      </c>
      <c r="J12" s="299">
        <v>0</v>
      </c>
      <c r="K12" s="28">
        <v>0</v>
      </c>
      <c r="L12" s="26"/>
      <c r="M12" s="26"/>
      <c r="N12" s="4182" t="s">
        <v>647</v>
      </c>
      <c r="O12" s="4195" t="s">
        <v>41</v>
      </c>
      <c r="P12" s="4195" t="s">
        <v>41</v>
      </c>
      <c r="Q12" s="4197" t="s">
        <v>41</v>
      </c>
      <c r="R12" s="636"/>
      <c r="S12" s="659"/>
      <c r="T12" s="695"/>
      <c r="U12" s="659"/>
      <c r="V12" s="659"/>
      <c r="W12" s="659"/>
    </row>
    <row r="13" spans="1:23" ht="22.2" customHeight="1" thickBot="1">
      <c r="A13" s="2640"/>
      <c r="B13" s="2643"/>
      <c r="C13" s="2598"/>
      <c r="D13" s="4179"/>
      <c r="E13" s="2555"/>
      <c r="F13" s="2650"/>
      <c r="G13" s="645" t="s">
        <v>12</v>
      </c>
      <c r="H13" s="300">
        <f>SUM(H9:H12)</f>
        <v>846.69999999999993</v>
      </c>
      <c r="I13" s="300">
        <f>SUM(I9:I12)</f>
        <v>846.69999999999993</v>
      </c>
      <c r="J13" s="300">
        <f>SUM(J9:J12)</f>
        <v>639.1</v>
      </c>
      <c r="K13" s="301">
        <f>SUM(K9:K12)</f>
        <v>0</v>
      </c>
      <c r="L13" s="27">
        <f t="shared" ref="L13:M13" si="0">SUM(L9:L11)</f>
        <v>793</v>
      </c>
      <c r="M13" s="27">
        <f t="shared" si="0"/>
        <v>803</v>
      </c>
      <c r="N13" s="3158"/>
      <c r="O13" s="4196"/>
      <c r="P13" s="4196"/>
      <c r="Q13" s="4198"/>
      <c r="R13" s="636"/>
      <c r="S13" s="659"/>
      <c r="T13" s="695"/>
      <c r="U13" s="659"/>
      <c r="V13" s="659"/>
      <c r="W13" s="659"/>
    </row>
    <row r="14" spans="1:23">
      <c r="A14" s="2156" t="s">
        <v>11</v>
      </c>
      <c r="B14" s="2159" t="s">
        <v>11</v>
      </c>
      <c r="C14" s="2619" t="s">
        <v>54</v>
      </c>
      <c r="D14" s="2552" t="s">
        <v>961</v>
      </c>
      <c r="E14" s="2626" t="s">
        <v>40</v>
      </c>
      <c r="F14" s="2628" t="s">
        <v>100</v>
      </c>
      <c r="G14" s="663" t="s">
        <v>36</v>
      </c>
      <c r="H14" s="660">
        <v>39</v>
      </c>
      <c r="I14" s="661">
        <v>39</v>
      </c>
      <c r="J14" s="661">
        <v>0</v>
      </c>
      <c r="K14" s="662">
        <v>0</v>
      </c>
      <c r="L14" s="53">
        <v>40</v>
      </c>
      <c r="M14" s="711">
        <v>41</v>
      </c>
      <c r="N14" s="4199" t="s">
        <v>960</v>
      </c>
      <c r="O14" s="3095">
        <v>100</v>
      </c>
      <c r="P14" s="3095">
        <v>100</v>
      </c>
      <c r="Q14" s="3097">
        <v>100</v>
      </c>
      <c r="R14" s="636"/>
      <c r="S14" s="659"/>
      <c r="T14" s="695"/>
      <c r="U14" s="659"/>
      <c r="V14" s="659"/>
      <c r="W14" s="659"/>
    </row>
    <row r="15" spans="1:23" ht="30" customHeight="1">
      <c r="A15" s="2157"/>
      <c r="B15" s="2160"/>
      <c r="C15" s="2609"/>
      <c r="D15" s="2577"/>
      <c r="E15" s="2578"/>
      <c r="F15" s="2629"/>
      <c r="G15" s="1340"/>
      <c r="H15" s="2183"/>
      <c r="I15" s="1341"/>
      <c r="J15" s="1341"/>
      <c r="K15" s="2184"/>
      <c r="L15" s="1342"/>
      <c r="M15" s="1343"/>
      <c r="N15" s="4200"/>
      <c r="O15" s="4202"/>
      <c r="P15" s="4202"/>
      <c r="Q15" s="4176"/>
      <c r="R15" s="636"/>
      <c r="S15" s="1339"/>
      <c r="T15" s="695"/>
      <c r="U15" s="659"/>
      <c r="V15" s="659"/>
      <c r="W15" s="659"/>
    </row>
    <row r="16" spans="1:23" ht="58.2" customHeight="1" thickBot="1">
      <c r="A16" s="2158"/>
      <c r="B16" s="2161"/>
      <c r="C16" s="2620"/>
      <c r="D16" s="2553"/>
      <c r="E16" s="2627"/>
      <c r="F16" s="2630"/>
      <c r="G16" s="645" t="s">
        <v>12</v>
      </c>
      <c r="H16" s="1350">
        <f t="shared" ref="H16:M16" si="1">H14+H15</f>
        <v>39</v>
      </c>
      <c r="I16" s="1351">
        <f t="shared" si="1"/>
        <v>39</v>
      </c>
      <c r="J16" s="1351">
        <f t="shared" si="1"/>
        <v>0</v>
      </c>
      <c r="K16" s="1352">
        <f t="shared" si="1"/>
        <v>0</v>
      </c>
      <c r="L16" s="1344">
        <f t="shared" si="1"/>
        <v>40</v>
      </c>
      <c r="M16" s="1344">
        <f t="shared" si="1"/>
        <v>41</v>
      </c>
      <c r="N16" s="4201"/>
      <c r="O16" s="3096"/>
      <c r="P16" s="3096"/>
      <c r="Q16" s="3098"/>
      <c r="R16" s="636"/>
      <c r="S16" s="659"/>
      <c r="T16" s="695"/>
      <c r="U16" s="659"/>
      <c r="V16" s="659"/>
      <c r="W16" s="659"/>
    </row>
    <row r="17" spans="1:23" ht="13.2" customHeight="1">
      <c r="A17" s="2156" t="s">
        <v>11</v>
      </c>
      <c r="B17" s="2159" t="s">
        <v>11</v>
      </c>
      <c r="C17" s="2619" t="s">
        <v>37</v>
      </c>
      <c r="D17" s="4160" t="s">
        <v>648</v>
      </c>
      <c r="E17" s="2626" t="s">
        <v>40</v>
      </c>
      <c r="F17" s="2628" t="s">
        <v>100</v>
      </c>
      <c r="G17" s="1156" t="s">
        <v>83</v>
      </c>
      <c r="H17" s="1157">
        <v>10.9</v>
      </c>
      <c r="I17" s="1158">
        <v>10.9</v>
      </c>
      <c r="J17" s="1158">
        <v>9.6</v>
      </c>
      <c r="K17" s="1159">
        <v>0</v>
      </c>
      <c r="L17" s="2189">
        <v>11</v>
      </c>
      <c r="M17" s="2189">
        <v>11</v>
      </c>
      <c r="N17" s="3520" t="s">
        <v>649</v>
      </c>
      <c r="O17" s="1338">
        <v>266</v>
      </c>
      <c r="P17" s="1338">
        <v>280</v>
      </c>
      <c r="Q17" s="174">
        <v>280</v>
      </c>
      <c r="R17" s="636"/>
      <c r="S17" s="659"/>
      <c r="T17" s="695"/>
      <c r="U17" s="659"/>
      <c r="V17" s="659"/>
      <c r="W17" s="659"/>
    </row>
    <row r="18" spans="1:23">
      <c r="A18" s="2157"/>
      <c r="B18" s="2160"/>
      <c r="C18" s="2609"/>
      <c r="D18" s="4161"/>
      <c r="E18" s="2578"/>
      <c r="F18" s="2629"/>
      <c r="G18" s="2190"/>
      <c r="H18" s="1188"/>
      <c r="I18" s="1189"/>
      <c r="J18" s="1189"/>
      <c r="K18" s="1190"/>
      <c r="L18" s="1191"/>
      <c r="M18" s="1191"/>
      <c r="N18" s="4172"/>
      <c r="O18" s="1347"/>
      <c r="P18" s="1347"/>
      <c r="Q18" s="178"/>
      <c r="R18" s="636"/>
      <c r="S18" s="659"/>
      <c r="T18" s="695"/>
      <c r="U18" s="659"/>
      <c r="V18" s="659"/>
      <c r="W18" s="659"/>
    </row>
    <row r="19" spans="1:23" ht="13.2" customHeight="1" thickBot="1">
      <c r="A19" s="2158"/>
      <c r="B19" s="2161"/>
      <c r="C19" s="2620"/>
      <c r="D19" s="4162"/>
      <c r="E19" s="2627"/>
      <c r="F19" s="2630"/>
      <c r="G19" s="2191"/>
      <c r="H19" s="2192">
        <f>+H17+H18</f>
        <v>10.9</v>
      </c>
      <c r="I19" s="2192">
        <f t="shared" ref="I19:M19" si="2">+I17+I18</f>
        <v>10.9</v>
      </c>
      <c r="J19" s="2192">
        <f t="shared" si="2"/>
        <v>9.6</v>
      </c>
      <c r="K19" s="301">
        <f t="shared" si="2"/>
        <v>0</v>
      </c>
      <c r="L19" s="27">
        <f t="shared" si="2"/>
        <v>11</v>
      </c>
      <c r="M19" s="27">
        <f t="shared" si="2"/>
        <v>11</v>
      </c>
      <c r="N19" s="4173"/>
      <c r="O19" s="722"/>
      <c r="P19" s="722"/>
      <c r="Q19" s="183"/>
      <c r="R19" s="280"/>
      <c r="S19" s="1345"/>
      <c r="T19" s="1346"/>
      <c r="U19" s="1345"/>
      <c r="V19" s="1345"/>
      <c r="W19" s="1345"/>
    </row>
    <row r="20" spans="1:23" s="632" customFormat="1" ht="13.2" customHeight="1">
      <c r="A20" s="2314" t="s">
        <v>11</v>
      </c>
      <c r="B20" s="2317" t="s">
        <v>11</v>
      </c>
      <c r="C20" s="2619" t="s">
        <v>55</v>
      </c>
      <c r="D20" s="4160" t="s">
        <v>1082</v>
      </c>
      <c r="E20" s="2626" t="s">
        <v>40</v>
      </c>
      <c r="F20" s="2628" t="s">
        <v>100</v>
      </c>
      <c r="G20" s="1156"/>
      <c r="H20" s="1157">
        <v>0</v>
      </c>
      <c r="I20" s="1158">
        <v>0</v>
      </c>
      <c r="J20" s="1158">
        <v>0</v>
      </c>
      <c r="K20" s="1159">
        <v>0</v>
      </c>
      <c r="L20" s="2189">
        <v>0</v>
      </c>
      <c r="M20" s="2189">
        <v>0</v>
      </c>
      <c r="N20" s="3520" t="s">
        <v>1080</v>
      </c>
      <c r="O20" s="1338">
        <v>1</v>
      </c>
      <c r="P20" s="1338"/>
      <c r="Q20" s="174"/>
      <c r="R20" s="280"/>
      <c r="S20" s="1345"/>
      <c r="T20" s="1346"/>
      <c r="U20" s="1345"/>
      <c r="V20" s="1345"/>
      <c r="W20" s="1345"/>
    </row>
    <row r="21" spans="1:23" s="632" customFormat="1" ht="13.2" customHeight="1">
      <c r="A21" s="2315"/>
      <c r="B21" s="2318"/>
      <c r="C21" s="2609"/>
      <c r="D21" s="4161"/>
      <c r="E21" s="2578"/>
      <c r="F21" s="2629"/>
      <c r="G21" s="2190"/>
      <c r="H21" s="1188"/>
      <c r="I21" s="1189"/>
      <c r="J21" s="1189"/>
      <c r="K21" s="1190"/>
      <c r="L21" s="1191"/>
      <c r="M21" s="1191"/>
      <c r="N21" s="4163"/>
      <c r="O21" s="521"/>
      <c r="P21" s="521"/>
      <c r="Q21" s="822"/>
      <c r="R21" s="280"/>
      <c r="S21" s="1345"/>
      <c r="T21" s="1346"/>
      <c r="U21" s="1345"/>
      <c r="V21" s="1345"/>
      <c r="W21" s="1345"/>
    </row>
    <row r="22" spans="1:23" s="632" customFormat="1" ht="29.4" customHeight="1" thickBot="1">
      <c r="A22" s="2316"/>
      <c r="B22" s="2319"/>
      <c r="C22" s="2620"/>
      <c r="D22" s="4162"/>
      <c r="E22" s="2627"/>
      <c r="F22" s="2630"/>
      <c r="G22" s="2191"/>
      <c r="H22" s="2192">
        <f>+H20+H21</f>
        <v>0</v>
      </c>
      <c r="I22" s="2192">
        <f t="shared" ref="I22:M22" si="3">+I20+I21</f>
        <v>0</v>
      </c>
      <c r="J22" s="2192">
        <f t="shared" si="3"/>
        <v>0</v>
      </c>
      <c r="K22" s="301">
        <f t="shared" si="3"/>
        <v>0</v>
      </c>
      <c r="L22" s="27">
        <f t="shared" si="3"/>
        <v>0</v>
      </c>
      <c r="M22" s="27">
        <f t="shared" si="3"/>
        <v>0</v>
      </c>
      <c r="N22" s="2460" t="s">
        <v>1081</v>
      </c>
      <c r="O22" s="722">
        <v>100</v>
      </c>
      <c r="P22" s="722"/>
      <c r="Q22" s="183"/>
      <c r="R22" s="280"/>
      <c r="S22" s="1345"/>
      <c r="T22" s="1346"/>
      <c r="U22" s="1345"/>
      <c r="V22" s="1345"/>
      <c r="W22" s="1345"/>
    </row>
    <row r="23" spans="1:23" ht="13.8" thickBot="1">
      <c r="A23" s="653" t="s">
        <v>11</v>
      </c>
      <c r="B23" s="4174" t="s">
        <v>14</v>
      </c>
      <c r="C23" s="4174"/>
      <c r="D23" s="4174"/>
      <c r="E23" s="4174"/>
      <c r="F23" s="4174"/>
      <c r="G23" s="4175"/>
      <c r="H23" s="2490">
        <f>+H24</f>
        <v>896.59999999999991</v>
      </c>
      <c r="I23" s="2490">
        <f t="shared" ref="I23:M23" si="4">+I24</f>
        <v>896.59999999999991</v>
      </c>
      <c r="J23" s="2490">
        <f t="shared" si="4"/>
        <v>648.70000000000005</v>
      </c>
      <c r="K23" s="2490">
        <f t="shared" si="4"/>
        <v>0</v>
      </c>
      <c r="L23" s="2490">
        <f t="shared" si="4"/>
        <v>844</v>
      </c>
      <c r="M23" s="2490">
        <f t="shared" si="4"/>
        <v>855</v>
      </c>
      <c r="N23" s="2491"/>
      <c r="O23" s="2491"/>
      <c r="P23" s="2491"/>
      <c r="Q23" s="2492"/>
      <c r="R23" s="280"/>
      <c r="S23" s="1345"/>
      <c r="T23" s="1346"/>
      <c r="U23" s="1345"/>
      <c r="V23" s="1345"/>
      <c r="W23" s="1345"/>
    </row>
    <row r="24" spans="1:23" ht="13.95" customHeight="1" thickBot="1">
      <c r="A24" s="642" t="s">
        <v>11</v>
      </c>
      <c r="B24" s="2485" t="s">
        <v>11</v>
      </c>
      <c r="C24" s="4169" t="s">
        <v>60</v>
      </c>
      <c r="D24" s="4170"/>
      <c r="E24" s="4170"/>
      <c r="F24" s="4170"/>
      <c r="G24" s="4171"/>
      <c r="H24" s="2486">
        <f t="shared" ref="H24:M24" si="5">H13+H16+H19</f>
        <v>896.59999999999991</v>
      </c>
      <c r="I24" s="2486">
        <f t="shared" si="5"/>
        <v>896.59999999999991</v>
      </c>
      <c r="J24" s="2486">
        <f t="shared" si="5"/>
        <v>648.70000000000005</v>
      </c>
      <c r="K24" s="2486">
        <f t="shared" si="5"/>
        <v>0</v>
      </c>
      <c r="L24" s="2486">
        <f t="shared" si="5"/>
        <v>844</v>
      </c>
      <c r="M24" s="2486">
        <f t="shared" si="5"/>
        <v>855</v>
      </c>
      <c r="N24" s="2487"/>
      <c r="O24" s="2488"/>
      <c r="P24" s="2488"/>
      <c r="Q24" s="2489"/>
      <c r="R24" s="280"/>
      <c r="S24" s="1345"/>
      <c r="T24" s="1346"/>
      <c r="U24" s="1345"/>
      <c r="V24" s="1345"/>
      <c r="W24" s="1345"/>
    </row>
    <row r="25" spans="1:23" ht="13.95" customHeight="1" thickBot="1">
      <c r="A25" s="36"/>
      <c r="B25" s="2542" t="s">
        <v>15</v>
      </c>
      <c r="C25" s="2542"/>
      <c r="D25" s="2542"/>
      <c r="E25" s="2542"/>
      <c r="F25" s="2542"/>
      <c r="G25" s="2542"/>
      <c r="H25" s="1266">
        <f>H23</f>
        <v>896.59999999999991</v>
      </c>
      <c r="I25" s="1266">
        <f t="shared" ref="I25:M25" si="6">I23</f>
        <v>896.59999999999991</v>
      </c>
      <c r="J25" s="1266">
        <f t="shared" si="6"/>
        <v>648.70000000000005</v>
      </c>
      <c r="K25" s="1266">
        <f t="shared" si="6"/>
        <v>0</v>
      </c>
      <c r="L25" s="1266">
        <f t="shared" si="6"/>
        <v>844</v>
      </c>
      <c r="M25" s="1266">
        <f t="shared" si="6"/>
        <v>855</v>
      </c>
      <c r="N25" s="2543"/>
      <c r="O25" s="2544"/>
      <c r="P25" s="2544"/>
      <c r="Q25" s="2545"/>
      <c r="R25" s="659"/>
      <c r="S25" s="659"/>
      <c r="T25" s="659"/>
      <c r="U25" s="659"/>
      <c r="V25" s="659"/>
      <c r="W25" s="659"/>
    </row>
    <row r="26" spans="1:23" ht="23.4" customHeight="1">
      <c r="A26" s="633"/>
      <c r="B26" s="633"/>
      <c r="C26" s="636"/>
      <c r="D26" s="707"/>
      <c r="E26" s="685"/>
      <c r="F26" s="658"/>
      <c r="G26" s="658"/>
      <c r="H26" s="658"/>
      <c r="I26" s="658"/>
      <c r="J26" s="658"/>
      <c r="K26" s="658"/>
      <c r="L26" s="658"/>
      <c r="M26" s="658"/>
      <c r="N26" s="633"/>
      <c r="O26" s="684"/>
      <c r="P26" s="633"/>
      <c r="Q26" s="633"/>
      <c r="R26" s="659"/>
      <c r="S26" s="659"/>
      <c r="T26" s="659"/>
      <c r="U26" s="659"/>
      <c r="V26" s="659"/>
      <c r="W26" s="659"/>
    </row>
    <row r="27" spans="1:23" ht="13.95" customHeight="1">
      <c r="A27" s="633"/>
      <c r="B27" s="633"/>
      <c r="C27" s="636"/>
      <c r="D27" s="707"/>
      <c r="E27" s="685"/>
      <c r="F27" s="658"/>
      <c r="G27" s="658"/>
      <c r="H27" s="658"/>
      <c r="I27" s="658"/>
      <c r="J27" s="658"/>
      <c r="K27" s="658"/>
      <c r="L27" s="658"/>
      <c r="M27" s="658"/>
      <c r="N27" s="633"/>
      <c r="O27" s="684"/>
      <c r="P27" s="633"/>
      <c r="Q27" s="633"/>
      <c r="R27" s="659"/>
      <c r="S27" s="659"/>
      <c r="T27" s="659"/>
      <c r="U27" s="659"/>
      <c r="V27" s="659"/>
      <c r="W27" s="659"/>
    </row>
    <row r="28" spans="1:23" ht="13.8" thickBot="1">
      <c r="A28" s="633"/>
      <c r="B28" s="633"/>
      <c r="C28" s="636"/>
      <c r="D28" s="707"/>
      <c r="E28" s="685"/>
      <c r="F28" s="2548" t="s">
        <v>16</v>
      </c>
      <c r="G28" s="2549"/>
      <c r="H28" s="2549"/>
      <c r="I28" s="2549"/>
      <c r="J28" s="2549"/>
      <c r="K28" s="2549"/>
      <c r="L28" s="2549"/>
      <c r="M28" s="2549"/>
      <c r="N28" s="633"/>
      <c r="O28" s="684"/>
      <c r="P28" s="633"/>
      <c r="Q28" s="633"/>
      <c r="R28" s="659"/>
      <c r="S28" s="659"/>
      <c r="T28" s="659"/>
      <c r="U28" s="659"/>
      <c r="V28" s="659"/>
      <c r="W28" s="659"/>
    </row>
    <row r="29" spans="1:23" ht="46.2" customHeight="1" thickBot="1">
      <c r="A29" s="633"/>
      <c r="B29" s="633"/>
      <c r="C29" s="633"/>
      <c r="D29" s="2528" t="s">
        <v>17</v>
      </c>
      <c r="E29" s="2529"/>
      <c r="F29" s="2529"/>
      <c r="G29" s="2529"/>
      <c r="H29" s="2530"/>
      <c r="I29" s="2991" t="s">
        <v>677</v>
      </c>
      <c r="J29" s="2992"/>
      <c r="K29" s="2992"/>
      <c r="L29" s="2993"/>
      <c r="M29" s="633"/>
      <c r="N29" s="633"/>
      <c r="O29" s="684"/>
      <c r="P29" s="633"/>
      <c r="Q29" s="633"/>
      <c r="R29" s="659"/>
      <c r="S29" s="659"/>
      <c r="T29" s="659"/>
      <c r="U29" s="659"/>
      <c r="V29" s="659"/>
      <c r="W29" s="659"/>
    </row>
    <row r="30" spans="1:23" ht="13.2" customHeight="1" thickBot="1">
      <c r="A30" s="633"/>
      <c r="B30" s="633"/>
      <c r="C30" s="633"/>
      <c r="D30" s="4165" t="s">
        <v>18</v>
      </c>
      <c r="E30" s="2519"/>
      <c r="F30" s="2519"/>
      <c r="G30" s="2519"/>
      <c r="H30" s="2520"/>
      <c r="I30" s="4166">
        <f>I31+I32+I33+I34+I36</f>
        <v>896.6</v>
      </c>
      <c r="J30" s="4167"/>
      <c r="K30" s="4167"/>
      <c r="L30" s="4168"/>
      <c r="M30" s="633"/>
      <c r="N30" s="633"/>
      <c r="O30" s="684"/>
      <c r="P30" s="633"/>
      <c r="Q30" s="633"/>
      <c r="R30" s="659"/>
      <c r="S30" s="659"/>
      <c r="T30" s="659"/>
      <c r="U30" s="659"/>
      <c r="V30" s="659"/>
      <c r="W30" s="659"/>
    </row>
    <row r="31" spans="1:23">
      <c r="A31" s="633"/>
      <c r="B31" s="633"/>
      <c r="C31" s="633"/>
      <c r="D31" s="4186" t="s">
        <v>214</v>
      </c>
      <c r="E31" s="2507"/>
      <c r="F31" s="2507"/>
      <c r="G31" s="2507"/>
      <c r="H31" s="2534"/>
      <c r="I31" s="4187">
        <f>H10+H14</f>
        <v>67.900000000000006</v>
      </c>
      <c r="J31" s="4188"/>
      <c r="K31" s="4188"/>
      <c r="L31" s="4189"/>
      <c r="M31" s="633"/>
      <c r="N31" s="1353"/>
      <c r="O31" s="1354"/>
      <c r="P31" s="633"/>
      <c r="Q31" s="633"/>
      <c r="R31" s="659"/>
      <c r="S31" s="659"/>
      <c r="T31" s="659"/>
      <c r="U31" s="659"/>
      <c r="V31" s="659"/>
      <c r="W31" s="659"/>
    </row>
    <row r="32" spans="1:23" ht="13.95" customHeight="1">
      <c r="A32" s="633"/>
      <c r="B32" s="633"/>
      <c r="C32" s="633"/>
      <c r="D32" s="4190" t="s">
        <v>650</v>
      </c>
      <c r="E32" s="2497"/>
      <c r="F32" s="2497"/>
      <c r="G32" s="2497"/>
      <c r="H32" s="2527"/>
      <c r="I32" s="4191">
        <f>+H11</f>
        <v>2.8</v>
      </c>
      <c r="J32" s="4192"/>
      <c r="K32" s="4192"/>
      <c r="L32" s="4193"/>
      <c r="M32" s="633"/>
      <c r="N32" s="633"/>
      <c r="O32" s="684"/>
      <c r="P32" s="633"/>
      <c r="Q32" s="633"/>
      <c r="R32" s="659"/>
      <c r="S32" s="659"/>
      <c r="T32" s="659"/>
      <c r="U32" s="659"/>
      <c r="V32" s="659"/>
      <c r="W32" s="659"/>
    </row>
    <row r="33" spans="1:23" ht="25.2" customHeight="1">
      <c r="A33" s="633"/>
      <c r="B33" s="633"/>
      <c r="C33" s="633"/>
      <c r="D33" s="4190" t="s">
        <v>215</v>
      </c>
      <c r="E33" s="2497"/>
      <c r="F33" s="2497"/>
      <c r="G33" s="2497"/>
      <c r="H33" s="2527"/>
      <c r="I33" s="4191">
        <f>H9+H17</f>
        <v>764.6</v>
      </c>
      <c r="J33" s="4192"/>
      <c r="K33" s="4192"/>
      <c r="L33" s="4193"/>
      <c r="M33" s="1002"/>
      <c r="N33" s="1002"/>
      <c r="O33" s="1002"/>
      <c r="P33" s="1002"/>
      <c r="Q33" s="1002"/>
      <c r="R33" s="659"/>
      <c r="S33" s="659"/>
      <c r="T33" s="659"/>
      <c r="U33" s="659"/>
      <c r="V33" s="659"/>
      <c r="W33" s="659"/>
    </row>
    <row r="34" spans="1:23">
      <c r="A34" s="633"/>
      <c r="B34" s="633"/>
      <c r="C34" s="633"/>
      <c r="D34" s="2870" t="s">
        <v>488</v>
      </c>
      <c r="E34" s="2525"/>
      <c r="F34" s="2525"/>
      <c r="G34" s="2525"/>
      <c r="H34" s="2526"/>
      <c r="I34" s="4191">
        <v>0</v>
      </c>
      <c r="J34" s="4192"/>
      <c r="K34" s="4192"/>
      <c r="L34" s="4193"/>
      <c r="M34" s="633"/>
      <c r="N34" s="633"/>
      <c r="O34" s="684"/>
      <c r="P34" s="633"/>
      <c r="Q34" s="633"/>
      <c r="R34" s="659"/>
      <c r="S34" s="659"/>
      <c r="T34" s="659"/>
      <c r="U34" s="659"/>
      <c r="V34" s="659"/>
      <c r="W34" s="659"/>
    </row>
    <row r="35" spans="1:23">
      <c r="A35" s="633"/>
      <c r="B35" s="633"/>
      <c r="C35" s="633"/>
      <c r="D35" s="4186" t="s">
        <v>216</v>
      </c>
      <c r="E35" s="2507"/>
      <c r="F35" s="2507"/>
      <c r="G35" s="2507"/>
      <c r="H35" s="2508"/>
      <c r="I35" s="4191">
        <v>0</v>
      </c>
      <c r="J35" s="2510"/>
      <c r="K35" s="2510"/>
      <c r="L35" s="2511"/>
      <c r="M35" s="633"/>
      <c r="N35" s="633"/>
      <c r="O35" s="684"/>
      <c r="P35" s="633"/>
      <c r="Q35" s="633"/>
      <c r="R35" s="659"/>
      <c r="S35" s="659"/>
      <c r="T35" s="659"/>
      <c r="U35" s="659"/>
      <c r="V35" s="659"/>
      <c r="W35" s="659"/>
    </row>
    <row r="36" spans="1:23" ht="13.8" thickBot="1">
      <c r="A36" s="633"/>
      <c r="B36" s="633"/>
      <c r="C36" s="633"/>
      <c r="D36" s="2859" t="s">
        <v>217</v>
      </c>
      <c r="E36" s="2513"/>
      <c r="F36" s="2513"/>
      <c r="G36" s="2513"/>
      <c r="H36" s="2514"/>
      <c r="I36" s="4164">
        <f>+H12</f>
        <v>61.3</v>
      </c>
      <c r="J36" s="2516"/>
      <c r="K36" s="2516"/>
      <c r="L36" s="2517"/>
      <c r="M36" s="633"/>
      <c r="N36" s="633"/>
      <c r="O36" s="684"/>
      <c r="P36" s="633"/>
      <c r="Q36" s="633"/>
      <c r="R36" s="706"/>
      <c r="S36" s="706"/>
      <c r="T36" s="706"/>
      <c r="U36" s="706"/>
      <c r="V36" s="706"/>
      <c r="W36" s="706"/>
    </row>
    <row r="37" spans="1:23" ht="13.8" thickBot="1">
      <c r="A37" s="633"/>
      <c r="B37" s="633"/>
      <c r="C37" s="633"/>
      <c r="D37" s="4165" t="s">
        <v>19</v>
      </c>
      <c r="E37" s="2519"/>
      <c r="F37" s="2519"/>
      <c r="G37" s="2519"/>
      <c r="H37" s="2520"/>
      <c r="I37" s="4166">
        <f>I38*1</f>
        <v>0</v>
      </c>
      <c r="J37" s="4167"/>
      <c r="K37" s="4167"/>
      <c r="L37" s="4168"/>
      <c r="M37" s="633"/>
      <c r="N37" s="633"/>
      <c r="O37" s="684"/>
      <c r="P37" s="633"/>
      <c r="Q37" s="633"/>
      <c r="R37" s="706"/>
      <c r="S37" s="706"/>
      <c r="T37" s="706"/>
      <c r="U37" s="706"/>
      <c r="V37" s="706"/>
      <c r="W37" s="706"/>
    </row>
    <row r="38" spans="1:23" ht="13.95" customHeight="1" thickBot="1">
      <c r="A38" s="633"/>
      <c r="B38" s="633"/>
      <c r="C38" s="633"/>
      <c r="D38" s="4190" t="s">
        <v>218</v>
      </c>
      <c r="E38" s="2497"/>
      <c r="F38" s="2497"/>
      <c r="G38" s="2497"/>
      <c r="H38" s="2498"/>
      <c r="I38" s="4192">
        <v>0</v>
      </c>
      <c r="J38" s="4192"/>
      <c r="K38" s="4192"/>
      <c r="L38" s="4193"/>
      <c r="M38" s="633"/>
      <c r="N38" s="633"/>
      <c r="O38" s="684"/>
      <c r="P38" s="633"/>
      <c r="Q38" s="633"/>
      <c r="R38" s="706"/>
      <c r="S38" s="706"/>
      <c r="T38" s="706"/>
      <c r="U38" s="706"/>
      <c r="V38" s="706"/>
      <c r="W38" s="706"/>
    </row>
    <row r="39" spans="1:23" ht="15.6" customHeight="1" thickBot="1">
      <c r="A39" s="633"/>
      <c r="B39" s="633"/>
      <c r="C39" s="633"/>
      <c r="D39" s="4183" t="s">
        <v>20</v>
      </c>
      <c r="E39" s="2502"/>
      <c r="F39" s="2502"/>
      <c r="G39" s="2502"/>
      <c r="H39" s="2503"/>
      <c r="I39" s="4184">
        <f>I37+I30</f>
        <v>896.6</v>
      </c>
      <c r="J39" s="4184"/>
      <c r="K39" s="4184"/>
      <c r="L39" s="4185"/>
      <c r="M39" s="633"/>
      <c r="N39" s="633"/>
      <c r="O39" s="684"/>
      <c r="P39" s="633"/>
      <c r="Q39" s="633"/>
      <c r="R39" s="659"/>
      <c r="S39" s="659"/>
      <c r="T39" s="659"/>
      <c r="U39" s="659"/>
      <c r="V39" s="659"/>
      <c r="W39" s="659"/>
    </row>
  </sheetData>
  <mergeCells count="75">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C17:C19"/>
    <mergeCell ref="O5:Q5"/>
    <mergeCell ref="B7:Q7"/>
    <mergeCell ref="C8:M8"/>
    <mergeCell ref="A9:A13"/>
    <mergeCell ref="B9:B13"/>
    <mergeCell ref="O12:O13"/>
    <mergeCell ref="P12:P13"/>
    <mergeCell ref="Q12:Q13"/>
    <mergeCell ref="C14:C16"/>
    <mergeCell ref="D14:D16"/>
    <mergeCell ref="E14:E16"/>
    <mergeCell ref="F14:F16"/>
    <mergeCell ref="N14:N16"/>
    <mergeCell ref="O14:O16"/>
    <mergeCell ref="P14:P16"/>
    <mergeCell ref="D39:H39"/>
    <mergeCell ref="I39:L39"/>
    <mergeCell ref="D30:H30"/>
    <mergeCell ref="I30:L30"/>
    <mergeCell ref="D31:H31"/>
    <mergeCell ref="I31:L31"/>
    <mergeCell ref="D32:H32"/>
    <mergeCell ref="I32:L32"/>
    <mergeCell ref="D38:H38"/>
    <mergeCell ref="I38:L38"/>
    <mergeCell ref="D33:H33"/>
    <mergeCell ref="I33:L33"/>
    <mergeCell ref="D34:H34"/>
    <mergeCell ref="I34:L34"/>
    <mergeCell ref="D35:H35"/>
    <mergeCell ref="I35:L35"/>
    <mergeCell ref="Q14:Q16"/>
    <mergeCell ref="C9:C13"/>
    <mergeCell ref="D9:D13"/>
    <mergeCell ref="E9:E13"/>
    <mergeCell ref="F9:F13"/>
    <mergeCell ref="N12:N13"/>
    <mergeCell ref="N1:Q1"/>
    <mergeCell ref="D36:H36"/>
    <mergeCell ref="I36:L36"/>
    <mergeCell ref="D37:H37"/>
    <mergeCell ref="I37:L37"/>
    <mergeCell ref="C24:G24"/>
    <mergeCell ref="B25:G25"/>
    <mergeCell ref="N25:Q25"/>
    <mergeCell ref="F28:M28"/>
    <mergeCell ref="D29:H29"/>
    <mergeCell ref="I29:L29"/>
    <mergeCell ref="D17:D19"/>
    <mergeCell ref="E17:E19"/>
    <mergeCell ref="F17:F19"/>
    <mergeCell ref="N17:N19"/>
    <mergeCell ref="B23:G23"/>
    <mergeCell ref="C20:C22"/>
    <mergeCell ref="D20:D22"/>
    <mergeCell ref="E20:E22"/>
    <mergeCell ref="F20:F22"/>
    <mergeCell ref="N20:N21"/>
  </mergeCells>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7" sqref="F7"/>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45</v>
      </c>
    </row>
    <row r="9" spans="2:3" ht="14.25" customHeight="1">
      <c r="B9" s="4">
        <v>5</v>
      </c>
      <c r="C9" s="5" t="s">
        <v>49</v>
      </c>
    </row>
    <row r="10" spans="2:3" ht="14.25" customHeight="1">
      <c r="B10" s="4">
        <v>6</v>
      </c>
      <c r="C10" s="5" t="s">
        <v>29</v>
      </c>
    </row>
    <row r="11" spans="2:3" ht="14.25" customHeight="1">
      <c r="B11" s="4">
        <v>7</v>
      </c>
      <c r="C11" s="5" t="s">
        <v>46</v>
      </c>
    </row>
    <row r="12" spans="2:3" ht="14.25" customHeight="1">
      <c r="B12" s="4">
        <v>8</v>
      </c>
      <c r="C12" s="5" t="s">
        <v>44</v>
      </c>
    </row>
    <row r="13" spans="2:3" ht="14.25" customHeight="1">
      <c r="B13" s="4">
        <v>9</v>
      </c>
      <c r="C13" s="5" t="s">
        <v>50</v>
      </c>
    </row>
    <row r="14" spans="2:3" ht="14.25" customHeight="1">
      <c r="B14" s="4">
        <v>10</v>
      </c>
      <c r="C14" s="5" t="s">
        <v>42</v>
      </c>
    </row>
    <row r="15" spans="2:3" ht="13.95" customHeight="1">
      <c r="B15" s="4">
        <v>11</v>
      </c>
      <c r="C15" s="5" t="s">
        <v>779</v>
      </c>
    </row>
    <row r="16" spans="2:3" ht="13.95" customHeight="1">
      <c r="B16" s="4">
        <v>12</v>
      </c>
      <c r="C16" s="5" t="s">
        <v>780</v>
      </c>
    </row>
    <row r="17" spans="2:3" ht="14.25" customHeight="1">
      <c r="B17" s="4">
        <v>13</v>
      </c>
      <c r="C17" s="5" t="s">
        <v>47</v>
      </c>
    </row>
    <row r="18" spans="2:3" ht="14.25" customHeight="1">
      <c r="B18" s="4">
        <v>14</v>
      </c>
      <c r="C18" s="5" t="s">
        <v>43</v>
      </c>
    </row>
    <row r="19" spans="2:3" ht="14.4" customHeight="1">
      <c r="B19" s="4">
        <v>15</v>
      </c>
      <c r="C19" s="5" t="s">
        <v>778</v>
      </c>
    </row>
    <row r="20" spans="2:3" ht="14.25" customHeight="1">
      <c r="B20" s="4">
        <v>16</v>
      </c>
      <c r="C20" s="5" t="s">
        <v>48</v>
      </c>
    </row>
    <row r="21" spans="2:3" ht="14.25" customHeight="1">
      <c r="B21" s="4">
        <v>17</v>
      </c>
      <c r="C21" s="5" t="s">
        <v>27</v>
      </c>
    </row>
    <row r="22" spans="2:3" ht="15.75" customHeight="1" thickBot="1">
      <c r="B22" s="6">
        <v>18</v>
      </c>
      <c r="C22" s="7"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5"/>
  <sheetViews>
    <sheetView zoomScaleNormal="100" workbookViewId="0">
      <selection activeCell="N1" sqref="N1:Q1"/>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40.200000000000003" customHeight="1">
      <c r="A1" s="305"/>
      <c r="B1" s="305"/>
      <c r="C1" s="305"/>
      <c r="D1" s="305"/>
      <c r="E1" s="305"/>
      <c r="F1" s="305"/>
      <c r="G1" s="305"/>
      <c r="H1" s="305"/>
      <c r="I1" s="305"/>
      <c r="J1" s="305"/>
      <c r="K1" s="305"/>
      <c r="L1" s="305"/>
      <c r="M1" s="305"/>
      <c r="N1" s="2670" t="s">
        <v>1143</v>
      </c>
      <c r="O1" s="2670"/>
      <c r="P1" s="2670"/>
      <c r="Q1" s="2670"/>
      <c r="R1" s="305"/>
      <c r="S1" s="305"/>
      <c r="T1" s="305"/>
      <c r="U1" s="305"/>
      <c r="V1" s="305"/>
      <c r="W1" s="305"/>
    </row>
    <row r="2" spans="1:25" ht="15.6">
      <c r="A2" s="636"/>
      <c r="B2" s="636"/>
      <c r="C2" s="636"/>
      <c r="D2" s="636"/>
      <c r="E2" s="142" t="s">
        <v>124</v>
      </c>
      <c r="F2" s="143"/>
      <c r="G2" s="144"/>
      <c r="H2" s="143"/>
      <c r="I2" s="143"/>
      <c r="J2" s="143"/>
      <c r="K2" s="143"/>
      <c r="L2" s="143"/>
      <c r="M2" s="143"/>
      <c r="N2" s="143"/>
      <c r="O2" s="636"/>
      <c r="P2" s="636"/>
      <c r="Q2" s="636"/>
      <c r="R2" s="636"/>
      <c r="S2" s="636"/>
      <c r="T2" s="636"/>
      <c r="U2" s="636"/>
      <c r="V2" s="636"/>
      <c r="W2" s="636"/>
    </row>
    <row r="3" spans="1:25" ht="12.6" customHeight="1" thickBot="1">
      <c r="A3" s="637"/>
      <c r="B3" s="145"/>
      <c r="C3" s="145"/>
      <c r="D3" s="2784" t="s">
        <v>33</v>
      </c>
      <c r="E3" s="2784"/>
      <c r="F3" s="2784"/>
      <c r="G3" s="2784"/>
      <c r="H3" s="2784"/>
      <c r="I3" s="2784"/>
      <c r="J3" s="2784"/>
      <c r="K3" s="2784"/>
      <c r="L3" s="2784"/>
      <c r="M3" s="2784"/>
      <c r="N3" s="2784"/>
      <c r="O3" s="2784"/>
      <c r="P3" s="2784"/>
      <c r="Q3" s="2784"/>
      <c r="R3" s="2784"/>
      <c r="S3" s="2784"/>
      <c r="T3" s="2784"/>
      <c r="U3" s="2784"/>
      <c r="V3" s="2784"/>
      <c r="W3" s="2784"/>
    </row>
    <row r="4" spans="1:25" ht="21.6" customHeight="1">
      <c r="A4" s="2808" t="s">
        <v>0</v>
      </c>
      <c r="B4" s="2769" t="s">
        <v>1</v>
      </c>
      <c r="C4" s="2769" t="s">
        <v>2</v>
      </c>
      <c r="D4" s="2772" t="s">
        <v>3</v>
      </c>
      <c r="E4" s="2775" t="s">
        <v>4</v>
      </c>
      <c r="F4" s="2778" t="s">
        <v>5</v>
      </c>
      <c r="G4" s="2790" t="s">
        <v>6</v>
      </c>
      <c r="H4" s="2793" t="s">
        <v>678</v>
      </c>
      <c r="I4" s="2794"/>
      <c r="J4" s="2794"/>
      <c r="K4" s="2795"/>
      <c r="L4" s="2796" t="s">
        <v>434</v>
      </c>
      <c r="M4" s="2799" t="s">
        <v>679</v>
      </c>
      <c r="N4" s="2802" t="s">
        <v>21</v>
      </c>
      <c r="O4" s="2803"/>
      <c r="P4" s="2803"/>
      <c r="Q4" s="2804"/>
      <c r="R4" s="636"/>
      <c r="S4" s="636"/>
      <c r="T4" s="636"/>
      <c r="U4" s="636"/>
      <c r="V4" s="636"/>
      <c r="W4" s="636"/>
      <c r="X4" s="632"/>
      <c r="Y4" s="632"/>
    </row>
    <row r="5" spans="1:25" ht="13.2" customHeight="1">
      <c r="A5" s="2809"/>
      <c r="B5" s="2770"/>
      <c r="C5" s="2770"/>
      <c r="D5" s="2773"/>
      <c r="E5" s="2776"/>
      <c r="F5" s="2779"/>
      <c r="G5" s="2791"/>
      <c r="H5" s="2805" t="s">
        <v>7</v>
      </c>
      <c r="I5" s="2807" t="s">
        <v>8</v>
      </c>
      <c r="J5" s="2807"/>
      <c r="K5" s="2660" t="s">
        <v>125</v>
      </c>
      <c r="L5" s="2797"/>
      <c r="M5" s="2800"/>
      <c r="N5" s="2758" t="s">
        <v>32</v>
      </c>
      <c r="O5" s="2760" t="s">
        <v>9</v>
      </c>
      <c r="P5" s="2760"/>
      <c r="Q5" s="2761"/>
      <c r="R5" s="636"/>
      <c r="S5" s="636"/>
      <c r="T5" s="636"/>
      <c r="U5" s="636"/>
      <c r="V5" s="636"/>
      <c r="W5" s="636"/>
      <c r="X5" s="632"/>
      <c r="Y5" s="632"/>
    </row>
    <row r="6" spans="1:25" ht="117.6" customHeight="1" thickBot="1">
      <c r="A6" s="2810"/>
      <c r="B6" s="2771"/>
      <c r="C6" s="2771"/>
      <c r="D6" s="2774"/>
      <c r="E6" s="2777"/>
      <c r="F6" s="2780"/>
      <c r="G6" s="2792"/>
      <c r="H6" s="2806"/>
      <c r="I6" s="2155" t="s">
        <v>7</v>
      </c>
      <c r="J6" s="2155" t="s">
        <v>10</v>
      </c>
      <c r="K6" s="2661"/>
      <c r="L6" s="2798"/>
      <c r="M6" s="2801"/>
      <c r="N6" s="2759"/>
      <c r="O6" s="146" t="s">
        <v>121</v>
      </c>
      <c r="P6" s="146" t="s">
        <v>433</v>
      </c>
      <c r="Q6" s="147" t="s">
        <v>671</v>
      </c>
      <c r="R6" s="636"/>
      <c r="S6" s="636"/>
      <c r="T6" s="636"/>
      <c r="U6" s="636"/>
      <c r="V6" s="636"/>
      <c r="W6" s="636"/>
      <c r="X6" s="632"/>
      <c r="Y6" s="632"/>
    </row>
    <row r="7" spans="1:25" ht="13.8" thickBot="1">
      <c r="A7" s="148" t="s">
        <v>11</v>
      </c>
      <c r="B7" s="2750" t="s">
        <v>126</v>
      </c>
      <c r="C7" s="2750"/>
      <c r="D7" s="2750"/>
      <c r="E7" s="2750"/>
      <c r="F7" s="2750"/>
      <c r="G7" s="2750"/>
      <c r="H7" s="2750"/>
      <c r="I7" s="2750"/>
      <c r="J7" s="2750"/>
      <c r="K7" s="2750"/>
      <c r="L7" s="2750"/>
      <c r="M7" s="2750"/>
      <c r="N7" s="2750"/>
      <c r="O7" s="2750"/>
      <c r="P7" s="2750"/>
      <c r="Q7" s="2751"/>
      <c r="R7" s="636"/>
      <c r="S7" s="636"/>
      <c r="T7" s="636"/>
      <c r="U7" s="636"/>
      <c r="V7" s="636"/>
      <c r="W7" s="636"/>
      <c r="X7" s="632"/>
      <c r="Y7" s="632"/>
    </row>
    <row r="8" spans="1:25" ht="13.95" customHeight="1" thickBot="1">
      <c r="A8" s="149" t="s">
        <v>11</v>
      </c>
      <c r="B8" s="150" t="s">
        <v>11</v>
      </c>
      <c r="C8" s="2785" t="s">
        <v>127</v>
      </c>
      <c r="D8" s="2785"/>
      <c r="E8" s="2785"/>
      <c r="F8" s="2785"/>
      <c r="G8" s="2785"/>
      <c r="H8" s="2785"/>
      <c r="I8" s="2785"/>
      <c r="J8" s="2785"/>
      <c r="K8" s="2785"/>
      <c r="L8" s="2785"/>
      <c r="M8" s="2785"/>
      <c r="N8" s="2785"/>
      <c r="O8" s="2785"/>
      <c r="P8" s="2785"/>
      <c r="Q8" s="2786"/>
      <c r="R8" s="636"/>
      <c r="S8" s="636"/>
      <c r="T8" s="636"/>
      <c r="U8" s="636"/>
      <c r="V8" s="636"/>
      <c r="W8" s="636"/>
      <c r="X8" s="632"/>
      <c r="Y8" s="632"/>
    </row>
    <row r="9" spans="1:25" ht="13.2" customHeight="1">
      <c r="A9" s="2731" t="s">
        <v>11</v>
      </c>
      <c r="B9" s="2734" t="s">
        <v>11</v>
      </c>
      <c r="C9" s="2691" t="s">
        <v>11</v>
      </c>
      <c r="D9" s="2787" t="s">
        <v>128</v>
      </c>
      <c r="E9" s="2737" t="s">
        <v>40</v>
      </c>
      <c r="F9" s="2741" t="s">
        <v>70</v>
      </c>
      <c r="G9" s="667" t="s">
        <v>129</v>
      </c>
      <c r="H9" s="934">
        <f t="shared" ref="H9:M11" si="0">H13+H17+H21+H25+H29+H33+H38+H42</f>
        <v>771.3</v>
      </c>
      <c r="I9" s="934">
        <f t="shared" si="0"/>
        <v>0</v>
      </c>
      <c r="J9" s="934">
        <f t="shared" si="0"/>
        <v>0</v>
      </c>
      <c r="K9" s="934">
        <f t="shared" si="0"/>
        <v>771.3</v>
      </c>
      <c r="L9" s="934">
        <f t="shared" si="0"/>
        <v>869</v>
      </c>
      <c r="M9" s="934">
        <f t="shared" si="0"/>
        <v>0</v>
      </c>
      <c r="N9" s="151"/>
      <c r="O9" s="152"/>
      <c r="P9" s="153"/>
      <c r="Q9" s="154"/>
      <c r="R9" s="636"/>
      <c r="S9" s="636"/>
      <c r="T9" s="636"/>
      <c r="U9" s="636"/>
      <c r="V9" s="636"/>
      <c r="W9" s="636"/>
      <c r="X9" s="305"/>
      <c r="Y9" s="632"/>
    </row>
    <row r="10" spans="1:25">
      <c r="A10" s="2732"/>
      <c r="B10" s="2735"/>
      <c r="C10" s="2692"/>
      <c r="D10" s="2788"/>
      <c r="E10" s="2738"/>
      <c r="F10" s="2742"/>
      <c r="G10" s="155" t="s">
        <v>73</v>
      </c>
      <c r="H10" s="935">
        <f t="shared" si="0"/>
        <v>1748.0000000000002</v>
      </c>
      <c r="I10" s="935">
        <f t="shared" si="0"/>
        <v>40.6</v>
      </c>
      <c r="J10" s="935">
        <f t="shared" si="0"/>
        <v>22.3</v>
      </c>
      <c r="K10" s="935">
        <f t="shared" si="0"/>
        <v>1707.4</v>
      </c>
      <c r="L10" s="935">
        <f t="shared" si="0"/>
        <v>3184.4</v>
      </c>
      <c r="M10" s="935">
        <f t="shared" si="0"/>
        <v>0</v>
      </c>
      <c r="N10" s="156"/>
      <c r="O10" s="157"/>
      <c r="P10" s="158"/>
      <c r="Q10" s="159"/>
      <c r="R10" s="636"/>
      <c r="S10" s="636"/>
      <c r="T10" s="636"/>
      <c r="U10" s="636"/>
      <c r="V10" s="636"/>
      <c r="W10" s="636"/>
      <c r="X10" s="305"/>
      <c r="Y10" s="632"/>
    </row>
    <row r="11" spans="1:25" ht="13.8" thickBot="1">
      <c r="A11" s="2732"/>
      <c r="B11" s="2735"/>
      <c r="C11" s="2692"/>
      <c r="D11" s="2788"/>
      <c r="E11" s="2739"/>
      <c r="F11" s="2743"/>
      <c r="G11" s="83" t="s">
        <v>36</v>
      </c>
      <c r="H11" s="936">
        <f t="shared" si="0"/>
        <v>5.8</v>
      </c>
      <c r="I11" s="936">
        <f t="shared" si="0"/>
        <v>5.8</v>
      </c>
      <c r="J11" s="936">
        <f t="shared" si="0"/>
        <v>5.3</v>
      </c>
      <c r="K11" s="936">
        <f t="shared" si="0"/>
        <v>0</v>
      </c>
      <c r="L11" s="936">
        <f t="shared" si="0"/>
        <v>2.6</v>
      </c>
      <c r="M11" s="936">
        <f t="shared" si="0"/>
        <v>0</v>
      </c>
      <c r="N11" s="156"/>
      <c r="O11" s="160"/>
      <c r="P11" s="158"/>
      <c r="Q11" s="161"/>
      <c r="R11" s="636"/>
      <c r="S11" s="636"/>
      <c r="T11" s="636"/>
      <c r="U11" s="636"/>
      <c r="V11" s="636"/>
      <c r="W11" s="636"/>
      <c r="X11" s="305"/>
      <c r="Y11" s="632"/>
    </row>
    <row r="12" spans="1:25" ht="13.8" thickBot="1">
      <c r="A12" s="2733"/>
      <c r="B12" s="2736"/>
      <c r="C12" s="2693"/>
      <c r="D12" s="2789"/>
      <c r="E12" s="2740"/>
      <c r="F12" s="2740"/>
      <c r="G12" s="162" t="s">
        <v>12</v>
      </c>
      <c r="H12" s="937">
        <f>H9+H10+H11</f>
        <v>2525.1000000000004</v>
      </c>
      <c r="I12" s="938">
        <f t="shared" ref="I12:M12" si="1">I9+I10+I11</f>
        <v>46.4</v>
      </c>
      <c r="J12" s="938">
        <f t="shared" si="1"/>
        <v>27.6</v>
      </c>
      <c r="K12" s="939">
        <f t="shared" si="1"/>
        <v>2478.6999999999998</v>
      </c>
      <c r="L12" s="888">
        <f t="shared" si="1"/>
        <v>4056</v>
      </c>
      <c r="M12" s="888">
        <f t="shared" si="1"/>
        <v>0</v>
      </c>
      <c r="N12" s="163"/>
      <c r="O12" s="164"/>
      <c r="P12" s="165"/>
      <c r="Q12" s="166"/>
      <c r="R12" s="636"/>
      <c r="S12" s="636"/>
      <c r="T12" s="636"/>
      <c r="U12" s="636"/>
      <c r="V12" s="636"/>
      <c r="W12" s="636"/>
      <c r="X12" s="305"/>
      <c r="Y12" s="632"/>
    </row>
    <row r="13" spans="1:25" ht="13.2" customHeight="1">
      <c r="A13" s="2731"/>
      <c r="B13" s="2734"/>
      <c r="C13" s="2691"/>
      <c r="D13" s="2599" t="s">
        <v>130</v>
      </c>
      <c r="E13" s="2737" t="s">
        <v>40</v>
      </c>
      <c r="F13" s="2741" t="s">
        <v>962</v>
      </c>
      <c r="G13" s="667" t="s">
        <v>129</v>
      </c>
      <c r="H13" s="906">
        <f>I13+K13</f>
        <v>0</v>
      </c>
      <c r="I13" s="900"/>
      <c r="J13" s="907"/>
      <c r="K13" s="902">
        <v>0</v>
      </c>
      <c r="L13" s="903">
        <v>0</v>
      </c>
      <c r="M13" s="904">
        <v>0</v>
      </c>
      <c r="N13" s="151"/>
      <c r="O13" s="152"/>
      <c r="P13" s="153"/>
      <c r="Q13" s="154"/>
      <c r="R13" s="636"/>
      <c r="S13" s="636"/>
      <c r="T13" s="636"/>
      <c r="U13" s="636"/>
      <c r="V13" s="636"/>
      <c r="W13" s="636"/>
      <c r="X13" s="305"/>
      <c r="Y13" s="632"/>
    </row>
    <row r="14" spans="1:25" ht="26.4">
      <c r="A14" s="2732"/>
      <c r="B14" s="2735"/>
      <c r="C14" s="2692"/>
      <c r="D14" s="2610"/>
      <c r="E14" s="2738"/>
      <c r="F14" s="2742"/>
      <c r="G14" s="155" t="s">
        <v>73</v>
      </c>
      <c r="H14" s="894">
        <f>I14+K14</f>
        <v>0</v>
      </c>
      <c r="I14" s="895">
        <v>0</v>
      </c>
      <c r="J14" s="896">
        <v>0</v>
      </c>
      <c r="K14" s="897"/>
      <c r="L14" s="905">
        <v>0</v>
      </c>
      <c r="M14" s="899">
        <v>0</v>
      </c>
      <c r="N14" s="243" t="s">
        <v>963</v>
      </c>
      <c r="O14" s="157"/>
      <c r="P14" s="158"/>
      <c r="Q14" s="159"/>
      <c r="R14" s="636"/>
      <c r="S14" s="636"/>
      <c r="T14" s="636"/>
      <c r="U14" s="636"/>
      <c r="V14" s="636"/>
      <c r="W14" s="636"/>
      <c r="X14" s="305"/>
      <c r="Y14" s="632"/>
    </row>
    <row r="15" spans="1:25">
      <c r="A15" s="2732"/>
      <c r="B15" s="2735"/>
      <c r="C15" s="2692"/>
      <c r="D15" s="2610"/>
      <c r="E15" s="2739"/>
      <c r="F15" s="2743"/>
      <c r="G15" s="83" t="s">
        <v>36</v>
      </c>
      <c r="H15" s="911">
        <f>I15+K15</f>
        <v>0</v>
      </c>
      <c r="I15" s="948">
        <v>0</v>
      </c>
      <c r="J15" s="950">
        <v>0</v>
      </c>
      <c r="K15" s="914"/>
      <c r="L15" s="915"/>
      <c r="M15" s="916"/>
      <c r="N15" s="187"/>
      <c r="O15" s="160"/>
      <c r="P15" s="158"/>
      <c r="Q15" s="161"/>
      <c r="R15" s="636"/>
      <c r="S15" s="636"/>
      <c r="T15" s="167"/>
      <c r="U15" s="636"/>
      <c r="V15" s="636"/>
      <c r="W15" s="636"/>
      <c r="X15" s="305"/>
      <c r="Y15" s="632"/>
    </row>
    <row r="16" spans="1:25" ht="13.8" thickBot="1">
      <c r="A16" s="2733"/>
      <c r="B16" s="2736"/>
      <c r="C16" s="2693"/>
      <c r="D16" s="2600"/>
      <c r="E16" s="2740"/>
      <c r="F16" s="2740"/>
      <c r="G16" s="162" t="s">
        <v>12</v>
      </c>
      <c r="H16" s="888">
        <f t="shared" ref="H16:M16" si="2">SUM(H13:H15)</f>
        <v>0</v>
      </c>
      <c r="I16" s="889">
        <f t="shared" si="2"/>
        <v>0</v>
      </c>
      <c r="J16" s="890">
        <f t="shared" si="2"/>
        <v>0</v>
      </c>
      <c r="K16" s="891">
        <f t="shared" si="2"/>
        <v>0</v>
      </c>
      <c r="L16" s="892">
        <f>SUM(L13:L15)</f>
        <v>0</v>
      </c>
      <c r="M16" s="893">
        <f t="shared" si="2"/>
        <v>0</v>
      </c>
      <c r="N16" s="941"/>
      <c r="O16" s="164"/>
      <c r="P16" s="165"/>
      <c r="Q16" s="166"/>
      <c r="R16" s="636"/>
      <c r="S16" s="636"/>
      <c r="T16" s="167"/>
      <c r="U16" s="636"/>
      <c r="V16" s="636"/>
      <c r="W16" s="636"/>
      <c r="X16" s="305"/>
      <c r="Y16" s="632"/>
    </row>
    <row r="17" spans="1:25" ht="13.2" customHeight="1">
      <c r="A17" s="2731"/>
      <c r="B17" s="2734"/>
      <c r="C17" s="2691"/>
      <c r="D17" s="2599" t="s">
        <v>133</v>
      </c>
      <c r="E17" s="2737" t="s">
        <v>40</v>
      </c>
      <c r="F17" s="2741" t="s">
        <v>962</v>
      </c>
      <c r="G17" s="667" t="s">
        <v>129</v>
      </c>
      <c r="H17" s="906">
        <f>I17+K17</f>
        <v>0</v>
      </c>
      <c r="I17" s="900">
        <v>0</v>
      </c>
      <c r="J17" s="907"/>
      <c r="K17" s="902">
        <v>0</v>
      </c>
      <c r="L17" s="903">
        <v>0</v>
      </c>
      <c r="M17" s="934">
        <v>0</v>
      </c>
      <c r="N17" s="168"/>
      <c r="O17" s="152"/>
      <c r="P17" s="153"/>
      <c r="Q17" s="154"/>
      <c r="R17" s="636"/>
      <c r="S17" s="636"/>
      <c r="T17" s="167"/>
      <c r="U17" s="636"/>
      <c r="V17" s="636"/>
      <c r="W17" s="636"/>
      <c r="X17" s="305"/>
      <c r="Y17" s="632"/>
    </row>
    <row r="18" spans="1:25" ht="13.2" customHeight="1">
      <c r="A18" s="2732"/>
      <c r="B18" s="2735"/>
      <c r="C18" s="2692"/>
      <c r="D18" s="2610"/>
      <c r="E18" s="2738"/>
      <c r="F18" s="2742"/>
      <c r="G18" s="155" t="s">
        <v>73</v>
      </c>
      <c r="H18" s="894">
        <f>I18+K18</f>
        <v>0</v>
      </c>
      <c r="I18" s="895">
        <v>0</v>
      </c>
      <c r="J18" s="896">
        <v>0</v>
      </c>
      <c r="K18" s="897">
        <v>0</v>
      </c>
      <c r="L18" s="905">
        <v>0</v>
      </c>
      <c r="M18" s="935">
        <v>0</v>
      </c>
      <c r="N18" s="2757" t="s">
        <v>1130</v>
      </c>
      <c r="O18" s="157"/>
      <c r="P18" s="158"/>
      <c r="Q18" s="159"/>
      <c r="R18" s="636"/>
      <c r="S18" s="636"/>
      <c r="T18" s="167"/>
      <c r="U18" s="636"/>
      <c r="V18" s="636"/>
      <c r="W18" s="636"/>
      <c r="X18" s="305"/>
      <c r="Y18" s="632"/>
    </row>
    <row r="19" spans="1:25">
      <c r="A19" s="2732"/>
      <c r="B19" s="2735"/>
      <c r="C19" s="2692"/>
      <c r="D19" s="2610"/>
      <c r="E19" s="2738"/>
      <c r="F19" s="2742"/>
      <c r="G19" s="155" t="s">
        <v>36</v>
      </c>
      <c r="H19" s="894">
        <f>I19+K19</f>
        <v>0</v>
      </c>
      <c r="I19" s="895">
        <v>0</v>
      </c>
      <c r="J19" s="896">
        <v>0</v>
      </c>
      <c r="K19" s="897"/>
      <c r="L19" s="905">
        <v>0</v>
      </c>
      <c r="M19" s="899"/>
      <c r="N19" s="2756"/>
      <c r="O19" s="157"/>
      <c r="P19" s="158"/>
      <c r="Q19" s="159"/>
      <c r="R19" s="636"/>
      <c r="S19" s="636"/>
      <c r="T19" s="167"/>
      <c r="U19" s="636"/>
      <c r="V19" s="636"/>
      <c r="W19" s="636"/>
      <c r="X19" s="305"/>
      <c r="Y19" s="632"/>
    </row>
    <row r="20" spans="1:25" ht="11.4" customHeight="1" thickBot="1">
      <c r="A20" s="2733"/>
      <c r="B20" s="2736"/>
      <c r="C20" s="2693"/>
      <c r="D20" s="2600"/>
      <c r="E20" s="2740"/>
      <c r="F20" s="2740"/>
      <c r="G20" s="162" t="s">
        <v>12</v>
      </c>
      <c r="H20" s="888">
        <f>SUM(H17:H19)</f>
        <v>0</v>
      </c>
      <c r="I20" s="889">
        <f>SUM(I17:I19)</f>
        <v>0</v>
      </c>
      <c r="J20" s="890">
        <f>SUM(J17:J19)</f>
        <v>0</v>
      </c>
      <c r="K20" s="891">
        <f>SUM(K17:K19)</f>
        <v>0</v>
      </c>
      <c r="L20" s="891">
        <f t="shared" ref="L20:M20" si="3">SUM(L17:L19)</f>
        <v>0</v>
      </c>
      <c r="M20" s="891">
        <f t="shared" si="3"/>
        <v>0</v>
      </c>
      <c r="N20" s="942"/>
      <c r="O20" s="170"/>
      <c r="P20" s="165"/>
      <c r="Q20" s="171"/>
      <c r="R20" s="636"/>
      <c r="S20" s="636"/>
      <c r="T20" s="167"/>
      <c r="U20" s="636"/>
      <c r="V20" s="636"/>
      <c r="W20" s="636"/>
      <c r="X20" s="305"/>
      <c r="Y20" s="632"/>
    </row>
    <row r="21" spans="1:25" ht="13.2" customHeight="1">
      <c r="A21" s="2731"/>
      <c r="B21" s="2734"/>
      <c r="C21" s="2691"/>
      <c r="D21" s="2599" t="s">
        <v>134</v>
      </c>
      <c r="E21" s="2737" t="s">
        <v>40</v>
      </c>
      <c r="F21" s="2781" t="s">
        <v>964</v>
      </c>
      <c r="G21" s="667" t="s">
        <v>129</v>
      </c>
      <c r="H21" s="906">
        <f>I21+K21</f>
        <v>0</v>
      </c>
      <c r="I21" s="900">
        <v>0</v>
      </c>
      <c r="J21" s="907"/>
      <c r="K21" s="902">
        <v>0</v>
      </c>
      <c r="L21" s="903">
        <v>821</v>
      </c>
      <c r="M21" s="904">
        <v>0</v>
      </c>
      <c r="N21" s="239" t="s">
        <v>456</v>
      </c>
      <c r="O21" s="172"/>
      <c r="P21" s="173" t="s">
        <v>41</v>
      </c>
      <c r="Q21" s="174"/>
      <c r="R21" s="636"/>
      <c r="S21" s="636"/>
      <c r="T21" s="167"/>
      <c r="U21" s="636"/>
      <c r="V21" s="636"/>
      <c r="W21" s="636"/>
      <c r="X21" s="632"/>
      <c r="Y21" s="632"/>
    </row>
    <row r="22" spans="1:25">
      <c r="A22" s="2732"/>
      <c r="B22" s="2735"/>
      <c r="C22" s="2692"/>
      <c r="D22" s="2610"/>
      <c r="E22" s="2738"/>
      <c r="F22" s="2782"/>
      <c r="G22" s="175" t="s">
        <v>73</v>
      </c>
      <c r="H22" s="917">
        <f>I22+K22</f>
        <v>1404.2</v>
      </c>
      <c r="I22" s="918">
        <v>4.2</v>
      </c>
      <c r="J22" s="919">
        <v>3.5</v>
      </c>
      <c r="K22" s="920">
        <v>1400</v>
      </c>
      <c r="L22" s="921">
        <v>2592.4</v>
      </c>
      <c r="M22" s="922">
        <v>0</v>
      </c>
      <c r="N22" s="187"/>
      <c r="O22" s="176"/>
      <c r="P22" s="177"/>
      <c r="Q22" s="178"/>
      <c r="R22" s="636"/>
      <c r="S22" s="636"/>
      <c r="T22" s="167"/>
      <c r="U22" s="636"/>
      <c r="V22" s="636"/>
      <c r="W22" s="636"/>
      <c r="X22" s="632"/>
      <c r="Y22" s="632"/>
    </row>
    <row r="23" spans="1:25">
      <c r="A23" s="2732"/>
      <c r="B23" s="2735"/>
      <c r="C23" s="2692"/>
      <c r="D23" s="2610"/>
      <c r="E23" s="2738"/>
      <c r="F23" s="2782"/>
      <c r="G23" s="175" t="s">
        <v>36</v>
      </c>
      <c r="H23" s="917">
        <f>I23+K23</f>
        <v>4.5999999999999996</v>
      </c>
      <c r="I23" s="918">
        <v>4.5999999999999996</v>
      </c>
      <c r="J23" s="919">
        <v>4.4000000000000004</v>
      </c>
      <c r="K23" s="920">
        <v>0</v>
      </c>
      <c r="L23" s="921">
        <v>2.5</v>
      </c>
      <c r="M23" s="922"/>
      <c r="N23" s="156"/>
      <c r="O23" s="176"/>
      <c r="P23" s="177"/>
      <c r="Q23" s="178"/>
      <c r="R23" s="636"/>
      <c r="S23" s="636"/>
      <c r="T23" s="167"/>
      <c r="U23" s="636"/>
      <c r="V23" s="636"/>
      <c r="W23" s="636"/>
      <c r="X23" s="632"/>
      <c r="Y23" s="632"/>
    </row>
    <row r="24" spans="1:25" ht="12.6" customHeight="1" thickBot="1">
      <c r="A24" s="2733"/>
      <c r="B24" s="2736"/>
      <c r="C24" s="2693"/>
      <c r="D24" s="2600"/>
      <c r="E24" s="2740"/>
      <c r="F24" s="2783"/>
      <c r="G24" s="179" t="s">
        <v>12</v>
      </c>
      <c r="H24" s="888">
        <f t="shared" ref="H24:M24" si="4">SUM(H21:H23)</f>
        <v>1408.8</v>
      </c>
      <c r="I24" s="889">
        <f t="shared" si="4"/>
        <v>8.8000000000000007</v>
      </c>
      <c r="J24" s="890">
        <f t="shared" si="4"/>
        <v>7.9</v>
      </c>
      <c r="K24" s="891">
        <f t="shared" si="4"/>
        <v>1400</v>
      </c>
      <c r="L24" s="891">
        <f t="shared" si="4"/>
        <v>3415.9</v>
      </c>
      <c r="M24" s="891">
        <f t="shared" si="4"/>
        <v>0</v>
      </c>
      <c r="N24" s="180"/>
      <c r="O24" s="181"/>
      <c r="P24" s="182"/>
      <c r="Q24" s="183"/>
      <c r="R24" s="636"/>
      <c r="S24" s="636"/>
      <c r="T24" s="167"/>
      <c r="U24" s="636"/>
      <c r="V24" s="636"/>
      <c r="W24" s="636"/>
      <c r="X24" s="632"/>
      <c r="Y24" s="632"/>
    </row>
    <row r="25" spans="1:25" ht="13.2" customHeight="1">
      <c r="A25" s="2731"/>
      <c r="B25" s="2734"/>
      <c r="C25" s="2691"/>
      <c r="D25" s="2599" t="s">
        <v>135</v>
      </c>
      <c r="E25" s="2737" t="s">
        <v>40</v>
      </c>
      <c r="F25" s="2741" t="s">
        <v>965</v>
      </c>
      <c r="G25" s="667" t="s">
        <v>129</v>
      </c>
      <c r="H25" s="894">
        <f>I25+K25</f>
        <v>771.3</v>
      </c>
      <c r="I25" s="900">
        <v>0</v>
      </c>
      <c r="J25" s="907"/>
      <c r="K25" s="902">
        <v>771.3</v>
      </c>
      <c r="L25" s="903">
        <v>0</v>
      </c>
      <c r="M25" s="904">
        <v>0</v>
      </c>
      <c r="N25" s="151"/>
      <c r="O25" s="184"/>
      <c r="P25" s="185"/>
      <c r="Q25" s="186"/>
      <c r="R25" s="636"/>
      <c r="S25" s="636"/>
      <c r="T25" s="167"/>
      <c r="U25" s="636"/>
      <c r="V25" s="636"/>
      <c r="W25" s="636"/>
      <c r="X25" s="998"/>
      <c r="Y25" s="632"/>
    </row>
    <row r="26" spans="1:25" ht="13.2" customHeight="1">
      <c r="A26" s="2732"/>
      <c r="B26" s="2735"/>
      <c r="C26" s="2692"/>
      <c r="D26" s="2610"/>
      <c r="E26" s="2738"/>
      <c r="F26" s="2742"/>
      <c r="G26" s="155" t="s">
        <v>73</v>
      </c>
      <c r="H26" s="894">
        <f>I26+K26</f>
        <v>24.9</v>
      </c>
      <c r="I26" s="895">
        <v>6.4</v>
      </c>
      <c r="J26" s="896">
        <v>6.3</v>
      </c>
      <c r="K26" s="897">
        <v>18.5</v>
      </c>
      <c r="L26" s="905">
        <v>0</v>
      </c>
      <c r="M26" s="899">
        <v>0</v>
      </c>
      <c r="N26" s="2757" t="s">
        <v>1131</v>
      </c>
      <c r="O26" s="188" t="s">
        <v>41</v>
      </c>
      <c r="P26" s="189"/>
      <c r="Q26" s="190"/>
      <c r="R26" s="636"/>
      <c r="S26" s="636"/>
      <c r="T26" s="167"/>
      <c r="U26" s="636"/>
      <c r="V26" s="636"/>
      <c r="W26" s="636"/>
      <c r="X26" s="632"/>
      <c r="Y26" s="632"/>
    </row>
    <row r="27" spans="1:25">
      <c r="A27" s="2732"/>
      <c r="B27" s="2735"/>
      <c r="C27" s="2692"/>
      <c r="D27" s="2610"/>
      <c r="E27" s="2738"/>
      <c r="F27" s="2742"/>
      <c r="G27" s="155" t="s">
        <v>36</v>
      </c>
      <c r="H27" s="894">
        <f>I27+K27</f>
        <v>0.7</v>
      </c>
      <c r="I27" s="895">
        <v>0.7</v>
      </c>
      <c r="J27" s="896">
        <v>0.6</v>
      </c>
      <c r="K27" s="897">
        <v>0</v>
      </c>
      <c r="L27" s="905">
        <v>0</v>
      </c>
      <c r="M27" s="899">
        <v>0</v>
      </c>
      <c r="N27" s="2756"/>
      <c r="O27" s="188"/>
      <c r="P27" s="189"/>
      <c r="Q27" s="190"/>
      <c r="R27" s="636"/>
      <c r="S27" s="636"/>
      <c r="T27" s="167"/>
      <c r="U27" s="636"/>
      <c r="V27" s="636"/>
      <c r="W27" s="636"/>
      <c r="X27" s="632"/>
      <c r="Y27" s="632"/>
    </row>
    <row r="28" spans="1:25" ht="25.95" customHeight="1" thickBot="1">
      <c r="A28" s="2733"/>
      <c r="B28" s="2736"/>
      <c r="C28" s="2693"/>
      <c r="D28" s="2600"/>
      <c r="E28" s="2740"/>
      <c r="F28" s="2740"/>
      <c r="G28" s="162" t="s">
        <v>12</v>
      </c>
      <c r="H28" s="888">
        <f>SUM(H25:H27)</f>
        <v>796.9</v>
      </c>
      <c r="I28" s="889">
        <f t="shared" ref="I28:M28" si="5">SUM(I25:I27)</f>
        <v>7.1000000000000005</v>
      </c>
      <c r="J28" s="890">
        <f t="shared" si="5"/>
        <v>6.8999999999999995</v>
      </c>
      <c r="K28" s="891">
        <f>SUM(K25:K27)</f>
        <v>789.8</v>
      </c>
      <c r="L28" s="891">
        <f t="shared" si="5"/>
        <v>0</v>
      </c>
      <c r="M28" s="891">
        <f t="shared" si="5"/>
        <v>0</v>
      </c>
      <c r="N28" s="191"/>
      <c r="O28" s="192"/>
      <c r="P28" s="193"/>
      <c r="Q28" s="194"/>
      <c r="R28" s="636"/>
      <c r="S28" s="636"/>
      <c r="T28" s="167"/>
      <c r="U28" s="636"/>
      <c r="V28" s="636"/>
      <c r="W28" s="636"/>
      <c r="X28" s="632"/>
      <c r="Y28" s="632"/>
    </row>
    <row r="29" spans="1:25" ht="13.2" customHeight="1">
      <c r="A29" s="2731"/>
      <c r="B29" s="2734"/>
      <c r="C29" s="2691"/>
      <c r="D29" s="2763" t="s">
        <v>136</v>
      </c>
      <c r="E29" s="2737" t="s">
        <v>40</v>
      </c>
      <c r="F29" s="2741" t="s">
        <v>965</v>
      </c>
      <c r="G29" s="667" t="s">
        <v>129</v>
      </c>
      <c r="H29" s="906">
        <f>I29+K29</f>
        <v>0</v>
      </c>
      <c r="I29" s="900">
        <v>0</v>
      </c>
      <c r="J29" s="907"/>
      <c r="K29" s="902">
        <v>0</v>
      </c>
      <c r="L29" s="903">
        <v>0</v>
      </c>
      <c r="M29" s="904">
        <v>0</v>
      </c>
      <c r="N29" s="2755" t="s">
        <v>1132</v>
      </c>
      <c r="O29" s="184" t="s">
        <v>41</v>
      </c>
      <c r="P29" s="185"/>
      <c r="Q29" s="186"/>
      <c r="R29" s="636"/>
      <c r="S29" s="636"/>
      <c r="T29" s="167"/>
      <c r="U29" s="636"/>
      <c r="V29" s="636"/>
      <c r="W29" s="636"/>
      <c r="X29" s="632"/>
      <c r="Y29" s="632"/>
    </row>
    <row r="30" spans="1:25">
      <c r="A30" s="2732"/>
      <c r="B30" s="2735"/>
      <c r="C30" s="2692"/>
      <c r="D30" s="2764"/>
      <c r="E30" s="2738"/>
      <c r="F30" s="2744"/>
      <c r="G30" s="155" t="s">
        <v>73</v>
      </c>
      <c r="H30" s="894">
        <f>I30+K30</f>
        <v>100.7</v>
      </c>
      <c r="I30" s="895">
        <v>0.7</v>
      </c>
      <c r="J30" s="896">
        <v>0.6</v>
      </c>
      <c r="K30" s="897">
        <v>100</v>
      </c>
      <c r="L30" s="905">
        <v>0</v>
      </c>
      <c r="M30" s="899">
        <v>0</v>
      </c>
      <c r="N30" s="2756"/>
      <c r="O30" s="195"/>
      <c r="P30" s="196"/>
      <c r="Q30" s="197"/>
      <c r="R30" s="198"/>
      <c r="S30" s="198"/>
      <c r="T30" s="725"/>
      <c r="U30" s="636"/>
      <c r="V30" s="636"/>
      <c r="W30" s="636"/>
      <c r="X30" s="632"/>
      <c r="Y30" s="632"/>
    </row>
    <row r="31" spans="1:25">
      <c r="A31" s="2732"/>
      <c r="B31" s="2735"/>
      <c r="C31" s="2692"/>
      <c r="D31" s="2764"/>
      <c r="E31" s="2738"/>
      <c r="F31" s="2744"/>
      <c r="G31" s="155" t="s">
        <v>36</v>
      </c>
      <c r="H31" s="894">
        <f>I31+K31</f>
        <v>0.2</v>
      </c>
      <c r="I31" s="895">
        <v>0.2</v>
      </c>
      <c r="J31" s="896">
        <v>0.1</v>
      </c>
      <c r="K31" s="897">
        <v>0</v>
      </c>
      <c r="L31" s="905">
        <v>0</v>
      </c>
      <c r="M31" s="899">
        <v>0</v>
      </c>
      <c r="N31" s="187"/>
      <c r="O31" s="188"/>
      <c r="P31" s="189"/>
      <c r="Q31" s="190"/>
      <c r="R31" s="636"/>
      <c r="S31" s="636"/>
      <c r="T31" s="167"/>
      <c r="U31" s="636"/>
      <c r="V31" s="636"/>
      <c r="W31" s="636"/>
      <c r="X31" s="632"/>
      <c r="Y31" s="632"/>
    </row>
    <row r="32" spans="1:25" ht="13.8" thickBot="1">
      <c r="A32" s="2733"/>
      <c r="B32" s="2736"/>
      <c r="C32" s="2693"/>
      <c r="D32" s="2765"/>
      <c r="E32" s="2740"/>
      <c r="F32" s="2740"/>
      <c r="G32" s="162" t="s">
        <v>12</v>
      </c>
      <c r="H32" s="888">
        <f t="shared" ref="H32:M32" si="6">SUM(H29:H31)</f>
        <v>100.9</v>
      </c>
      <c r="I32" s="889">
        <f t="shared" si="6"/>
        <v>0.89999999999999991</v>
      </c>
      <c r="J32" s="890">
        <f t="shared" si="6"/>
        <v>0.7</v>
      </c>
      <c r="K32" s="891">
        <f t="shared" si="6"/>
        <v>100</v>
      </c>
      <c r="L32" s="891">
        <f t="shared" si="6"/>
        <v>0</v>
      </c>
      <c r="M32" s="891">
        <f t="shared" si="6"/>
        <v>0</v>
      </c>
      <c r="N32" s="199"/>
      <c r="O32" s="192"/>
      <c r="P32" s="193"/>
      <c r="Q32" s="194"/>
      <c r="R32" s="636"/>
      <c r="S32" s="636"/>
      <c r="T32" s="167"/>
      <c r="U32" s="636"/>
      <c r="V32" s="636"/>
      <c r="W32" s="636"/>
      <c r="X32" s="632"/>
      <c r="Y32" s="632"/>
    </row>
    <row r="33" spans="1:25" ht="13.2" customHeight="1">
      <c r="A33" s="2731"/>
      <c r="B33" s="2734"/>
      <c r="C33" s="2691"/>
      <c r="D33" s="2599" t="s">
        <v>138</v>
      </c>
      <c r="E33" s="2737" t="s">
        <v>40</v>
      </c>
      <c r="F33" s="2741" t="s">
        <v>964</v>
      </c>
      <c r="G33" s="667" t="s">
        <v>129</v>
      </c>
      <c r="H33" s="894">
        <f>I33+K33</f>
        <v>0</v>
      </c>
      <c r="I33" s="900">
        <v>0</v>
      </c>
      <c r="J33" s="907"/>
      <c r="K33" s="902">
        <v>0</v>
      </c>
      <c r="L33" s="903">
        <v>48</v>
      </c>
      <c r="M33" s="904">
        <v>0</v>
      </c>
      <c r="N33" s="168" t="s">
        <v>131</v>
      </c>
      <c r="O33" s="184" t="s">
        <v>41</v>
      </c>
      <c r="P33" s="185"/>
      <c r="Q33" s="154"/>
      <c r="R33" s="636"/>
      <c r="S33" s="636"/>
      <c r="T33" s="167"/>
      <c r="U33" s="636"/>
      <c r="V33" s="636"/>
      <c r="W33" s="636"/>
      <c r="X33" s="632"/>
      <c r="Y33" s="632"/>
    </row>
    <row r="34" spans="1:25" ht="26.4">
      <c r="A34" s="2732"/>
      <c r="B34" s="2735"/>
      <c r="C34" s="2692"/>
      <c r="D34" s="2610"/>
      <c r="E34" s="2738"/>
      <c r="F34" s="2742"/>
      <c r="G34" s="155" t="s">
        <v>73</v>
      </c>
      <c r="H34" s="894">
        <f>I34+K34</f>
        <v>94.5</v>
      </c>
      <c r="I34" s="895">
        <v>2</v>
      </c>
      <c r="J34" s="2193">
        <v>1.9</v>
      </c>
      <c r="K34" s="897">
        <v>92.5</v>
      </c>
      <c r="L34" s="905">
        <v>592</v>
      </c>
      <c r="M34" s="899">
        <v>0</v>
      </c>
      <c r="N34" s="2167" t="s">
        <v>1133</v>
      </c>
      <c r="O34" s="188"/>
      <c r="P34" s="189" t="s">
        <v>41</v>
      </c>
      <c r="Q34" s="159"/>
      <c r="R34" s="636"/>
      <c r="S34" s="636"/>
      <c r="T34" s="167"/>
      <c r="U34" s="636"/>
      <c r="V34" s="636"/>
      <c r="W34" s="636"/>
      <c r="X34" s="632"/>
      <c r="Y34" s="632"/>
    </row>
    <row r="35" spans="1:25" ht="26.4" customHeight="1">
      <c r="A35" s="2732"/>
      <c r="B35" s="2735"/>
      <c r="C35" s="2692"/>
      <c r="D35" s="2610"/>
      <c r="E35" s="2739"/>
      <c r="F35" s="2743"/>
      <c r="G35" s="155" t="s">
        <v>36</v>
      </c>
      <c r="H35" s="894">
        <f>I35+K35</f>
        <v>0.3</v>
      </c>
      <c r="I35" s="895">
        <v>0.3</v>
      </c>
      <c r="J35" s="896">
        <v>0.2</v>
      </c>
      <c r="K35" s="897">
        <v>0</v>
      </c>
      <c r="L35" s="898">
        <v>0.1</v>
      </c>
      <c r="M35" s="899">
        <v>0</v>
      </c>
      <c r="N35" s="2167"/>
      <c r="O35" s="200"/>
      <c r="P35" s="201"/>
      <c r="Q35" s="161"/>
      <c r="R35" s="636"/>
      <c r="S35" s="636"/>
      <c r="T35" s="167"/>
      <c r="U35" s="636"/>
      <c r="V35" s="636"/>
      <c r="W35" s="636"/>
      <c r="X35" s="632"/>
      <c r="Y35" s="632"/>
    </row>
    <row r="36" spans="1:25">
      <c r="A36" s="2732"/>
      <c r="B36" s="2735"/>
      <c r="C36" s="2692"/>
      <c r="D36" s="2610"/>
      <c r="E36" s="2739"/>
      <c r="F36" s="2739"/>
      <c r="G36" s="83"/>
      <c r="H36" s="911"/>
      <c r="I36" s="912"/>
      <c r="J36" s="913"/>
      <c r="K36" s="914"/>
      <c r="L36" s="915"/>
      <c r="M36" s="916"/>
      <c r="N36" s="202"/>
      <c r="O36" s="200"/>
      <c r="P36" s="201"/>
      <c r="Q36" s="161"/>
      <c r="R36" s="636"/>
      <c r="S36" s="636"/>
      <c r="T36" s="167"/>
      <c r="U36" s="636"/>
      <c r="V36" s="636"/>
      <c r="W36" s="636"/>
      <c r="X36" s="632"/>
      <c r="Y36" s="632"/>
    </row>
    <row r="37" spans="1:25" ht="13.8" thickBot="1">
      <c r="A37" s="2733"/>
      <c r="B37" s="2736"/>
      <c r="C37" s="2693"/>
      <c r="D37" s="2600"/>
      <c r="E37" s="2740"/>
      <c r="F37" s="2740"/>
      <c r="G37" s="162" t="s">
        <v>12</v>
      </c>
      <c r="H37" s="888">
        <f t="shared" ref="H37:M37" si="7">SUM(H33:H36)</f>
        <v>94.8</v>
      </c>
      <c r="I37" s="888">
        <f t="shared" si="7"/>
        <v>2.2999999999999998</v>
      </c>
      <c r="J37" s="888">
        <f t="shared" si="7"/>
        <v>2.1</v>
      </c>
      <c r="K37" s="888">
        <f t="shared" si="7"/>
        <v>92.5</v>
      </c>
      <c r="L37" s="888">
        <f t="shared" si="7"/>
        <v>640.1</v>
      </c>
      <c r="M37" s="888">
        <f t="shared" si="7"/>
        <v>0</v>
      </c>
      <c r="N37" s="203"/>
      <c r="O37" s="192"/>
      <c r="P37" s="193"/>
      <c r="Q37" s="166"/>
      <c r="R37" s="636"/>
      <c r="S37" s="636"/>
      <c r="T37" s="167"/>
      <c r="U37" s="636"/>
      <c r="V37" s="636"/>
      <c r="W37" s="636"/>
      <c r="X37" s="632"/>
      <c r="Y37" s="632"/>
    </row>
    <row r="38" spans="1:25" ht="13.2" customHeight="1">
      <c r="A38" s="2731"/>
      <c r="B38" s="2734"/>
      <c r="C38" s="2691"/>
      <c r="D38" s="2599" t="s">
        <v>141</v>
      </c>
      <c r="E38" s="2737" t="s">
        <v>40</v>
      </c>
      <c r="F38" s="2741" t="s">
        <v>964</v>
      </c>
      <c r="G38" s="667" t="s">
        <v>129</v>
      </c>
      <c r="H38" s="894">
        <f>I38+K38</f>
        <v>0</v>
      </c>
      <c r="I38" s="900">
        <v>0</v>
      </c>
      <c r="J38" s="907"/>
      <c r="K38" s="902">
        <v>0</v>
      </c>
      <c r="L38" s="903">
        <v>0</v>
      </c>
      <c r="M38" s="904">
        <v>0</v>
      </c>
      <c r="N38" s="168" t="s">
        <v>132</v>
      </c>
      <c r="O38" s="184" t="s">
        <v>41</v>
      </c>
      <c r="P38" s="185"/>
      <c r="Q38" s="154"/>
      <c r="R38" s="636"/>
      <c r="S38" s="636"/>
      <c r="T38" s="167"/>
      <c r="U38" s="636"/>
      <c r="V38" s="636"/>
      <c r="W38" s="636"/>
      <c r="X38" s="632"/>
      <c r="Y38" s="632"/>
    </row>
    <row r="39" spans="1:25">
      <c r="A39" s="2732"/>
      <c r="B39" s="2735"/>
      <c r="C39" s="2692"/>
      <c r="D39" s="2610"/>
      <c r="E39" s="2738"/>
      <c r="F39" s="2742"/>
      <c r="G39" s="155" t="s">
        <v>73</v>
      </c>
      <c r="H39" s="894">
        <f>I39+K39</f>
        <v>123.7</v>
      </c>
      <c r="I39" s="895">
        <v>27.3</v>
      </c>
      <c r="J39" s="896">
        <v>10</v>
      </c>
      <c r="K39" s="897">
        <v>96.4</v>
      </c>
      <c r="L39" s="905">
        <v>0</v>
      </c>
      <c r="M39" s="899">
        <v>0</v>
      </c>
      <c r="N39" s="202"/>
      <c r="O39" s="188"/>
      <c r="P39" s="189"/>
      <c r="Q39" s="159"/>
      <c r="R39" s="636"/>
      <c r="S39" s="636"/>
      <c r="T39" s="167"/>
      <c r="U39" s="636"/>
      <c r="V39" s="636"/>
      <c r="W39" s="636"/>
      <c r="X39" s="632"/>
      <c r="Y39" s="632"/>
    </row>
    <row r="40" spans="1:25">
      <c r="A40" s="2732"/>
      <c r="B40" s="2735"/>
      <c r="C40" s="2692"/>
      <c r="D40" s="2610"/>
      <c r="E40" s="2739"/>
      <c r="F40" s="2743"/>
      <c r="G40" s="155" t="s">
        <v>36</v>
      </c>
      <c r="H40" s="894">
        <f>I40+K40</f>
        <v>0</v>
      </c>
      <c r="I40" s="895">
        <v>0</v>
      </c>
      <c r="J40" s="896">
        <v>0</v>
      </c>
      <c r="K40" s="897">
        <v>0</v>
      </c>
      <c r="L40" s="898">
        <v>0</v>
      </c>
      <c r="M40" s="899"/>
      <c r="N40" s="202"/>
      <c r="O40" s="200"/>
      <c r="P40" s="201"/>
      <c r="Q40" s="161"/>
      <c r="R40" s="636"/>
      <c r="S40" s="636"/>
      <c r="T40" s="167"/>
      <c r="U40" s="636"/>
      <c r="V40" s="636"/>
      <c r="W40" s="636"/>
      <c r="X40" s="632"/>
      <c r="Y40" s="632"/>
    </row>
    <row r="41" spans="1:25" ht="13.8" thickBot="1">
      <c r="A41" s="2733"/>
      <c r="B41" s="2736"/>
      <c r="C41" s="2693"/>
      <c r="D41" s="2600"/>
      <c r="E41" s="2740"/>
      <c r="F41" s="2740"/>
      <c r="G41" s="162" t="s">
        <v>12</v>
      </c>
      <c r="H41" s="888">
        <f t="shared" ref="H41:M41" si="8">SUM(H38:H40)</f>
        <v>123.7</v>
      </c>
      <c r="I41" s="888">
        <f t="shared" si="8"/>
        <v>27.3</v>
      </c>
      <c r="J41" s="888">
        <f t="shared" si="8"/>
        <v>10</v>
      </c>
      <c r="K41" s="888">
        <f t="shared" si="8"/>
        <v>96.4</v>
      </c>
      <c r="L41" s="888">
        <f t="shared" si="8"/>
        <v>0</v>
      </c>
      <c r="M41" s="888">
        <f t="shared" si="8"/>
        <v>0</v>
      </c>
      <c r="N41" s="203"/>
      <c r="O41" s="192"/>
      <c r="P41" s="193"/>
      <c r="Q41" s="166"/>
      <c r="R41" s="636"/>
      <c r="S41" s="636"/>
      <c r="T41" s="167"/>
      <c r="U41" s="636"/>
      <c r="V41" s="636"/>
      <c r="W41" s="636"/>
      <c r="X41" s="632"/>
      <c r="Y41" s="632"/>
    </row>
    <row r="42" spans="1:25" s="632" customFormat="1" ht="13.2" customHeight="1">
      <c r="A42" s="2731"/>
      <c r="B42" s="2734"/>
      <c r="C42" s="2691"/>
      <c r="D42" s="2599" t="s">
        <v>449</v>
      </c>
      <c r="E42" s="2737" t="s">
        <v>40</v>
      </c>
      <c r="F42" s="2741" t="s">
        <v>70</v>
      </c>
      <c r="G42" s="667" t="s">
        <v>129</v>
      </c>
      <c r="H42" s="894">
        <f>I42+K42</f>
        <v>0</v>
      </c>
      <c r="I42" s="900">
        <v>0</v>
      </c>
      <c r="J42" s="907"/>
      <c r="K42" s="902">
        <v>0</v>
      </c>
      <c r="L42" s="903">
        <v>0</v>
      </c>
      <c r="M42" s="904">
        <v>0</v>
      </c>
      <c r="N42" s="168"/>
      <c r="O42" s="184"/>
      <c r="P42" s="185"/>
      <c r="Q42" s="154"/>
      <c r="R42" s="636"/>
      <c r="S42" s="636"/>
      <c r="T42" s="167"/>
      <c r="U42" s="636"/>
      <c r="V42" s="636"/>
      <c r="W42" s="636"/>
    </row>
    <row r="43" spans="1:25" s="632" customFormat="1">
      <c r="A43" s="2732"/>
      <c r="B43" s="2735"/>
      <c r="C43" s="2692"/>
      <c r="D43" s="2610"/>
      <c r="E43" s="2738"/>
      <c r="F43" s="2742"/>
      <c r="G43" s="155" t="s">
        <v>73</v>
      </c>
      <c r="H43" s="894">
        <f>I43+K43</f>
        <v>0</v>
      </c>
      <c r="I43" s="895">
        <v>0</v>
      </c>
      <c r="J43" s="908"/>
      <c r="K43" s="897">
        <v>0</v>
      </c>
      <c r="L43" s="905">
        <v>0</v>
      </c>
      <c r="M43" s="899">
        <v>0</v>
      </c>
      <c r="N43" s="202"/>
      <c r="O43" s="188"/>
      <c r="P43" s="189"/>
      <c r="Q43" s="159"/>
      <c r="R43" s="636"/>
      <c r="S43" s="636"/>
      <c r="T43" s="167"/>
      <c r="U43" s="636"/>
      <c r="V43" s="636"/>
      <c r="W43" s="636"/>
    </row>
    <row r="44" spans="1:25" s="632" customFormat="1">
      <c r="A44" s="2732"/>
      <c r="B44" s="2735"/>
      <c r="C44" s="2692"/>
      <c r="D44" s="2610"/>
      <c r="E44" s="2739"/>
      <c r="F44" s="2743"/>
      <c r="G44" s="155" t="s">
        <v>36</v>
      </c>
      <c r="H44" s="894">
        <f>I44+K44</f>
        <v>0</v>
      </c>
      <c r="I44" s="895">
        <v>0</v>
      </c>
      <c r="J44" s="896"/>
      <c r="K44" s="897">
        <v>0</v>
      </c>
      <c r="L44" s="898">
        <v>0</v>
      </c>
      <c r="M44" s="899"/>
      <c r="N44" s="202"/>
      <c r="O44" s="200"/>
      <c r="P44" s="201"/>
      <c r="Q44" s="161"/>
      <c r="R44" s="636"/>
      <c r="S44" s="636"/>
      <c r="T44" s="167"/>
      <c r="U44" s="636"/>
      <c r="V44" s="636"/>
      <c r="W44" s="636"/>
    </row>
    <row r="45" spans="1:25" s="632" customFormat="1" ht="13.8" thickBot="1">
      <c r="A45" s="2733"/>
      <c r="B45" s="2736"/>
      <c r="C45" s="2693"/>
      <c r="D45" s="2600"/>
      <c r="E45" s="2740"/>
      <c r="F45" s="2740"/>
      <c r="G45" s="162" t="s">
        <v>12</v>
      </c>
      <c r="H45" s="888">
        <f t="shared" ref="H45:M45" si="9">SUM(H42:H44)</f>
        <v>0</v>
      </c>
      <c r="I45" s="888">
        <f t="shared" si="9"/>
        <v>0</v>
      </c>
      <c r="J45" s="888">
        <f t="shared" si="9"/>
        <v>0</v>
      </c>
      <c r="K45" s="888">
        <f t="shared" si="9"/>
        <v>0</v>
      </c>
      <c r="L45" s="888">
        <f t="shared" si="9"/>
        <v>0</v>
      </c>
      <c r="M45" s="888">
        <f t="shared" si="9"/>
        <v>0</v>
      </c>
      <c r="N45" s="203"/>
      <c r="O45" s="192"/>
      <c r="P45" s="193"/>
      <c r="Q45" s="166"/>
      <c r="R45" s="636"/>
      <c r="S45" s="636"/>
      <c r="T45" s="167"/>
      <c r="U45" s="636"/>
      <c r="V45" s="636"/>
      <c r="W45" s="636"/>
    </row>
    <row r="46" spans="1:25" ht="13.8" thickBot="1">
      <c r="A46" s="149" t="s">
        <v>11</v>
      </c>
      <c r="B46" s="204" t="s">
        <v>11</v>
      </c>
      <c r="C46" s="2745" t="s">
        <v>14</v>
      </c>
      <c r="D46" s="2746"/>
      <c r="E46" s="2746"/>
      <c r="F46" s="2746"/>
      <c r="G46" s="2747"/>
      <c r="H46" s="923">
        <f>H16+H20+H24+H28+H32+H37+H41+H45</f>
        <v>2525.1</v>
      </c>
      <c r="I46" s="923">
        <f t="shared" ref="I46:M46" si="10">I16+I20+I24+I28+I32+I37+I41+I45</f>
        <v>46.400000000000006</v>
      </c>
      <c r="J46" s="923">
        <f t="shared" si="10"/>
        <v>27.6</v>
      </c>
      <c r="K46" s="923">
        <f t="shared" si="10"/>
        <v>2478.7000000000003</v>
      </c>
      <c r="L46" s="923">
        <f t="shared" si="10"/>
        <v>4056</v>
      </c>
      <c r="M46" s="923">
        <f t="shared" si="10"/>
        <v>0</v>
      </c>
      <c r="N46" s="205"/>
      <c r="O46" s="206"/>
      <c r="P46" s="206"/>
      <c r="Q46" s="207"/>
      <c r="R46" s="726"/>
      <c r="S46" s="636"/>
      <c r="T46" s="167"/>
      <c r="U46" s="636"/>
      <c r="V46" s="636"/>
      <c r="W46" s="636"/>
      <c r="X46" s="632"/>
      <c r="Y46" s="632"/>
    </row>
    <row r="47" spans="1:25" ht="13.95" customHeight="1" thickBot="1">
      <c r="A47" s="149" t="s">
        <v>11</v>
      </c>
      <c r="B47" s="150" t="s">
        <v>13</v>
      </c>
      <c r="C47" s="2766" t="s">
        <v>142</v>
      </c>
      <c r="D47" s="2767"/>
      <c r="E47" s="2767"/>
      <c r="F47" s="2767"/>
      <c r="G47" s="2767"/>
      <c r="H47" s="2767"/>
      <c r="I47" s="2767"/>
      <c r="J47" s="2767"/>
      <c r="K47" s="2767"/>
      <c r="L47" s="2767"/>
      <c r="M47" s="2767"/>
      <c r="N47" s="2767"/>
      <c r="O47" s="2767"/>
      <c r="P47" s="2767"/>
      <c r="Q47" s="2768"/>
      <c r="R47" s="726"/>
      <c r="S47" s="636"/>
      <c r="T47" s="167"/>
      <c r="U47" s="636"/>
      <c r="V47" s="636"/>
      <c r="W47" s="636"/>
      <c r="X47" s="632"/>
      <c r="Y47" s="632"/>
    </row>
    <row r="48" spans="1:25" ht="13.2" customHeight="1">
      <c r="A48" s="2731" t="s">
        <v>11</v>
      </c>
      <c r="B48" s="2734" t="s">
        <v>13</v>
      </c>
      <c r="C48" s="2691" t="s">
        <v>11</v>
      </c>
      <c r="D48" s="2787" t="s">
        <v>143</v>
      </c>
      <c r="E48" s="2737" t="s">
        <v>40</v>
      </c>
      <c r="F48" s="2741" t="s">
        <v>70</v>
      </c>
      <c r="G48" s="848" t="s">
        <v>129</v>
      </c>
      <c r="H48" s="934">
        <f>H52+H56+H60+H64+H68+H72+H76+H85+H98+H102+H105+H110+H119+H123+H127+H131+H135+H139+H143+H147+H151+H155+H159</f>
        <v>0</v>
      </c>
      <c r="I48" s="934">
        <f t="shared" ref="I48:K48" si="11">I52+I56+I60+I64+I68+I72+I76+I85+I98+I102+I105+I110+I119+I123+I127+I131+I135+I139+I143+I147+I151+I155+I159</f>
        <v>0</v>
      </c>
      <c r="J48" s="934">
        <f t="shared" si="11"/>
        <v>0</v>
      </c>
      <c r="K48" s="934">
        <f t="shared" si="11"/>
        <v>0</v>
      </c>
      <c r="L48" s="934">
        <f t="shared" ref="L48:M48" si="12">L52+L56+L60+L64+L68+L72+L76+L85+L89+L98+L105+L110+L114+L119+L123+L127+L131+L135+L155+L139+L147+L143+L102</f>
        <v>1622.8200000000002</v>
      </c>
      <c r="M48" s="934">
        <f t="shared" si="12"/>
        <v>1.7</v>
      </c>
      <c r="N48" s="168"/>
      <c r="O48" s="184"/>
      <c r="P48" s="185"/>
      <c r="Q48" s="154"/>
      <c r="R48" s="726"/>
      <c r="S48" s="636"/>
      <c r="T48" s="167"/>
      <c r="U48" s="636"/>
      <c r="V48" s="636"/>
      <c r="W48" s="636"/>
      <c r="X48" s="632"/>
      <c r="Y48" s="632"/>
    </row>
    <row r="49" spans="1:25">
      <c r="A49" s="2732"/>
      <c r="B49" s="2735"/>
      <c r="C49" s="2692"/>
      <c r="D49" s="2788"/>
      <c r="E49" s="2738"/>
      <c r="F49" s="2742"/>
      <c r="G49" s="849" t="s">
        <v>73</v>
      </c>
      <c r="H49" s="935">
        <f>H53+H57+H61+H65+H69+H73+H77+H86+H93+H97+H107+H111+H115+H120+H124+H128+H132+H136+H156+H140+H148+H144+H101+H152+H160</f>
        <v>8732.1000000000022</v>
      </c>
      <c r="I49" s="935">
        <f t="shared" ref="I49:M49" si="13">I53+I57+I61+I65+I69+I73+I77+I86+I93+I97+I107+I111+I115+I120+I124+I128+I132+I136+I156+I140+I148+I144+I101+I152+I160</f>
        <v>1287</v>
      </c>
      <c r="J49" s="935">
        <f t="shared" si="13"/>
        <v>53.5</v>
      </c>
      <c r="K49" s="935">
        <f t="shared" si="13"/>
        <v>7445.0999999999995</v>
      </c>
      <c r="L49" s="935">
        <f t="shared" si="13"/>
        <v>2184.7200000000003</v>
      </c>
      <c r="M49" s="935">
        <f t="shared" si="13"/>
        <v>24.9</v>
      </c>
      <c r="N49" s="202"/>
      <c r="O49" s="188"/>
      <c r="P49" s="189"/>
      <c r="Q49" s="159"/>
      <c r="R49" s="726"/>
      <c r="S49" s="636"/>
      <c r="T49" s="167"/>
      <c r="U49" s="636"/>
      <c r="V49" s="636"/>
      <c r="W49" s="636"/>
      <c r="X49" s="632"/>
      <c r="Y49" s="632"/>
    </row>
    <row r="50" spans="1:25">
      <c r="A50" s="2732"/>
      <c r="B50" s="2735"/>
      <c r="C50" s="2692"/>
      <c r="D50" s="2788"/>
      <c r="E50" s="2739"/>
      <c r="F50" s="2743"/>
      <c r="G50" s="849" t="s">
        <v>36</v>
      </c>
      <c r="H50" s="935">
        <f>H54+H58+H62+H66+H70+H74+H78+H81+H87+H94+H106+H112+H116+H121+H125+H129+H133+H137+H157+H141+H99+H149+H145+H103+H153+H161</f>
        <v>223.19999999999996</v>
      </c>
      <c r="I50" s="935">
        <f t="shared" ref="I50:M50" si="14">I54+I58+I62+I66+I70+I74+I78+I81+I87+I94+I106+I112+I116+I121+I125+I129+I133+I137+I157+I141+I99+I149+I145+I103+I153+I161</f>
        <v>80.400000000000006</v>
      </c>
      <c r="J50" s="935">
        <f t="shared" si="14"/>
        <v>23.1</v>
      </c>
      <c r="K50" s="935">
        <f t="shared" si="14"/>
        <v>142.80000000000001</v>
      </c>
      <c r="L50" s="935">
        <f t="shared" si="14"/>
        <v>25.2</v>
      </c>
      <c r="M50" s="935">
        <f t="shared" si="14"/>
        <v>9.1</v>
      </c>
      <c r="N50" s="202"/>
      <c r="O50" s="200"/>
      <c r="P50" s="201"/>
      <c r="Q50" s="161"/>
      <c r="R50" s="726"/>
      <c r="S50" s="636"/>
      <c r="T50" s="167"/>
      <c r="U50" s="636"/>
      <c r="V50" s="636"/>
      <c r="W50" s="636"/>
      <c r="X50" s="632"/>
      <c r="Y50" s="632"/>
    </row>
    <row r="51" spans="1:25" ht="13.8" thickBot="1">
      <c r="A51" s="2733"/>
      <c r="B51" s="2736"/>
      <c r="C51" s="2693"/>
      <c r="D51" s="2789"/>
      <c r="E51" s="2740"/>
      <c r="F51" s="2740"/>
      <c r="G51" s="162" t="s">
        <v>12</v>
      </c>
      <c r="H51" s="943">
        <f>H48+H49+H50</f>
        <v>8955.3000000000029</v>
      </c>
      <c r="I51" s="943">
        <f t="shared" ref="I51:M51" si="15">I48+I49+I50</f>
        <v>1367.4</v>
      </c>
      <c r="J51" s="943">
        <f t="shared" si="15"/>
        <v>76.599999999999994</v>
      </c>
      <c r="K51" s="943">
        <f t="shared" si="15"/>
        <v>7587.9</v>
      </c>
      <c r="L51" s="943">
        <f t="shared" si="15"/>
        <v>3832.7400000000002</v>
      </c>
      <c r="M51" s="943">
        <f t="shared" si="15"/>
        <v>35.699999999999996</v>
      </c>
      <c r="N51" s="208"/>
      <c r="O51" s="192"/>
      <c r="P51" s="193"/>
      <c r="Q51" s="166"/>
      <c r="R51" s="726"/>
      <c r="S51" s="636"/>
      <c r="T51" s="167"/>
      <c r="U51" s="636"/>
      <c r="V51" s="636"/>
      <c r="W51" s="636"/>
      <c r="X51" s="632"/>
      <c r="Y51" s="632"/>
    </row>
    <row r="52" spans="1:25" ht="13.2" customHeight="1">
      <c r="A52" s="2731"/>
      <c r="B52" s="2734"/>
      <c r="C52" s="2691"/>
      <c r="D52" s="2599" t="s">
        <v>144</v>
      </c>
      <c r="E52" s="2737" t="s">
        <v>40</v>
      </c>
      <c r="F52" s="2741" t="s">
        <v>966</v>
      </c>
      <c r="G52" s="667" t="s">
        <v>129</v>
      </c>
      <c r="H52" s="906">
        <f>I52+K52</f>
        <v>0</v>
      </c>
      <c r="I52" s="900">
        <v>0</v>
      </c>
      <c r="J52" s="907"/>
      <c r="K52" s="902">
        <v>0</v>
      </c>
      <c r="L52" s="903">
        <v>0</v>
      </c>
      <c r="M52" s="904">
        <v>0</v>
      </c>
      <c r="N52" s="2168" t="s">
        <v>457</v>
      </c>
      <c r="O52" s="184" t="s">
        <v>41</v>
      </c>
      <c r="P52" s="185"/>
      <c r="Q52" s="154"/>
      <c r="R52" s="726"/>
      <c r="S52" s="636"/>
      <c r="T52" s="167"/>
      <c r="U52" s="636"/>
      <c r="V52" s="636"/>
      <c r="W52" s="636"/>
      <c r="X52" s="632"/>
      <c r="Y52" s="632"/>
    </row>
    <row r="53" spans="1:25" ht="26.4" customHeight="1">
      <c r="A53" s="2732"/>
      <c r="B53" s="2735"/>
      <c r="C53" s="2692"/>
      <c r="D53" s="2610"/>
      <c r="E53" s="2738"/>
      <c r="F53" s="2742"/>
      <c r="G53" s="155" t="s">
        <v>73</v>
      </c>
      <c r="H53" s="894">
        <f>I53+K53</f>
        <v>4877.8999999999996</v>
      </c>
      <c r="I53" s="895">
        <v>10</v>
      </c>
      <c r="J53" s="896">
        <v>9.4</v>
      </c>
      <c r="K53" s="897">
        <v>4867.8999999999996</v>
      </c>
      <c r="L53" s="905">
        <v>0</v>
      </c>
      <c r="M53" s="899">
        <v>0</v>
      </c>
      <c r="N53" s="2167"/>
      <c r="O53" s="188"/>
      <c r="P53" s="189"/>
      <c r="Q53" s="159"/>
      <c r="R53" s="726"/>
      <c r="S53" s="636"/>
      <c r="T53" s="167"/>
      <c r="U53" s="636"/>
      <c r="V53" s="636"/>
      <c r="W53" s="636"/>
      <c r="X53" s="632"/>
      <c r="Y53" s="632"/>
    </row>
    <row r="54" spans="1:25">
      <c r="A54" s="2732"/>
      <c r="B54" s="2735"/>
      <c r="C54" s="2692"/>
      <c r="D54" s="2610"/>
      <c r="E54" s="2739"/>
      <c r="F54" s="2743"/>
      <c r="G54" s="155" t="s">
        <v>36</v>
      </c>
      <c r="H54" s="894">
        <f>I54+K54</f>
        <v>3.2</v>
      </c>
      <c r="I54" s="944">
        <v>3.2</v>
      </c>
      <c r="J54" s="896">
        <v>3</v>
      </c>
      <c r="K54" s="897">
        <v>0</v>
      </c>
      <c r="L54" s="898">
        <v>0</v>
      </c>
      <c r="M54" s="899">
        <v>0</v>
      </c>
      <c r="N54" s="202"/>
      <c r="O54" s="200"/>
      <c r="P54" s="201"/>
      <c r="Q54" s="161"/>
      <c r="R54" s="726"/>
      <c r="S54" s="636"/>
      <c r="T54" s="167"/>
      <c r="U54" s="636"/>
      <c r="V54" s="636"/>
      <c r="W54" s="636"/>
      <c r="X54" s="632"/>
      <c r="Y54" s="632"/>
    </row>
    <row r="55" spans="1:25" ht="13.8" thickBot="1">
      <c r="A55" s="2733"/>
      <c r="B55" s="2736"/>
      <c r="C55" s="2693"/>
      <c r="D55" s="2600"/>
      <c r="E55" s="2740"/>
      <c r="F55" s="2740"/>
      <c r="G55" s="162" t="s">
        <v>12</v>
      </c>
      <c r="H55" s="888">
        <f t="shared" ref="H55:M55" si="16">SUM(H52:H54)</f>
        <v>4881.0999999999995</v>
      </c>
      <c r="I55" s="889">
        <f t="shared" si="16"/>
        <v>13.2</v>
      </c>
      <c r="J55" s="890">
        <f t="shared" si="16"/>
        <v>12.4</v>
      </c>
      <c r="K55" s="891">
        <f t="shared" si="16"/>
        <v>4867.8999999999996</v>
      </c>
      <c r="L55" s="891">
        <f t="shared" si="16"/>
        <v>0</v>
      </c>
      <c r="M55" s="891">
        <f t="shared" si="16"/>
        <v>0</v>
      </c>
      <c r="N55" s="2148"/>
      <c r="O55" s="192"/>
      <c r="P55" s="193"/>
      <c r="Q55" s="166"/>
      <c r="R55" s="636"/>
      <c r="S55" s="636"/>
      <c r="T55" s="636"/>
      <c r="U55" s="636"/>
      <c r="V55" s="636"/>
      <c r="W55" s="636"/>
      <c r="X55" s="632"/>
      <c r="Y55" s="632"/>
    </row>
    <row r="56" spans="1:25" ht="13.2" customHeight="1">
      <c r="A56" s="2731"/>
      <c r="B56" s="2734"/>
      <c r="C56" s="2691"/>
      <c r="D56" s="2599" t="s">
        <v>145</v>
      </c>
      <c r="E56" s="2737" t="s">
        <v>40</v>
      </c>
      <c r="F56" s="2741" t="s">
        <v>964</v>
      </c>
      <c r="G56" s="667" t="s">
        <v>129</v>
      </c>
      <c r="H56" s="906">
        <f>I56+K56</f>
        <v>0</v>
      </c>
      <c r="I56" s="900">
        <v>0</v>
      </c>
      <c r="J56" s="907"/>
      <c r="K56" s="902">
        <v>0</v>
      </c>
      <c r="L56" s="903">
        <v>199.8</v>
      </c>
      <c r="M56" s="904">
        <v>0</v>
      </c>
      <c r="N56" s="2755" t="s">
        <v>1134</v>
      </c>
      <c r="O56" s="184"/>
      <c r="P56" s="185" t="s">
        <v>41</v>
      </c>
      <c r="Q56" s="154"/>
      <c r="R56" s="636"/>
      <c r="S56" s="636"/>
      <c r="T56" s="636"/>
      <c r="U56" s="636"/>
      <c r="V56" s="636"/>
      <c r="W56" s="636"/>
      <c r="X56" s="632"/>
      <c r="Y56" s="632"/>
    </row>
    <row r="57" spans="1:25">
      <c r="A57" s="2732"/>
      <c r="B57" s="2735"/>
      <c r="C57" s="2692"/>
      <c r="D57" s="2610"/>
      <c r="E57" s="2738"/>
      <c r="F57" s="2742"/>
      <c r="G57" s="155" t="s">
        <v>73</v>
      </c>
      <c r="H57" s="894">
        <f>I57+K57</f>
        <v>626.5</v>
      </c>
      <c r="I57" s="895">
        <v>0</v>
      </c>
      <c r="J57" s="2193">
        <v>0</v>
      </c>
      <c r="K57" s="897">
        <v>626.5</v>
      </c>
      <c r="L57" s="905">
        <v>154.19999999999999</v>
      </c>
      <c r="M57" s="899">
        <v>0</v>
      </c>
      <c r="N57" s="2756"/>
      <c r="O57" s="188"/>
      <c r="P57" s="189"/>
      <c r="Q57" s="159"/>
      <c r="R57" s="636"/>
      <c r="S57" s="636"/>
      <c r="T57" s="636"/>
      <c r="U57" s="636"/>
      <c r="V57" s="636"/>
      <c r="W57" s="636"/>
      <c r="X57" s="632"/>
      <c r="Y57" s="632"/>
    </row>
    <row r="58" spans="1:25">
      <c r="A58" s="2732"/>
      <c r="B58" s="2735"/>
      <c r="C58" s="2692"/>
      <c r="D58" s="2610"/>
      <c r="E58" s="2739"/>
      <c r="F58" s="2743"/>
      <c r="G58" s="155" t="s">
        <v>36</v>
      </c>
      <c r="H58" s="894">
        <f>I58+K58</f>
        <v>0</v>
      </c>
      <c r="I58" s="895">
        <v>0</v>
      </c>
      <c r="J58" s="896">
        <v>0</v>
      </c>
      <c r="K58" s="897">
        <v>0</v>
      </c>
      <c r="L58" s="898">
        <v>1.2</v>
      </c>
      <c r="M58" s="899">
        <v>0</v>
      </c>
      <c r="N58" s="202"/>
      <c r="O58" s="200"/>
      <c r="P58" s="201"/>
      <c r="Q58" s="161"/>
      <c r="R58" s="636"/>
      <c r="S58" s="636"/>
      <c r="T58" s="636"/>
      <c r="U58" s="636"/>
      <c r="V58" s="636"/>
      <c r="W58" s="636"/>
      <c r="X58" s="632"/>
      <c r="Y58" s="632"/>
    </row>
    <row r="59" spans="1:25" ht="24" customHeight="1" thickBot="1">
      <c r="A59" s="2733"/>
      <c r="B59" s="2736"/>
      <c r="C59" s="2693"/>
      <c r="D59" s="2600"/>
      <c r="E59" s="2740"/>
      <c r="F59" s="2740"/>
      <c r="G59" s="162" t="s">
        <v>12</v>
      </c>
      <c r="H59" s="888">
        <f>SUM(H56:H58)</f>
        <v>626.5</v>
      </c>
      <c r="I59" s="889">
        <f>SUM(I56:I58)</f>
        <v>0</v>
      </c>
      <c r="J59" s="890">
        <f>SUM(J56:J58)</f>
        <v>0</v>
      </c>
      <c r="K59" s="891">
        <f>SUM(K56:K58)</f>
        <v>626.5</v>
      </c>
      <c r="L59" s="891">
        <f t="shared" ref="L59:M59" si="17">SUM(L56:L58)</f>
        <v>355.2</v>
      </c>
      <c r="M59" s="891">
        <f t="shared" si="17"/>
        <v>0</v>
      </c>
      <c r="N59" s="1006"/>
      <c r="O59" s="192"/>
      <c r="P59" s="193"/>
      <c r="Q59" s="166"/>
      <c r="R59" s="636"/>
      <c r="S59" s="636"/>
      <c r="T59" s="636"/>
      <c r="U59" s="636"/>
      <c r="V59" s="636"/>
      <c r="W59" s="636"/>
      <c r="X59" s="632"/>
      <c r="Y59" s="632"/>
    </row>
    <row r="60" spans="1:25" ht="13.2" customHeight="1">
      <c r="A60" s="2731"/>
      <c r="B60" s="2734"/>
      <c r="C60" s="2691"/>
      <c r="D60" s="2599" t="s">
        <v>146</v>
      </c>
      <c r="E60" s="2737" t="s">
        <v>40</v>
      </c>
      <c r="F60" s="2741" t="s">
        <v>966</v>
      </c>
      <c r="G60" s="667" t="s">
        <v>129</v>
      </c>
      <c r="H60" s="894">
        <f>I60+K60</f>
        <v>0</v>
      </c>
      <c r="I60" s="900">
        <v>0</v>
      </c>
      <c r="J60" s="907"/>
      <c r="K60" s="902">
        <v>0</v>
      </c>
      <c r="L60" s="903">
        <v>0</v>
      </c>
      <c r="M60" s="904">
        <v>0</v>
      </c>
      <c r="N60" s="168" t="s">
        <v>132</v>
      </c>
      <c r="O60" s="184" t="s">
        <v>41</v>
      </c>
      <c r="P60" s="185"/>
      <c r="Q60" s="154"/>
      <c r="R60" s="636"/>
      <c r="S60" s="636"/>
      <c r="T60" s="636"/>
      <c r="U60" s="636"/>
      <c r="V60" s="636"/>
      <c r="W60" s="636"/>
      <c r="X60" s="632"/>
      <c r="Y60" s="632"/>
    </row>
    <row r="61" spans="1:25">
      <c r="A61" s="2732"/>
      <c r="B61" s="2735"/>
      <c r="C61" s="2692"/>
      <c r="D61" s="2610"/>
      <c r="E61" s="2738"/>
      <c r="F61" s="2742"/>
      <c r="G61" s="155" t="s">
        <v>73</v>
      </c>
      <c r="H61" s="894">
        <f>I61+K61</f>
        <v>186.3</v>
      </c>
      <c r="I61" s="895">
        <v>185.5</v>
      </c>
      <c r="J61" s="896">
        <v>5.4</v>
      </c>
      <c r="K61" s="897">
        <v>0.8</v>
      </c>
      <c r="L61" s="905">
        <v>0</v>
      </c>
      <c r="M61" s="899">
        <v>0</v>
      </c>
      <c r="N61" s="202"/>
      <c r="O61" s="188"/>
      <c r="P61" s="189"/>
      <c r="Q61" s="159"/>
      <c r="R61" s="636"/>
      <c r="S61" s="636"/>
      <c r="T61" s="636"/>
      <c r="U61" s="636"/>
      <c r="V61" s="636"/>
      <c r="W61" s="636"/>
      <c r="X61" s="632"/>
      <c r="Y61" s="632"/>
    </row>
    <row r="62" spans="1:25">
      <c r="A62" s="2732"/>
      <c r="B62" s="2735"/>
      <c r="C62" s="2692"/>
      <c r="D62" s="2610"/>
      <c r="E62" s="2739"/>
      <c r="F62" s="2743"/>
      <c r="G62" s="155" t="s">
        <v>36</v>
      </c>
      <c r="H62" s="894">
        <f>I62+K62</f>
        <v>0.4</v>
      </c>
      <c r="I62" s="895">
        <v>0.4</v>
      </c>
      <c r="J62" s="896">
        <v>0.3</v>
      </c>
      <c r="K62" s="897">
        <v>0</v>
      </c>
      <c r="L62" s="898">
        <v>0</v>
      </c>
      <c r="M62" s="899">
        <v>0</v>
      </c>
      <c r="N62" s="202"/>
      <c r="O62" s="200"/>
      <c r="P62" s="201"/>
      <c r="Q62" s="161"/>
      <c r="R62" s="636"/>
      <c r="S62" s="636"/>
      <c r="T62" s="636"/>
      <c r="U62" s="636"/>
      <c r="V62" s="636"/>
      <c r="W62" s="636"/>
      <c r="X62" s="632"/>
      <c r="Y62" s="632"/>
    </row>
    <row r="63" spans="1:25" ht="26.4" customHeight="1" thickBot="1">
      <c r="A63" s="2733"/>
      <c r="B63" s="2736"/>
      <c r="C63" s="2693"/>
      <c r="D63" s="2600"/>
      <c r="E63" s="2740"/>
      <c r="F63" s="2740"/>
      <c r="G63" s="162" t="s">
        <v>12</v>
      </c>
      <c r="H63" s="888">
        <f>SUM(H60:H62)</f>
        <v>186.70000000000002</v>
      </c>
      <c r="I63" s="889">
        <f>SUM(I60:I62)</f>
        <v>185.9</v>
      </c>
      <c r="J63" s="890">
        <f>SUM(J60:J62)</f>
        <v>5.7</v>
      </c>
      <c r="K63" s="891">
        <f>SUM(K60:K62)</f>
        <v>0.8</v>
      </c>
      <c r="L63" s="891">
        <f t="shared" ref="L63:M63" si="18">SUM(L60:L62)</f>
        <v>0</v>
      </c>
      <c r="M63" s="891">
        <f t="shared" si="18"/>
        <v>0</v>
      </c>
      <c r="N63" s="203"/>
      <c r="O63" s="192"/>
      <c r="P63" s="193"/>
      <c r="Q63" s="166"/>
      <c r="R63" s="636"/>
      <c r="S63" s="636"/>
      <c r="T63" s="636"/>
      <c r="U63" s="636"/>
      <c r="V63" s="636"/>
      <c r="W63" s="636"/>
      <c r="X63" s="632"/>
      <c r="Y63" s="632"/>
    </row>
    <row r="64" spans="1:25" ht="13.2" customHeight="1">
      <c r="A64" s="2731"/>
      <c r="B64" s="2734"/>
      <c r="C64" s="2691"/>
      <c r="D64" s="2599" t="s">
        <v>147</v>
      </c>
      <c r="E64" s="2737" t="s">
        <v>40</v>
      </c>
      <c r="F64" s="2741" t="s">
        <v>966</v>
      </c>
      <c r="G64" s="667" t="s">
        <v>129</v>
      </c>
      <c r="H64" s="894">
        <f>I64+K64</f>
        <v>0</v>
      </c>
      <c r="I64" s="900">
        <v>0</v>
      </c>
      <c r="J64" s="901">
        <v>0</v>
      </c>
      <c r="K64" s="902">
        <v>0</v>
      </c>
      <c r="L64" s="903">
        <v>0</v>
      </c>
      <c r="M64" s="904">
        <v>0</v>
      </c>
      <c r="N64" s="168" t="s">
        <v>132</v>
      </c>
      <c r="O64" s="184" t="s">
        <v>41</v>
      </c>
      <c r="P64" s="185"/>
      <c r="Q64" s="154"/>
      <c r="R64" s="636"/>
      <c r="S64" s="636"/>
      <c r="T64" s="636"/>
      <c r="U64" s="636"/>
      <c r="V64" s="636"/>
      <c r="W64" s="636"/>
      <c r="X64" s="632"/>
      <c r="Y64" s="632"/>
    </row>
    <row r="65" spans="1:25">
      <c r="A65" s="2732"/>
      <c r="B65" s="2735"/>
      <c r="C65" s="2692"/>
      <c r="D65" s="2610"/>
      <c r="E65" s="2738"/>
      <c r="F65" s="2742"/>
      <c r="G65" s="155" t="s">
        <v>73</v>
      </c>
      <c r="H65" s="894">
        <f>I65+K65</f>
        <v>655.43000000000006</v>
      </c>
      <c r="I65" s="895">
        <v>381.23</v>
      </c>
      <c r="J65" s="896">
        <v>4.9000000000000004</v>
      </c>
      <c r="K65" s="897">
        <v>274.2</v>
      </c>
      <c r="L65" s="905">
        <v>0</v>
      </c>
      <c r="M65" s="899">
        <v>0</v>
      </c>
      <c r="N65" s="202"/>
      <c r="O65" s="188"/>
      <c r="P65" s="189"/>
      <c r="Q65" s="159"/>
      <c r="R65" s="636"/>
      <c r="S65" s="636"/>
      <c r="T65" s="636"/>
      <c r="U65" s="636"/>
      <c r="V65" s="636"/>
      <c r="W65" s="636"/>
      <c r="X65" s="632"/>
      <c r="Y65" s="632"/>
    </row>
    <row r="66" spans="1:25">
      <c r="A66" s="2732"/>
      <c r="B66" s="2735"/>
      <c r="C66" s="2692"/>
      <c r="D66" s="2610"/>
      <c r="E66" s="2739"/>
      <c r="F66" s="2743"/>
      <c r="G66" s="155" t="s">
        <v>36</v>
      </c>
      <c r="H66" s="894">
        <f>I66+K66</f>
        <v>0.4</v>
      </c>
      <c r="I66" s="895">
        <v>0.4</v>
      </c>
      <c r="J66" s="896">
        <v>0.3</v>
      </c>
      <c r="K66" s="897">
        <v>0</v>
      </c>
      <c r="L66" s="898">
        <v>0</v>
      </c>
      <c r="M66" s="899">
        <v>0</v>
      </c>
      <c r="N66" s="202"/>
      <c r="O66" s="200"/>
      <c r="P66" s="201"/>
      <c r="Q66" s="161"/>
      <c r="R66" s="636"/>
      <c r="S66" s="636"/>
      <c r="T66" s="636"/>
      <c r="U66" s="636"/>
      <c r="V66" s="636"/>
      <c r="W66" s="636"/>
      <c r="X66" s="632"/>
      <c r="Y66" s="632"/>
    </row>
    <row r="67" spans="1:25" ht="13.8" thickBot="1">
      <c r="A67" s="2733"/>
      <c r="B67" s="2736"/>
      <c r="C67" s="2693"/>
      <c r="D67" s="2600"/>
      <c r="E67" s="2740"/>
      <c r="F67" s="2740"/>
      <c r="G67" s="162" t="s">
        <v>12</v>
      </c>
      <c r="H67" s="888">
        <f>SUM(H64:H66)</f>
        <v>655.83</v>
      </c>
      <c r="I67" s="889">
        <f>SUM(I64:I66)</f>
        <v>381.63</v>
      </c>
      <c r="J67" s="890">
        <f>SUM(J64:J66)</f>
        <v>5.2</v>
      </c>
      <c r="K67" s="891">
        <f>SUM(K64:K66)</f>
        <v>274.2</v>
      </c>
      <c r="L67" s="891">
        <f t="shared" ref="L67:M67" si="19">SUM(L64:L66)</f>
        <v>0</v>
      </c>
      <c r="M67" s="891">
        <f t="shared" si="19"/>
        <v>0</v>
      </c>
      <c r="N67" s="203"/>
      <c r="O67" s="192"/>
      <c r="P67" s="193"/>
      <c r="Q67" s="166"/>
      <c r="R67" s="636"/>
      <c r="S67" s="636"/>
      <c r="T67" s="636"/>
      <c r="U67" s="636"/>
      <c r="V67" s="636"/>
      <c r="W67" s="636"/>
      <c r="X67" s="632"/>
      <c r="Y67" s="632"/>
    </row>
    <row r="68" spans="1:25" ht="13.2" customHeight="1">
      <c r="A68" s="2731"/>
      <c r="B68" s="2734"/>
      <c r="C68" s="2691"/>
      <c r="D68" s="2599" t="s">
        <v>967</v>
      </c>
      <c r="E68" s="2737" t="s">
        <v>40</v>
      </c>
      <c r="F68" s="2741" t="s">
        <v>968</v>
      </c>
      <c r="G68" s="667" t="s">
        <v>129</v>
      </c>
      <c r="H68" s="894">
        <f>I68+K68</f>
        <v>0</v>
      </c>
      <c r="I68" s="900">
        <v>0</v>
      </c>
      <c r="J68" s="901">
        <v>0</v>
      </c>
      <c r="K68" s="902">
        <v>0</v>
      </c>
      <c r="L68" s="903">
        <v>646.62</v>
      </c>
      <c r="M68" s="904">
        <v>0</v>
      </c>
      <c r="N68" s="2168" t="s">
        <v>458</v>
      </c>
      <c r="O68" s="184"/>
      <c r="P68" s="185" t="s">
        <v>41</v>
      </c>
      <c r="Q68" s="154"/>
      <c r="R68" s="636"/>
      <c r="S68" s="636"/>
      <c r="T68" s="636"/>
      <c r="U68" s="636"/>
      <c r="V68" s="636"/>
      <c r="W68" s="636"/>
      <c r="X68" s="632"/>
      <c r="Y68" s="632"/>
    </row>
    <row r="69" spans="1:25" ht="26.4" customHeight="1">
      <c r="A69" s="2732"/>
      <c r="B69" s="2735"/>
      <c r="C69" s="2692"/>
      <c r="D69" s="2610"/>
      <c r="E69" s="2738"/>
      <c r="F69" s="2742"/>
      <c r="G69" s="155" t="s">
        <v>73</v>
      </c>
      <c r="H69" s="894">
        <f>I69+K69</f>
        <v>575.1</v>
      </c>
      <c r="I69" s="895">
        <v>2.1</v>
      </c>
      <c r="J69" s="896">
        <v>2</v>
      </c>
      <c r="K69" s="897">
        <v>573</v>
      </c>
      <c r="L69" s="905">
        <v>382</v>
      </c>
      <c r="M69" s="899">
        <v>0</v>
      </c>
      <c r="N69" s="243"/>
      <c r="O69" s="188"/>
      <c r="P69" s="189"/>
      <c r="Q69" s="159"/>
      <c r="R69" s="636"/>
      <c r="S69" s="636"/>
      <c r="T69" s="636"/>
      <c r="U69" s="636"/>
      <c r="V69" s="636"/>
      <c r="W69" s="636"/>
      <c r="X69" s="632"/>
      <c r="Y69" s="632"/>
    </row>
    <row r="70" spans="1:25">
      <c r="A70" s="2732"/>
      <c r="B70" s="2735"/>
      <c r="C70" s="2692"/>
      <c r="D70" s="2610"/>
      <c r="E70" s="2739"/>
      <c r="F70" s="2743"/>
      <c r="G70" s="83" t="s">
        <v>36</v>
      </c>
      <c r="H70" s="894">
        <f>I70+K70</f>
        <v>2.1</v>
      </c>
      <c r="I70" s="895">
        <v>2.1</v>
      </c>
      <c r="J70" s="896">
        <v>2</v>
      </c>
      <c r="K70" s="897">
        <v>0</v>
      </c>
      <c r="L70" s="898">
        <v>0</v>
      </c>
      <c r="M70" s="899"/>
      <c r="N70" s="209"/>
      <c r="O70" s="200"/>
      <c r="P70" s="201"/>
      <c r="Q70" s="161"/>
      <c r="R70" s="636"/>
      <c r="S70" s="636"/>
      <c r="T70" s="636"/>
      <c r="U70" s="636"/>
      <c r="V70" s="636"/>
      <c r="W70" s="636"/>
      <c r="X70" s="632"/>
      <c r="Y70" s="632"/>
    </row>
    <row r="71" spans="1:25" ht="13.8" thickBot="1">
      <c r="A71" s="2733"/>
      <c r="B71" s="2736"/>
      <c r="C71" s="2693"/>
      <c r="D71" s="2600"/>
      <c r="E71" s="2740"/>
      <c r="F71" s="2740"/>
      <c r="G71" s="162" t="s">
        <v>12</v>
      </c>
      <c r="H71" s="888">
        <f>SUM(H68:H70)</f>
        <v>577.20000000000005</v>
      </c>
      <c r="I71" s="889">
        <f>SUM(I68:I70)</f>
        <v>4.2</v>
      </c>
      <c r="J71" s="890">
        <f>SUM(J68:J70)</f>
        <v>4</v>
      </c>
      <c r="K71" s="891">
        <f>SUM(K68:K70)</f>
        <v>573</v>
      </c>
      <c r="L71" s="891">
        <f t="shared" ref="L71:M71" si="20">SUM(L68:L70)</f>
        <v>1028.6199999999999</v>
      </c>
      <c r="M71" s="891">
        <f t="shared" si="20"/>
        <v>0</v>
      </c>
      <c r="N71" s="727"/>
      <c r="O71" s="192"/>
      <c r="P71" s="193"/>
      <c r="Q71" s="166"/>
      <c r="R71" s="636"/>
      <c r="S71" s="636"/>
      <c r="T71" s="636"/>
      <c r="U71" s="636"/>
      <c r="V71" s="636"/>
      <c r="W71" s="636"/>
      <c r="X71" s="632"/>
      <c r="Y71" s="632"/>
    </row>
    <row r="72" spans="1:25" ht="13.2" customHeight="1">
      <c r="A72" s="2731"/>
      <c r="B72" s="2734"/>
      <c r="C72" s="2691"/>
      <c r="D72" s="2599" t="s">
        <v>148</v>
      </c>
      <c r="E72" s="2737" t="s">
        <v>40</v>
      </c>
      <c r="F72" s="2741" t="s">
        <v>968</v>
      </c>
      <c r="G72" s="667" t="s">
        <v>129</v>
      </c>
      <c r="H72" s="906">
        <f>I72+K72</f>
        <v>0</v>
      </c>
      <c r="I72" s="900">
        <v>0</v>
      </c>
      <c r="J72" s="901">
        <v>0</v>
      </c>
      <c r="K72" s="902">
        <v>0</v>
      </c>
      <c r="L72" s="903">
        <v>208.2</v>
      </c>
      <c r="M72" s="904">
        <v>0</v>
      </c>
      <c r="N72" s="168" t="s">
        <v>132</v>
      </c>
      <c r="O72" s="184"/>
      <c r="P72" s="210" t="s">
        <v>41</v>
      </c>
      <c r="Q72" s="154"/>
      <c r="R72" s="636"/>
      <c r="S72" s="636"/>
      <c r="T72" s="636"/>
      <c r="U72" s="636"/>
      <c r="V72" s="636"/>
      <c r="W72" s="636"/>
      <c r="X72" s="632"/>
      <c r="Y72" s="632"/>
    </row>
    <row r="73" spans="1:25">
      <c r="A73" s="2732"/>
      <c r="B73" s="2735"/>
      <c r="C73" s="2692"/>
      <c r="D73" s="2610"/>
      <c r="E73" s="2738"/>
      <c r="F73" s="2742"/>
      <c r="G73" s="155" t="s">
        <v>73</v>
      </c>
      <c r="H73" s="894">
        <f>I73+K73</f>
        <v>250</v>
      </c>
      <c r="I73" s="895">
        <v>0</v>
      </c>
      <c r="J73" s="896">
        <v>0</v>
      </c>
      <c r="K73" s="897">
        <v>250</v>
      </c>
      <c r="L73" s="905">
        <v>120</v>
      </c>
      <c r="M73" s="899">
        <v>0</v>
      </c>
      <c r="N73" s="202"/>
      <c r="O73" s="188"/>
      <c r="P73" s="211"/>
      <c r="Q73" s="159"/>
      <c r="R73" s="636"/>
      <c r="S73" s="636"/>
      <c r="T73" s="636"/>
      <c r="U73" s="636"/>
      <c r="V73" s="636"/>
      <c r="W73" s="636"/>
      <c r="X73" s="632"/>
      <c r="Y73" s="632"/>
    </row>
    <row r="74" spans="1:25">
      <c r="A74" s="2732"/>
      <c r="B74" s="2735"/>
      <c r="C74" s="2692"/>
      <c r="D74" s="2610"/>
      <c r="E74" s="2739"/>
      <c r="F74" s="2743"/>
      <c r="G74" s="155" t="s">
        <v>36</v>
      </c>
      <c r="H74" s="894">
        <f>I74+K74</f>
        <v>0</v>
      </c>
      <c r="I74" s="895">
        <v>0</v>
      </c>
      <c r="J74" s="896">
        <v>0</v>
      </c>
      <c r="K74" s="897">
        <v>0</v>
      </c>
      <c r="L74" s="905">
        <v>0</v>
      </c>
      <c r="M74" s="899">
        <v>0</v>
      </c>
      <c r="N74" s="187"/>
      <c r="O74" s="200"/>
      <c r="P74" s="212"/>
      <c r="Q74" s="161"/>
      <c r="R74" s="636"/>
      <c r="S74" s="636"/>
      <c r="T74" s="636"/>
      <c r="U74" s="636"/>
      <c r="V74" s="636"/>
      <c r="W74" s="636"/>
      <c r="X74" s="632"/>
      <c r="Y74" s="632"/>
    </row>
    <row r="75" spans="1:25" ht="13.8" thickBot="1">
      <c r="A75" s="2733"/>
      <c r="B75" s="2736"/>
      <c r="C75" s="2693"/>
      <c r="D75" s="2600"/>
      <c r="E75" s="2740"/>
      <c r="F75" s="2740"/>
      <c r="G75" s="162" t="s">
        <v>12</v>
      </c>
      <c r="H75" s="888">
        <f>SUM(H72:H74)</f>
        <v>250</v>
      </c>
      <c r="I75" s="889">
        <f>SUM(I72:I74)</f>
        <v>0</v>
      </c>
      <c r="J75" s="890">
        <f>SUM(J72:J74)</f>
        <v>0</v>
      </c>
      <c r="K75" s="891">
        <f>SUM(K72:K74)</f>
        <v>250</v>
      </c>
      <c r="L75" s="891">
        <f t="shared" ref="L75:M75" si="21">SUM(L72:L74)</f>
        <v>328.2</v>
      </c>
      <c r="M75" s="891">
        <f t="shared" si="21"/>
        <v>0</v>
      </c>
      <c r="N75" s="727"/>
      <c r="O75" s="192"/>
      <c r="P75" s="213"/>
      <c r="Q75" s="166"/>
      <c r="R75" s="636"/>
      <c r="S75" s="636"/>
      <c r="T75" s="636"/>
      <c r="U75" s="636"/>
      <c r="V75" s="636"/>
      <c r="W75" s="636"/>
      <c r="X75" s="632"/>
      <c r="Y75" s="632"/>
    </row>
    <row r="76" spans="1:25" ht="13.2" customHeight="1">
      <c r="A76" s="2731"/>
      <c r="B76" s="2734"/>
      <c r="C76" s="2691"/>
      <c r="D76" s="2599" t="s">
        <v>149</v>
      </c>
      <c r="E76" s="2737" t="s">
        <v>40</v>
      </c>
      <c r="F76" s="2741" t="s">
        <v>964</v>
      </c>
      <c r="G76" s="667" t="s">
        <v>129</v>
      </c>
      <c r="H76" s="906">
        <f>I76+K76</f>
        <v>0</v>
      </c>
      <c r="I76" s="900">
        <v>0</v>
      </c>
      <c r="J76" s="907"/>
      <c r="K76" s="902">
        <v>0</v>
      </c>
      <c r="L76" s="903">
        <v>0</v>
      </c>
      <c r="M76" s="904">
        <v>0</v>
      </c>
      <c r="N76" s="209" t="s">
        <v>132</v>
      </c>
      <c r="O76" s="188"/>
      <c r="P76" s="189" t="s">
        <v>41</v>
      </c>
      <c r="Q76" s="154"/>
      <c r="R76" s="636"/>
      <c r="S76" s="636"/>
      <c r="T76" s="636"/>
      <c r="U76" s="636"/>
      <c r="V76" s="636"/>
      <c r="W76" s="636"/>
      <c r="X76" s="632"/>
      <c r="Y76" s="632"/>
    </row>
    <row r="77" spans="1:25">
      <c r="A77" s="2732"/>
      <c r="B77" s="2735"/>
      <c r="C77" s="2692"/>
      <c r="D77" s="2610"/>
      <c r="E77" s="2738"/>
      <c r="F77" s="2742"/>
      <c r="G77" s="155" t="s">
        <v>73</v>
      </c>
      <c r="H77" s="894">
        <f>I77+K77</f>
        <v>0</v>
      </c>
      <c r="I77" s="895">
        <v>0</v>
      </c>
      <c r="J77" s="908"/>
      <c r="K77" s="897">
        <v>0</v>
      </c>
      <c r="L77" s="905">
        <v>0</v>
      </c>
      <c r="M77" s="899">
        <v>0</v>
      </c>
      <c r="N77" s="187"/>
      <c r="O77" s="188"/>
      <c r="P77" s="189"/>
      <c r="Q77" s="159"/>
      <c r="R77" s="636"/>
      <c r="S77" s="636"/>
      <c r="T77" s="636"/>
      <c r="U77" s="636"/>
      <c r="V77" s="636"/>
      <c r="W77" s="636"/>
      <c r="X77" s="632"/>
      <c r="Y77" s="632"/>
    </row>
    <row r="78" spans="1:25">
      <c r="A78" s="2732"/>
      <c r="B78" s="2735"/>
      <c r="C78" s="2692"/>
      <c r="D78" s="2610"/>
      <c r="E78" s="2739"/>
      <c r="F78" s="2743"/>
      <c r="G78" s="155" t="s">
        <v>36</v>
      </c>
      <c r="H78" s="894">
        <f>I78+K78</f>
        <v>0</v>
      </c>
      <c r="I78" s="944">
        <v>0</v>
      </c>
      <c r="J78" s="908"/>
      <c r="K78" s="945">
        <v>0</v>
      </c>
      <c r="L78" s="905">
        <v>0</v>
      </c>
      <c r="M78" s="899">
        <v>0</v>
      </c>
      <c r="N78" s="209"/>
      <c r="O78" s="200"/>
      <c r="P78" s="201"/>
      <c r="Q78" s="161"/>
      <c r="R78" s="636"/>
      <c r="S78" s="636"/>
      <c r="T78" s="636"/>
      <c r="U78" s="636"/>
      <c r="V78" s="636"/>
      <c r="W78" s="636"/>
      <c r="X78" s="632"/>
      <c r="Y78" s="632"/>
    </row>
    <row r="79" spans="1:25">
      <c r="A79" s="2732"/>
      <c r="B79" s="2735"/>
      <c r="C79" s="2692"/>
      <c r="D79" s="2610"/>
      <c r="E79" s="2739"/>
      <c r="F79" s="2739"/>
      <c r="G79" s="83"/>
      <c r="H79" s="911"/>
      <c r="I79" s="912"/>
      <c r="J79" s="913"/>
      <c r="K79" s="914"/>
      <c r="L79" s="915"/>
      <c r="M79" s="916"/>
      <c r="N79" s="305"/>
      <c r="O79" s="200"/>
      <c r="P79" s="201"/>
      <c r="Q79" s="161"/>
      <c r="R79" s="636"/>
      <c r="S79" s="636"/>
      <c r="T79" s="636"/>
      <c r="U79" s="636"/>
      <c r="V79" s="636"/>
      <c r="W79" s="636"/>
      <c r="X79" s="632"/>
      <c r="Y79" s="632"/>
    </row>
    <row r="80" spans="1:25" ht="13.8" thickBot="1">
      <c r="A80" s="2733"/>
      <c r="B80" s="2736"/>
      <c r="C80" s="2693"/>
      <c r="D80" s="2600"/>
      <c r="E80" s="2740"/>
      <c r="F80" s="2740"/>
      <c r="G80" s="162" t="s">
        <v>12</v>
      </c>
      <c r="H80" s="888">
        <f>SUM(H76:H79)</f>
        <v>0</v>
      </c>
      <c r="I80" s="889">
        <f>SUM(I76:I78)</f>
        <v>0</v>
      </c>
      <c r="J80" s="890">
        <f>SUM(J76:J78)</f>
        <v>0</v>
      </c>
      <c r="K80" s="891">
        <f>SUM(K76:K78)</f>
        <v>0</v>
      </c>
      <c r="L80" s="892">
        <f>SUM(L76:L79)</f>
        <v>0</v>
      </c>
      <c r="M80" s="893">
        <f>SUM(M76:M79)</f>
        <v>0</v>
      </c>
      <c r="N80" s="305"/>
      <c r="O80" s="192"/>
      <c r="P80" s="193"/>
      <c r="Q80" s="166"/>
      <c r="R80" s="636"/>
      <c r="S80" s="636"/>
      <c r="T80" s="636"/>
      <c r="U80" s="636"/>
      <c r="V80" s="636"/>
      <c r="W80" s="636"/>
      <c r="X80" s="632"/>
      <c r="Y80" s="632"/>
    </row>
    <row r="81" spans="1:25" ht="22.95" hidden="1" customHeight="1">
      <c r="A81" s="2731"/>
      <c r="B81" s="2734"/>
      <c r="C81" s="2691"/>
      <c r="D81" s="2599" t="s">
        <v>150</v>
      </c>
      <c r="E81" s="2737" t="s">
        <v>40</v>
      </c>
      <c r="F81" s="2741" t="s">
        <v>152</v>
      </c>
      <c r="G81" s="667" t="s">
        <v>36</v>
      </c>
      <c r="H81" s="906">
        <f>I81+K81</f>
        <v>0</v>
      </c>
      <c r="I81" s="900">
        <v>0</v>
      </c>
      <c r="J81" s="907"/>
      <c r="K81" s="902">
        <v>0</v>
      </c>
      <c r="L81" s="903">
        <v>0</v>
      </c>
      <c r="M81" s="904">
        <v>0</v>
      </c>
      <c r="N81" s="214" t="s">
        <v>132</v>
      </c>
      <c r="O81" s="184"/>
      <c r="P81" s="185"/>
      <c r="Q81" s="154"/>
      <c r="R81" s="636"/>
      <c r="S81" s="636"/>
      <c r="T81" s="636"/>
      <c r="U81" s="636"/>
      <c r="V81" s="636"/>
      <c r="W81" s="636"/>
      <c r="X81" s="632"/>
      <c r="Y81" s="632"/>
    </row>
    <row r="82" spans="1:25" ht="20.399999999999999" hidden="1" customHeight="1">
      <c r="A82" s="2732"/>
      <c r="B82" s="2735"/>
      <c r="C82" s="2692"/>
      <c r="D82" s="2610"/>
      <c r="E82" s="2738"/>
      <c r="F82" s="2742"/>
      <c r="G82" s="155" t="s">
        <v>52</v>
      </c>
      <c r="H82" s="894">
        <f>I82+K82</f>
        <v>0</v>
      </c>
      <c r="I82" s="895">
        <v>0</v>
      </c>
      <c r="J82" s="908"/>
      <c r="K82" s="897">
        <v>0</v>
      </c>
      <c r="L82" s="905">
        <v>0</v>
      </c>
      <c r="M82" s="899">
        <v>0</v>
      </c>
      <c r="N82" s="215"/>
      <c r="O82" s="188"/>
      <c r="P82" s="189"/>
      <c r="Q82" s="159"/>
      <c r="R82" s="636"/>
      <c r="S82" s="636"/>
      <c r="T82" s="636"/>
      <c r="U82" s="636"/>
      <c r="V82" s="636"/>
      <c r="W82" s="636"/>
      <c r="X82" s="632"/>
      <c r="Y82" s="632"/>
    </row>
    <row r="83" spans="1:25" ht="15" hidden="1" customHeight="1">
      <c r="A83" s="2732"/>
      <c r="B83" s="2735"/>
      <c r="C83" s="2692"/>
      <c r="D83" s="2610"/>
      <c r="E83" s="2739"/>
      <c r="F83" s="2743"/>
      <c r="G83" s="83"/>
      <c r="H83" s="911"/>
      <c r="I83" s="912"/>
      <c r="J83" s="913"/>
      <c r="K83" s="914"/>
      <c r="L83" s="915"/>
      <c r="M83" s="916"/>
      <c r="N83" s="215"/>
      <c r="O83" s="200"/>
      <c r="P83" s="201"/>
      <c r="Q83" s="161"/>
      <c r="R83" s="636"/>
      <c r="S83" s="636"/>
      <c r="T83" s="636"/>
      <c r="U83" s="636"/>
      <c r="V83" s="636"/>
      <c r="W83" s="636"/>
      <c r="X83" s="632"/>
      <c r="Y83" s="632"/>
    </row>
    <row r="84" spans="1:25" ht="59.4" hidden="1" customHeight="1" thickBot="1">
      <c r="A84" s="2733"/>
      <c r="B84" s="2736"/>
      <c r="C84" s="2693"/>
      <c r="D84" s="2600"/>
      <c r="E84" s="2740"/>
      <c r="F84" s="2740"/>
      <c r="G84" s="162" t="s">
        <v>12</v>
      </c>
      <c r="H84" s="888">
        <f t="shared" ref="H84:M84" si="22">SUM(H81:H83)</f>
        <v>0</v>
      </c>
      <c r="I84" s="889">
        <f t="shared" si="22"/>
        <v>0</v>
      </c>
      <c r="J84" s="890">
        <f t="shared" si="22"/>
        <v>0</v>
      </c>
      <c r="K84" s="891">
        <f t="shared" si="22"/>
        <v>0</v>
      </c>
      <c r="L84" s="892">
        <f>SUM(L81:L83)</f>
        <v>0</v>
      </c>
      <c r="M84" s="893">
        <f t="shared" si="22"/>
        <v>0</v>
      </c>
      <c r="N84" s="163"/>
      <c r="O84" s="192"/>
      <c r="P84" s="193"/>
      <c r="Q84" s="166"/>
      <c r="R84" s="636"/>
      <c r="S84" s="636"/>
      <c r="T84" s="636"/>
      <c r="U84" s="636"/>
      <c r="V84" s="636"/>
      <c r="W84" s="636"/>
      <c r="X84" s="632"/>
      <c r="Y84" s="632"/>
    </row>
    <row r="85" spans="1:25" ht="13.2" customHeight="1">
      <c r="A85" s="2731"/>
      <c r="B85" s="2734"/>
      <c r="C85" s="2691"/>
      <c r="D85" s="2811" t="s">
        <v>151</v>
      </c>
      <c r="E85" s="2737" t="s">
        <v>40</v>
      </c>
      <c r="F85" s="2741" t="s">
        <v>968</v>
      </c>
      <c r="G85" s="667" t="s">
        <v>129</v>
      </c>
      <c r="H85" s="906">
        <f>I85+K85</f>
        <v>0</v>
      </c>
      <c r="I85" s="900">
        <v>0</v>
      </c>
      <c r="J85" s="901">
        <v>0</v>
      </c>
      <c r="K85" s="902">
        <v>0</v>
      </c>
      <c r="L85" s="903">
        <v>339</v>
      </c>
      <c r="M85" s="904">
        <v>0</v>
      </c>
      <c r="N85" s="2168" t="s">
        <v>132</v>
      </c>
      <c r="O85" s="184"/>
      <c r="P85" s="185" t="s">
        <v>41</v>
      </c>
      <c r="Q85" s="154"/>
      <c r="R85" s="636"/>
      <c r="S85" s="636"/>
      <c r="T85" s="636"/>
      <c r="U85" s="636"/>
      <c r="V85" s="636"/>
      <c r="W85" s="636"/>
      <c r="X85" s="632"/>
      <c r="Y85" s="632"/>
    </row>
    <row r="86" spans="1:25">
      <c r="A86" s="2732"/>
      <c r="B86" s="2735"/>
      <c r="C86" s="2692"/>
      <c r="D86" s="2812"/>
      <c r="E86" s="2738"/>
      <c r="F86" s="2742"/>
      <c r="G86" s="155" t="s">
        <v>73</v>
      </c>
      <c r="H86" s="894">
        <f>I86+K86</f>
        <v>605.1</v>
      </c>
      <c r="I86" s="895">
        <v>5.0999999999999996</v>
      </c>
      <c r="J86" s="896">
        <v>5</v>
      </c>
      <c r="K86" s="897">
        <v>600</v>
      </c>
      <c r="L86" s="905">
        <v>1163</v>
      </c>
      <c r="M86" s="899">
        <v>0</v>
      </c>
      <c r="N86" s="202"/>
      <c r="O86" s="188"/>
      <c r="P86" s="189"/>
      <c r="Q86" s="159"/>
      <c r="R86" s="636"/>
      <c r="S86" s="636"/>
      <c r="T86" s="636"/>
      <c r="U86" s="636"/>
      <c r="V86" s="636"/>
      <c r="W86" s="636"/>
      <c r="X86" s="632"/>
      <c r="Y86" s="632"/>
    </row>
    <row r="87" spans="1:25" ht="20.399999999999999" customHeight="1">
      <c r="A87" s="2732"/>
      <c r="B87" s="2735"/>
      <c r="C87" s="2692"/>
      <c r="D87" s="2812"/>
      <c r="E87" s="2739"/>
      <c r="F87" s="2743"/>
      <c r="G87" s="933" t="s">
        <v>36</v>
      </c>
      <c r="H87" s="917">
        <f>I87+K87</f>
        <v>9.1999999999999993</v>
      </c>
      <c r="I87" s="918">
        <v>9.1999999999999993</v>
      </c>
      <c r="J87" s="919">
        <v>9</v>
      </c>
      <c r="K87" s="920">
        <v>0</v>
      </c>
      <c r="L87" s="921">
        <v>11</v>
      </c>
      <c r="M87" s="922">
        <v>0</v>
      </c>
      <c r="N87" s="2167"/>
      <c r="O87" s="200"/>
      <c r="P87" s="201"/>
      <c r="Q87" s="161"/>
      <c r="R87" s="636"/>
      <c r="S87" s="636"/>
      <c r="T87" s="636"/>
      <c r="U87" s="636"/>
      <c r="V87" s="636"/>
      <c r="W87" s="636"/>
      <c r="X87" s="632"/>
      <c r="Y87" s="632"/>
    </row>
    <row r="88" spans="1:25" ht="13.8" thickBot="1">
      <c r="A88" s="2733"/>
      <c r="B88" s="2736"/>
      <c r="C88" s="2693"/>
      <c r="D88" s="2813"/>
      <c r="E88" s="2740"/>
      <c r="F88" s="2740"/>
      <c r="G88" s="162" t="s">
        <v>12</v>
      </c>
      <c r="H88" s="888">
        <f>SUM(H85:H87)</f>
        <v>614.30000000000007</v>
      </c>
      <c r="I88" s="889">
        <f>SUM(I85:I87)</f>
        <v>14.299999999999999</v>
      </c>
      <c r="J88" s="890">
        <f>SUM(J85:J87)</f>
        <v>14</v>
      </c>
      <c r="K88" s="891">
        <f>SUM(K85:K87)</f>
        <v>600</v>
      </c>
      <c r="L88" s="891">
        <f t="shared" ref="L88:M88" si="23">SUM(L85:L87)</f>
        <v>1513</v>
      </c>
      <c r="M88" s="891">
        <f t="shared" si="23"/>
        <v>0</v>
      </c>
      <c r="N88" s="203"/>
      <c r="O88" s="192"/>
      <c r="P88" s="193"/>
      <c r="Q88" s="166"/>
      <c r="R88" s="636"/>
      <c r="S88" s="636"/>
      <c r="T88" s="636"/>
      <c r="U88" s="636"/>
      <c r="V88" s="636"/>
      <c r="W88" s="636"/>
      <c r="X88" s="632"/>
      <c r="Y88" s="632"/>
    </row>
    <row r="89" spans="1:25" ht="23.4" hidden="1" customHeight="1">
      <c r="A89" s="2731"/>
      <c r="B89" s="2734"/>
      <c r="C89" s="2691"/>
      <c r="D89" s="2599" t="s">
        <v>153</v>
      </c>
      <c r="E89" s="2737" t="s">
        <v>40</v>
      </c>
      <c r="F89" s="2741" t="s">
        <v>51</v>
      </c>
      <c r="G89" s="667" t="s">
        <v>129</v>
      </c>
      <c r="H89" s="906">
        <f>I89+K89</f>
        <v>0</v>
      </c>
      <c r="I89" s="900">
        <v>0</v>
      </c>
      <c r="J89" s="907"/>
      <c r="K89" s="902">
        <v>0</v>
      </c>
      <c r="L89" s="903">
        <v>0</v>
      </c>
      <c r="M89" s="904">
        <v>0</v>
      </c>
      <c r="N89" s="202"/>
      <c r="O89" s="184"/>
      <c r="P89" s="185"/>
      <c r="Q89" s="154"/>
      <c r="R89" s="636"/>
      <c r="S89" s="636"/>
      <c r="T89" s="636"/>
      <c r="U89" s="636"/>
      <c r="V89" s="636"/>
      <c r="W89" s="636"/>
      <c r="X89" s="632"/>
      <c r="Y89" s="632"/>
    </row>
    <row r="90" spans="1:25" ht="18" hidden="1" customHeight="1">
      <c r="A90" s="2732"/>
      <c r="B90" s="2735"/>
      <c r="C90" s="2692"/>
      <c r="D90" s="2610"/>
      <c r="E90" s="2738"/>
      <c r="F90" s="2742"/>
      <c r="G90" s="155" t="s">
        <v>52</v>
      </c>
      <c r="H90" s="894">
        <f>I90+K90</f>
        <v>0</v>
      </c>
      <c r="I90" s="895">
        <v>0</v>
      </c>
      <c r="J90" s="908"/>
      <c r="K90" s="897">
        <v>0</v>
      </c>
      <c r="L90" s="905">
        <v>0</v>
      </c>
      <c r="M90" s="899">
        <v>0</v>
      </c>
      <c r="N90" s="202"/>
      <c r="O90" s="188"/>
      <c r="P90" s="189"/>
      <c r="Q90" s="159"/>
      <c r="R90" s="636"/>
      <c r="S90" s="636"/>
      <c r="T90" s="636"/>
      <c r="U90" s="636"/>
      <c r="V90" s="636"/>
      <c r="W90" s="636"/>
      <c r="X90" s="632"/>
      <c r="Y90" s="632"/>
    </row>
    <row r="91" spans="1:25" ht="27" hidden="1" customHeight="1">
      <c r="A91" s="2732"/>
      <c r="B91" s="2735"/>
      <c r="C91" s="2692"/>
      <c r="D91" s="2610"/>
      <c r="E91" s="2739"/>
      <c r="F91" s="2743"/>
      <c r="G91" s="83"/>
      <c r="H91" s="911"/>
      <c r="I91" s="912"/>
      <c r="J91" s="913"/>
      <c r="K91" s="914"/>
      <c r="L91" s="915"/>
      <c r="M91" s="916"/>
      <c r="N91" s="202"/>
      <c r="O91" s="200"/>
      <c r="P91" s="201"/>
      <c r="Q91" s="161"/>
      <c r="R91" s="636"/>
      <c r="S91" s="636"/>
      <c r="T91" s="636"/>
      <c r="U91" s="636"/>
      <c r="V91" s="636"/>
      <c r="W91" s="636"/>
      <c r="X91" s="632"/>
      <c r="Y91" s="632"/>
    </row>
    <row r="92" spans="1:25" ht="29.4" hidden="1" customHeight="1" thickBot="1">
      <c r="A92" s="2733"/>
      <c r="B92" s="2736"/>
      <c r="C92" s="2693"/>
      <c r="D92" s="2600"/>
      <c r="E92" s="2740"/>
      <c r="F92" s="2740"/>
      <c r="G92" s="162" t="s">
        <v>12</v>
      </c>
      <c r="H92" s="888">
        <f t="shared" ref="H92:M92" si="24">SUM(H89:H91)</f>
        <v>0</v>
      </c>
      <c r="I92" s="889">
        <f t="shared" si="24"/>
        <v>0</v>
      </c>
      <c r="J92" s="890">
        <f t="shared" si="24"/>
        <v>0</v>
      </c>
      <c r="K92" s="891">
        <f t="shared" si="24"/>
        <v>0</v>
      </c>
      <c r="L92" s="892">
        <f t="shared" si="24"/>
        <v>0</v>
      </c>
      <c r="M92" s="893">
        <f t="shared" si="24"/>
        <v>0</v>
      </c>
      <c r="N92" s="203"/>
      <c r="O92" s="192"/>
      <c r="P92" s="193"/>
      <c r="Q92" s="166"/>
      <c r="R92" s="636"/>
      <c r="S92" s="636"/>
      <c r="T92" s="636"/>
      <c r="U92" s="636"/>
      <c r="V92" s="636"/>
      <c r="W92" s="636"/>
      <c r="X92" s="632"/>
      <c r="Y92" s="632"/>
    </row>
    <row r="93" spans="1:25" ht="13.2" customHeight="1">
      <c r="A93" s="2731"/>
      <c r="B93" s="2734"/>
      <c r="C93" s="2691"/>
      <c r="D93" s="2599" t="s">
        <v>154</v>
      </c>
      <c r="E93" s="2741" t="s">
        <v>40</v>
      </c>
      <c r="F93" s="2741" t="s">
        <v>51</v>
      </c>
      <c r="G93" s="667" t="s">
        <v>73</v>
      </c>
      <c r="H93" s="906">
        <f>I93+K93</f>
        <v>0</v>
      </c>
      <c r="I93" s="900">
        <v>0</v>
      </c>
      <c r="J93" s="907"/>
      <c r="K93" s="902">
        <v>0</v>
      </c>
      <c r="L93" s="903">
        <v>0</v>
      </c>
      <c r="M93" s="904">
        <v>0</v>
      </c>
      <c r="N93" s="946"/>
      <c r="O93" s="184"/>
      <c r="P93" s="185"/>
      <c r="Q93" s="154"/>
      <c r="R93" s="636"/>
      <c r="S93" s="636"/>
      <c r="T93" s="636"/>
      <c r="U93" s="636"/>
      <c r="V93" s="636"/>
      <c r="W93" s="636"/>
      <c r="X93" s="632"/>
      <c r="Y93" s="632"/>
    </row>
    <row r="94" spans="1:25" ht="16.95" customHeight="1">
      <c r="A94" s="2732"/>
      <c r="B94" s="2735"/>
      <c r="C94" s="2692"/>
      <c r="D94" s="2610"/>
      <c r="E94" s="2744"/>
      <c r="F94" s="2742"/>
      <c r="G94" s="155" t="s">
        <v>36</v>
      </c>
      <c r="H94" s="894">
        <f>I94+K94</f>
        <v>8</v>
      </c>
      <c r="I94" s="895">
        <v>8</v>
      </c>
      <c r="J94" s="896"/>
      <c r="K94" s="897">
        <v>0</v>
      </c>
      <c r="L94" s="905">
        <v>8</v>
      </c>
      <c r="M94" s="899">
        <v>8</v>
      </c>
      <c r="N94" s="947" t="s">
        <v>155</v>
      </c>
      <c r="O94" s="188" t="s">
        <v>41</v>
      </c>
      <c r="P94" s="189" t="s">
        <v>41</v>
      </c>
      <c r="Q94" s="159" t="s">
        <v>41</v>
      </c>
      <c r="R94" s="636"/>
      <c r="S94" s="636"/>
      <c r="T94" s="636"/>
      <c r="U94" s="636"/>
      <c r="V94" s="636"/>
      <c r="W94" s="636"/>
      <c r="X94" s="632"/>
      <c r="Y94" s="632"/>
    </row>
    <row r="95" spans="1:25">
      <c r="A95" s="2732"/>
      <c r="B95" s="2735"/>
      <c r="C95" s="2692"/>
      <c r="D95" s="2610"/>
      <c r="E95" s="2739"/>
      <c r="F95" s="2743"/>
      <c r="G95" s="83"/>
      <c r="H95" s="911"/>
      <c r="I95" s="912"/>
      <c r="J95" s="913"/>
      <c r="K95" s="914"/>
      <c r="L95" s="915"/>
      <c r="M95" s="916"/>
      <c r="N95" s="274"/>
      <c r="O95" s="200"/>
      <c r="P95" s="201"/>
      <c r="Q95" s="161"/>
      <c r="R95" s="636"/>
      <c r="S95" s="636"/>
      <c r="T95" s="636"/>
      <c r="U95" s="636"/>
      <c r="V95" s="636"/>
      <c r="W95" s="636"/>
      <c r="X95" s="632"/>
      <c r="Y95" s="632"/>
    </row>
    <row r="96" spans="1:25" ht="14.4" customHeight="1" thickBot="1">
      <c r="A96" s="2733"/>
      <c r="B96" s="2736"/>
      <c r="C96" s="2693"/>
      <c r="D96" s="2600"/>
      <c r="E96" s="2740"/>
      <c r="F96" s="2740"/>
      <c r="G96" s="216" t="s">
        <v>12</v>
      </c>
      <c r="H96" s="888">
        <f t="shared" ref="H96:M96" si="25">SUM(H93:H95)</f>
        <v>8</v>
      </c>
      <c r="I96" s="888">
        <f t="shared" si="25"/>
        <v>8</v>
      </c>
      <c r="J96" s="888">
        <f t="shared" si="25"/>
        <v>0</v>
      </c>
      <c r="K96" s="888">
        <f t="shared" si="25"/>
        <v>0</v>
      </c>
      <c r="L96" s="888">
        <f t="shared" si="25"/>
        <v>8</v>
      </c>
      <c r="M96" s="888">
        <f t="shared" si="25"/>
        <v>8</v>
      </c>
      <c r="N96" s="2194"/>
      <c r="O96" s="192"/>
      <c r="P96" s="193"/>
      <c r="Q96" s="166"/>
      <c r="R96" s="636"/>
      <c r="S96" s="636"/>
      <c r="T96" s="636"/>
      <c r="U96" s="636"/>
      <c r="V96" s="636"/>
      <c r="W96" s="636"/>
      <c r="X96" s="632"/>
      <c r="Y96" s="632"/>
    </row>
    <row r="97" spans="1:25" ht="13.2" customHeight="1">
      <c r="A97" s="2731"/>
      <c r="B97" s="2734"/>
      <c r="C97" s="2691"/>
      <c r="D97" s="2599" t="s">
        <v>459</v>
      </c>
      <c r="E97" s="2741" t="s">
        <v>40</v>
      </c>
      <c r="F97" s="2762" t="s">
        <v>969</v>
      </c>
      <c r="G97" s="667" t="s">
        <v>73</v>
      </c>
      <c r="H97" s="906">
        <f>I97+K97</f>
        <v>176.29999999999998</v>
      </c>
      <c r="I97" s="900">
        <v>3.1</v>
      </c>
      <c r="J97" s="901">
        <v>2.5</v>
      </c>
      <c r="K97" s="902">
        <v>173.2</v>
      </c>
      <c r="L97" s="903">
        <v>67</v>
      </c>
      <c r="M97" s="904">
        <v>0</v>
      </c>
      <c r="N97" s="169" t="s">
        <v>132</v>
      </c>
      <c r="O97" s="184"/>
      <c r="P97" s="185" t="s">
        <v>41</v>
      </c>
      <c r="Q97" s="154"/>
      <c r="R97" s="636"/>
      <c r="S97" s="636"/>
      <c r="T97" s="636"/>
      <c r="U97" s="636"/>
      <c r="V97" s="636"/>
      <c r="W97" s="636"/>
      <c r="X97" s="632"/>
      <c r="Y97" s="632"/>
    </row>
    <row r="98" spans="1:25">
      <c r="A98" s="2732"/>
      <c r="B98" s="2735"/>
      <c r="C98" s="2692"/>
      <c r="D98" s="2610"/>
      <c r="E98" s="2744"/>
      <c r="F98" s="2742"/>
      <c r="G98" s="155" t="s">
        <v>129</v>
      </c>
      <c r="H98" s="894">
        <f>I98+K98</f>
        <v>0</v>
      </c>
      <c r="I98" s="895">
        <v>0</v>
      </c>
      <c r="J98" s="896"/>
      <c r="K98" s="897">
        <v>0</v>
      </c>
      <c r="L98" s="905">
        <v>226</v>
      </c>
      <c r="M98" s="899">
        <v>0</v>
      </c>
      <c r="N98" s="169"/>
      <c r="O98" s="188"/>
      <c r="P98" s="189"/>
      <c r="Q98" s="159"/>
      <c r="R98" s="636"/>
      <c r="S98" s="636"/>
      <c r="T98" s="636"/>
      <c r="U98" s="636"/>
      <c r="V98" s="636"/>
      <c r="W98" s="636"/>
      <c r="X98" s="632"/>
      <c r="Y98" s="632"/>
    </row>
    <row r="99" spans="1:25">
      <c r="A99" s="2732"/>
      <c r="B99" s="2735"/>
      <c r="C99" s="2692"/>
      <c r="D99" s="2610"/>
      <c r="E99" s="2739"/>
      <c r="F99" s="2743"/>
      <c r="G99" s="83" t="s">
        <v>36</v>
      </c>
      <c r="H99" s="894">
        <f>I99+K99</f>
        <v>2.2000000000000002</v>
      </c>
      <c r="I99" s="948">
        <v>2.2000000000000002</v>
      </c>
      <c r="J99" s="950">
        <v>2.1</v>
      </c>
      <c r="K99" s="949">
        <v>0</v>
      </c>
      <c r="L99" s="915">
        <v>0</v>
      </c>
      <c r="M99" s="916">
        <v>0</v>
      </c>
      <c r="N99" s="169"/>
      <c r="O99" s="200"/>
      <c r="P99" s="201"/>
      <c r="Q99" s="161"/>
      <c r="R99" s="636"/>
      <c r="S99" s="636"/>
      <c r="T99" s="636"/>
      <c r="U99" s="636"/>
      <c r="V99" s="636"/>
      <c r="W99" s="636"/>
      <c r="X99" s="632"/>
      <c r="Y99" s="632"/>
    </row>
    <row r="100" spans="1:25" ht="14.4" customHeight="1" thickBot="1">
      <c r="A100" s="2733"/>
      <c r="B100" s="2736"/>
      <c r="C100" s="2693"/>
      <c r="D100" s="2600"/>
      <c r="E100" s="2740"/>
      <c r="F100" s="2740"/>
      <c r="G100" s="216" t="s">
        <v>12</v>
      </c>
      <c r="H100" s="888">
        <f t="shared" ref="H100:M100" si="26">SUM(H97:H99)</f>
        <v>178.49999999999997</v>
      </c>
      <c r="I100" s="888">
        <f t="shared" si="26"/>
        <v>5.3000000000000007</v>
      </c>
      <c r="J100" s="888">
        <f t="shared" si="26"/>
        <v>4.5999999999999996</v>
      </c>
      <c r="K100" s="888">
        <f t="shared" si="26"/>
        <v>173.2</v>
      </c>
      <c r="L100" s="888">
        <f t="shared" si="26"/>
        <v>293</v>
      </c>
      <c r="M100" s="888">
        <f t="shared" si="26"/>
        <v>0</v>
      </c>
      <c r="N100" s="2195"/>
      <c r="O100" s="192"/>
      <c r="P100" s="193"/>
      <c r="Q100" s="166"/>
      <c r="R100" s="636"/>
      <c r="S100" s="636"/>
      <c r="T100" s="636"/>
      <c r="U100" s="636"/>
      <c r="V100" s="636"/>
      <c r="W100" s="636"/>
      <c r="X100" s="632"/>
      <c r="Y100" s="632"/>
    </row>
    <row r="101" spans="1:25" s="632" customFormat="1" ht="16.95" customHeight="1">
      <c r="A101" s="2152"/>
      <c r="B101" s="2153"/>
      <c r="C101" s="2151"/>
      <c r="D101" s="2599" t="s">
        <v>450</v>
      </c>
      <c r="E101" s="2741" t="s">
        <v>40</v>
      </c>
      <c r="F101" s="2762" t="s">
        <v>969</v>
      </c>
      <c r="G101" s="667" t="s">
        <v>73</v>
      </c>
      <c r="H101" s="906">
        <f>I101+K101</f>
        <v>0</v>
      </c>
      <c r="I101" s="900">
        <v>0</v>
      </c>
      <c r="J101" s="907"/>
      <c r="K101" s="902">
        <v>0</v>
      </c>
      <c r="L101" s="903">
        <v>0</v>
      </c>
      <c r="M101" s="904">
        <v>0</v>
      </c>
      <c r="N101" s="169" t="s">
        <v>140</v>
      </c>
      <c r="O101" s="184"/>
      <c r="P101" s="185" t="s">
        <v>41</v>
      </c>
      <c r="Q101" s="154"/>
      <c r="R101" s="636"/>
      <c r="S101" s="636"/>
      <c r="T101" s="636"/>
      <c r="U101" s="636"/>
      <c r="V101" s="636"/>
      <c r="W101" s="636"/>
    </row>
    <row r="102" spans="1:25" s="632" customFormat="1" ht="14.4" customHeight="1">
      <c r="A102" s="2152"/>
      <c r="B102" s="2153"/>
      <c r="C102" s="2151"/>
      <c r="D102" s="2610"/>
      <c r="E102" s="2744"/>
      <c r="F102" s="2742"/>
      <c r="G102" s="155" t="s">
        <v>129</v>
      </c>
      <c r="H102" s="894">
        <f>I102+K102</f>
        <v>0</v>
      </c>
      <c r="I102" s="895">
        <v>0</v>
      </c>
      <c r="J102" s="896"/>
      <c r="K102" s="897">
        <v>0</v>
      </c>
      <c r="L102" s="905">
        <v>0</v>
      </c>
      <c r="M102" s="899">
        <v>0</v>
      </c>
      <c r="N102" s="169" t="s">
        <v>132</v>
      </c>
      <c r="O102" s="188"/>
      <c r="P102" s="189"/>
      <c r="Q102" s="159"/>
      <c r="R102" s="636"/>
      <c r="S102" s="636"/>
      <c r="T102" s="636"/>
      <c r="U102" s="636"/>
      <c r="V102" s="636"/>
      <c r="W102" s="636"/>
    </row>
    <row r="103" spans="1:25" s="632" customFormat="1" ht="13.95" customHeight="1">
      <c r="A103" s="2152"/>
      <c r="B103" s="2153"/>
      <c r="C103" s="2151"/>
      <c r="D103" s="2610"/>
      <c r="E103" s="2739"/>
      <c r="F103" s="2743"/>
      <c r="G103" s="83" t="s">
        <v>36</v>
      </c>
      <c r="H103" s="894">
        <f>I103+K103</f>
        <v>0</v>
      </c>
      <c r="I103" s="948">
        <v>0</v>
      </c>
      <c r="J103" s="913"/>
      <c r="K103" s="949">
        <v>0</v>
      </c>
      <c r="L103" s="915">
        <v>0</v>
      </c>
      <c r="M103" s="916">
        <v>0</v>
      </c>
      <c r="N103" s="169"/>
      <c r="O103" s="200"/>
      <c r="P103" s="201"/>
      <c r="Q103" s="161"/>
      <c r="R103" s="636"/>
      <c r="S103" s="636"/>
      <c r="T103" s="636"/>
      <c r="U103" s="636"/>
      <c r="V103" s="636"/>
      <c r="W103" s="636"/>
    </row>
    <row r="104" spans="1:25" s="632" customFormat="1" ht="13.2" customHeight="1" thickBot="1">
      <c r="A104" s="2152"/>
      <c r="B104" s="2153"/>
      <c r="C104" s="2151"/>
      <c r="D104" s="2600"/>
      <c r="E104" s="2740"/>
      <c r="F104" s="2740"/>
      <c r="G104" s="216" t="s">
        <v>12</v>
      </c>
      <c r="H104" s="888">
        <f t="shared" ref="H104:M104" si="27">SUM(H101:H103)</f>
        <v>0</v>
      </c>
      <c r="I104" s="888">
        <f t="shared" si="27"/>
        <v>0</v>
      </c>
      <c r="J104" s="888">
        <f t="shared" si="27"/>
        <v>0</v>
      </c>
      <c r="K104" s="888">
        <f t="shared" si="27"/>
        <v>0</v>
      </c>
      <c r="L104" s="888">
        <f t="shared" si="27"/>
        <v>0</v>
      </c>
      <c r="M104" s="888">
        <f t="shared" si="27"/>
        <v>0</v>
      </c>
      <c r="N104" s="2195"/>
      <c r="O104" s="192"/>
      <c r="P104" s="193"/>
      <c r="Q104" s="166"/>
      <c r="R104" s="636"/>
      <c r="S104" s="636"/>
      <c r="T104" s="636"/>
      <c r="U104" s="636"/>
      <c r="V104" s="636"/>
      <c r="W104" s="636"/>
    </row>
    <row r="105" spans="1:25" ht="13.2" customHeight="1">
      <c r="A105" s="2731"/>
      <c r="B105" s="2734"/>
      <c r="C105" s="2691"/>
      <c r="D105" s="2811" t="s">
        <v>726</v>
      </c>
      <c r="E105" s="2741" t="s">
        <v>40</v>
      </c>
      <c r="F105" s="2762" t="s">
        <v>156</v>
      </c>
      <c r="G105" s="667" t="s">
        <v>129</v>
      </c>
      <c r="H105" s="906">
        <f>I105+K105</f>
        <v>0</v>
      </c>
      <c r="I105" s="900">
        <v>0</v>
      </c>
      <c r="J105" s="907"/>
      <c r="K105" s="2267">
        <v>0</v>
      </c>
      <c r="L105" s="956">
        <v>0</v>
      </c>
      <c r="M105" s="934">
        <v>0</v>
      </c>
      <c r="N105" s="2265" t="s">
        <v>460</v>
      </c>
      <c r="O105" s="184"/>
      <c r="P105" s="185" t="s">
        <v>41</v>
      </c>
      <c r="Q105" s="154"/>
      <c r="R105" s="636"/>
      <c r="S105" s="636"/>
      <c r="T105" s="636"/>
      <c r="U105" s="636"/>
      <c r="V105" s="636"/>
      <c r="W105" s="636"/>
      <c r="X105" s="632"/>
      <c r="Y105" s="632"/>
    </row>
    <row r="106" spans="1:25">
      <c r="A106" s="2732"/>
      <c r="B106" s="2735"/>
      <c r="C106" s="2692"/>
      <c r="D106" s="2812"/>
      <c r="E106" s="2744"/>
      <c r="F106" s="2742"/>
      <c r="G106" s="155" t="s">
        <v>36</v>
      </c>
      <c r="H106" s="894">
        <f>I106+K106</f>
        <v>171.4</v>
      </c>
      <c r="I106" s="895">
        <v>38.4</v>
      </c>
      <c r="J106" s="896"/>
      <c r="K106" s="2268">
        <v>133</v>
      </c>
      <c r="L106" s="965">
        <v>0</v>
      </c>
      <c r="M106" s="935">
        <v>0</v>
      </c>
      <c r="N106" s="169" t="s">
        <v>132</v>
      </c>
      <c r="O106" s="188"/>
      <c r="P106" s="189"/>
      <c r="Q106" s="159"/>
      <c r="R106" s="636"/>
      <c r="S106" s="636"/>
      <c r="T106" s="636"/>
      <c r="U106" s="636"/>
      <c r="V106" s="636"/>
      <c r="W106" s="636"/>
      <c r="X106" s="632"/>
      <c r="Y106" s="632"/>
    </row>
    <row r="107" spans="1:25">
      <c r="A107" s="2732"/>
      <c r="B107" s="2735"/>
      <c r="C107" s="2692"/>
      <c r="D107" s="2812"/>
      <c r="E107" s="2739"/>
      <c r="F107" s="2814"/>
      <c r="G107" s="2264" t="s">
        <v>73</v>
      </c>
      <c r="H107" s="894">
        <f>I107+K107</f>
        <v>0</v>
      </c>
      <c r="I107" s="895">
        <v>0</v>
      </c>
      <c r="J107" s="908"/>
      <c r="K107" s="2269"/>
      <c r="L107" s="965">
        <v>0</v>
      </c>
      <c r="M107" s="935">
        <v>0</v>
      </c>
      <c r="N107" s="202"/>
      <c r="O107" s="200"/>
      <c r="P107" s="201"/>
      <c r="Q107" s="161"/>
      <c r="R107" s="636"/>
      <c r="S107" s="636"/>
      <c r="T107" s="636"/>
      <c r="U107" s="636"/>
      <c r="V107" s="636"/>
      <c r="W107" s="636"/>
      <c r="X107" s="632"/>
      <c r="Y107" s="632"/>
    </row>
    <row r="108" spans="1:25" s="632" customFormat="1" ht="11.4" customHeight="1" thickBot="1">
      <c r="A108" s="2732"/>
      <c r="B108" s="2735"/>
      <c r="C108" s="2692"/>
      <c r="D108" s="2812"/>
      <c r="E108" s="2739"/>
      <c r="F108" s="2739"/>
      <c r="G108" s="83" t="s">
        <v>1002</v>
      </c>
      <c r="H108" s="911"/>
      <c r="I108" s="950"/>
      <c r="J108" s="913"/>
      <c r="K108" s="2263"/>
      <c r="L108" s="2270">
        <v>1536</v>
      </c>
      <c r="M108" s="936">
        <v>3442</v>
      </c>
      <c r="N108" s="2266"/>
      <c r="O108" s="200"/>
      <c r="P108" s="201"/>
      <c r="Q108" s="161"/>
      <c r="R108" s="636"/>
      <c r="S108" s="636"/>
      <c r="T108" s="636"/>
      <c r="U108" s="636"/>
      <c r="V108" s="636"/>
      <c r="W108" s="636"/>
    </row>
    <row r="109" spans="1:25" ht="14.4" customHeight="1" thickBot="1">
      <c r="A109" s="2733"/>
      <c r="B109" s="2736"/>
      <c r="C109" s="2693"/>
      <c r="D109" s="2813"/>
      <c r="E109" s="2740"/>
      <c r="F109" s="2740"/>
      <c r="G109" s="216" t="s">
        <v>12</v>
      </c>
      <c r="H109" s="888">
        <f t="shared" ref="H109:K109" si="28">SUM(H105:H107)</f>
        <v>171.4</v>
      </c>
      <c r="I109" s="888">
        <f t="shared" si="28"/>
        <v>38.4</v>
      </c>
      <c r="J109" s="888">
        <f t="shared" si="28"/>
        <v>0</v>
      </c>
      <c r="K109" s="888">
        <f t="shared" si="28"/>
        <v>133</v>
      </c>
      <c r="L109" s="966">
        <f>SUM(L105:L108)</f>
        <v>1536</v>
      </c>
      <c r="M109" s="943">
        <f>SUM(M105:M108)</f>
        <v>3442</v>
      </c>
      <c r="N109" s="941"/>
      <c r="O109" s="192"/>
      <c r="P109" s="193"/>
      <c r="Q109" s="166"/>
      <c r="R109" s="636"/>
      <c r="S109" s="636"/>
      <c r="T109" s="636"/>
      <c r="U109" s="636"/>
      <c r="V109" s="636"/>
      <c r="W109" s="636"/>
      <c r="X109" s="632"/>
      <c r="Y109" s="632"/>
    </row>
    <row r="110" spans="1:25" ht="13.2" customHeight="1">
      <c r="A110" s="2731"/>
      <c r="B110" s="2734"/>
      <c r="C110" s="2691"/>
      <c r="D110" s="2599" t="s">
        <v>651</v>
      </c>
      <c r="E110" s="2741" t="s">
        <v>40</v>
      </c>
      <c r="F110" s="2741" t="s">
        <v>51</v>
      </c>
      <c r="G110" s="667" t="s">
        <v>129</v>
      </c>
      <c r="H110" s="906">
        <f>I110+K110</f>
        <v>0</v>
      </c>
      <c r="I110" s="900">
        <v>0</v>
      </c>
      <c r="J110" s="907"/>
      <c r="K110" s="902">
        <v>0</v>
      </c>
      <c r="L110" s="903">
        <v>0</v>
      </c>
      <c r="M110" s="904">
        <v>0</v>
      </c>
      <c r="N110" s="202" t="s">
        <v>132</v>
      </c>
      <c r="O110" s="184"/>
      <c r="P110" s="185" t="s">
        <v>41</v>
      </c>
      <c r="Q110" s="154"/>
      <c r="R110" s="280"/>
      <c r="S110" s="636"/>
      <c r="T110" s="636"/>
      <c r="U110" s="636"/>
      <c r="V110" s="636"/>
      <c r="W110" s="636"/>
      <c r="X110" s="632"/>
      <c r="Y110" s="632"/>
    </row>
    <row r="111" spans="1:25">
      <c r="A111" s="2732"/>
      <c r="B111" s="2735"/>
      <c r="C111" s="2692"/>
      <c r="D111" s="2610"/>
      <c r="E111" s="2744"/>
      <c r="F111" s="2742"/>
      <c r="G111" s="155" t="s">
        <v>73</v>
      </c>
      <c r="H111" s="894">
        <f>I111+K111</f>
        <v>87.2</v>
      </c>
      <c r="I111" s="895">
        <v>32</v>
      </c>
      <c r="J111" s="896">
        <v>7.3</v>
      </c>
      <c r="K111" s="897">
        <v>55.2</v>
      </c>
      <c r="L111" s="905">
        <v>20</v>
      </c>
      <c r="M111" s="899">
        <v>0</v>
      </c>
      <c r="N111" s="202"/>
      <c r="O111" s="188"/>
      <c r="P111" s="189"/>
      <c r="Q111" s="159"/>
      <c r="R111" s="280"/>
      <c r="S111" s="636"/>
      <c r="T111" s="636"/>
      <c r="U111" s="636"/>
      <c r="V111" s="636"/>
      <c r="W111" s="636"/>
      <c r="X111" s="632"/>
      <c r="Y111" s="632"/>
    </row>
    <row r="112" spans="1:25">
      <c r="A112" s="2732"/>
      <c r="B112" s="2735"/>
      <c r="C112" s="2692"/>
      <c r="D112" s="2610"/>
      <c r="E112" s="2739"/>
      <c r="F112" s="2743"/>
      <c r="G112" s="83" t="s">
        <v>36</v>
      </c>
      <c r="H112" s="911">
        <f>I112+K112</f>
        <v>15.5</v>
      </c>
      <c r="I112" s="948">
        <v>5.7</v>
      </c>
      <c r="J112" s="950">
        <v>1.3</v>
      </c>
      <c r="K112" s="949">
        <v>9.8000000000000007</v>
      </c>
      <c r="L112" s="915">
        <v>3</v>
      </c>
      <c r="M112" s="916">
        <v>0</v>
      </c>
      <c r="N112" s="202"/>
      <c r="O112" s="200"/>
      <c r="P112" s="201"/>
      <c r="Q112" s="161"/>
      <c r="R112" s="280"/>
      <c r="S112" s="636"/>
      <c r="T112" s="636"/>
      <c r="U112" s="636"/>
      <c r="V112" s="636"/>
      <c r="W112" s="636"/>
      <c r="X112" s="632"/>
      <c r="Y112" s="632"/>
    </row>
    <row r="113" spans="1:25" ht="27.6" customHeight="1" thickBot="1">
      <c r="A113" s="2733"/>
      <c r="B113" s="2736"/>
      <c r="C113" s="2693"/>
      <c r="D113" s="2600"/>
      <c r="E113" s="2740"/>
      <c r="F113" s="2740"/>
      <c r="G113" s="216" t="s">
        <v>12</v>
      </c>
      <c r="H113" s="888">
        <f t="shared" ref="H113:L113" si="29">SUM(H110:H112)</f>
        <v>102.7</v>
      </c>
      <c r="I113" s="888">
        <f t="shared" si="29"/>
        <v>37.700000000000003</v>
      </c>
      <c r="J113" s="888">
        <f t="shared" si="29"/>
        <v>8.6</v>
      </c>
      <c r="K113" s="888">
        <f t="shared" si="29"/>
        <v>65</v>
      </c>
      <c r="L113" s="888">
        <f t="shared" si="29"/>
        <v>23</v>
      </c>
      <c r="M113" s="888"/>
      <c r="N113" s="203"/>
      <c r="O113" s="192"/>
      <c r="P113" s="193"/>
      <c r="Q113" s="166"/>
      <c r="R113" s="280"/>
      <c r="S113" s="636"/>
      <c r="T113" s="636"/>
      <c r="U113" s="636"/>
      <c r="V113" s="636"/>
      <c r="W113" s="636"/>
      <c r="X113" s="632"/>
      <c r="Y113" s="632"/>
    </row>
    <row r="114" spans="1:25" ht="13.2" hidden="1" customHeight="1">
      <c r="A114" s="2731"/>
      <c r="B114" s="2734"/>
      <c r="C114" s="2691"/>
      <c r="D114" s="2599" t="s">
        <v>157</v>
      </c>
      <c r="E114" s="2737" t="s">
        <v>40</v>
      </c>
      <c r="F114" s="2741" t="s">
        <v>139</v>
      </c>
      <c r="G114" s="667" t="s">
        <v>129</v>
      </c>
      <c r="H114" s="906">
        <f>I114+K114</f>
        <v>18</v>
      </c>
      <c r="I114" s="900">
        <v>0</v>
      </c>
      <c r="J114" s="907"/>
      <c r="K114" s="902">
        <v>18</v>
      </c>
      <c r="L114" s="903">
        <v>0</v>
      </c>
      <c r="M114" s="904"/>
      <c r="N114" s="202" t="s">
        <v>131</v>
      </c>
      <c r="O114" s="184" t="s">
        <v>41</v>
      </c>
      <c r="P114" s="185"/>
      <c r="Q114" s="154"/>
      <c r="R114" s="280"/>
      <c r="S114" s="636"/>
      <c r="T114" s="636"/>
      <c r="U114" s="636"/>
      <c r="V114" s="636"/>
      <c r="W114" s="636"/>
      <c r="X114" s="632"/>
      <c r="Y114" s="632"/>
    </row>
    <row r="115" spans="1:25" ht="13.2" hidden="1" customHeight="1">
      <c r="A115" s="2732"/>
      <c r="B115" s="2735"/>
      <c r="C115" s="2692"/>
      <c r="D115" s="2610"/>
      <c r="E115" s="2738"/>
      <c r="F115" s="2742"/>
      <c r="G115" s="155" t="s">
        <v>73</v>
      </c>
      <c r="H115" s="894">
        <f>I115+K115</f>
        <v>0</v>
      </c>
      <c r="I115" s="895">
        <v>0</v>
      </c>
      <c r="J115" s="896">
        <v>0</v>
      </c>
      <c r="K115" s="897">
        <v>0</v>
      </c>
      <c r="L115" s="905">
        <v>0</v>
      </c>
      <c r="M115" s="899"/>
      <c r="N115" s="202" t="s">
        <v>132</v>
      </c>
      <c r="O115" s="188"/>
      <c r="P115" s="189" t="s">
        <v>41</v>
      </c>
      <c r="Q115" s="159"/>
      <c r="R115" s="280"/>
      <c r="S115" s="636"/>
      <c r="T115" s="636"/>
      <c r="U115" s="636"/>
      <c r="V115" s="636"/>
      <c r="W115" s="636"/>
      <c r="X115" s="632"/>
      <c r="Y115" s="632"/>
    </row>
    <row r="116" spans="1:25" ht="26.4" hidden="1" customHeight="1">
      <c r="A116" s="2732"/>
      <c r="B116" s="2735"/>
      <c r="C116" s="2692"/>
      <c r="D116" s="2610"/>
      <c r="E116" s="2739"/>
      <c r="F116" s="2743"/>
      <c r="G116" s="155" t="s">
        <v>36</v>
      </c>
      <c r="H116" s="894">
        <f>I116+K116</f>
        <v>0</v>
      </c>
      <c r="I116" s="895">
        <v>0</v>
      </c>
      <c r="J116" s="896">
        <v>0</v>
      </c>
      <c r="K116" s="897">
        <v>0</v>
      </c>
      <c r="L116" s="905">
        <v>0</v>
      </c>
      <c r="M116" s="899"/>
      <c r="N116" s="2167" t="s">
        <v>461</v>
      </c>
      <c r="O116" s="200"/>
      <c r="P116" s="201"/>
      <c r="Q116" s="161"/>
      <c r="R116" s="280"/>
      <c r="S116" s="636"/>
      <c r="T116" s="636"/>
      <c r="U116" s="636"/>
      <c r="V116" s="636"/>
      <c r="W116" s="636"/>
      <c r="X116" s="632"/>
      <c r="Y116" s="632"/>
    </row>
    <row r="117" spans="1:25" ht="13.2" hidden="1" customHeight="1">
      <c r="A117" s="2732"/>
      <c r="B117" s="2735"/>
      <c r="C117" s="2692"/>
      <c r="D117" s="2610"/>
      <c r="E117" s="2739"/>
      <c r="F117" s="2739"/>
      <c r="G117" s="83"/>
      <c r="H117" s="911"/>
      <c r="I117" s="912"/>
      <c r="J117" s="913"/>
      <c r="K117" s="914"/>
      <c r="L117" s="915"/>
      <c r="M117" s="916"/>
      <c r="N117" s="2196"/>
      <c r="O117" s="200"/>
      <c r="P117" s="201"/>
      <c r="Q117" s="161"/>
      <c r="R117" s="280"/>
      <c r="S117" s="636"/>
      <c r="T117" s="636"/>
      <c r="U117" s="636"/>
      <c r="V117" s="636"/>
      <c r="W117" s="636"/>
      <c r="X117" s="632"/>
      <c r="Y117" s="632"/>
    </row>
    <row r="118" spans="1:25" ht="13.95" hidden="1" customHeight="1" thickBot="1">
      <c r="A118" s="2733"/>
      <c r="B118" s="2736"/>
      <c r="C118" s="2693"/>
      <c r="D118" s="2600"/>
      <c r="E118" s="2740"/>
      <c r="F118" s="2740"/>
      <c r="G118" s="162" t="s">
        <v>12</v>
      </c>
      <c r="H118" s="888">
        <v>0</v>
      </c>
      <c r="I118" s="888">
        <f t="shared" ref="I118:L118" si="30">SUM(I114:I117)</f>
        <v>0</v>
      </c>
      <c r="J118" s="888">
        <f t="shared" si="30"/>
        <v>0</v>
      </c>
      <c r="K118" s="893">
        <v>0</v>
      </c>
      <c r="L118" s="892">
        <f t="shared" si="30"/>
        <v>0</v>
      </c>
      <c r="M118" s="893"/>
      <c r="N118" s="203"/>
      <c r="O118" s="192"/>
      <c r="P118" s="193"/>
      <c r="Q118" s="166"/>
      <c r="R118" s="280"/>
      <c r="S118" s="636"/>
      <c r="T118" s="636"/>
      <c r="U118" s="636"/>
      <c r="V118" s="636"/>
      <c r="W118" s="636"/>
      <c r="X118" s="632"/>
      <c r="Y118" s="632"/>
    </row>
    <row r="119" spans="1:25" ht="13.2" customHeight="1">
      <c r="A119" s="2731"/>
      <c r="B119" s="2734"/>
      <c r="C119" s="2691"/>
      <c r="D119" s="2599" t="s">
        <v>158</v>
      </c>
      <c r="E119" s="2741" t="s">
        <v>40</v>
      </c>
      <c r="F119" s="2741" t="s">
        <v>964</v>
      </c>
      <c r="G119" s="667" t="s">
        <v>129</v>
      </c>
      <c r="H119" s="906">
        <f>I119+K119</f>
        <v>0</v>
      </c>
      <c r="I119" s="900">
        <v>0</v>
      </c>
      <c r="J119" s="907"/>
      <c r="K119" s="902">
        <v>0</v>
      </c>
      <c r="L119" s="903">
        <v>3.2</v>
      </c>
      <c r="M119" s="904">
        <v>1.7</v>
      </c>
      <c r="N119" s="202" t="s">
        <v>132</v>
      </c>
      <c r="O119" s="184"/>
      <c r="P119" s="185"/>
      <c r="Q119" s="154" t="s">
        <v>41</v>
      </c>
      <c r="R119" s="280"/>
      <c r="S119" s="636"/>
      <c r="T119" s="636"/>
      <c r="U119" s="636"/>
      <c r="V119" s="636"/>
      <c r="W119" s="636"/>
      <c r="X119" s="632"/>
      <c r="Y119" s="632"/>
    </row>
    <row r="120" spans="1:25">
      <c r="A120" s="2732"/>
      <c r="B120" s="2735"/>
      <c r="C120" s="2692"/>
      <c r="D120" s="2610"/>
      <c r="E120" s="2744"/>
      <c r="F120" s="2742"/>
      <c r="G120" s="155" t="s">
        <v>73</v>
      </c>
      <c r="H120" s="894">
        <f>I120+K120</f>
        <v>36.9</v>
      </c>
      <c r="I120" s="895">
        <v>36.9</v>
      </c>
      <c r="J120" s="896"/>
      <c r="K120" s="897">
        <v>0</v>
      </c>
      <c r="L120" s="905">
        <v>39.5</v>
      </c>
      <c r="M120" s="899">
        <v>19.899999999999999</v>
      </c>
      <c r="N120" s="202"/>
      <c r="O120" s="188"/>
      <c r="P120" s="189"/>
      <c r="Q120" s="159"/>
      <c r="R120" s="280"/>
      <c r="S120" s="636"/>
      <c r="T120" s="636"/>
      <c r="U120" s="636"/>
      <c r="V120" s="636"/>
      <c r="W120" s="636"/>
      <c r="X120" s="632"/>
      <c r="Y120" s="632"/>
    </row>
    <row r="121" spans="1:25">
      <c r="A121" s="2732"/>
      <c r="B121" s="2735"/>
      <c r="C121" s="2692"/>
      <c r="D121" s="2610"/>
      <c r="E121" s="2739"/>
      <c r="F121" s="2743"/>
      <c r="G121" s="83" t="s">
        <v>36</v>
      </c>
      <c r="H121" s="911">
        <f>I121+K121</f>
        <v>0</v>
      </c>
      <c r="I121" s="948">
        <v>0</v>
      </c>
      <c r="J121" s="913"/>
      <c r="K121" s="949">
        <v>0</v>
      </c>
      <c r="L121" s="915">
        <v>0</v>
      </c>
      <c r="M121" s="916">
        <v>0</v>
      </c>
      <c r="N121" s="202"/>
      <c r="O121" s="200"/>
      <c r="P121" s="201"/>
      <c r="Q121" s="161"/>
      <c r="R121" s="280"/>
      <c r="S121" s="636"/>
      <c r="T121" s="636"/>
      <c r="U121" s="636"/>
      <c r="V121" s="636"/>
      <c r="W121" s="636"/>
      <c r="X121" s="632"/>
      <c r="Y121" s="632"/>
    </row>
    <row r="122" spans="1:25" ht="13.8" thickBot="1">
      <c r="A122" s="2733"/>
      <c r="B122" s="2736"/>
      <c r="C122" s="2693"/>
      <c r="D122" s="2600"/>
      <c r="E122" s="2740"/>
      <c r="F122" s="2740"/>
      <c r="G122" s="216" t="s">
        <v>12</v>
      </c>
      <c r="H122" s="888">
        <f t="shared" ref="H122:M122" si="31">SUM(H119:H121)</f>
        <v>36.9</v>
      </c>
      <c r="I122" s="888">
        <f t="shared" si="31"/>
        <v>36.9</v>
      </c>
      <c r="J122" s="888">
        <f t="shared" si="31"/>
        <v>0</v>
      </c>
      <c r="K122" s="888">
        <f t="shared" si="31"/>
        <v>0</v>
      </c>
      <c r="L122" s="888">
        <f t="shared" si="31"/>
        <v>42.7</v>
      </c>
      <c r="M122" s="888">
        <f t="shared" si="31"/>
        <v>21.599999999999998</v>
      </c>
      <c r="N122" s="203"/>
      <c r="O122" s="192"/>
      <c r="P122" s="193"/>
      <c r="Q122" s="166"/>
      <c r="R122" s="280"/>
      <c r="S122" s="636"/>
      <c r="T122" s="636"/>
      <c r="U122" s="636"/>
      <c r="V122" s="636"/>
      <c r="W122" s="636"/>
      <c r="X122" s="632"/>
      <c r="Y122" s="632"/>
    </row>
    <row r="123" spans="1:25" ht="13.2" customHeight="1">
      <c r="A123" s="2731"/>
      <c r="B123" s="2734"/>
      <c r="C123" s="2691"/>
      <c r="D123" s="2599" t="s">
        <v>159</v>
      </c>
      <c r="E123" s="2741" t="s">
        <v>40</v>
      </c>
      <c r="F123" s="2741" t="s">
        <v>964</v>
      </c>
      <c r="G123" s="667" t="s">
        <v>129</v>
      </c>
      <c r="H123" s="906">
        <f>I123+K123</f>
        <v>0</v>
      </c>
      <c r="I123" s="900">
        <v>0</v>
      </c>
      <c r="J123" s="907"/>
      <c r="K123" s="902">
        <v>0</v>
      </c>
      <c r="L123" s="903">
        <v>0</v>
      </c>
      <c r="M123" s="904">
        <v>0</v>
      </c>
      <c r="N123" s="202" t="s">
        <v>132</v>
      </c>
      <c r="O123" s="184" t="s">
        <v>41</v>
      </c>
      <c r="P123" s="185"/>
      <c r="Q123" s="154"/>
      <c r="R123" s="280"/>
      <c r="S123" s="636"/>
      <c r="T123" s="636"/>
      <c r="U123" s="636"/>
      <c r="V123" s="636"/>
      <c r="W123" s="636"/>
      <c r="X123" s="632"/>
      <c r="Y123" s="632"/>
    </row>
    <row r="124" spans="1:25">
      <c r="A124" s="2732"/>
      <c r="B124" s="2735"/>
      <c r="C124" s="2692"/>
      <c r="D124" s="2610"/>
      <c r="E124" s="2744"/>
      <c r="F124" s="2742"/>
      <c r="G124" s="155" t="s">
        <v>73</v>
      </c>
      <c r="H124" s="894">
        <f>I124+K124</f>
        <v>0</v>
      </c>
      <c r="I124" s="895">
        <v>0</v>
      </c>
      <c r="J124" s="896"/>
      <c r="K124" s="897">
        <v>0</v>
      </c>
      <c r="L124" s="905">
        <v>0</v>
      </c>
      <c r="M124" s="899">
        <v>0</v>
      </c>
      <c r="N124" s="202"/>
      <c r="O124" s="188"/>
      <c r="P124" s="189"/>
      <c r="Q124" s="159"/>
      <c r="R124" s="280"/>
      <c r="S124" s="636"/>
      <c r="T124" s="636"/>
      <c r="U124" s="636"/>
      <c r="V124" s="636"/>
      <c r="W124" s="636"/>
      <c r="X124" s="632"/>
      <c r="Y124" s="632"/>
    </row>
    <row r="125" spans="1:25">
      <c r="A125" s="2732"/>
      <c r="B125" s="2735"/>
      <c r="C125" s="2692"/>
      <c r="D125" s="2610"/>
      <c r="E125" s="2739"/>
      <c r="F125" s="2743"/>
      <c r="G125" s="83" t="s">
        <v>36</v>
      </c>
      <c r="H125" s="911">
        <f>I125+K125</f>
        <v>0</v>
      </c>
      <c r="I125" s="948">
        <v>0</v>
      </c>
      <c r="J125" s="913"/>
      <c r="K125" s="2197">
        <v>0</v>
      </c>
      <c r="L125" s="915">
        <v>0</v>
      </c>
      <c r="M125" s="916">
        <v>0</v>
      </c>
      <c r="N125" s="202"/>
      <c r="O125" s="200"/>
      <c r="P125" s="201"/>
      <c r="Q125" s="161"/>
      <c r="R125" s="280"/>
      <c r="S125" s="636"/>
      <c r="T125" s="636"/>
      <c r="U125" s="636"/>
      <c r="V125" s="636"/>
      <c r="W125" s="636"/>
      <c r="X125" s="632"/>
      <c r="Y125" s="632"/>
    </row>
    <row r="126" spans="1:25" ht="21" customHeight="1" thickBot="1">
      <c r="A126" s="2733"/>
      <c r="B126" s="2736"/>
      <c r="C126" s="2693"/>
      <c r="D126" s="2600"/>
      <c r="E126" s="2740"/>
      <c r="F126" s="2740"/>
      <c r="G126" s="216" t="s">
        <v>12</v>
      </c>
      <c r="H126" s="888">
        <f t="shared" ref="H126:M126" si="32">SUM(H123:H125)</f>
        <v>0</v>
      </c>
      <c r="I126" s="888">
        <f t="shared" si="32"/>
        <v>0</v>
      </c>
      <c r="J126" s="888">
        <f t="shared" si="32"/>
        <v>0</v>
      </c>
      <c r="K126" s="888">
        <f t="shared" si="32"/>
        <v>0</v>
      </c>
      <c r="L126" s="888">
        <f t="shared" si="32"/>
        <v>0</v>
      </c>
      <c r="M126" s="888">
        <f t="shared" si="32"/>
        <v>0</v>
      </c>
      <c r="N126" s="203"/>
      <c r="O126" s="192"/>
      <c r="P126" s="193"/>
      <c r="Q126" s="166"/>
      <c r="R126" s="280"/>
      <c r="S126" s="636"/>
      <c r="T126" s="636"/>
      <c r="U126" s="636"/>
      <c r="V126" s="636"/>
      <c r="W126" s="636"/>
      <c r="X126" s="632"/>
      <c r="Y126" s="632"/>
    </row>
    <row r="127" spans="1:25" ht="13.2" customHeight="1">
      <c r="A127" s="2731"/>
      <c r="B127" s="2734"/>
      <c r="C127" s="2691"/>
      <c r="D127" s="2599" t="s">
        <v>160</v>
      </c>
      <c r="E127" s="2741" t="s">
        <v>40</v>
      </c>
      <c r="F127" s="2741" t="s">
        <v>964</v>
      </c>
      <c r="G127" s="667" t="s">
        <v>129</v>
      </c>
      <c r="H127" s="906">
        <f>I127+K127</f>
        <v>0</v>
      </c>
      <c r="I127" s="900">
        <v>0</v>
      </c>
      <c r="J127" s="907"/>
      <c r="K127" s="902">
        <v>0</v>
      </c>
      <c r="L127" s="903">
        <v>0</v>
      </c>
      <c r="M127" s="904">
        <v>0</v>
      </c>
      <c r="N127" s="202" t="s">
        <v>132</v>
      </c>
      <c r="O127" s="184"/>
      <c r="P127" s="185"/>
      <c r="Q127" s="154" t="s">
        <v>41</v>
      </c>
      <c r="R127" s="280"/>
      <c r="S127" s="636"/>
      <c r="T127" s="636"/>
      <c r="U127" s="636"/>
      <c r="V127" s="636"/>
      <c r="W127" s="636"/>
      <c r="X127" s="632"/>
      <c r="Y127" s="632"/>
    </row>
    <row r="128" spans="1:25">
      <c r="A128" s="2732"/>
      <c r="B128" s="2735"/>
      <c r="C128" s="2692"/>
      <c r="D128" s="2610"/>
      <c r="E128" s="2744"/>
      <c r="F128" s="2742"/>
      <c r="G128" s="155" t="s">
        <v>73</v>
      </c>
      <c r="H128" s="894">
        <f>I128+K128</f>
        <v>5</v>
      </c>
      <c r="I128" s="895">
        <v>5</v>
      </c>
      <c r="J128" s="896">
        <v>0</v>
      </c>
      <c r="K128" s="897">
        <v>0</v>
      </c>
      <c r="L128" s="905">
        <v>5</v>
      </c>
      <c r="M128" s="899">
        <v>5</v>
      </c>
      <c r="N128" s="202"/>
      <c r="O128" s="188"/>
      <c r="P128" s="189"/>
      <c r="Q128" s="159"/>
      <c r="R128" s="280"/>
      <c r="S128" s="636"/>
      <c r="T128" s="636"/>
      <c r="U128" s="636"/>
      <c r="V128" s="636"/>
      <c r="W128" s="636"/>
      <c r="X128" s="632"/>
      <c r="Y128" s="632"/>
    </row>
    <row r="129" spans="1:25">
      <c r="A129" s="2732"/>
      <c r="B129" s="2735"/>
      <c r="C129" s="2692"/>
      <c r="D129" s="2610"/>
      <c r="E129" s="2739"/>
      <c r="F129" s="2743"/>
      <c r="G129" s="83" t="s">
        <v>36</v>
      </c>
      <c r="H129" s="911">
        <f>I129+K129</f>
        <v>1</v>
      </c>
      <c r="I129" s="948">
        <v>1</v>
      </c>
      <c r="J129" s="950">
        <v>0.9</v>
      </c>
      <c r="K129" s="914"/>
      <c r="L129" s="915">
        <v>1.1000000000000001</v>
      </c>
      <c r="M129" s="916">
        <v>1.1000000000000001</v>
      </c>
      <c r="N129" s="202"/>
      <c r="O129" s="200"/>
      <c r="P129" s="201"/>
      <c r="Q129" s="161"/>
      <c r="R129" s="280"/>
      <c r="S129" s="636"/>
      <c r="T129" s="636"/>
      <c r="U129" s="636"/>
      <c r="V129" s="636"/>
      <c r="W129" s="636"/>
      <c r="X129" s="632"/>
      <c r="Y129" s="632"/>
    </row>
    <row r="130" spans="1:25" ht="42" customHeight="1" thickBot="1">
      <c r="A130" s="2733"/>
      <c r="B130" s="2736"/>
      <c r="C130" s="2693"/>
      <c r="D130" s="2600"/>
      <c r="E130" s="2740"/>
      <c r="F130" s="2740"/>
      <c r="G130" s="216" t="s">
        <v>12</v>
      </c>
      <c r="H130" s="888">
        <f t="shared" ref="H130:L130" si="33">SUM(H127:H129)</f>
        <v>6</v>
      </c>
      <c r="I130" s="888">
        <f t="shared" si="33"/>
        <v>6</v>
      </c>
      <c r="J130" s="888">
        <f t="shared" si="33"/>
        <v>0.9</v>
      </c>
      <c r="K130" s="888">
        <f t="shared" si="33"/>
        <v>0</v>
      </c>
      <c r="L130" s="888">
        <f t="shared" si="33"/>
        <v>6.1</v>
      </c>
      <c r="M130" s="888">
        <v>0</v>
      </c>
      <c r="N130" s="203"/>
      <c r="O130" s="192"/>
      <c r="P130" s="193"/>
      <c r="Q130" s="166"/>
      <c r="R130" s="280"/>
      <c r="S130" s="636"/>
      <c r="T130" s="636"/>
      <c r="U130" s="636"/>
      <c r="V130" s="636"/>
      <c r="W130" s="636"/>
      <c r="X130" s="632"/>
      <c r="Y130" s="632"/>
    </row>
    <row r="131" spans="1:25" ht="13.2" customHeight="1">
      <c r="A131" s="2731"/>
      <c r="B131" s="2734"/>
      <c r="C131" s="2691"/>
      <c r="D131" s="2599" t="s">
        <v>161</v>
      </c>
      <c r="E131" s="2741" t="s">
        <v>40</v>
      </c>
      <c r="F131" s="2741" t="s">
        <v>964</v>
      </c>
      <c r="G131" s="667" t="s">
        <v>129</v>
      </c>
      <c r="H131" s="906">
        <f>I131+K131</f>
        <v>0</v>
      </c>
      <c r="I131" s="900">
        <v>0</v>
      </c>
      <c r="J131" s="907"/>
      <c r="K131" s="902">
        <v>0</v>
      </c>
      <c r="L131" s="903">
        <v>0</v>
      </c>
      <c r="M131" s="904">
        <v>0</v>
      </c>
      <c r="N131" s="202"/>
      <c r="O131" s="184"/>
      <c r="P131" s="185"/>
      <c r="Q131" s="154"/>
      <c r="R131" s="280"/>
      <c r="S131" s="636"/>
      <c r="T131" s="636"/>
      <c r="U131" s="636"/>
      <c r="V131" s="636"/>
      <c r="W131" s="636"/>
      <c r="X131" s="632"/>
      <c r="Y131" s="632"/>
    </row>
    <row r="132" spans="1:25">
      <c r="A132" s="2732"/>
      <c r="B132" s="2735"/>
      <c r="C132" s="2692"/>
      <c r="D132" s="2610"/>
      <c r="E132" s="2744"/>
      <c r="F132" s="2742"/>
      <c r="G132" s="155" t="s">
        <v>73</v>
      </c>
      <c r="H132" s="894">
        <f>I132+K132</f>
        <v>38</v>
      </c>
      <c r="I132" s="895">
        <v>20.5</v>
      </c>
      <c r="J132" s="896">
        <v>6</v>
      </c>
      <c r="K132" s="897">
        <v>17.5</v>
      </c>
      <c r="L132" s="905">
        <v>0</v>
      </c>
      <c r="M132" s="899">
        <v>0</v>
      </c>
      <c r="N132" s="202"/>
      <c r="O132" s="188"/>
      <c r="P132" s="189"/>
      <c r="Q132" s="159"/>
      <c r="R132" s="280"/>
      <c r="S132" s="636"/>
      <c r="T132" s="636"/>
      <c r="U132" s="636"/>
      <c r="V132" s="636"/>
      <c r="W132" s="636"/>
      <c r="X132" s="632"/>
      <c r="Y132" s="632"/>
    </row>
    <row r="133" spans="1:25">
      <c r="A133" s="2732"/>
      <c r="B133" s="2735"/>
      <c r="C133" s="2692"/>
      <c r="D133" s="2610"/>
      <c r="E133" s="2739"/>
      <c r="F133" s="2743"/>
      <c r="G133" s="83" t="s">
        <v>36</v>
      </c>
      <c r="H133" s="911">
        <f>I133+K133</f>
        <v>0</v>
      </c>
      <c r="I133" s="948">
        <v>0</v>
      </c>
      <c r="J133" s="940">
        <v>0</v>
      </c>
      <c r="K133" s="949">
        <v>0</v>
      </c>
      <c r="L133" s="915">
        <v>0</v>
      </c>
      <c r="M133" s="916">
        <v>0</v>
      </c>
      <c r="N133" s="202"/>
      <c r="O133" s="200"/>
      <c r="P133" s="201"/>
      <c r="Q133" s="161"/>
      <c r="R133" s="280"/>
      <c r="S133" s="636"/>
      <c r="T133" s="636"/>
      <c r="U133" s="636"/>
      <c r="V133" s="636"/>
      <c r="W133" s="636"/>
      <c r="X133" s="632"/>
      <c r="Y133" s="632"/>
    </row>
    <row r="134" spans="1:25" ht="42" customHeight="1" thickBot="1">
      <c r="A134" s="2733"/>
      <c r="B134" s="2736"/>
      <c r="C134" s="2693"/>
      <c r="D134" s="2600"/>
      <c r="E134" s="2740"/>
      <c r="F134" s="2740"/>
      <c r="G134" s="216" t="s">
        <v>12</v>
      </c>
      <c r="H134" s="888">
        <f t="shared" ref="H134:M134" si="34">SUM(H131:H133)</f>
        <v>38</v>
      </c>
      <c r="I134" s="888">
        <f t="shared" si="34"/>
        <v>20.5</v>
      </c>
      <c r="J134" s="888">
        <f t="shared" si="34"/>
        <v>6</v>
      </c>
      <c r="K134" s="888">
        <f t="shared" si="34"/>
        <v>17.5</v>
      </c>
      <c r="L134" s="888">
        <f t="shared" si="34"/>
        <v>0</v>
      </c>
      <c r="M134" s="888">
        <f t="shared" si="34"/>
        <v>0</v>
      </c>
      <c r="N134" s="203"/>
      <c r="O134" s="192"/>
      <c r="P134" s="193"/>
      <c r="Q134" s="166"/>
      <c r="R134" s="280"/>
      <c r="S134" s="636"/>
      <c r="T134" s="636"/>
      <c r="U134" s="636"/>
      <c r="V134" s="636"/>
      <c r="W134" s="636"/>
      <c r="X134" s="632"/>
      <c r="Y134" s="632"/>
    </row>
    <row r="135" spans="1:25" ht="13.2" customHeight="1">
      <c r="A135" s="2731"/>
      <c r="B135" s="2734"/>
      <c r="C135" s="2691"/>
      <c r="D135" s="2599" t="s">
        <v>162</v>
      </c>
      <c r="E135" s="2741" t="s">
        <v>40</v>
      </c>
      <c r="F135" s="2741" t="s">
        <v>964</v>
      </c>
      <c r="G135" s="667" t="s">
        <v>129</v>
      </c>
      <c r="H135" s="906">
        <f>I135+K135</f>
        <v>0</v>
      </c>
      <c r="I135" s="900">
        <v>0</v>
      </c>
      <c r="J135" s="907"/>
      <c r="K135" s="902">
        <v>0</v>
      </c>
      <c r="L135" s="903">
        <v>0</v>
      </c>
      <c r="M135" s="904">
        <v>0</v>
      </c>
      <c r="N135" s="202" t="s">
        <v>132</v>
      </c>
      <c r="O135" s="184"/>
      <c r="P135" s="185"/>
      <c r="Q135" s="154" t="s">
        <v>41</v>
      </c>
      <c r="R135" s="280"/>
      <c r="S135" s="636"/>
      <c r="T135" s="636"/>
      <c r="U135" s="636"/>
      <c r="V135" s="636"/>
      <c r="W135" s="636"/>
      <c r="X135" s="632"/>
      <c r="Y135" s="632"/>
    </row>
    <row r="136" spans="1:25">
      <c r="A136" s="2732"/>
      <c r="B136" s="2735"/>
      <c r="C136" s="2692"/>
      <c r="D136" s="2610"/>
      <c r="E136" s="2744"/>
      <c r="F136" s="2742"/>
      <c r="G136" s="155" t="s">
        <v>73</v>
      </c>
      <c r="H136" s="894">
        <f>I136+K136</f>
        <v>0</v>
      </c>
      <c r="I136" s="895">
        <v>0</v>
      </c>
      <c r="J136" s="896"/>
      <c r="K136" s="897">
        <v>0</v>
      </c>
      <c r="L136" s="905">
        <v>0</v>
      </c>
      <c r="M136" s="899">
        <v>0</v>
      </c>
      <c r="N136" s="202"/>
      <c r="O136" s="188"/>
      <c r="P136" s="189"/>
      <c r="Q136" s="159"/>
      <c r="R136" s="280"/>
      <c r="S136" s="636"/>
      <c r="T136" s="636"/>
      <c r="U136" s="636"/>
      <c r="V136" s="636"/>
      <c r="W136" s="636"/>
      <c r="X136" s="632"/>
      <c r="Y136" s="632"/>
    </row>
    <row r="137" spans="1:25">
      <c r="A137" s="2732"/>
      <c r="B137" s="2735"/>
      <c r="C137" s="2692"/>
      <c r="D137" s="2610"/>
      <c r="E137" s="2739"/>
      <c r="F137" s="2743"/>
      <c r="G137" s="83" t="s">
        <v>36</v>
      </c>
      <c r="H137" s="911">
        <f>I137+K137</f>
        <v>0</v>
      </c>
      <c r="I137" s="948">
        <v>0</v>
      </c>
      <c r="J137" s="913"/>
      <c r="K137" s="949">
        <v>0</v>
      </c>
      <c r="L137" s="915">
        <v>0</v>
      </c>
      <c r="M137" s="916">
        <v>0</v>
      </c>
      <c r="N137" s="202"/>
      <c r="O137" s="200"/>
      <c r="P137" s="201"/>
      <c r="Q137" s="161"/>
      <c r="R137" s="280"/>
      <c r="S137" s="636"/>
      <c r="T137" s="636"/>
      <c r="U137" s="636"/>
      <c r="V137" s="636"/>
      <c r="W137" s="636"/>
      <c r="X137" s="632"/>
      <c r="Y137" s="632"/>
    </row>
    <row r="138" spans="1:25" ht="22.2" customHeight="1" thickBot="1">
      <c r="A138" s="2733"/>
      <c r="B138" s="2736"/>
      <c r="C138" s="2693"/>
      <c r="D138" s="2600"/>
      <c r="E138" s="2740"/>
      <c r="F138" s="2740"/>
      <c r="G138" s="216" t="s">
        <v>12</v>
      </c>
      <c r="H138" s="888">
        <f t="shared" ref="H138:M138" si="35">SUM(H135:H137)</f>
        <v>0</v>
      </c>
      <c r="I138" s="888">
        <f t="shared" si="35"/>
        <v>0</v>
      </c>
      <c r="J138" s="888">
        <f t="shared" si="35"/>
        <v>0</v>
      </c>
      <c r="K138" s="888">
        <f t="shared" si="35"/>
        <v>0</v>
      </c>
      <c r="L138" s="888">
        <f t="shared" si="35"/>
        <v>0</v>
      </c>
      <c r="M138" s="888">
        <f t="shared" si="35"/>
        <v>0</v>
      </c>
      <c r="N138" s="203"/>
      <c r="O138" s="192"/>
      <c r="P138" s="193"/>
      <c r="Q138" s="166"/>
      <c r="R138" s="280"/>
      <c r="S138" s="636"/>
      <c r="T138" s="636"/>
      <c r="U138" s="636"/>
      <c r="V138" s="636"/>
      <c r="W138" s="636"/>
      <c r="X138" s="632"/>
      <c r="Y138" s="632"/>
    </row>
    <row r="139" spans="1:25" ht="13.2" customHeight="1">
      <c r="A139" s="2731"/>
      <c r="B139" s="2734"/>
      <c r="C139" s="2691"/>
      <c r="D139" s="2599" t="s">
        <v>163</v>
      </c>
      <c r="E139" s="2741" t="s">
        <v>40</v>
      </c>
      <c r="F139" s="2741" t="s">
        <v>964</v>
      </c>
      <c r="G139" s="667" t="s">
        <v>129</v>
      </c>
      <c r="H139" s="906">
        <f>I139+K139</f>
        <v>0</v>
      </c>
      <c r="I139" s="900">
        <v>0</v>
      </c>
      <c r="J139" s="907"/>
      <c r="K139" s="902">
        <v>0</v>
      </c>
      <c r="L139" s="903">
        <v>0</v>
      </c>
      <c r="M139" s="904">
        <v>0</v>
      </c>
      <c r="N139" s="202" t="s">
        <v>132</v>
      </c>
      <c r="O139" s="184"/>
      <c r="P139" s="185"/>
      <c r="Q139" s="154" t="s">
        <v>41</v>
      </c>
      <c r="R139" s="280"/>
      <c r="S139" s="636"/>
      <c r="T139" s="636"/>
      <c r="U139" s="636"/>
      <c r="V139" s="636"/>
      <c r="W139" s="636"/>
      <c r="X139" s="632"/>
      <c r="Y139" s="632"/>
    </row>
    <row r="140" spans="1:25">
      <c r="A140" s="2732"/>
      <c r="B140" s="2735"/>
      <c r="C140" s="2692"/>
      <c r="D140" s="2610"/>
      <c r="E140" s="2744"/>
      <c r="F140" s="2742"/>
      <c r="G140" s="155" t="s">
        <v>73</v>
      </c>
      <c r="H140" s="894">
        <f>I140+K140</f>
        <v>0</v>
      </c>
      <c r="I140" s="895">
        <v>0</v>
      </c>
      <c r="J140" s="896"/>
      <c r="K140" s="897">
        <v>0</v>
      </c>
      <c r="L140" s="905">
        <v>0</v>
      </c>
      <c r="M140" s="899">
        <v>0</v>
      </c>
      <c r="N140" s="202"/>
      <c r="O140" s="188"/>
      <c r="P140" s="189"/>
      <c r="Q140" s="159"/>
      <c r="R140" s="280"/>
      <c r="S140" s="636"/>
      <c r="T140" s="636"/>
      <c r="U140" s="636"/>
      <c r="V140" s="636"/>
      <c r="W140" s="636"/>
      <c r="X140" s="632"/>
      <c r="Y140" s="632"/>
    </row>
    <row r="141" spans="1:25">
      <c r="A141" s="2732"/>
      <c r="B141" s="2735"/>
      <c r="C141" s="2692"/>
      <c r="D141" s="2610"/>
      <c r="E141" s="2739"/>
      <c r="F141" s="2743"/>
      <c r="G141" s="83" t="s">
        <v>36</v>
      </c>
      <c r="H141" s="911">
        <f>I141+K141</f>
        <v>0</v>
      </c>
      <c r="I141" s="948">
        <v>0</v>
      </c>
      <c r="J141" s="913"/>
      <c r="K141" s="949">
        <v>0</v>
      </c>
      <c r="L141" s="915"/>
      <c r="M141" s="916"/>
      <c r="N141" s="202"/>
      <c r="O141" s="200"/>
      <c r="P141" s="201"/>
      <c r="Q141" s="161"/>
      <c r="R141" s="280"/>
      <c r="S141" s="636"/>
      <c r="T141" s="636"/>
      <c r="U141" s="636"/>
      <c r="V141" s="636"/>
      <c r="W141" s="636"/>
      <c r="X141" s="632"/>
      <c r="Y141" s="632"/>
    </row>
    <row r="142" spans="1:25" ht="29.4" customHeight="1" thickBot="1">
      <c r="A142" s="2733"/>
      <c r="B142" s="2736"/>
      <c r="C142" s="2693"/>
      <c r="D142" s="2600"/>
      <c r="E142" s="2740"/>
      <c r="F142" s="2740"/>
      <c r="G142" s="216" t="s">
        <v>12</v>
      </c>
      <c r="H142" s="888">
        <f t="shared" ref="H142:M142" si="36">SUM(H139:H141)</f>
        <v>0</v>
      </c>
      <c r="I142" s="888">
        <f t="shared" si="36"/>
        <v>0</v>
      </c>
      <c r="J142" s="888">
        <f t="shared" si="36"/>
        <v>0</v>
      </c>
      <c r="K142" s="888">
        <f t="shared" si="36"/>
        <v>0</v>
      </c>
      <c r="L142" s="888">
        <f t="shared" si="36"/>
        <v>0</v>
      </c>
      <c r="M142" s="888">
        <f t="shared" si="36"/>
        <v>0</v>
      </c>
      <c r="N142" s="203"/>
      <c r="O142" s="192"/>
      <c r="P142" s="193"/>
      <c r="Q142" s="166"/>
      <c r="R142" s="280"/>
      <c r="S142" s="636"/>
      <c r="T142" s="636"/>
      <c r="U142" s="636"/>
      <c r="V142" s="636"/>
      <c r="W142" s="636"/>
      <c r="X142" s="632"/>
      <c r="Y142" s="632"/>
    </row>
    <row r="143" spans="1:25" s="632" customFormat="1" ht="18.600000000000001" customHeight="1">
      <c r="A143" s="2152"/>
      <c r="B143" s="2153"/>
      <c r="C143" s="2151"/>
      <c r="D143" s="2599" t="s">
        <v>437</v>
      </c>
      <c r="E143" s="2741" t="s">
        <v>40</v>
      </c>
      <c r="F143" s="2741" t="s">
        <v>970</v>
      </c>
      <c r="G143" s="667" t="s">
        <v>129</v>
      </c>
      <c r="H143" s="906">
        <f>I143+K143</f>
        <v>0</v>
      </c>
      <c r="I143" s="900">
        <v>0</v>
      </c>
      <c r="J143" s="907"/>
      <c r="K143" s="902">
        <v>0</v>
      </c>
      <c r="L143" s="903">
        <v>0</v>
      </c>
      <c r="M143" s="904">
        <v>0</v>
      </c>
      <c r="N143" s="202" t="s">
        <v>132</v>
      </c>
      <c r="O143" s="184"/>
      <c r="P143" s="185" t="s">
        <v>41</v>
      </c>
      <c r="Q143" s="154"/>
      <c r="R143" s="280"/>
      <c r="S143" s="636"/>
      <c r="T143" s="636"/>
      <c r="U143" s="636"/>
      <c r="V143" s="636"/>
      <c r="W143" s="636"/>
      <c r="X143" s="305"/>
    </row>
    <row r="144" spans="1:25" s="632" customFormat="1" ht="11.4" customHeight="1">
      <c r="A144" s="2152"/>
      <c r="B144" s="2153"/>
      <c r="C144" s="2151"/>
      <c r="D144" s="2610"/>
      <c r="E144" s="2744"/>
      <c r="F144" s="2742"/>
      <c r="G144" s="155" t="s">
        <v>73</v>
      </c>
      <c r="H144" s="894">
        <f>I144+K144</f>
        <v>219.2</v>
      </c>
      <c r="I144" s="895">
        <v>219.2</v>
      </c>
      <c r="J144" s="896">
        <v>0</v>
      </c>
      <c r="K144" s="897">
        <v>0</v>
      </c>
      <c r="L144" s="905">
        <v>15.3</v>
      </c>
      <c r="M144" s="899">
        <v>0</v>
      </c>
      <c r="N144" s="202"/>
      <c r="O144" s="188"/>
      <c r="P144" s="189"/>
      <c r="Q144" s="159"/>
      <c r="R144" s="280"/>
      <c r="S144" s="636"/>
      <c r="T144" s="636"/>
      <c r="U144" s="636"/>
      <c r="V144" s="636"/>
      <c r="W144" s="636"/>
      <c r="X144" s="305"/>
    </row>
    <row r="145" spans="1:25" s="632" customFormat="1" ht="13.2" customHeight="1">
      <c r="A145" s="2152"/>
      <c r="B145" s="2153"/>
      <c r="C145" s="2151"/>
      <c r="D145" s="2610"/>
      <c r="E145" s="2739"/>
      <c r="F145" s="2743"/>
      <c r="G145" s="83" t="s">
        <v>36</v>
      </c>
      <c r="H145" s="911">
        <f>I145+K145</f>
        <v>0</v>
      </c>
      <c r="I145" s="948">
        <v>0</v>
      </c>
      <c r="J145" s="940">
        <v>0</v>
      </c>
      <c r="K145" s="949">
        <v>0</v>
      </c>
      <c r="L145" s="915">
        <v>0</v>
      </c>
      <c r="M145" s="916">
        <v>0</v>
      </c>
      <c r="N145" s="202"/>
      <c r="O145" s="200"/>
      <c r="P145" s="201"/>
      <c r="Q145" s="161"/>
      <c r="R145" s="280"/>
      <c r="S145" s="636"/>
      <c r="T145" s="636"/>
      <c r="U145" s="636"/>
      <c r="V145" s="636"/>
      <c r="W145" s="636"/>
      <c r="X145" s="305"/>
    </row>
    <row r="146" spans="1:25" s="632" customFormat="1" ht="16.95" customHeight="1" thickBot="1">
      <c r="A146" s="2152"/>
      <c r="B146" s="2153"/>
      <c r="C146" s="2151"/>
      <c r="D146" s="2600"/>
      <c r="E146" s="2740"/>
      <c r="F146" s="2740"/>
      <c r="G146" s="216" t="s">
        <v>12</v>
      </c>
      <c r="H146" s="888">
        <f t="shared" ref="H146:M146" si="37">SUM(H143:H145)</f>
        <v>219.2</v>
      </c>
      <c r="I146" s="888">
        <f t="shared" si="37"/>
        <v>219.2</v>
      </c>
      <c r="J146" s="888">
        <f t="shared" si="37"/>
        <v>0</v>
      </c>
      <c r="K146" s="888">
        <f t="shared" si="37"/>
        <v>0</v>
      </c>
      <c r="L146" s="888">
        <f>SUM(L143:L145)</f>
        <v>15.3</v>
      </c>
      <c r="M146" s="888">
        <f t="shared" si="37"/>
        <v>0</v>
      </c>
      <c r="N146" s="203"/>
      <c r="O146" s="192"/>
      <c r="P146" s="193"/>
      <c r="Q146" s="166"/>
      <c r="R146" s="280"/>
      <c r="S146" s="636"/>
      <c r="T146" s="636"/>
      <c r="U146" s="636"/>
      <c r="V146" s="636"/>
      <c r="W146" s="636"/>
      <c r="X146" s="305"/>
    </row>
    <row r="147" spans="1:25" s="632" customFormat="1" ht="21.6" customHeight="1">
      <c r="A147" s="2731"/>
      <c r="B147" s="2734"/>
      <c r="C147" s="2691"/>
      <c r="D147" s="2599" t="s">
        <v>164</v>
      </c>
      <c r="E147" s="2741" t="s">
        <v>40</v>
      </c>
      <c r="F147" s="2741" t="s">
        <v>971</v>
      </c>
      <c r="G147" s="667" t="s">
        <v>129</v>
      </c>
      <c r="H147" s="906">
        <f>I147+K147</f>
        <v>0</v>
      </c>
      <c r="I147" s="900">
        <v>0</v>
      </c>
      <c r="J147" s="907"/>
      <c r="K147" s="902">
        <v>0</v>
      </c>
      <c r="L147" s="903">
        <v>0</v>
      </c>
      <c r="M147" s="904">
        <v>0</v>
      </c>
      <c r="N147" s="202" t="s">
        <v>132</v>
      </c>
      <c r="O147" s="184"/>
      <c r="P147" s="185" t="s">
        <v>41</v>
      </c>
      <c r="Q147" s="154"/>
      <c r="R147" s="280"/>
      <c r="S147" s="636"/>
      <c r="T147" s="636"/>
      <c r="U147" s="636"/>
      <c r="V147" s="636"/>
      <c r="W147" s="636"/>
    </row>
    <row r="148" spans="1:25" s="632" customFormat="1" ht="17.399999999999999" customHeight="1">
      <c r="A148" s="2732"/>
      <c r="B148" s="2735"/>
      <c r="C148" s="2692"/>
      <c r="D148" s="2610"/>
      <c r="E148" s="2744"/>
      <c r="F148" s="2742"/>
      <c r="G148" s="155" t="s">
        <v>73</v>
      </c>
      <c r="H148" s="894">
        <f>I148+K148</f>
        <v>350.97</v>
      </c>
      <c r="I148" s="895">
        <v>350.97</v>
      </c>
      <c r="J148" s="896">
        <v>7.4</v>
      </c>
      <c r="K148" s="897">
        <v>0</v>
      </c>
      <c r="L148" s="905">
        <v>203.1</v>
      </c>
      <c r="M148" s="899">
        <v>0</v>
      </c>
      <c r="N148" s="202"/>
      <c r="O148" s="188"/>
      <c r="P148" s="189"/>
      <c r="Q148" s="159"/>
      <c r="R148" s="280"/>
      <c r="S148" s="636"/>
      <c r="T148" s="636"/>
      <c r="U148" s="636"/>
      <c r="V148" s="636"/>
      <c r="W148" s="636"/>
    </row>
    <row r="149" spans="1:25" s="632" customFormat="1" ht="17.399999999999999" customHeight="1">
      <c r="A149" s="2732"/>
      <c r="B149" s="2735"/>
      <c r="C149" s="2692"/>
      <c r="D149" s="2610"/>
      <c r="E149" s="2739"/>
      <c r="F149" s="2743"/>
      <c r="G149" s="83" t="s">
        <v>36</v>
      </c>
      <c r="H149" s="911">
        <f>I149+K149</f>
        <v>0</v>
      </c>
      <c r="I149" s="948">
        <v>0</v>
      </c>
      <c r="J149" s="913"/>
      <c r="K149" s="949">
        <v>0</v>
      </c>
      <c r="L149" s="915">
        <v>0</v>
      </c>
      <c r="M149" s="916">
        <v>0</v>
      </c>
      <c r="N149" s="202"/>
      <c r="O149" s="200"/>
      <c r="P149" s="201"/>
      <c r="Q149" s="161"/>
      <c r="R149" s="280"/>
      <c r="S149" s="636"/>
      <c r="T149" s="636"/>
      <c r="U149" s="636"/>
      <c r="V149" s="636"/>
      <c r="W149" s="636"/>
    </row>
    <row r="150" spans="1:25" s="632" customFormat="1" ht="15" customHeight="1" thickBot="1">
      <c r="A150" s="2733"/>
      <c r="B150" s="2736"/>
      <c r="C150" s="2693"/>
      <c r="D150" s="2600"/>
      <c r="E150" s="2740"/>
      <c r="F150" s="2740"/>
      <c r="G150" s="216" t="s">
        <v>12</v>
      </c>
      <c r="H150" s="888">
        <f t="shared" ref="H150:M150" si="38">SUM(H147:H149)</f>
        <v>350.97</v>
      </c>
      <c r="I150" s="888">
        <f t="shared" si="38"/>
        <v>350.97</v>
      </c>
      <c r="J150" s="888">
        <f t="shared" si="38"/>
        <v>7.4</v>
      </c>
      <c r="K150" s="888">
        <f t="shared" si="38"/>
        <v>0</v>
      </c>
      <c r="L150" s="888">
        <f t="shared" si="38"/>
        <v>203.1</v>
      </c>
      <c r="M150" s="888">
        <f t="shared" si="38"/>
        <v>0</v>
      </c>
      <c r="N150" s="203"/>
      <c r="O150" s="192"/>
      <c r="P150" s="193"/>
      <c r="Q150" s="166"/>
      <c r="R150" s="280"/>
      <c r="S150" s="636"/>
      <c r="T150" s="636"/>
      <c r="U150" s="636"/>
      <c r="V150" s="636"/>
      <c r="W150" s="636"/>
    </row>
    <row r="151" spans="1:25" s="632" customFormat="1" ht="15" customHeight="1">
      <c r="A151" s="2152"/>
      <c r="B151" s="2153"/>
      <c r="C151" s="2151"/>
      <c r="D151" s="2811" t="s">
        <v>401</v>
      </c>
      <c r="E151" s="2741" t="s">
        <v>40</v>
      </c>
      <c r="F151" s="2741" t="s">
        <v>972</v>
      </c>
      <c r="G151" s="667" t="s">
        <v>129</v>
      </c>
      <c r="H151" s="906">
        <f>I151+K151</f>
        <v>0</v>
      </c>
      <c r="I151" s="900">
        <v>0</v>
      </c>
      <c r="J151" s="907"/>
      <c r="K151" s="902">
        <v>0</v>
      </c>
      <c r="L151" s="903">
        <v>2.8</v>
      </c>
      <c r="M151" s="904">
        <v>0</v>
      </c>
      <c r="N151" s="202" t="s">
        <v>132</v>
      </c>
      <c r="O151" s="184"/>
      <c r="P151" s="185" t="s">
        <v>41</v>
      </c>
      <c r="Q151" s="154"/>
      <c r="R151" s="280"/>
      <c r="S151" s="636"/>
      <c r="T151" s="636"/>
      <c r="U151" s="636"/>
      <c r="V151" s="636"/>
      <c r="W151" s="636"/>
    </row>
    <row r="152" spans="1:25" s="632" customFormat="1" ht="15" customHeight="1">
      <c r="A152" s="2152"/>
      <c r="B152" s="2153"/>
      <c r="C152" s="2151"/>
      <c r="D152" s="2812"/>
      <c r="E152" s="2744"/>
      <c r="F152" s="2742"/>
      <c r="G152" s="155" t="s">
        <v>73</v>
      </c>
      <c r="H152" s="894">
        <f>I152+K152</f>
        <v>31.6</v>
      </c>
      <c r="I152" s="895">
        <v>24.8</v>
      </c>
      <c r="J152" s="896">
        <v>1.4</v>
      </c>
      <c r="K152" s="897">
        <v>6.8</v>
      </c>
      <c r="L152" s="905">
        <v>15.62</v>
      </c>
      <c r="M152" s="899">
        <v>0</v>
      </c>
      <c r="N152" s="202"/>
      <c r="O152" s="188"/>
      <c r="P152" s="189"/>
      <c r="Q152" s="159"/>
      <c r="R152" s="280"/>
      <c r="S152" s="636"/>
      <c r="T152" s="636"/>
      <c r="U152" s="636"/>
      <c r="V152" s="636"/>
      <c r="W152" s="636"/>
    </row>
    <row r="153" spans="1:25" s="632" customFormat="1" ht="15" customHeight="1">
      <c r="A153" s="2152"/>
      <c r="B153" s="2153"/>
      <c r="C153" s="2151"/>
      <c r="D153" s="2812"/>
      <c r="E153" s="2739"/>
      <c r="F153" s="2743"/>
      <c r="G153" s="83" t="s">
        <v>36</v>
      </c>
      <c r="H153" s="911">
        <f>I153+K153</f>
        <v>0.4</v>
      </c>
      <c r="I153" s="948">
        <v>0.4</v>
      </c>
      <c r="J153" s="950">
        <v>0.3</v>
      </c>
      <c r="K153" s="949">
        <v>0</v>
      </c>
      <c r="L153" s="915">
        <v>0.9</v>
      </c>
      <c r="M153" s="916">
        <v>0</v>
      </c>
      <c r="N153" s="202"/>
      <c r="O153" s="200"/>
      <c r="P153" s="201"/>
      <c r="Q153" s="161"/>
      <c r="R153" s="280"/>
      <c r="S153" s="636"/>
      <c r="T153" s="636"/>
      <c r="U153" s="636"/>
      <c r="V153" s="636"/>
      <c r="W153" s="636"/>
    </row>
    <row r="154" spans="1:25" s="632" customFormat="1" ht="15" customHeight="1" thickBot="1">
      <c r="A154" s="2152"/>
      <c r="B154" s="2153"/>
      <c r="C154" s="2151"/>
      <c r="D154" s="2813"/>
      <c r="E154" s="2740"/>
      <c r="F154" s="2740"/>
      <c r="G154" s="216" t="s">
        <v>12</v>
      </c>
      <c r="H154" s="888">
        <f t="shared" ref="H154" si="39">SUM(H151:H153)</f>
        <v>32</v>
      </c>
      <c r="I154" s="888">
        <f>SUM(I151:I153)</f>
        <v>25.2</v>
      </c>
      <c r="J154" s="888">
        <f t="shared" ref="J154:M154" si="40">SUM(J151:J153)</f>
        <v>1.7</v>
      </c>
      <c r="K154" s="888">
        <f t="shared" si="40"/>
        <v>6.8</v>
      </c>
      <c r="L154" s="888">
        <f t="shared" si="40"/>
        <v>19.319999999999997</v>
      </c>
      <c r="M154" s="888">
        <f t="shared" si="40"/>
        <v>0</v>
      </c>
      <c r="N154" s="203"/>
      <c r="O154" s="192"/>
      <c r="P154" s="193"/>
      <c r="Q154" s="166"/>
      <c r="R154" s="280"/>
      <c r="S154" s="636"/>
      <c r="T154" s="636"/>
      <c r="U154" s="636"/>
      <c r="V154" s="636"/>
      <c r="W154" s="636"/>
    </row>
    <row r="155" spans="1:25" ht="13.2" customHeight="1">
      <c r="A155" s="2731"/>
      <c r="B155" s="2734"/>
      <c r="C155" s="2691"/>
      <c r="D155" s="2599" t="s">
        <v>489</v>
      </c>
      <c r="E155" s="2741" t="s">
        <v>973</v>
      </c>
      <c r="F155" s="2741" t="s">
        <v>974</v>
      </c>
      <c r="G155" s="667" t="s">
        <v>129</v>
      </c>
      <c r="H155" s="906">
        <f>I155+K155</f>
        <v>0</v>
      </c>
      <c r="I155" s="900">
        <v>0</v>
      </c>
      <c r="J155" s="907"/>
      <c r="K155" s="902">
        <v>0</v>
      </c>
      <c r="L155" s="903">
        <v>0</v>
      </c>
      <c r="M155" s="904">
        <v>0</v>
      </c>
      <c r="N155" s="202" t="s">
        <v>132</v>
      </c>
      <c r="O155" s="184"/>
      <c r="P155" s="185" t="s">
        <v>41</v>
      </c>
      <c r="Q155" s="154"/>
      <c r="R155" s="280"/>
      <c r="S155" s="636"/>
      <c r="T155" s="636"/>
      <c r="U155" s="636"/>
      <c r="V155" s="636"/>
      <c r="W155" s="636"/>
      <c r="X155" s="632"/>
      <c r="Y155" s="632"/>
    </row>
    <row r="156" spans="1:25">
      <c r="A156" s="2732"/>
      <c r="B156" s="2735"/>
      <c r="C156" s="2692"/>
      <c r="D156" s="2610"/>
      <c r="E156" s="2744"/>
      <c r="F156" s="2742"/>
      <c r="G156" s="155" t="s">
        <v>73</v>
      </c>
      <c r="H156" s="894">
        <f>I156+K156</f>
        <v>0</v>
      </c>
      <c r="I156" s="895">
        <v>0</v>
      </c>
      <c r="J156" s="896"/>
      <c r="K156" s="897">
        <v>0</v>
      </c>
      <c r="L156" s="905">
        <v>0</v>
      </c>
      <c r="M156" s="899">
        <v>0</v>
      </c>
      <c r="N156" s="202"/>
      <c r="O156" s="188"/>
      <c r="P156" s="189"/>
      <c r="Q156" s="159"/>
      <c r="R156" s="280"/>
      <c r="S156" s="636"/>
      <c r="T156" s="636"/>
      <c r="U156" s="636"/>
      <c r="V156" s="636"/>
      <c r="W156" s="636"/>
      <c r="X156" s="632"/>
      <c r="Y156" s="632"/>
    </row>
    <row r="157" spans="1:25">
      <c r="A157" s="2732"/>
      <c r="B157" s="2735"/>
      <c r="C157" s="2692"/>
      <c r="D157" s="2610"/>
      <c r="E157" s="2739"/>
      <c r="F157" s="2743"/>
      <c r="G157" s="83" t="s">
        <v>36</v>
      </c>
      <c r="H157" s="894">
        <f>I157+K157</f>
        <v>4.7</v>
      </c>
      <c r="I157" s="948">
        <v>4.7</v>
      </c>
      <c r="J157" s="950">
        <v>3</v>
      </c>
      <c r="K157" s="949">
        <v>0</v>
      </c>
      <c r="L157" s="915">
        <v>0</v>
      </c>
      <c r="M157" s="916">
        <v>0</v>
      </c>
      <c r="N157" s="202"/>
      <c r="O157" s="200"/>
      <c r="P157" s="201"/>
      <c r="Q157" s="161"/>
      <c r="R157" s="280"/>
      <c r="S157" s="636"/>
      <c r="T157" s="636"/>
      <c r="U157" s="636"/>
      <c r="V157" s="636"/>
      <c r="W157" s="636"/>
      <c r="X157" s="632"/>
      <c r="Y157" s="632"/>
    </row>
    <row r="158" spans="1:25" ht="27" customHeight="1" thickBot="1">
      <c r="A158" s="2733"/>
      <c r="B158" s="2736"/>
      <c r="C158" s="2693"/>
      <c r="D158" s="2600"/>
      <c r="E158" s="2740"/>
      <c r="F158" s="2740"/>
      <c r="G158" s="216" t="s">
        <v>12</v>
      </c>
      <c r="H158" s="888">
        <f t="shared" ref="H158" si="41">SUM(H155:H157)</f>
        <v>4.7</v>
      </c>
      <c r="I158" s="888">
        <f>SUM(I155:I157)</f>
        <v>4.7</v>
      </c>
      <c r="J158" s="888">
        <f t="shared" ref="J158:M158" si="42">SUM(J155:J157)</f>
        <v>3</v>
      </c>
      <c r="K158" s="888">
        <f t="shared" si="42"/>
        <v>0</v>
      </c>
      <c r="L158" s="888">
        <f t="shared" si="42"/>
        <v>0</v>
      </c>
      <c r="M158" s="888">
        <f t="shared" si="42"/>
        <v>0</v>
      </c>
      <c r="N158" s="203"/>
      <c r="O158" s="192"/>
      <c r="P158" s="193"/>
      <c r="Q158" s="166"/>
      <c r="R158" s="280"/>
      <c r="S158" s="636"/>
      <c r="T158" s="636"/>
      <c r="U158" s="636"/>
      <c r="V158" s="636"/>
      <c r="W158" s="636"/>
      <c r="X158" s="632"/>
      <c r="Y158" s="632"/>
    </row>
    <row r="159" spans="1:25" s="632" customFormat="1" ht="16.95" customHeight="1">
      <c r="A159" s="2731"/>
      <c r="B159" s="2734"/>
      <c r="C159" s="2691"/>
      <c r="D159" s="2599" t="s">
        <v>492</v>
      </c>
      <c r="E159" s="2741" t="s">
        <v>40</v>
      </c>
      <c r="F159" s="2741" t="s">
        <v>964</v>
      </c>
      <c r="G159" s="667" t="s">
        <v>129</v>
      </c>
      <c r="H159" s="906">
        <f>I159+K159</f>
        <v>0</v>
      </c>
      <c r="I159" s="900">
        <v>0</v>
      </c>
      <c r="J159" s="907"/>
      <c r="K159" s="902">
        <v>0</v>
      </c>
      <c r="L159" s="903">
        <v>0</v>
      </c>
      <c r="M159" s="904">
        <v>0</v>
      </c>
      <c r="N159" s="202" t="s">
        <v>132</v>
      </c>
      <c r="O159" s="184"/>
      <c r="P159" s="185" t="s">
        <v>41</v>
      </c>
      <c r="Q159" s="154"/>
      <c r="R159" s="280"/>
      <c r="S159" s="636"/>
      <c r="T159" s="636"/>
      <c r="U159" s="636"/>
      <c r="V159" s="636"/>
      <c r="W159" s="636"/>
    </row>
    <row r="160" spans="1:25" s="632" customFormat="1" ht="13.95" customHeight="1">
      <c r="A160" s="2732"/>
      <c r="B160" s="2735"/>
      <c r="C160" s="2692"/>
      <c r="D160" s="2610"/>
      <c r="E160" s="2744"/>
      <c r="F160" s="2742"/>
      <c r="G160" s="155" t="s">
        <v>73</v>
      </c>
      <c r="H160" s="894">
        <f>I160+K160</f>
        <v>10.6</v>
      </c>
      <c r="I160" s="895">
        <v>10.6</v>
      </c>
      <c r="J160" s="896">
        <v>2.2000000000000002</v>
      </c>
      <c r="K160" s="897">
        <v>0</v>
      </c>
      <c r="L160" s="905">
        <v>0</v>
      </c>
      <c r="M160" s="899">
        <v>0</v>
      </c>
      <c r="N160" s="202"/>
      <c r="O160" s="188"/>
      <c r="P160" s="189"/>
      <c r="Q160" s="159"/>
      <c r="R160" s="280"/>
      <c r="S160" s="636"/>
      <c r="T160" s="636"/>
      <c r="U160" s="636"/>
      <c r="V160" s="636"/>
      <c r="W160" s="636"/>
    </row>
    <row r="161" spans="1:25" s="632" customFormat="1" ht="12.6" customHeight="1">
      <c r="A161" s="2732"/>
      <c r="B161" s="2735"/>
      <c r="C161" s="2692"/>
      <c r="D161" s="2610"/>
      <c r="E161" s="2739"/>
      <c r="F161" s="2743"/>
      <c r="G161" s="83" t="s">
        <v>36</v>
      </c>
      <c r="H161" s="894">
        <f>I161+K161</f>
        <v>4.7</v>
      </c>
      <c r="I161" s="948">
        <v>4.7</v>
      </c>
      <c r="J161" s="950">
        <v>0.9</v>
      </c>
      <c r="K161" s="949">
        <v>0</v>
      </c>
      <c r="L161" s="915">
        <v>0</v>
      </c>
      <c r="M161" s="916">
        <v>0</v>
      </c>
      <c r="N161" s="202"/>
      <c r="O161" s="200"/>
      <c r="P161" s="201"/>
      <c r="Q161" s="161"/>
      <c r="R161" s="280"/>
      <c r="S161" s="636"/>
      <c r="T161" s="636"/>
      <c r="U161" s="636"/>
      <c r="V161" s="636"/>
      <c r="W161" s="636"/>
    </row>
    <row r="162" spans="1:25" s="632" customFormat="1" ht="15.6" customHeight="1" thickBot="1">
      <c r="A162" s="2733"/>
      <c r="B162" s="2736"/>
      <c r="C162" s="2693"/>
      <c r="D162" s="2600"/>
      <c r="E162" s="2740"/>
      <c r="F162" s="2740"/>
      <c r="G162" s="216" t="s">
        <v>12</v>
      </c>
      <c r="H162" s="888">
        <f t="shared" ref="H162" si="43">SUM(H159:H161)</f>
        <v>15.3</v>
      </c>
      <c r="I162" s="888">
        <f>SUM(I159:I161)</f>
        <v>15.3</v>
      </c>
      <c r="J162" s="888">
        <f t="shared" ref="J162:M162" si="44">SUM(J159:J161)</f>
        <v>3.1</v>
      </c>
      <c r="K162" s="888">
        <f t="shared" si="44"/>
        <v>0</v>
      </c>
      <c r="L162" s="888">
        <f t="shared" si="44"/>
        <v>0</v>
      </c>
      <c r="M162" s="888">
        <f t="shared" si="44"/>
        <v>0</v>
      </c>
      <c r="N162" s="203"/>
      <c r="O162" s="192"/>
      <c r="P162" s="193"/>
      <c r="Q162" s="166"/>
      <c r="R162" s="280"/>
      <c r="S162" s="636"/>
      <c r="T162" s="636"/>
      <c r="U162" s="636"/>
      <c r="V162" s="636"/>
      <c r="W162" s="636"/>
    </row>
    <row r="163" spans="1:25" ht="13.8" thickBot="1">
      <c r="A163" s="149" t="s">
        <v>11</v>
      </c>
      <c r="B163" s="204" t="s">
        <v>13</v>
      </c>
      <c r="C163" s="2745" t="s">
        <v>14</v>
      </c>
      <c r="D163" s="2746"/>
      <c r="E163" s="2746"/>
      <c r="F163" s="2746"/>
      <c r="G163" s="2747"/>
      <c r="H163" s="923">
        <f>H55+H59+H63+H67+H71+H75+H80+H84+H88+H113+H92+H96+H100+H109+H118+H122+H126+H130+H134+H138+H158+H142+H150+H146+H104+H154+H162</f>
        <v>8955.2999999999993</v>
      </c>
      <c r="I163" s="923">
        <f t="shared" ref="I163:M163" si="45">I55+I59+I63+I67+I71+I75+I80+I84+I88+I113+I92+I96+I100+I109+I118+I122+I126+I130+I134+I138+I158+I142+I150+I146+I104+I154+I162</f>
        <v>1367.4</v>
      </c>
      <c r="J163" s="923">
        <f t="shared" si="45"/>
        <v>76.600000000000009</v>
      </c>
      <c r="K163" s="923">
        <f t="shared" si="45"/>
        <v>7587.9</v>
      </c>
      <c r="L163" s="923">
        <f t="shared" si="45"/>
        <v>5371.5400000000009</v>
      </c>
      <c r="M163" s="923">
        <f t="shared" si="45"/>
        <v>3471.6</v>
      </c>
      <c r="N163" s="205"/>
      <c r="O163" s="206"/>
      <c r="P163" s="206"/>
      <c r="Q163" s="207"/>
      <c r="R163" s="636"/>
      <c r="S163" s="636"/>
      <c r="T163" s="636"/>
      <c r="U163" s="636"/>
      <c r="V163" s="636"/>
      <c r="W163" s="636"/>
      <c r="X163" s="632"/>
      <c r="Y163" s="632"/>
    </row>
    <row r="164" spans="1:25" ht="13.8" thickBot="1">
      <c r="A164" s="217" t="s">
        <v>11</v>
      </c>
      <c r="B164" s="2748" t="s">
        <v>60</v>
      </c>
      <c r="C164" s="2748"/>
      <c r="D164" s="2748"/>
      <c r="E164" s="2748"/>
      <c r="F164" s="2748"/>
      <c r="G164" s="2749"/>
      <c r="H164" s="951">
        <f>H163+H46</f>
        <v>11480.4</v>
      </c>
      <c r="I164" s="951">
        <f t="shared" ref="I164:M164" si="46">I163+I46</f>
        <v>1413.8000000000002</v>
      </c>
      <c r="J164" s="951">
        <f t="shared" si="46"/>
        <v>104.20000000000002</v>
      </c>
      <c r="K164" s="951">
        <f t="shared" si="46"/>
        <v>10066.6</v>
      </c>
      <c r="L164" s="951">
        <f t="shared" si="46"/>
        <v>9427.5400000000009</v>
      </c>
      <c r="M164" s="951">
        <f t="shared" si="46"/>
        <v>3471.6</v>
      </c>
      <c r="N164" s="218"/>
      <c r="O164" s="218"/>
      <c r="P164" s="218"/>
      <c r="Q164" s="219"/>
      <c r="R164" s="636"/>
      <c r="S164" s="636"/>
      <c r="T164" s="636"/>
      <c r="U164" s="636"/>
      <c r="V164" s="636"/>
      <c r="W164" s="636"/>
      <c r="X164" s="632"/>
      <c r="Y164" s="632"/>
    </row>
    <row r="165" spans="1:25" ht="13.8" thickBot="1">
      <c r="A165" s="148" t="s">
        <v>13</v>
      </c>
      <c r="B165" s="2750" t="s">
        <v>165</v>
      </c>
      <c r="C165" s="2750"/>
      <c r="D165" s="2750"/>
      <c r="E165" s="2750"/>
      <c r="F165" s="2750"/>
      <c r="G165" s="2750"/>
      <c r="H165" s="2750"/>
      <c r="I165" s="2750"/>
      <c r="J165" s="2750"/>
      <c r="K165" s="2750"/>
      <c r="L165" s="2750"/>
      <c r="M165" s="2750"/>
      <c r="N165" s="2750"/>
      <c r="O165" s="2750"/>
      <c r="P165" s="2750"/>
      <c r="Q165" s="2751"/>
      <c r="R165" s="636"/>
      <c r="S165" s="636"/>
      <c r="T165" s="636"/>
      <c r="U165" s="636"/>
      <c r="V165" s="636"/>
      <c r="W165" s="636"/>
      <c r="X165" s="632"/>
      <c r="Y165" s="632"/>
    </row>
    <row r="166" spans="1:25" ht="13.8" thickBot="1">
      <c r="A166" s="149" t="s">
        <v>13</v>
      </c>
      <c r="B166" s="150" t="s">
        <v>11</v>
      </c>
      <c r="C166" s="2752" t="s">
        <v>166</v>
      </c>
      <c r="D166" s="2753"/>
      <c r="E166" s="2753"/>
      <c r="F166" s="2753"/>
      <c r="G166" s="2753"/>
      <c r="H166" s="2753"/>
      <c r="I166" s="2753"/>
      <c r="J166" s="2753"/>
      <c r="K166" s="2753"/>
      <c r="L166" s="2753"/>
      <c r="M166" s="2753"/>
      <c r="N166" s="2753"/>
      <c r="O166" s="2753"/>
      <c r="P166" s="2753"/>
      <c r="Q166" s="2754"/>
      <c r="R166" s="636"/>
      <c r="S166" s="636"/>
      <c r="T166" s="636"/>
      <c r="U166" s="636"/>
      <c r="V166" s="636"/>
      <c r="W166" s="636"/>
      <c r="X166" s="632"/>
      <c r="Y166" s="632"/>
    </row>
    <row r="167" spans="1:25" ht="13.2" customHeight="1">
      <c r="A167" s="2731" t="s">
        <v>13</v>
      </c>
      <c r="B167" s="2734" t="s">
        <v>11</v>
      </c>
      <c r="C167" s="2691" t="s">
        <v>11</v>
      </c>
      <c r="D167" s="2787" t="s">
        <v>167</v>
      </c>
      <c r="E167" s="2737" t="s">
        <v>40</v>
      </c>
      <c r="F167" s="2741" t="s">
        <v>70</v>
      </c>
      <c r="G167" s="848" t="s">
        <v>129</v>
      </c>
      <c r="H167" s="934">
        <f>H172+H177+H181+H185+H190+H194+H198+H202+H206+H210+H215+H219+H223+H235+H227+H231+H239</f>
        <v>0</v>
      </c>
      <c r="I167" s="934">
        <f>I172+I177+I181+I185+I190+I194+I198+I202+I206+I210+I215+I219+I223+I235+I227+I231+I239</f>
        <v>0</v>
      </c>
      <c r="J167" s="934">
        <f t="shared" ref="J167:M167" si="47">J172+J177+J181+J185+J190+J194+J198+J202+J206+J210+J215+J219+J223+J235+J227+J231+J239</f>
        <v>0</v>
      </c>
      <c r="K167" s="934">
        <f t="shared" si="47"/>
        <v>0</v>
      </c>
      <c r="L167" s="934">
        <f t="shared" si="47"/>
        <v>273.39999999999998</v>
      </c>
      <c r="M167" s="934">
        <f t="shared" si="47"/>
        <v>43</v>
      </c>
      <c r="N167" s="168"/>
      <c r="O167" s="184"/>
      <c r="P167" s="185"/>
      <c r="Q167" s="154"/>
      <c r="R167" s="636"/>
      <c r="S167" s="636"/>
      <c r="T167" s="636"/>
      <c r="U167" s="636"/>
      <c r="V167" s="636"/>
      <c r="W167" s="636"/>
      <c r="X167" s="632"/>
      <c r="Y167" s="632"/>
    </row>
    <row r="168" spans="1:25">
      <c r="A168" s="2732"/>
      <c r="B168" s="2735"/>
      <c r="C168" s="2692"/>
      <c r="D168" s="2788"/>
      <c r="E168" s="2738"/>
      <c r="F168" s="2742"/>
      <c r="G168" s="849" t="s">
        <v>73</v>
      </c>
      <c r="H168" s="935">
        <f>H173+H178+H182+H186+H191+H199+H203+H207+H211+H216+H220+H224+H236+H195+H228+H232+H240</f>
        <v>5446.1</v>
      </c>
      <c r="I168" s="935">
        <f t="shared" ref="I168:M168" si="48">I173+I178+I182+I186+I191+I199+I203+I207+I211+I216+I220+I224+I236+I195+I228+I232+I240</f>
        <v>1932.2</v>
      </c>
      <c r="J168" s="935">
        <f t="shared" si="48"/>
        <v>8</v>
      </c>
      <c r="K168" s="935">
        <f t="shared" si="48"/>
        <v>3513.8999999999996</v>
      </c>
      <c r="L168" s="935">
        <f t="shared" si="48"/>
        <v>2043.7</v>
      </c>
      <c r="M168" s="935">
        <f t="shared" si="48"/>
        <v>429.3</v>
      </c>
      <c r="N168" s="202"/>
      <c r="O168" s="188"/>
      <c r="P168" s="189"/>
      <c r="Q168" s="159"/>
      <c r="R168" s="636"/>
      <c r="S168" s="636"/>
      <c r="T168" s="636"/>
      <c r="U168" s="636"/>
      <c r="V168" s="636"/>
      <c r="W168" s="636"/>
      <c r="X168" s="632"/>
      <c r="Y168" s="632"/>
    </row>
    <row r="169" spans="1:25">
      <c r="A169" s="2732"/>
      <c r="B169" s="2735"/>
      <c r="C169" s="2692"/>
      <c r="D169" s="2788"/>
      <c r="E169" s="2739"/>
      <c r="F169" s="2743"/>
      <c r="G169" s="849" t="s">
        <v>36</v>
      </c>
      <c r="H169" s="982">
        <f>H174+H179+H183+H187+H192+H196+H200+H204+H208+H212+H217+H221+H225+H237+H229+H233+H241</f>
        <v>5.3</v>
      </c>
      <c r="I169" s="982">
        <f t="shared" ref="I169:M169" si="49">I174+I179+I183+I187+I192+I196+I200+I204+I208+I212+I217+I221+I225+I237+I229+I233+I241</f>
        <v>5.3</v>
      </c>
      <c r="J169" s="982">
        <f t="shared" si="49"/>
        <v>5</v>
      </c>
      <c r="K169" s="982">
        <f t="shared" si="49"/>
        <v>0</v>
      </c>
      <c r="L169" s="982">
        <f t="shared" si="49"/>
        <v>78.3</v>
      </c>
      <c r="M169" s="982">
        <f t="shared" si="49"/>
        <v>77.3</v>
      </c>
      <c r="N169" s="202"/>
      <c r="O169" s="200"/>
      <c r="P169" s="201"/>
      <c r="Q169" s="161"/>
      <c r="R169" s="636"/>
      <c r="S169" s="636"/>
      <c r="T169" s="636"/>
      <c r="U169" s="636"/>
      <c r="V169" s="636"/>
      <c r="W169" s="636"/>
      <c r="X169" s="632"/>
      <c r="Y169" s="632"/>
    </row>
    <row r="170" spans="1:25" ht="13.2" customHeight="1">
      <c r="A170" s="2732"/>
      <c r="B170" s="2735"/>
      <c r="C170" s="2692"/>
      <c r="D170" s="2788"/>
      <c r="E170" s="2739"/>
      <c r="F170" s="2739"/>
      <c r="G170" s="984" t="s">
        <v>1002</v>
      </c>
      <c r="H170" s="1302"/>
      <c r="I170" s="1302"/>
      <c r="J170" s="1302"/>
      <c r="K170" s="1302"/>
      <c r="L170" s="915"/>
      <c r="M170" s="916"/>
      <c r="N170" s="202"/>
      <c r="O170" s="200"/>
      <c r="P170" s="636"/>
      <c r="Q170" s="161"/>
      <c r="R170" s="636"/>
      <c r="S170" s="636"/>
      <c r="T170" s="636"/>
      <c r="U170" s="636"/>
      <c r="V170" s="636"/>
      <c r="W170" s="636"/>
      <c r="X170" s="632"/>
      <c r="Y170" s="632"/>
    </row>
    <row r="171" spans="1:25" ht="13.8" thickBot="1">
      <c r="A171" s="2733"/>
      <c r="B171" s="2736"/>
      <c r="C171" s="2693"/>
      <c r="D171" s="2789"/>
      <c r="E171" s="2740"/>
      <c r="F171" s="2740"/>
      <c r="G171" s="162" t="s">
        <v>12</v>
      </c>
      <c r="H171" s="943">
        <f>H167+H168+H169+H170</f>
        <v>5451.4000000000005</v>
      </c>
      <c r="I171" s="893">
        <f t="shared" ref="I171:M171" si="50">I167+I168+I169</f>
        <v>1937.5</v>
      </c>
      <c r="J171" s="893">
        <f>J167+J168+J169</f>
        <v>13</v>
      </c>
      <c r="K171" s="893">
        <f>K167+K168+K169+K170</f>
        <v>3513.8999999999996</v>
      </c>
      <c r="L171" s="943">
        <f t="shared" si="50"/>
        <v>2395.4</v>
      </c>
      <c r="M171" s="943">
        <f t="shared" si="50"/>
        <v>549.6</v>
      </c>
      <c r="N171" s="203"/>
      <c r="O171" s="192"/>
      <c r="P171" s="193"/>
      <c r="Q171" s="166"/>
      <c r="R171" s="636"/>
      <c r="S171" s="636"/>
      <c r="T171" s="636"/>
      <c r="U171" s="636"/>
      <c r="V171" s="636"/>
      <c r="W171" s="636"/>
      <c r="X171" s="632"/>
      <c r="Y171" s="632"/>
    </row>
    <row r="172" spans="1:25" ht="13.2" customHeight="1">
      <c r="A172" s="2731"/>
      <c r="B172" s="2734"/>
      <c r="C172" s="2691"/>
      <c r="D172" s="2599" t="s">
        <v>168</v>
      </c>
      <c r="E172" s="2737" t="s">
        <v>40</v>
      </c>
      <c r="F172" s="2741" t="s">
        <v>964</v>
      </c>
      <c r="G172" s="667" t="s">
        <v>129</v>
      </c>
      <c r="H172" s="906">
        <f>I172+K172</f>
        <v>0</v>
      </c>
      <c r="I172" s="900">
        <v>0</v>
      </c>
      <c r="J172" s="901">
        <v>0</v>
      </c>
      <c r="K172" s="902">
        <v>0</v>
      </c>
      <c r="L172" s="903">
        <v>0</v>
      </c>
      <c r="M172" s="904">
        <v>0</v>
      </c>
      <c r="N172" s="168"/>
      <c r="O172" s="184"/>
      <c r="P172" s="185"/>
      <c r="Q172" s="154"/>
      <c r="R172" s="636"/>
      <c r="S172" s="636"/>
      <c r="T172" s="636"/>
      <c r="U172" s="636"/>
      <c r="V172" s="636"/>
      <c r="W172" s="636"/>
      <c r="X172" s="632"/>
      <c r="Y172" s="632"/>
    </row>
    <row r="173" spans="1:25">
      <c r="A173" s="2732"/>
      <c r="B173" s="2735"/>
      <c r="C173" s="2692"/>
      <c r="D173" s="2610"/>
      <c r="E173" s="2738"/>
      <c r="F173" s="2742"/>
      <c r="G173" s="155" t="s">
        <v>73</v>
      </c>
      <c r="H173" s="894">
        <f>I173+K173</f>
        <v>35.5</v>
      </c>
      <c r="I173" s="895">
        <v>0.5</v>
      </c>
      <c r="J173" s="896">
        <v>0.4</v>
      </c>
      <c r="K173" s="897">
        <v>35</v>
      </c>
      <c r="L173" s="905">
        <v>0</v>
      </c>
      <c r="M173" s="899">
        <v>0</v>
      </c>
      <c r="N173" s="202"/>
      <c r="O173" s="188"/>
      <c r="P173" s="189"/>
      <c r="Q173" s="159"/>
      <c r="R173" s="636"/>
      <c r="S173" s="636"/>
      <c r="T173" s="636"/>
      <c r="U173" s="636"/>
      <c r="V173" s="636"/>
      <c r="W173" s="636"/>
      <c r="X173" s="632"/>
      <c r="Y173" s="632"/>
    </row>
    <row r="174" spans="1:25">
      <c r="A174" s="2732"/>
      <c r="B174" s="2735"/>
      <c r="C174" s="2692"/>
      <c r="D174" s="2610"/>
      <c r="E174" s="2739"/>
      <c r="F174" s="2743"/>
      <c r="G174" s="155" t="s">
        <v>36</v>
      </c>
      <c r="H174" s="894">
        <f>I174+K174</f>
        <v>0.2</v>
      </c>
      <c r="I174" s="895">
        <v>0.2</v>
      </c>
      <c r="J174" s="896">
        <v>0.1</v>
      </c>
      <c r="K174" s="897">
        <v>0</v>
      </c>
      <c r="L174" s="905">
        <v>0</v>
      </c>
      <c r="M174" s="899">
        <v>0</v>
      </c>
      <c r="N174" s="202"/>
      <c r="O174" s="200"/>
      <c r="P174" s="201"/>
      <c r="Q174" s="161"/>
      <c r="R174" s="636"/>
      <c r="S174" s="636"/>
      <c r="T174" s="636"/>
      <c r="U174" s="636"/>
      <c r="V174" s="636"/>
      <c r="W174" s="636"/>
      <c r="X174" s="632"/>
      <c r="Y174" s="632"/>
    </row>
    <row r="175" spans="1:25">
      <c r="A175" s="2732"/>
      <c r="B175" s="2735"/>
      <c r="C175" s="2692"/>
      <c r="D175" s="2610"/>
      <c r="E175" s="2739"/>
      <c r="F175" s="2739"/>
      <c r="G175" s="83"/>
      <c r="H175" s="911"/>
      <c r="I175" s="912"/>
      <c r="J175" s="913"/>
      <c r="K175" s="914"/>
      <c r="L175" s="915"/>
      <c r="M175" s="916"/>
      <c r="N175" s="202"/>
      <c r="O175" s="200"/>
      <c r="P175" s="636"/>
      <c r="Q175" s="161"/>
      <c r="R175" s="636"/>
      <c r="S175" s="636"/>
      <c r="T175" s="636"/>
      <c r="U175" s="636"/>
      <c r="V175" s="636"/>
      <c r="W175" s="636"/>
      <c r="X175" s="632"/>
      <c r="Y175" s="632"/>
    </row>
    <row r="176" spans="1:25" ht="43.2" customHeight="1" thickBot="1">
      <c r="A176" s="2733"/>
      <c r="B176" s="2736"/>
      <c r="C176" s="2693"/>
      <c r="D176" s="2600"/>
      <c r="E176" s="2740"/>
      <c r="F176" s="2740"/>
      <c r="G176" s="162" t="s">
        <v>12</v>
      </c>
      <c r="H176" s="888">
        <f>SUM(H172:H174)</f>
        <v>35.700000000000003</v>
      </c>
      <c r="I176" s="889">
        <f>SUM(I172:I174)</f>
        <v>0.7</v>
      </c>
      <c r="J176" s="890">
        <f>SUM(J172:J174)</f>
        <v>0.5</v>
      </c>
      <c r="K176" s="891">
        <f>SUM(K172:K174)</f>
        <v>35</v>
      </c>
      <c r="L176" s="891">
        <f t="shared" ref="L176:M176" si="51">SUM(L172:L174)</f>
        <v>0</v>
      </c>
      <c r="M176" s="891">
        <f t="shared" si="51"/>
        <v>0</v>
      </c>
      <c r="N176" s="203"/>
      <c r="O176" s="192"/>
      <c r="P176" s="193"/>
      <c r="Q176" s="166"/>
      <c r="R176" s="636"/>
      <c r="S176" s="636"/>
      <c r="T176" s="636"/>
      <c r="U176" s="636"/>
      <c r="V176" s="636"/>
      <c r="W176" s="636"/>
      <c r="X176" s="632"/>
      <c r="Y176" s="632"/>
    </row>
    <row r="177" spans="1:25" ht="13.2" customHeight="1">
      <c r="A177" s="2731"/>
      <c r="B177" s="2734"/>
      <c r="C177" s="2691"/>
      <c r="D177" s="2599" t="s">
        <v>169</v>
      </c>
      <c r="E177" s="2737" t="s">
        <v>40</v>
      </c>
      <c r="F177" s="2741" t="s">
        <v>964</v>
      </c>
      <c r="G177" s="667" t="s">
        <v>129</v>
      </c>
      <c r="H177" s="906">
        <f>I177+K177</f>
        <v>0</v>
      </c>
      <c r="I177" s="900">
        <v>0</v>
      </c>
      <c r="J177" s="901">
        <v>0</v>
      </c>
      <c r="K177" s="902">
        <v>0</v>
      </c>
      <c r="L177" s="903">
        <v>0</v>
      </c>
      <c r="M177" s="904">
        <v>0</v>
      </c>
      <c r="N177" s="168" t="s">
        <v>1135</v>
      </c>
      <c r="O177" s="184" t="s">
        <v>41</v>
      </c>
      <c r="P177" s="185"/>
      <c r="Q177" s="154"/>
      <c r="R177" s="636"/>
      <c r="S177" s="636"/>
      <c r="T177" s="636"/>
      <c r="U177" s="636"/>
      <c r="V177" s="636"/>
      <c r="W177" s="636"/>
      <c r="X177" s="632"/>
      <c r="Y177" s="632"/>
    </row>
    <row r="178" spans="1:25">
      <c r="A178" s="2732"/>
      <c r="B178" s="2735"/>
      <c r="C178" s="2692"/>
      <c r="D178" s="2610"/>
      <c r="E178" s="2738"/>
      <c r="F178" s="2742"/>
      <c r="G178" s="155" t="s">
        <v>73</v>
      </c>
      <c r="H178" s="894">
        <f>I178+K178</f>
        <v>420</v>
      </c>
      <c r="I178" s="895">
        <v>1.9</v>
      </c>
      <c r="J178" s="896">
        <v>1.5</v>
      </c>
      <c r="K178" s="897">
        <v>418.1</v>
      </c>
      <c r="L178" s="905">
        <v>0</v>
      </c>
      <c r="M178" s="899">
        <v>0</v>
      </c>
      <c r="N178" s="202"/>
      <c r="O178" s="188"/>
      <c r="P178" s="189"/>
      <c r="Q178" s="159"/>
      <c r="R178" s="636"/>
      <c r="S178" s="636"/>
      <c r="T178" s="636"/>
      <c r="U178" s="636"/>
      <c r="V178" s="636"/>
      <c r="W178" s="636"/>
      <c r="X178" s="632"/>
      <c r="Y178" s="632"/>
    </row>
    <row r="179" spans="1:25">
      <c r="A179" s="2732"/>
      <c r="B179" s="2735"/>
      <c r="C179" s="2692"/>
      <c r="D179" s="2610"/>
      <c r="E179" s="2739"/>
      <c r="F179" s="2743"/>
      <c r="G179" s="155" t="s">
        <v>36</v>
      </c>
      <c r="H179" s="894">
        <f>I179+K179</f>
        <v>0.2</v>
      </c>
      <c r="I179" s="895">
        <v>0.2</v>
      </c>
      <c r="J179" s="896">
        <v>0.1</v>
      </c>
      <c r="K179" s="897">
        <v>0</v>
      </c>
      <c r="L179" s="905">
        <v>0</v>
      </c>
      <c r="M179" s="899">
        <v>0</v>
      </c>
      <c r="N179" s="202"/>
      <c r="O179" s="200"/>
      <c r="P179" s="201"/>
      <c r="Q179" s="161"/>
      <c r="R179" s="636"/>
      <c r="S179" s="636"/>
      <c r="T179" s="636"/>
      <c r="U179" s="636"/>
      <c r="V179" s="636"/>
      <c r="W179" s="636"/>
      <c r="X179" s="632"/>
      <c r="Y179" s="632"/>
    </row>
    <row r="180" spans="1:25" ht="13.8" thickBot="1">
      <c r="A180" s="2733"/>
      <c r="B180" s="2736"/>
      <c r="C180" s="2693"/>
      <c r="D180" s="2600"/>
      <c r="E180" s="2740"/>
      <c r="F180" s="2740"/>
      <c r="G180" s="162" t="s">
        <v>12</v>
      </c>
      <c r="H180" s="888">
        <f>H177+H178+H179</f>
        <v>420.2</v>
      </c>
      <c r="I180" s="889">
        <f>SUM(I177:I179)</f>
        <v>2.1</v>
      </c>
      <c r="J180" s="890">
        <f>SUM(J177:J179)</f>
        <v>1.6</v>
      </c>
      <c r="K180" s="891">
        <f>SUM(K177:K179)</f>
        <v>418.1</v>
      </c>
      <c r="L180" s="891">
        <f>SUM(L177:L179)</f>
        <v>0</v>
      </c>
      <c r="M180" s="891">
        <f>SUM(M177:M179)</f>
        <v>0</v>
      </c>
      <c r="N180" s="203"/>
      <c r="O180" s="192"/>
      <c r="P180" s="193"/>
      <c r="Q180" s="166"/>
      <c r="R180" s="636"/>
      <c r="S180" s="636"/>
      <c r="T180" s="636"/>
      <c r="U180" s="636"/>
      <c r="V180" s="636"/>
      <c r="W180" s="636"/>
      <c r="X180" s="632"/>
      <c r="Y180" s="632"/>
    </row>
    <row r="181" spans="1:25" ht="13.2" customHeight="1">
      <c r="A181" s="2731"/>
      <c r="B181" s="2734"/>
      <c r="C181" s="2691"/>
      <c r="D181" s="2599" t="s">
        <v>170</v>
      </c>
      <c r="E181" s="2737" t="s">
        <v>40</v>
      </c>
      <c r="F181" s="2741" t="s">
        <v>964</v>
      </c>
      <c r="G181" s="667" t="s">
        <v>129</v>
      </c>
      <c r="H181" s="894">
        <f>I181+K181</f>
        <v>0</v>
      </c>
      <c r="I181" s="900">
        <v>0</v>
      </c>
      <c r="J181" s="901">
        <v>0</v>
      </c>
      <c r="K181" s="902">
        <v>0</v>
      </c>
      <c r="L181" s="903">
        <v>134</v>
      </c>
      <c r="M181" s="904">
        <v>0</v>
      </c>
      <c r="N181" s="2168" t="s">
        <v>1136</v>
      </c>
      <c r="O181" s="184"/>
      <c r="P181" s="185" t="s">
        <v>41</v>
      </c>
      <c r="Q181" s="154"/>
      <c r="R181" s="636"/>
      <c r="S181" s="636"/>
      <c r="T181" s="636"/>
      <c r="U181" s="636"/>
      <c r="V181" s="636"/>
      <c r="W181" s="636"/>
      <c r="X181" s="632"/>
      <c r="Y181" s="632"/>
    </row>
    <row r="182" spans="1:25">
      <c r="A182" s="2732"/>
      <c r="B182" s="2735"/>
      <c r="C182" s="2692"/>
      <c r="D182" s="2610"/>
      <c r="E182" s="2738"/>
      <c r="F182" s="2742"/>
      <c r="G182" s="155" t="s">
        <v>73</v>
      </c>
      <c r="H182" s="894">
        <f>I182+K182</f>
        <v>1788.5</v>
      </c>
      <c r="I182" s="895">
        <v>2.5</v>
      </c>
      <c r="J182" s="896">
        <v>2.4</v>
      </c>
      <c r="K182" s="897">
        <v>1786</v>
      </c>
      <c r="L182" s="905">
        <v>364.4</v>
      </c>
      <c r="M182" s="899">
        <v>0</v>
      </c>
      <c r="N182" s="202"/>
      <c r="O182" s="188"/>
      <c r="P182" s="189"/>
      <c r="Q182" s="159"/>
      <c r="R182" s="636"/>
      <c r="S182" s="636"/>
      <c r="T182" s="636"/>
      <c r="U182" s="636"/>
      <c r="V182" s="636"/>
      <c r="W182" s="636"/>
      <c r="X182" s="632"/>
      <c r="Y182" s="632"/>
    </row>
    <row r="183" spans="1:25">
      <c r="A183" s="2732"/>
      <c r="B183" s="2735"/>
      <c r="C183" s="2692"/>
      <c r="D183" s="2610"/>
      <c r="E183" s="2739"/>
      <c r="F183" s="2743"/>
      <c r="G183" s="155" t="s">
        <v>36</v>
      </c>
      <c r="H183" s="894">
        <f>I183+K183</f>
        <v>2.5</v>
      </c>
      <c r="I183" s="895">
        <v>2.5</v>
      </c>
      <c r="J183" s="896">
        <v>2.4</v>
      </c>
      <c r="K183" s="897">
        <v>0</v>
      </c>
      <c r="L183" s="905">
        <v>1</v>
      </c>
      <c r="M183" s="899">
        <v>0</v>
      </c>
      <c r="N183" s="202"/>
      <c r="O183" s="200"/>
      <c r="P183" s="201"/>
      <c r="Q183" s="161"/>
      <c r="R183" s="636"/>
      <c r="S183" s="636"/>
      <c r="T183" s="636"/>
      <c r="U183" s="636"/>
      <c r="V183" s="636"/>
      <c r="W183" s="636"/>
      <c r="X183" s="632"/>
      <c r="Y183" s="632"/>
    </row>
    <row r="184" spans="1:25" ht="13.8" thickBot="1">
      <c r="A184" s="2733"/>
      <c r="B184" s="2736"/>
      <c r="C184" s="2693"/>
      <c r="D184" s="2600"/>
      <c r="E184" s="2740"/>
      <c r="F184" s="2740"/>
      <c r="G184" s="162" t="s">
        <v>12</v>
      </c>
      <c r="H184" s="888">
        <f t="shared" ref="H184:M184" si="52">SUM(H181:H183)</f>
        <v>1791</v>
      </c>
      <c r="I184" s="889">
        <f t="shared" si="52"/>
        <v>5</v>
      </c>
      <c r="J184" s="890">
        <f t="shared" si="52"/>
        <v>4.8</v>
      </c>
      <c r="K184" s="891">
        <f t="shared" si="52"/>
        <v>1786</v>
      </c>
      <c r="L184" s="892">
        <f t="shared" si="52"/>
        <v>499.4</v>
      </c>
      <c r="M184" s="893">
        <f t="shared" si="52"/>
        <v>0</v>
      </c>
      <c r="N184" s="203"/>
      <c r="O184" s="192"/>
      <c r="P184" s="193"/>
      <c r="Q184" s="166"/>
      <c r="R184" s="636"/>
      <c r="S184" s="636"/>
      <c r="T184" s="636"/>
      <c r="U184" s="636"/>
      <c r="V184" s="636"/>
      <c r="W184" s="636"/>
      <c r="X184" s="632"/>
      <c r="Y184" s="632"/>
    </row>
    <row r="185" spans="1:25" ht="13.2" customHeight="1">
      <c r="A185" s="2731"/>
      <c r="B185" s="2734"/>
      <c r="C185" s="2691"/>
      <c r="D185" s="2599" t="s">
        <v>171</v>
      </c>
      <c r="E185" s="2737" t="s">
        <v>40</v>
      </c>
      <c r="F185" s="2741" t="s">
        <v>966</v>
      </c>
      <c r="G185" s="667" t="s">
        <v>129</v>
      </c>
      <c r="H185" s="906">
        <f>I185+K185</f>
        <v>0</v>
      </c>
      <c r="I185" s="900">
        <v>0</v>
      </c>
      <c r="J185" s="907"/>
      <c r="K185" s="902">
        <v>0</v>
      </c>
      <c r="L185" s="903">
        <v>43</v>
      </c>
      <c r="M185" s="904">
        <v>43</v>
      </c>
      <c r="N185" s="168" t="s">
        <v>131</v>
      </c>
      <c r="O185" s="184" t="s">
        <v>41</v>
      </c>
      <c r="P185" s="185"/>
      <c r="Q185" s="154"/>
      <c r="R185" s="636"/>
      <c r="S185" s="636"/>
      <c r="T185" s="636"/>
      <c r="U185" s="636"/>
      <c r="V185" s="636"/>
      <c r="W185" s="636"/>
      <c r="X185" s="632"/>
      <c r="Y185" s="632"/>
    </row>
    <row r="186" spans="1:25" ht="26.4" customHeight="1">
      <c r="A186" s="2732"/>
      <c r="B186" s="2735"/>
      <c r="C186" s="2692"/>
      <c r="D186" s="2610"/>
      <c r="E186" s="2738"/>
      <c r="F186" s="2742"/>
      <c r="G186" s="155" t="s">
        <v>73</v>
      </c>
      <c r="H186" s="894">
        <f>I186+K186</f>
        <v>100</v>
      </c>
      <c r="I186" s="895">
        <v>0</v>
      </c>
      <c r="J186" s="896">
        <v>0</v>
      </c>
      <c r="K186" s="897">
        <v>100</v>
      </c>
      <c r="L186" s="905">
        <v>429.3</v>
      </c>
      <c r="M186" s="899">
        <v>429.3</v>
      </c>
      <c r="N186" s="2167" t="s">
        <v>132</v>
      </c>
      <c r="O186" s="188"/>
      <c r="P186" s="189" t="s">
        <v>41</v>
      </c>
      <c r="Q186" s="159"/>
      <c r="R186" s="636"/>
      <c r="S186" s="636"/>
      <c r="T186" s="636"/>
      <c r="U186" s="636"/>
      <c r="V186" s="636"/>
      <c r="W186" s="636"/>
      <c r="X186" s="632"/>
      <c r="Y186" s="632"/>
    </row>
    <row r="187" spans="1:25">
      <c r="A187" s="2732"/>
      <c r="B187" s="2735"/>
      <c r="C187" s="2692"/>
      <c r="D187" s="2610"/>
      <c r="E187" s="2739"/>
      <c r="F187" s="2743"/>
      <c r="G187" s="155" t="s">
        <v>36</v>
      </c>
      <c r="H187" s="894">
        <f>I187+K187</f>
        <v>2.1</v>
      </c>
      <c r="I187" s="895">
        <v>2.1</v>
      </c>
      <c r="J187" s="896">
        <v>2.1</v>
      </c>
      <c r="K187" s="945">
        <v>0</v>
      </c>
      <c r="L187" s="905">
        <v>77.3</v>
      </c>
      <c r="M187" s="899">
        <v>77.3</v>
      </c>
      <c r="N187" s="202"/>
      <c r="O187" s="200"/>
      <c r="P187" s="201"/>
      <c r="Q187" s="161"/>
      <c r="R187" s="636"/>
      <c r="S187" s="636"/>
      <c r="T187" s="636"/>
      <c r="U187" s="636"/>
      <c r="V187" s="636"/>
      <c r="W187" s="636"/>
      <c r="X187" s="632"/>
      <c r="Y187" s="632"/>
    </row>
    <row r="188" spans="1:25">
      <c r="A188" s="2732"/>
      <c r="B188" s="2735"/>
      <c r="C188" s="2692"/>
      <c r="D188" s="2610"/>
      <c r="E188" s="2739"/>
      <c r="F188" s="2739"/>
      <c r="G188" s="83"/>
      <c r="H188" s="911"/>
      <c r="I188" s="912"/>
      <c r="J188" s="913"/>
      <c r="K188" s="914"/>
      <c r="L188" s="915"/>
      <c r="M188" s="916"/>
      <c r="N188" s="202"/>
      <c r="O188" s="200"/>
      <c r="P188" s="201"/>
      <c r="Q188" s="161"/>
      <c r="R188" s="636"/>
      <c r="S188" s="636"/>
      <c r="T188" s="636"/>
      <c r="U188" s="636"/>
      <c r="V188" s="636"/>
      <c r="W188" s="636"/>
      <c r="X188" s="632"/>
      <c r="Y188" s="632"/>
    </row>
    <row r="189" spans="1:25" ht="13.8" thickBot="1">
      <c r="A189" s="2733"/>
      <c r="B189" s="2736"/>
      <c r="C189" s="2693"/>
      <c r="D189" s="2600"/>
      <c r="E189" s="2740"/>
      <c r="F189" s="2740"/>
      <c r="G189" s="162" t="s">
        <v>12</v>
      </c>
      <c r="H189" s="888">
        <f t="shared" ref="H189:M189" si="53">SUM(H185:H187)</f>
        <v>102.1</v>
      </c>
      <c r="I189" s="889">
        <f t="shared" si="53"/>
        <v>2.1</v>
      </c>
      <c r="J189" s="890">
        <f t="shared" si="53"/>
        <v>2.1</v>
      </c>
      <c r="K189" s="891">
        <f t="shared" si="53"/>
        <v>100</v>
      </c>
      <c r="L189" s="892">
        <f t="shared" si="53"/>
        <v>549.6</v>
      </c>
      <c r="M189" s="893">
        <f t="shared" si="53"/>
        <v>549.6</v>
      </c>
      <c r="N189" s="1006"/>
      <c r="O189" s="192"/>
      <c r="P189" s="193"/>
      <c r="Q189" s="166"/>
      <c r="R189" s="636"/>
      <c r="S189" s="636"/>
      <c r="T189" s="636"/>
      <c r="U189" s="636"/>
      <c r="V189" s="636"/>
      <c r="W189" s="636"/>
      <c r="X189" s="632"/>
      <c r="Y189" s="632"/>
    </row>
    <row r="190" spans="1:25" ht="13.2" customHeight="1">
      <c r="A190" s="2731"/>
      <c r="B190" s="2734"/>
      <c r="C190" s="2691"/>
      <c r="D190" s="2599" t="s">
        <v>172</v>
      </c>
      <c r="E190" s="2737" t="s">
        <v>40</v>
      </c>
      <c r="F190" s="2741" t="s">
        <v>968</v>
      </c>
      <c r="G190" s="667" t="s">
        <v>129</v>
      </c>
      <c r="H190" s="906">
        <f>I190+K190</f>
        <v>0</v>
      </c>
      <c r="I190" s="900">
        <v>0</v>
      </c>
      <c r="J190" s="901">
        <v>0</v>
      </c>
      <c r="K190" s="902">
        <v>0</v>
      </c>
      <c r="L190" s="903">
        <v>0</v>
      </c>
      <c r="M190" s="904">
        <v>0</v>
      </c>
      <c r="N190" s="168" t="s">
        <v>132</v>
      </c>
      <c r="O190" s="184" t="s">
        <v>41</v>
      </c>
      <c r="P190" s="185"/>
      <c r="Q190" s="154"/>
      <c r="R190" s="636"/>
      <c r="S190" s="636"/>
      <c r="T190" s="636"/>
      <c r="U190" s="636"/>
      <c r="V190" s="636"/>
      <c r="W190" s="636"/>
      <c r="X190" s="632"/>
      <c r="Y190" s="632"/>
    </row>
    <row r="191" spans="1:25">
      <c r="A191" s="2732"/>
      <c r="B191" s="2735"/>
      <c r="C191" s="2692"/>
      <c r="D191" s="2610"/>
      <c r="E191" s="2738"/>
      <c r="F191" s="2742"/>
      <c r="G191" s="155" t="s">
        <v>73</v>
      </c>
      <c r="H191" s="894">
        <f>I191+K191</f>
        <v>157.79999999999998</v>
      </c>
      <c r="I191" s="895">
        <v>1.6</v>
      </c>
      <c r="J191" s="896">
        <v>1.6</v>
      </c>
      <c r="K191" s="897">
        <v>156.19999999999999</v>
      </c>
      <c r="L191" s="905">
        <v>0</v>
      </c>
      <c r="M191" s="899">
        <v>0</v>
      </c>
      <c r="N191" s="202"/>
      <c r="O191" s="188"/>
      <c r="P191" s="189"/>
      <c r="Q191" s="159"/>
      <c r="R191" s="636"/>
      <c r="S191" s="636"/>
      <c r="T191" s="636"/>
      <c r="U191" s="636"/>
      <c r="V191" s="636"/>
      <c r="W191" s="636"/>
      <c r="X191" s="632"/>
      <c r="Y191" s="632"/>
    </row>
    <row r="192" spans="1:25">
      <c r="A192" s="2732"/>
      <c r="B192" s="2735"/>
      <c r="C192" s="2692"/>
      <c r="D192" s="2610"/>
      <c r="E192" s="2739"/>
      <c r="F192" s="2743"/>
      <c r="G192" s="155" t="s">
        <v>36</v>
      </c>
      <c r="H192" s="894">
        <f>I192+K192</f>
        <v>0.3</v>
      </c>
      <c r="I192" s="895">
        <v>0.3</v>
      </c>
      <c r="J192" s="896">
        <v>0.3</v>
      </c>
      <c r="K192" s="897">
        <v>0</v>
      </c>
      <c r="L192" s="905">
        <v>0</v>
      </c>
      <c r="M192" s="899">
        <v>0</v>
      </c>
      <c r="N192" s="202"/>
      <c r="O192" s="200"/>
      <c r="P192" s="201"/>
      <c r="Q192" s="161"/>
      <c r="R192" s="636"/>
      <c r="S192" s="636"/>
      <c r="T192" s="636"/>
      <c r="U192" s="636"/>
      <c r="V192" s="636"/>
      <c r="W192" s="636"/>
      <c r="X192" s="632"/>
      <c r="Y192" s="632"/>
    </row>
    <row r="193" spans="1:25" ht="19.95" customHeight="1" thickBot="1">
      <c r="A193" s="2733"/>
      <c r="B193" s="2736"/>
      <c r="C193" s="2693"/>
      <c r="D193" s="2600"/>
      <c r="E193" s="2740"/>
      <c r="F193" s="2740"/>
      <c r="G193" s="162" t="s">
        <v>12</v>
      </c>
      <c r="H193" s="888">
        <f>SUM(H190:H192)</f>
        <v>158.1</v>
      </c>
      <c r="I193" s="889">
        <f>SUM(I190:I192)</f>
        <v>1.9000000000000001</v>
      </c>
      <c r="J193" s="890">
        <f>SUM(J190:J192)</f>
        <v>1.9000000000000001</v>
      </c>
      <c r="K193" s="891">
        <f>SUM(K190:K192)</f>
        <v>156.19999999999999</v>
      </c>
      <c r="L193" s="891">
        <f t="shared" ref="L193:M193" si="54">SUM(L190:L192)</f>
        <v>0</v>
      </c>
      <c r="M193" s="891">
        <f t="shared" si="54"/>
        <v>0</v>
      </c>
      <c r="N193" s="203"/>
      <c r="O193" s="192"/>
      <c r="P193" s="193"/>
      <c r="Q193" s="166"/>
      <c r="R193" s="636"/>
      <c r="S193" s="636"/>
      <c r="T193" s="636"/>
      <c r="U193" s="636"/>
      <c r="V193" s="636"/>
      <c r="W193" s="636"/>
      <c r="X193" s="632"/>
      <c r="Y193" s="632"/>
    </row>
    <row r="194" spans="1:25" ht="13.2" customHeight="1">
      <c r="A194" s="220"/>
      <c r="B194" s="221"/>
      <c r="C194" s="2163"/>
      <c r="D194" s="2552" t="s">
        <v>173</v>
      </c>
      <c r="E194" s="2737" t="s">
        <v>40</v>
      </c>
      <c r="F194" s="2165" t="s">
        <v>975</v>
      </c>
      <c r="G194" s="222" t="s">
        <v>129</v>
      </c>
      <c r="H194" s="952">
        <f>I194+K194</f>
        <v>0</v>
      </c>
      <c r="I194" s="953">
        <v>0</v>
      </c>
      <c r="J194" s="954"/>
      <c r="K194" s="955">
        <v>0</v>
      </c>
      <c r="L194" s="903">
        <v>52</v>
      </c>
      <c r="M194" s="956">
        <v>0</v>
      </c>
      <c r="N194" s="168" t="s">
        <v>140</v>
      </c>
      <c r="O194" s="223" t="s">
        <v>41</v>
      </c>
      <c r="P194" s="224"/>
      <c r="Q194" s="225"/>
      <c r="R194" s="636"/>
      <c r="S194" s="636"/>
      <c r="T194" s="636"/>
      <c r="U194" s="636"/>
      <c r="V194" s="636"/>
      <c r="W194" s="636"/>
      <c r="X194" s="632"/>
      <c r="Y194" s="632"/>
    </row>
    <row r="195" spans="1:25">
      <c r="A195" s="2152"/>
      <c r="B195" s="2153"/>
      <c r="C195" s="2151"/>
      <c r="D195" s="2577"/>
      <c r="E195" s="2738"/>
      <c r="F195" s="2154"/>
      <c r="G195" s="226" t="s">
        <v>73</v>
      </c>
      <c r="H195" s="957">
        <f>I195+K195</f>
        <v>426</v>
      </c>
      <c r="I195" s="958">
        <v>0</v>
      </c>
      <c r="J195" s="959"/>
      <c r="K195" s="960">
        <v>426</v>
      </c>
      <c r="L195" s="921">
        <v>1000</v>
      </c>
      <c r="M195" s="961">
        <v>0</v>
      </c>
      <c r="N195" s="202" t="s">
        <v>132</v>
      </c>
      <c r="O195" s="227"/>
      <c r="P195" s="228" t="s">
        <v>41</v>
      </c>
      <c r="Q195" s="229"/>
      <c r="R195" s="636"/>
      <c r="S195" s="636"/>
      <c r="T195" s="636"/>
      <c r="U195" s="636"/>
      <c r="V195" s="636"/>
      <c r="W195" s="636"/>
      <c r="X195" s="632"/>
      <c r="Y195" s="632"/>
    </row>
    <row r="196" spans="1:25" ht="12.6" customHeight="1">
      <c r="A196" s="2152"/>
      <c r="B196" s="2153"/>
      <c r="C196" s="2151"/>
      <c r="D196" s="2577"/>
      <c r="E196" s="2739"/>
      <c r="F196" s="2154"/>
      <c r="G196" s="230" t="s">
        <v>36</v>
      </c>
      <c r="H196" s="962">
        <f>I196+K196</f>
        <v>0</v>
      </c>
      <c r="I196" s="963">
        <v>0</v>
      </c>
      <c r="J196" s="964"/>
      <c r="K196" s="1303">
        <v>0</v>
      </c>
      <c r="L196" s="905">
        <v>0</v>
      </c>
      <c r="M196" s="965">
        <v>0</v>
      </c>
      <c r="N196" s="202"/>
      <c r="O196" s="231"/>
      <c r="P196" s="232"/>
      <c r="Q196" s="233"/>
      <c r="R196" s="636"/>
      <c r="S196" s="636"/>
      <c r="T196" s="636"/>
      <c r="U196" s="636"/>
      <c r="V196" s="636"/>
      <c r="W196" s="636"/>
      <c r="X196" s="632"/>
      <c r="Y196" s="632"/>
    </row>
    <row r="197" spans="1:25" ht="11.4" customHeight="1" thickBot="1">
      <c r="A197" s="234"/>
      <c r="B197" s="235"/>
      <c r="C197" s="2164"/>
      <c r="D197" s="2553"/>
      <c r="E197" s="2740"/>
      <c r="F197" s="2166"/>
      <c r="G197" s="162" t="s">
        <v>12</v>
      </c>
      <c r="H197" s="966">
        <f t="shared" ref="H197:M197" si="55">H194+H195+H196</f>
        <v>426</v>
      </c>
      <c r="I197" s="966">
        <f t="shared" si="55"/>
        <v>0</v>
      </c>
      <c r="J197" s="966">
        <f t="shared" si="55"/>
        <v>0</v>
      </c>
      <c r="K197" s="966">
        <f t="shared" si="55"/>
        <v>426</v>
      </c>
      <c r="L197" s="966">
        <f t="shared" si="55"/>
        <v>1052</v>
      </c>
      <c r="M197" s="966">
        <f t="shared" si="55"/>
        <v>0</v>
      </c>
      <c r="N197" s="203"/>
      <c r="O197" s="192"/>
      <c r="P197" s="193"/>
      <c r="Q197" s="166"/>
      <c r="R197" s="636"/>
      <c r="S197" s="636"/>
      <c r="T197" s="636"/>
      <c r="U197" s="636"/>
      <c r="V197" s="636"/>
      <c r="W197" s="636"/>
      <c r="X197" s="632"/>
      <c r="Y197" s="632"/>
    </row>
    <row r="198" spans="1:25" s="1835" customFormat="1" ht="22.2" hidden="1" customHeight="1">
      <c r="A198" s="2731"/>
      <c r="B198" s="2734"/>
      <c r="C198" s="2691"/>
      <c r="D198" s="2599" t="s">
        <v>402</v>
      </c>
      <c r="E198" s="2737" t="s">
        <v>40</v>
      </c>
      <c r="F198" s="2741" t="s">
        <v>51</v>
      </c>
      <c r="G198" s="667" t="s">
        <v>129</v>
      </c>
      <c r="H198" s="906">
        <f>I198+K198</f>
        <v>0</v>
      </c>
      <c r="I198" s="900">
        <v>0</v>
      </c>
      <c r="J198" s="907"/>
      <c r="K198" s="902">
        <v>0</v>
      </c>
      <c r="L198" s="903">
        <v>0</v>
      </c>
      <c r="M198" s="904">
        <v>0</v>
      </c>
      <c r="N198" s="168"/>
      <c r="O198" s="184"/>
      <c r="P198" s="185"/>
      <c r="Q198" s="154"/>
      <c r="R198" s="72"/>
      <c r="S198" s="72"/>
      <c r="T198" s="72"/>
      <c r="U198" s="72"/>
      <c r="V198" s="72"/>
      <c r="W198" s="72"/>
    </row>
    <row r="199" spans="1:25" s="1835" customFormat="1" ht="30.6" hidden="1" customHeight="1">
      <c r="A199" s="2732"/>
      <c r="B199" s="2735"/>
      <c r="C199" s="2692"/>
      <c r="D199" s="2610"/>
      <c r="E199" s="2738"/>
      <c r="F199" s="2742"/>
      <c r="G199" s="155" t="s">
        <v>73</v>
      </c>
      <c r="H199" s="894">
        <f>I199+K199</f>
        <v>0</v>
      </c>
      <c r="I199" s="895">
        <v>0</v>
      </c>
      <c r="J199" s="908"/>
      <c r="K199" s="897">
        <v>0</v>
      </c>
      <c r="L199" s="905">
        <v>0</v>
      </c>
      <c r="M199" s="899">
        <v>0</v>
      </c>
      <c r="N199" s="202"/>
      <c r="O199" s="188"/>
      <c r="P199" s="189"/>
      <c r="Q199" s="159"/>
      <c r="R199" s="72"/>
      <c r="S199" s="72"/>
      <c r="T199" s="72"/>
      <c r="U199" s="72"/>
      <c r="V199" s="72"/>
      <c r="W199" s="72"/>
    </row>
    <row r="200" spans="1:25" s="1835" customFormat="1" ht="22.95" hidden="1" customHeight="1">
      <c r="A200" s="2732"/>
      <c r="B200" s="2735"/>
      <c r="C200" s="2692"/>
      <c r="D200" s="2610"/>
      <c r="E200" s="2739"/>
      <c r="F200" s="2743"/>
      <c r="G200" s="155" t="s">
        <v>36</v>
      </c>
      <c r="H200" s="894">
        <f>I200+K200</f>
        <v>0</v>
      </c>
      <c r="I200" s="909"/>
      <c r="J200" s="908"/>
      <c r="K200" s="910"/>
      <c r="L200" s="905"/>
      <c r="M200" s="899"/>
      <c r="N200" s="202"/>
      <c r="O200" s="200"/>
      <c r="P200" s="201"/>
      <c r="Q200" s="161"/>
      <c r="R200" s="72"/>
      <c r="S200" s="72"/>
      <c r="T200" s="72"/>
      <c r="U200" s="72"/>
      <c r="V200" s="72"/>
      <c r="W200" s="72"/>
    </row>
    <row r="201" spans="1:25" s="1835" customFormat="1" ht="25.2" hidden="1" customHeight="1" thickBot="1">
      <c r="A201" s="2733"/>
      <c r="B201" s="2736"/>
      <c r="C201" s="2693"/>
      <c r="D201" s="2600"/>
      <c r="E201" s="2740"/>
      <c r="F201" s="2740"/>
      <c r="G201" s="162" t="s">
        <v>12</v>
      </c>
      <c r="H201" s="888">
        <f t="shared" ref="H201:M201" si="56">SUM(H198:H200)</f>
        <v>0</v>
      </c>
      <c r="I201" s="889">
        <f t="shared" si="56"/>
        <v>0</v>
      </c>
      <c r="J201" s="890">
        <f t="shared" si="56"/>
        <v>0</v>
      </c>
      <c r="K201" s="891">
        <f t="shared" si="56"/>
        <v>0</v>
      </c>
      <c r="L201" s="892">
        <f t="shared" si="56"/>
        <v>0</v>
      </c>
      <c r="M201" s="893">
        <f t="shared" si="56"/>
        <v>0</v>
      </c>
      <c r="N201" s="203"/>
      <c r="O201" s="192"/>
      <c r="P201" s="193"/>
      <c r="Q201" s="166"/>
      <c r="R201" s="72"/>
      <c r="S201" s="72"/>
      <c r="T201" s="72"/>
      <c r="U201" s="72"/>
      <c r="V201" s="72"/>
      <c r="W201" s="72"/>
    </row>
    <row r="202" spans="1:25" ht="13.2" customHeight="1">
      <c r="A202" s="2731"/>
      <c r="B202" s="2734"/>
      <c r="C202" s="2691"/>
      <c r="D202" s="2599" t="s">
        <v>431</v>
      </c>
      <c r="E202" s="2737" t="s">
        <v>40</v>
      </c>
      <c r="F202" s="2741" t="s">
        <v>975</v>
      </c>
      <c r="G202" s="667" t="s">
        <v>129</v>
      </c>
      <c r="H202" s="906">
        <f>I202+K202</f>
        <v>0</v>
      </c>
      <c r="I202" s="900">
        <v>0</v>
      </c>
      <c r="J202" s="907"/>
      <c r="K202" s="902">
        <v>0</v>
      </c>
      <c r="L202" s="903">
        <v>0</v>
      </c>
      <c r="M202" s="904">
        <v>0</v>
      </c>
      <c r="N202" s="168" t="s">
        <v>462</v>
      </c>
      <c r="O202" s="184" t="s">
        <v>41</v>
      </c>
      <c r="P202" s="185"/>
      <c r="Q202" s="154"/>
      <c r="R202" s="636"/>
      <c r="S202" s="636"/>
      <c r="T202" s="636"/>
      <c r="U202" s="636"/>
      <c r="V202" s="636"/>
      <c r="W202" s="636"/>
      <c r="X202" s="632"/>
      <c r="Y202" s="632"/>
    </row>
    <row r="203" spans="1:25">
      <c r="A203" s="2732"/>
      <c r="B203" s="2735"/>
      <c r="C203" s="2692"/>
      <c r="D203" s="2610"/>
      <c r="E203" s="2738"/>
      <c r="F203" s="2742"/>
      <c r="G203" s="155" t="s">
        <v>73</v>
      </c>
      <c r="H203" s="894">
        <f>I203+K203</f>
        <v>1923</v>
      </c>
      <c r="I203" s="895">
        <v>1923</v>
      </c>
      <c r="J203" s="908"/>
      <c r="K203" s="897">
        <v>0</v>
      </c>
      <c r="L203" s="905">
        <v>0</v>
      </c>
      <c r="M203" s="899">
        <v>0</v>
      </c>
      <c r="N203" s="202"/>
      <c r="O203" s="188"/>
      <c r="P203" s="189"/>
      <c r="Q203" s="159"/>
      <c r="R203" s="636"/>
      <c r="S203" s="636"/>
      <c r="T203" s="636"/>
      <c r="U203" s="636"/>
      <c r="V203" s="636"/>
      <c r="W203" s="636"/>
      <c r="X203" s="632"/>
      <c r="Y203" s="632"/>
    </row>
    <row r="204" spans="1:25">
      <c r="A204" s="2732"/>
      <c r="B204" s="2735"/>
      <c r="C204" s="2692"/>
      <c r="D204" s="2610"/>
      <c r="E204" s="2739"/>
      <c r="F204" s="2743"/>
      <c r="G204" s="155" t="s">
        <v>36</v>
      </c>
      <c r="H204" s="894">
        <f>I204+K204</f>
        <v>0</v>
      </c>
      <c r="I204" s="895">
        <v>0</v>
      </c>
      <c r="J204" s="908"/>
      <c r="K204" s="897">
        <v>0</v>
      </c>
      <c r="L204" s="905">
        <v>0</v>
      </c>
      <c r="M204" s="899">
        <v>0</v>
      </c>
      <c r="N204" s="202"/>
      <c r="O204" s="200"/>
      <c r="P204" s="201"/>
      <c r="Q204" s="161"/>
      <c r="R204" s="636"/>
      <c r="S204" s="636"/>
      <c r="T204" s="636"/>
      <c r="U204" s="636"/>
      <c r="V204" s="636"/>
      <c r="W204" s="636"/>
      <c r="X204" s="632"/>
      <c r="Y204" s="632"/>
    </row>
    <row r="205" spans="1:25" ht="43.95" customHeight="1" thickBot="1">
      <c r="A205" s="2733"/>
      <c r="B205" s="2736"/>
      <c r="C205" s="2693"/>
      <c r="D205" s="2600"/>
      <c r="E205" s="2740"/>
      <c r="F205" s="2740"/>
      <c r="G205" s="162" t="s">
        <v>12</v>
      </c>
      <c r="H205" s="888">
        <f t="shared" ref="H205:M205" si="57">SUM(H202:H204)</f>
        <v>1923</v>
      </c>
      <c r="I205" s="889">
        <f t="shared" si="57"/>
        <v>1923</v>
      </c>
      <c r="J205" s="890">
        <f t="shared" si="57"/>
        <v>0</v>
      </c>
      <c r="K205" s="891">
        <f t="shared" si="57"/>
        <v>0</v>
      </c>
      <c r="L205" s="892">
        <f t="shared" si="57"/>
        <v>0</v>
      </c>
      <c r="M205" s="893">
        <f t="shared" si="57"/>
        <v>0</v>
      </c>
      <c r="N205" s="203"/>
      <c r="O205" s="192"/>
      <c r="P205" s="236"/>
      <c r="Q205" s="166"/>
      <c r="R205" s="636"/>
      <c r="S205" s="636"/>
      <c r="T205" s="636"/>
      <c r="U205" s="636"/>
      <c r="V205" s="636"/>
      <c r="W205" s="636"/>
      <c r="X205" s="632"/>
      <c r="Y205" s="632"/>
    </row>
    <row r="206" spans="1:25" ht="21" hidden="1" customHeight="1">
      <c r="A206" s="2731"/>
      <c r="B206" s="2734"/>
      <c r="C206" s="2691"/>
      <c r="D206" s="2599" t="s">
        <v>174</v>
      </c>
      <c r="E206" s="2737" t="s">
        <v>40</v>
      </c>
      <c r="F206" s="2741" t="s">
        <v>152</v>
      </c>
      <c r="G206" s="667" t="s">
        <v>129</v>
      </c>
      <c r="H206" s="906">
        <f>I206+K206</f>
        <v>0</v>
      </c>
      <c r="I206" s="900">
        <v>0</v>
      </c>
      <c r="J206" s="907"/>
      <c r="K206" s="902">
        <v>0</v>
      </c>
      <c r="L206" s="903">
        <v>0</v>
      </c>
      <c r="M206" s="904">
        <v>0</v>
      </c>
      <c r="N206" s="202" t="s">
        <v>132</v>
      </c>
      <c r="O206" s="200" t="s">
        <v>41</v>
      </c>
      <c r="P206" s="185"/>
      <c r="Q206" s="154"/>
      <c r="R206" s="636"/>
      <c r="S206" s="636"/>
      <c r="T206" s="636"/>
      <c r="U206" s="636"/>
      <c r="V206" s="636"/>
      <c r="W206" s="636"/>
      <c r="X206" s="632"/>
      <c r="Y206" s="632"/>
    </row>
    <row r="207" spans="1:25" ht="20.399999999999999" hidden="1" customHeight="1">
      <c r="A207" s="2732"/>
      <c r="B207" s="2735"/>
      <c r="C207" s="2692"/>
      <c r="D207" s="2610"/>
      <c r="E207" s="2738"/>
      <c r="F207" s="2742"/>
      <c r="G207" s="155" t="s">
        <v>73</v>
      </c>
      <c r="H207" s="894">
        <f>I207+K207</f>
        <v>0</v>
      </c>
      <c r="I207" s="895">
        <v>0</v>
      </c>
      <c r="J207" s="908"/>
      <c r="K207" s="897">
        <v>0</v>
      </c>
      <c r="L207" s="905">
        <v>0</v>
      </c>
      <c r="M207" s="899">
        <v>0</v>
      </c>
      <c r="N207" s="202"/>
      <c r="O207" s="188"/>
      <c r="P207" s="189"/>
      <c r="Q207" s="159"/>
      <c r="R207" s="636"/>
      <c r="S207" s="636"/>
      <c r="T207" s="636"/>
      <c r="U207" s="636"/>
      <c r="V207" s="636"/>
      <c r="W207" s="636"/>
      <c r="X207" s="632"/>
      <c r="Y207" s="632"/>
    </row>
    <row r="208" spans="1:25" ht="40.200000000000003" hidden="1" customHeight="1">
      <c r="A208" s="2732"/>
      <c r="B208" s="2735"/>
      <c r="C208" s="2692"/>
      <c r="D208" s="2610"/>
      <c r="E208" s="2739"/>
      <c r="F208" s="2743"/>
      <c r="G208" s="155" t="s">
        <v>36</v>
      </c>
      <c r="H208" s="894">
        <f>I208+K208</f>
        <v>0</v>
      </c>
      <c r="I208" s="895">
        <v>0</v>
      </c>
      <c r="J208" s="896">
        <v>0</v>
      </c>
      <c r="K208" s="897">
        <v>0</v>
      </c>
      <c r="L208" s="905">
        <v>0</v>
      </c>
      <c r="M208" s="899">
        <v>0</v>
      </c>
      <c r="N208" s="202"/>
      <c r="O208" s="200"/>
      <c r="P208" s="201"/>
      <c r="Q208" s="161"/>
      <c r="R208" s="636"/>
      <c r="S208" s="636"/>
      <c r="T208" s="636"/>
      <c r="U208" s="636"/>
      <c r="V208" s="636"/>
      <c r="W208" s="636"/>
      <c r="X208" s="632"/>
      <c r="Y208" s="632"/>
    </row>
    <row r="209" spans="1:25" ht="11.4" hidden="1" customHeight="1" thickBot="1">
      <c r="A209" s="2733"/>
      <c r="B209" s="2736"/>
      <c r="C209" s="2693"/>
      <c r="D209" s="2600"/>
      <c r="E209" s="2740"/>
      <c r="F209" s="2740"/>
      <c r="G209" s="162" t="s">
        <v>12</v>
      </c>
      <c r="H209" s="888">
        <f t="shared" ref="H209:M209" si="58">SUM(H206:H208)</f>
        <v>0</v>
      </c>
      <c r="I209" s="889">
        <f t="shared" si="58"/>
        <v>0</v>
      </c>
      <c r="J209" s="890">
        <f t="shared" si="58"/>
        <v>0</v>
      </c>
      <c r="K209" s="891">
        <f t="shared" si="58"/>
        <v>0</v>
      </c>
      <c r="L209" s="891">
        <f t="shared" si="58"/>
        <v>0</v>
      </c>
      <c r="M209" s="893">
        <f t="shared" si="58"/>
        <v>0</v>
      </c>
      <c r="N209" s="203"/>
      <c r="O209" s="192"/>
      <c r="P209" s="193"/>
      <c r="Q209" s="166"/>
      <c r="R209" s="636"/>
      <c r="S209" s="636"/>
      <c r="T209" s="636"/>
      <c r="U209" s="636"/>
      <c r="V209" s="636"/>
      <c r="W209" s="636"/>
      <c r="X209" s="632"/>
      <c r="Y209" s="632"/>
    </row>
    <row r="210" spans="1:25" ht="22.2" hidden="1" customHeight="1">
      <c r="A210" s="2731"/>
      <c r="B210" s="2734"/>
      <c r="C210" s="2691"/>
      <c r="D210" s="2599" t="s">
        <v>175</v>
      </c>
      <c r="E210" s="2737" t="s">
        <v>40</v>
      </c>
      <c r="F210" s="2741" t="s">
        <v>152</v>
      </c>
      <c r="G210" s="667" t="s">
        <v>129</v>
      </c>
      <c r="H210" s="906">
        <f>I210+K210</f>
        <v>0</v>
      </c>
      <c r="I210" s="900">
        <v>0</v>
      </c>
      <c r="J210" s="907"/>
      <c r="K210" s="902">
        <v>0</v>
      </c>
      <c r="L210" s="903">
        <v>0</v>
      </c>
      <c r="M210" s="904">
        <v>0</v>
      </c>
      <c r="N210" s="168" t="s">
        <v>131</v>
      </c>
      <c r="O210" s="184" t="s">
        <v>41</v>
      </c>
      <c r="P210" s="185"/>
      <c r="Q210" s="154"/>
      <c r="R210" s="636"/>
      <c r="S210" s="636"/>
      <c r="T210" s="636"/>
      <c r="U210" s="636"/>
      <c r="V210" s="636"/>
      <c r="W210" s="636"/>
      <c r="X210" s="632"/>
      <c r="Y210" s="632"/>
    </row>
    <row r="211" spans="1:25" ht="22.2" hidden="1" customHeight="1">
      <c r="A211" s="2732"/>
      <c r="B211" s="2735"/>
      <c r="C211" s="2692"/>
      <c r="D211" s="2610"/>
      <c r="E211" s="2738"/>
      <c r="F211" s="2742"/>
      <c r="G211" s="155" t="s">
        <v>73</v>
      </c>
      <c r="H211" s="894">
        <f>I211+K211</f>
        <v>0</v>
      </c>
      <c r="I211" s="895">
        <v>0</v>
      </c>
      <c r="J211" s="908"/>
      <c r="K211" s="897">
        <v>0</v>
      </c>
      <c r="L211" s="905">
        <v>0</v>
      </c>
      <c r="M211" s="899">
        <v>0</v>
      </c>
      <c r="N211" s="202" t="s">
        <v>132</v>
      </c>
      <c r="O211" s="188" t="s">
        <v>41</v>
      </c>
      <c r="P211" s="189"/>
      <c r="Q211" s="159"/>
      <c r="R211" s="636"/>
      <c r="S211" s="636"/>
      <c r="T211" s="636"/>
      <c r="U211" s="636"/>
      <c r="V211" s="636"/>
      <c r="W211" s="636"/>
      <c r="X211" s="632"/>
      <c r="Y211" s="632"/>
    </row>
    <row r="212" spans="1:25" ht="23.4" hidden="1" customHeight="1">
      <c r="A212" s="2732"/>
      <c r="B212" s="2735"/>
      <c r="C212" s="2692"/>
      <c r="D212" s="2610"/>
      <c r="E212" s="2739"/>
      <c r="F212" s="2743"/>
      <c r="G212" s="155" t="s">
        <v>36</v>
      </c>
      <c r="H212" s="894">
        <f>I212+K212</f>
        <v>0</v>
      </c>
      <c r="I212" s="895">
        <v>0</v>
      </c>
      <c r="J212" s="896">
        <v>0</v>
      </c>
      <c r="K212" s="897">
        <v>0</v>
      </c>
      <c r="L212" s="905">
        <v>0</v>
      </c>
      <c r="M212" s="899">
        <v>0</v>
      </c>
      <c r="N212" s="202"/>
      <c r="O212" s="200"/>
      <c r="P212" s="201"/>
      <c r="Q212" s="161"/>
      <c r="R212" s="636"/>
      <c r="S212" s="636"/>
      <c r="T212" s="636"/>
      <c r="U212" s="636"/>
      <c r="V212" s="636"/>
      <c r="W212" s="636"/>
      <c r="X212" s="632"/>
      <c r="Y212" s="632"/>
    </row>
    <row r="213" spans="1:25" ht="16.2" hidden="1" customHeight="1">
      <c r="A213" s="2732"/>
      <c r="B213" s="2735"/>
      <c r="C213" s="2692"/>
      <c r="D213" s="2610"/>
      <c r="E213" s="2739"/>
      <c r="F213" s="2739"/>
      <c r="G213" s="83"/>
      <c r="H213" s="911"/>
      <c r="I213" s="912"/>
      <c r="J213" s="913"/>
      <c r="K213" s="914"/>
      <c r="L213" s="915"/>
      <c r="M213" s="916"/>
      <c r="N213" s="202"/>
      <c r="O213" s="200"/>
      <c r="P213" s="201"/>
      <c r="Q213" s="161"/>
      <c r="R213" s="636"/>
      <c r="S213" s="636"/>
      <c r="T213" s="636"/>
      <c r="U213" s="636"/>
      <c r="V213" s="636"/>
      <c r="W213" s="636"/>
      <c r="X213" s="632"/>
      <c r="Y213" s="632"/>
    </row>
    <row r="214" spans="1:25" ht="24" hidden="1" customHeight="1" thickBot="1">
      <c r="A214" s="2733"/>
      <c r="B214" s="2736"/>
      <c r="C214" s="2693"/>
      <c r="D214" s="2600"/>
      <c r="E214" s="2740"/>
      <c r="F214" s="2740"/>
      <c r="G214" s="162" t="s">
        <v>12</v>
      </c>
      <c r="H214" s="888">
        <f t="shared" ref="H214:M214" si="59">SUM(H210:H212)</f>
        <v>0</v>
      </c>
      <c r="I214" s="889">
        <f t="shared" si="59"/>
        <v>0</v>
      </c>
      <c r="J214" s="890">
        <f t="shared" si="59"/>
        <v>0</v>
      </c>
      <c r="K214" s="891">
        <f t="shared" si="59"/>
        <v>0</v>
      </c>
      <c r="L214" s="891">
        <f t="shared" si="59"/>
        <v>0</v>
      </c>
      <c r="M214" s="891">
        <f t="shared" si="59"/>
        <v>0</v>
      </c>
      <c r="N214" s="203"/>
      <c r="O214" s="192"/>
      <c r="P214" s="193"/>
      <c r="Q214" s="166"/>
      <c r="R214" s="636"/>
      <c r="S214" s="636"/>
      <c r="T214" s="636"/>
      <c r="U214" s="636"/>
      <c r="V214" s="636"/>
      <c r="W214" s="636"/>
      <c r="X214" s="632"/>
      <c r="Y214" s="632"/>
    </row>
    <row r="215" spans="1:25" ht="13.2" customHeight="1">
      <c r="A215" s="2731"/>
      <c r="B215" s="2734"/>
      <c r="C215" s="2691"/>
      <c r="D215" s="2599" t="s">
        <v>176</v>
      </c>
      <c r="E215" s="2737" t="s">
        <v>40</v>
      </c>
      <c r="F215" s="2741" t="s">
        <v>968</v>
      </c>
      <c r="G215" s="667" t="s">
        <v>129</v>
      </c>
      <c r="H215" s="906">
        <f>I215+K215</f>
        <v>0</v>
      </c>
      <c r="I215" s="900">
        <v>0</v>
      </c>
      <c r="J215" s="907"/>
      <c r="K215" s="902">
        <v>0</v>
      </c>
      <c r="L215" s="903">
        <v>0</v>
      </c>
      <c r="M215" s="904">
        <v>0</v>
      </c>
      <c r="N215" s="168" t="s">
        <v>132</v>
      </c>
      <c r="O215" s="184" t="s">
        <v>41</v>
      </c>
      <c r="P215" s="185"/>
      <c r="Q215" s="154"/>
      <c r="R215" s="636"/>
      <c r="S215" s="636"/>
      <c r="T215" s="636"/>
      <c r="U215" s="636"/>
      <c r="V215" s="636"/>
      <c r="W215" s="636"/>
      <c r="X215" s="632"/>
      <c r="Y215" s="632"/>
    </row>
    <row r="216" spans="1:25">
      <c r="A216" s="2732"/>
      <c r="B216" s="2735"/>
      <c r="C216" s="2692"/>
      <c r="D216" s="2610"/>
      <c r="E216" s="2738"/>
      <c r="F216" s="2742"/>
      <c r="G216" s="155" t="s">
        <v>73</v>
      </c>
      <c r="H216" s="894">
        <f>I216+K216</f>
        <v>270</v>
      </c>
      <c r="I216" s="895">
        <v>0</v>
      </c>
      <c r="J216" s="908"/>
      <c r="K216" s="897">
        <v>270</v>
      </c>
      <c r="L216" s="905">
        <v>0</v>
      </c>
      <c r="M216" s="899">
        <v>0</v>
      </c>
      <c r="N216" s="202"/>
      <c r="O216" s="188"/>
      <c r="P216" s="189"/>
      <c r="Q216" s="159"/>
      <c r="R216" s="636"/>
      <c r="S216" s="636"/>
      <c r="T216" s="636"/>
      <c r="U216" s="636"/>
      <c r="V216" s="636"/>
      <c r="W216" s="636"/>
      <c r="X216" s="632"/>
      <c r="Y216" s="632"/>
    </row>
    <row r="217" spans="1:25">
      <c r="A217" s="2732"/>
      <c r="B217" s="2735"/>
      <c r="C217" s="2692"/>
      <c r="D217" s="2610"/>
      <c r="E217" s="2739"/>
      <c r="F217" s="2743"/>
      <c r="G217" s="155" t="s">
        <v>36</v>
      </c>
      <c r="H217" s="894">
        <f>I217+K217</f>
        <v>0</v>
      </c>
      <c r="I217" s="895">
        <v>0</v>
      </c>
      <c r="J217" s="908"/>
      <c r="K217" s="897">
        <v>0</v>
      </c>
      <c r="L217" s="905">
        <v>0</v>
      </c>
      <c r="M217" s="899">
        <v>0</v>
      </c>
      <c r="N217" s="202"/>
      <c r="O217" s="200"/>
      <c r="P217" s="201"/>
      <c r="Q217" s="161"/>
      <c r="R217" s="636"/>
      <c r="S217" s="636"/>
      <c r="T217" s="636"/>
      <c r="U217" s="636"/>
      <c r="V217" s="636"/>
      <c r="W217" s="636"/>
      <c r="X217" s="632"/>
      <c r="Y217" s="632"/>
    </row>
    <row r="218" spans="1:25" ht="13.8" thickBot="1">
      <c r="A218" s="2733"/>
      <c r="B218" s="2736"/>
      <c r="C218" s="2693"/>
      <c r="D218" s="2600"/>
      <c r="E218" s="2740"/>
      <c r="F218" s="2740"/>
      <c r="G218" s="162" t="s">
        <v>12</v>
      </c>
      <c r="H218" s="888">
        <f t="shared" ref="H218:M218" si="60">SUM(H215:H217)</f>
        <v>270</v>
      </c>
      <c r="I218" s="889">
        <f t="shared" si="60"/>
        <v>0</v>
      </c>
      <c r="J218" s="890">
        <f t="shared" si="60"/>
        <v>0</v>
      </c>
      <c r="K218" s="891">
        <f t="shared" si="60"/>
        <v>270</v>
      </c>
      <c r="L218" s="891">
        <f t="shared" si="60"/>
        <v>0</v>
      </c>
      <c r="M218" s="891">
        <f t="shared" si="60"/>
        <v>0</v>
      </c>
      <c r="N218" s="203"/>
      <c r="O218" s="192"/>
      <c r="P218" s="193"/>
      <c r="Q218" s="166"/>
      <c r="R218" s="636"/>
      <c r="S218" s="636"/>
      <c r="T218" s="636"/>
      <c r="U218" s="636"/>
      <c r="V218" s="636"/>
      <c r="W218" s="636"/>
      <c r="X218" s="632"/>
      <c r="Y218" s="632"/>
    </row>
    <row r="219" spans="1:25" ht="13.2" customHeight="1">
      <c r="A219" s="2731"/>
      <c r="B219" s="2734"/>
      <c r="C219" s="2691"/>
      <c r="D219" s="2599" t="s">
        <v>177</v>
      </c>
      <c r="E219" s="2737" t="s">
        <v>40</v>
      </c>
      <c r="F219" s="2741" t="s">
        <v>968</v>
      </c>
      <c r="G219" s="667" t="s">
        <v>129</v>
      </c>
      <c r="H219" s="906">
        <f>I219+K219</f>
        <v>0</v>
      </c>
      <c r="I219" s="900">
        <v>0</v>
      </c>
      <c r="J219" s="907"/>
      <c r="K219" s="902">
        <v>0</v>
      </c>
      <c r="L219" s="903">
        <v>0</v>
      </c>
      <c r="M219" s="904">
        <v>0</v>
      </c>
      <c r="N219" s="168" t="s">
        <v>463</v>
      </c>
      <c r="O219" s="184"/>
      <c r="P219" s="185"/>
      <c r="Q219" s="154"/>
      <c r="R219" s="636"/>
      <c r="S219" s="636"/>
      <c r="T219" s="636"/>
      <c r="U219" s="636"/>
      <c r="V219" s="636"/>
      <c r="W219" s="636"/>
      <c r="X219" s="632"/>
      <c r="Y219" s="632"/>
    </row>
    <row r="220" spans="1:25">
      <c r="A220" s="2732"/>
      <c r="B220" s="2735"/>
      <c r="C220" s="2692"/>
      <c r="D220" s="2610"/>
      <c r="E220" s="2738"/>
      <c r="F220" s="2742"/>
      <c r="G220" s="155" t="s">
        <v>73</v>
      </c>
      <c r="H220" s="894">
        <f>I220+K220</f>
        <v>0</v>
      </c>
      <c r="I220" s="895">
        <v>0</v>
      </c>
      <c r="J220" s="908"/>
      <c r="K220" s="897">
        <v>0</v>
      </c>
      <c r="L220" s="905">
        <v>0</v>
      </c>
      <c r="M220" s="899">
        <v>0</v>
      </c>
      <c r="N220" s="169"/>
      <c r="O220" s="188"/>
      <c r="P220" s="189"/>
      <c r="Q220" s="159"/>
      <c r="R220" s="636"/>
      <c r="S220" s="636"/>
      <c r="T220" s="636"/>
      <c r="U220" s="636"/>
      <c r="V220" s="636"/>
      <c r="W220" s="636"/>
      <c r="X220" s="632"/>
      <c r="Y220" s="632"/>
    </row>
    <row r="221" spans="1:25">
      <c r="A221" s="2732"/>
      <c r="B221" s="2735"/>
      <c r="C221" s="2692"/>
      <c r="D221" s="2610"/>
      <c r="E221" s="2739"/>
      <c r="F221" s="2743"/>
      <c r="G221" s="155" t="s">
        <v>36</v>
      </c>
      <c r="H221" s="894">
        <f>I221+K221</f>
        <v>0</v>
      </c>
      <c r="I221" s="895">
        <v>0</v>
      </c>
      <c r="J221" s="896"/>
      <c r="K221" s="897">
        <v>0</v>
      </c>
      <c r="L221" s="905">
        <v>0</v>
      </c>
      <c r="M221" s="899">
        <v>0</v>
      </c>
      <c r="N221" s="202"/>
      <c r="O221" s="200"/>
      <c r="P221" s="201"/>
      <c r="Q221" s="161"/>
      <c r="R221" s="636"/>
      <c r="S221" s="636"/>
      <c r="T221" s="636"/>
      <c r="U221" s="636"/>
      <c r="V221" s="636"/>
      <c r="W221" s="636"/>
      <c r="X221" s="632"/>
      <c r="Y221" s="632"/>
    </row>
    <row r="222" spans="1:25" ht="14.4" customHeight="1" thickBot="1">
      <c r="A222" s="2733"/>
      <c r="B222" s="2736"/>
      <c r="C222" s="2693"/>
      <c r="D222" s="2600"/>
      <c r="E222" s="2740"/>
      <c r="F222" s="2740"/>
      <c r="G222" s="162" t="s">
        <v>12</v>
      </c>
      <c r="H222" s="888">
        <f t="shared" ref="H222:M222" si="61">SUM(H219:H221)</f>
        <v>0</v>
      </c>
      <c r="I222" s="889">
        <f t="shared" si="61"/>
        <v>0</v>
      </c>
      <c r="J222" s="890">
        <f t="shared" si="61"/>
        <v>0</v>
      </c>
      <c r="K222" s="891">
        <f t="shared" si="61"/>
        <v>0</v>
      </c>
      <c r="L222" s="892">
        <f t="shared" si="61"/>
        <v>0</v>
      </c>
      <c r="M222" s="893">
        <f t="shared" si="61"/>
        <v>0</v>
      </c>
      <c r="N222" s="203"/>
      <c r="O222" s="192"/>
      <c r="P222" s="193"/>
      <c r="Q222" s="166"/>
      <c r="R222" s="636"/>
      <c r="S222" s="636"/>
      <c r="T222" s="636"/>
      <c r="U222" s="636"/>
      <c r="V222" s="636"/>
      <c r="W222" s="636"/>
      <c r="X222" s="632"/>
      <c r="Y222" s="632"/>
    </row>
    <row r="223" spans="1:25" ht="17.399999999999999" hidden="1" customHeight="1">
      <c r="A223" s="220"/>
      <c r="B223" s="237"/>
      <c r="C223" s="238"/>
      <c r="D223" s="2815" t="s">
        <v>178</v>
      </c>
      <c r="E223" s="2165" t="s">
        <v>40</v>
      </c>
      <c r="F223" s="2198" t="s">
        <v>137</v>
      </c>
      <c r="G223" s="2199" t="s">
        <v>129</v>
      </c>
      <c r="H223" s="952">
        <f>I223+K223</f>
        <v>0</v>
      </c>
      <c r="I223" s="2200">
        <v>0</v>
      </c>
      <c r="J223" s="2200">
        <v>0</v>
      </c>
      <c r="K223" s="903">
        <v>0</v>
      </c>
      <c r="L223" s="956">
        <v>0</v>
      </c>
      <c r="M223" s="2201">
        <v>0</v>
      </c>
      <c r="N223" s="239" t="s">
        <v>464</v>
      </c>
      <c r="O223" s="223" t="s">
        <v>41</v>
      </c>
      <c r="P223" s="224"/>
      <c r="Q223" s="240"/>
      <c r="R223" s="636"/>
      <c r="S223" s="636"/>
      <c r="T223" s="636"/>
      <c r="U223" s="636"/>
      <c r="V223" s="636"/>
      <c r="W223" s="636"/>
      <c r="X223" s="632"/>
      <c r="Y223" s="632"/>
    </row>
    <row r="224" spans="1:25" ht="33" hidden="1" customHeight="1">
      <c r="A224" s="2152"/>
      <c r="B224" s="2162"/>
      <c r="C224" s="2818"/>
      <c r="D224" s="2816"/>
      <c r="E224" s="2154"/>
      <c r="F224" s="2202"/>
      <c r="G224" s="2203" t="s">
        <v>73</v>
      </c>
      <c r="H224" s="957">
        <f>I224+K224</f>
        <v>0</v>
      </c>
      <c r="I224" s="2204">
        <v>0</v>
      </c>
      <c r="J224" s="2204">
        <v>0</v>
      </c>
      <c r="K224" s="921">
        <v>0</v>
      </c>
      <c r="L224" s="961">
        <v>0</v>
      </c>
      <c r="M224" s="2205">
        <v>0</v>
      </c>
      <c r="N224" s="241"/>
      <c r="O224" s="227"/>
      <c r="P224" s="228"/>
      <c r="Q224" s="242"/>
      <c r="R224" s="636"/>
      <c r="S224" s="636"/>
      <c r="T224" s="636"/>
      <c r="U224" s="636"/>
      <c r="V224" s="636"/>
      <c r="W224" s="636"/>
      <c r="X224" s="632"/>
      <c r="Y224" s="632"/>
    </row>
    <row r="225" spans="1:25" ht="19.95" hidden="1" customHeight="1">
      <c r="A225" s="2152"/>
      <c r="B225" s="2162"/>
      <c r="C225" s="2819"/>
      <c r="D225" s="2816"/>
      <c r="E225" s="2154"/>
      <c r="F225" s="2202"/>
      <c r="G225" s="230" t="s">
        <v>36</v>
      </c>
      <c r="H225" s="962">
        <f>I225+K225</f>
        <v>0</v>
      </c>
      <c r="I225" s="2206">
        <v>0</v>
      </c>
      <c r="J225" s="2206">
        <v>0</v>
      </c>
      <c r="K225" s="905">
        <v>0</v>
      </c>
      <c r="L225" s="965">
        <v>0</v>
      </c>
      <c r="M225" s="898">
        <v>0</v>
      </c>
      <c r="N225" s="243"/>
      <c r="O225" s="231"/>
      <c r="P225" s="232"/>
      <c r="Q225" s="244"/>
      <c r="R225" s="636"/>
      <c r="S225" s="636"/>
      <c r="T225" s="636"/>
      <c r="U225" s="636"/>
      <c r="V225" s="636"/>
      <c r="W225" s="636"/>
      <c r="X225" s="632"/>
      <c r="Y225" s="632"/>
    </row>
    <row r="226" spans="1:25" ht="27.6" hidden="1" customHeight="1" thickBot="1">
      <c r="A226" s="234"/>
      <c r="B226" s="245"/>
      <c r="C226" s="2820"/>
      <c r="D226" s="2817"/>
      <c r="E226" s="2166"/>
      <c r="F226" s="2207"/>
      <c r="G226" s="2208" t="s">
        <v>12</v>
      </c>
      <c r="H226" s="966">
        <f>H223+H224+H225</f>
        <v>0</v>
      </c>
      <c r="I226" s="966">
        <f t="shared" ref="I226:M226" si="62">I223+I224+I225</f>
        <v>0</v>
      </c>
      <c r="J226" s="966">
        <f t="shared" si="62"/>
        <v>0</v>
      </c>
      <c r="K226" s="966">
        <f t="shared" si="62"/>
        <v>0</v>
      </c>
      <c r="L226" s="966">
        <f t="shared" si="62"/>
        <v>0</v>
      </c>
      <c r="M226" s="966">
        <f t="shared" si="62"/>
        <v>0</v>
      </c>
      <c r="N226" s="990"/>
      <c r="O226" s="192"/>
      <c r="P226" s="193"/>
      <c r="Q226" s="194"/>
      <c r="R226" s="636"/>
      <c r="S226" s="636"/>
      <c r="T226" s="636"/>
      <c r="U226" s="636"/>
      <c r="V226" s="636"/>
      <c r="W226" s="636"/>
      <c r="X226" s="632"/>
      <c r="Y226" s="632"/>
    </row>
    <row r="227" spans="1:25" ht="13.2" customHeight="1">
      <c r="A227" s="2731"/>
      <c r="B227" s="2734"/>
      <c r="C227" s="2691"/>
      <c r="D227" s="2599" t="s">
        <v>179</v>
      </c>
      <c r="E227" s="2737" t="s">
        <v>40</v>
      </c>
      <c r="F227" s="2741" t="s">
        <v>964</v>
      </c>
      <c r="G227" s="667" t="s">
        <v>129</v>
      </c>
      <c r="H227" s="906">
        <f>I227+K227</f>
        <v>0</v>
      </c>
      <c r="I227" s="900">
        <v>0</v>
      </c>
      <c r="J227" s="907"/>
      <c r="K227" s="902">
        <v>0</v>
      </c>
      <c r="L227" s="903">
        <v>0</v>
      </c>
      <c r="M227" s="904">
        <v>0</v>
      </c>
      <c r="N227" s="239"/>
      <c r="O227" s="223"/>
      <c r="P227" s="224"/>
      <c r="Q227" s="240"/>
      <c r="R227" s="636"/>
      <c r="S227" s="636"/>
      <c r="T227" s="636"/>
      <c r="U227" s="636"/>
      <c r="V227" s="636"/>
      <c r="W227" s="636"/>
      <c r="X227" s="632"/>
      <c r="Y227" s="632"/>
    </row>
    <row r="228" spans="1:25" ht="12" customHeight="1">
      <c r="A228" s="2732"/>
      <c r="B228" s="2735"/>
      <c r="C228" s="2692"/>
      <c r="D228" s="2610"/>
      <c r="E228" s="2738"/>
      <c r="F228" s="2742"/>
      <c r="G228" s="155" t="s">
        <v>73</v>
      </c>
      <c r="H228" s="894">
        <f>I228+K228</f>
        <v>82.3</v>
      </c>
      <c r="I228" s="895">
        <v>2.7</v>
      </c>
      <c r="J228" s="896">
        <v>2.1</v>
      </c>
      <c r="K228" s="897">
        <v>79.599999999999994</v>
      </c>
      <c r="L228" s="905">
        <v>0</v>
      </c>
      <c r="M228" s="899">
        <v>0</v>
      </c>
      <c r="N228" s="241"/>
      <c r="O228" s="227"/>
      <c r="P228" s="228"/>
      <c r="Q228" s="242"/>
      <c r="R228" s="636"/>
      <c r="S228" s="636"/>
      <c r="T228" s="636"/>
      <c r="U228" s="636"/>
      <c r="V228" s="636"/>
      <c r="W228" s="636"/>
      <c r="X228" s="632"/>
      <c r="Y228" s="632"/>
    </row>
    <row r="229" spans="1:25">
      <c r="A229" s="2732"/>
      <c r="B229" s="2735"/>
      <c r="C229" s="2692"/>
      <c r="D229" s="2610"/>
      <c r="E229" s="2739"/>
      <c r="F229" s="2743"/>
      <c r="G229" s="155" t="s">
        <v>36</v>
      </c>
      <c r="H229" s="894">
        <f>I229+K229</f>
        <v>0</v>
      </c>
      <c r="I229" s="895">
        <v>0</v>
      </c>
      <c r="J229" s="896">
        <v>0</v>
      </c>
      <c r="K229" s="897">
        <v>0</v>
      </c>
      <c r="L229" s="905">
        <v>0</v>
      </c>
      <c r="M229" s="899">
        <v>0</v>
      </c>
      <c r="N229" s="243"/>
      <c r="O229" s="231"/>
      <c r="P229" s="232"/>
      <c r="Q229" s="244"/>
      <c r="R229" s="636"/>
      <c r="S229" s="636"/>
      <c r="T229" s="636"/>
      <c r="U229" s="636"/>
      <c r="V229" s="636"/>
      <c r="W229" s="636"/>
      <c r="X229" s="632"/>
      <c r="Y229" s="632"/>
    </row>
    <row r="230" spans="1:25" ht="13.8" thickBot="1">
      <c r="A230" s="2733"/>
      <c r="B230" s="2736"/>
      <c r="C230" s="2693"/>
      <c r="D230" s="2600"/>
      <c r="E230" s="2740"/>
      <c r="F230" s="2740"/>
      <c r="G230" s="162" t="s">
        <v>12</v>
      </c>
      <c r="H230" s="888">
        <f>SUM(H227:H229)</f>
        <v>82.3</v>
      </c>
      <c r="I230" s="889">
        <f t="shared" ref="I230:M230" si="63">SUM(I227:I229)</f>
        <v>2.7</v>
      </c>
      <c r="J230" s="890">
        <f t="shared" si="63"/>
        <v>2.1</v>
      </c>
      <c r="K230" s="891">
        <f t="shared" si="63"/>
        <v>79.599999999999994</v>
      </c>
      <c r="L230" s="892">
        <f t="shared" si="63"/>
        <v>0</v>
      </c>
      <c r="M230" s="893">
        <f t="shared" si="63"/>
        <v>0</v>
      </c>
      <c r="N230" s="990"/>
      <c r="O230" s="192"/>
      <c r="P230" s="193"/>
      <c r="Q230" s="194"/>
      <c r="R230" s="636"/>
      <c r="S230" s="636"/>
      <c r="T230" s="636"/>
      <c r="U230" s="636"/>
      <c r="V230" s="636"/>
      <c r="W230" s="636"/>
      <c r="X230" s="632"/>
      <c r="Y230" s="632"/>
    </row>
    <row r="231" spans="1:25" ht="13.2" customHeight="1">
      <c r="A231" s="2731"/>
      <c r="B231" s="2734"/>
      <c r="C231" s="2691"/>
      <c r="D231" s="2599" t="s">
        <v>640</v>
      </c>
      <c r="E231" s="2737" t="s">
        <v>40</v>
      </c>
      <c r="F231" s="2741" t="s">
        <v>975</v>
      </c>
      <c r="G231" s="667" t="s">
        <v>129</v>
      </c>
      <c r="H231" s="906">
        <f>I231+K231</f>
        <v>0</v>
      </c>
      <c r="I231" s="900">
        <v>0</v>
      </c>
      <c r="J231" s="907"/>
      <c r="K231" s="902">
        <v>0</v>
      </c>
      <c r="L231" s="903">
        <v>19.399999999999999</v>
      </c>
      <c r="M231" s="904">
        <v>0</v>
      </c>
      <c r="N231" s="239" t="s">
        <v>140</v>
      </c>
      <c r="O231" s="223" t="s">
        <v>41</v>
      </c>
      <c r="P231" s="224"/>
      <c r="Q231" s="240"/>
      <c r="R231" s="636"/>
      <c r="S231" s="636"/>
      <c r="T231" s="636"/>
      <c r="U231" s="636"/>
      <c r="V231" s="636"/>
      <c r="W231" s="636"/>
      <c r="X231" s="632"/>
      <c r="Y231" s="632"/>
    </row>
    <row r="232" spans="1:25">
      <c r="A232" s="2732"/>
      <c r="B232" s="2735"/>
      <c r="C232" s="2692"/>
      <c r="D232" s="2610"/>
      <c r="E232" s="2738"/>
      <c r="F232" s="2742"/>
      <c r="G232" s="155" t="s">
        <v>73</v>
      </c>
      <c r="H232" s="894">
        <f>I232+K232</f>
        <v>230</v>
      </c>
      <c r="I232" s="895">
        <v>0</v>
      </c>
      <c r="J232" s="908"/>
      <c r="K232" s="897">
        <v>230</v>
      </c>
      <c r="L232" s="905">
        <v>110</v>
      </c>
      <c r="M232" s="899">
        <v>0</v>
      </c>
      <c r="N232" s="241" t="s">
        <v>132</v>
      </c>
      <c r="O232" s="227"/>
      <c r="P232" s="228" t="s">
        <v>41</v>
      </c>
      <c r="Q232" s="242"/>
      <c r="R232" s="636"/>
      <c r="S232" s="636"/>
      <c r="T232" s="636"/>
      <c r="U232" s="636"/>
      <c r="V232" s="636"/>
      <c r="W232" s="636"/>
      <c r="X232" s="632"/>
      <c r="Y232" s="632"/>
    </row>
    <row r="233" spans="1:25" ht="13.2" customHeight="1">
      <c r="A233" s="2732"/>
      <c r="B233" s="2735"/>
      <c r="C233" s="2692"/>
      <c r="D233" s="2610"/>
      <c r="E233" s="2739"/>
      <c r="F233" s="2743"/>
      <c r="G233" s="155" t="s">
        <v>36</v>
      </c>
      <c r="H233" s="894">
        <f>I233+K233</f>
        <v>0</v>
      </c>
      <c r="I233" s="895">
        <v>0</v>
      </c>
      <c r="J233" s="896">
        <v>0</v>
      </c>
      <c r="K233" s="897">
        <v>0</v>
      </c>
      <c r="L233" s="905">
        <v>0</v>
      </c>
      <c r="M233" s="899">
        <v>0</v>
      </c>
      <c r="N233" s="243"/>
      <c r="O233" s="231"/>
      <c r="P233" s="232"/>
      <c r="Q233" s="244"/>
      <c r="R233" s="636"/>
      <c r="S233" s="636"/>
      <c r="T233" s="636"/>
      <c r="U233" s="636"/>
      <c r="V233" s="636"/>
      <c r="W233" s="636"/>
      <c r="X233" s="632"/>
      <c r="Y233" s="632"/>
    </row>
    <row r="234" spans="1:25" ht="13.8" thickBot="1">
      <c r="A234" s="2733"/>
      <c r="B234" s="2736"/>
      <c r="C234" s="2693"/>
      <c r="D234" s="2600"/>
      <c r="E234" s="2740"/>
      <c r="F234" s="2740"/>
      <c r="G234" s="162" t="s">
        <v>12</v>
      </c>
      <c r="H234" s="888">
        <f>SUM(H231:H233)</f>
        <v>230</v>
      </c>
      <c r="I234" s="889">
        <f t="shared" ref="I234:M234" si="64">SUM(I231:I233)</f>
        <v>0</v>
      </c>
      <c r="J234" s="890">
        <f t="shared" si="64"/>
        <v>0</v>
      </c>
      <c r="K234" s="891">
        <f t="shared" si="64"/>
        <v>230</v>
      </c>
      <c r="L234" s="892">
        <f t="shared" si="64"/>
        <v>129.4</v>
      </c>
      <c r="M234" s="893">
        <f t="shared" si="64"/>
        <v>0</v>
      </c>
      <c r="N234" s="990"/>
      <c r="O234" s="192"/>
      <c r="P234" s="193"/>
      <c r="Q234" s="194"/>
      <c r="R234" s="636"/>
      <c r="S234" s="636"/>
      <c r="T234" s="636"/>
      <c r="U234" s="636"/>
      <c r="V234" s="636"/>
      <c r="W234" s="636"/>
      <c r="X234" s="632"/>
      <c r="Y234" s="632"/>
    </row>
    <row r="235" spans="1:25" ht="15" customHeight="1">
      <c r="A235" s="2731"/>
      <c r="B235" s="2734"/>
      <c r="C235" s="2691"/>
      <c r="D235" s="2599" t="s">
        <v>727</v>
      </c>
      <c r="E235" s="2737" t="s">
        <v>40</v>
      </c>
      <c r="F235" s="2741" t="s">
        <v>90</v>
      </c>
      <c r="G235" s="667" t="s">
        <v>129</v>
      </c>
      <c r="H235" s="906">
        <f>I235+K235</f>
        <v>0</v>
      </c>
      <c r="I235" s="900">
        <v>0</v>
      </c>
      <c r="J235" s="907"/>
      <c r="K235" s="902">
        <v>0</v>
      </c>
      <c r="L235" s="903">
        <v>25</v>
      </c>
      <c r="M235" s="904"/>
      <c r="N235" s="239" t="s">
        <v>131</v>
      </c>
      <c r="O235" s="223" t="s">
        <v>41</v>
      </c>
      <c r="P235" s="224"/>
      <c r="Q235" s="240"/>
      <c r="R235" s="636"/>
      <c r="S235" s="636"/>
      <c r="T235" s="636"/>
      <c r="U235" s="636"/>
      <c r="V235" s="636"/>
      <c r="W235" s="636"/>
      <c r="X235" s="632"/>
      <c r="Y235" s="632"/>
    </row>
    <row r="236" spans="1:25" s="632" customFormat="1" ht="13.2" customHeight="1">
      <c r="A236" s="2732"/>
      <c r="B236" s="2735"/>
      <c r="C236" s="2692"/>
      <c r="D236" s="2610"/>
      <c r="E236" s="2738"/>
      <c r="F236" s="2742"/>
      <c r="G236" s="155" t="s">
        <v>73</v>
      </c>
      <c r="H236" s="894">
        <f>I236+K236</f>
        <v>13</v>
      </c>
      <c r="I236" s="895">
        <v>0</v>
      </c>
      <c r="J236" s="908"/>
      <c r="K236" s="897">
        <v>13</v>
      </c>
      <c r="L236" s="905">
        <v>140</v>
      </c>
      <c r="M236" s="899"/>
      <c r="N236" s="241" t="s">
        <v>132</v>
      </c>
      <c r="O236" s="227"/>
      <c r="P236" s="228" t="s">
        <v>41</v>
      </c>
      <c r="Q236" s="242"/>
      <c r="R236" s="636"/>
      <c r="S236" s="636"/>
      <c r="T236" s="636"/>
      <c r="U236" s="636"/>
      <c r="V236" s="636"/>
      <c r="W236" s="636"/>
    </row>
    <row r="237" spans="1:25" s="632" customFormat="1" ht="13.2" customHeight="1">
      <c r="A237" s="2732"/>
      <c r="B237" s="2735"/>
      <c r="C237" s="2692"/>
      <c r="D237" s="2610"/>
      <c r="E237" s="2739"/>
      <c r="F237" s="2743"/>
      <c r="G237" s="155" t="s">
        <v>36</v>
      </c>
      <c r="H237" s="894">
        <f>I237+K237</f>
        <v>0</v>
      </c>
      <c r="I237" s="895">
        <v>0</v>
      </c>
      <c r="J237" s="896">
        <v>0</v>
      </c>
      <c r="K237" s="897">
        <v>0</v>
      </c>
      <c r="L237" s="905">
        <v>0</v>
      </c>
      <c r="M237" s="899">
        <v>0</v>
      </c>
      <c r="N237" s="243"/>
      <c r="O237" s="231"/>
      <c r="P237" s="232"/>
      <c r="Q237" s="244"/>
      <c r="R237" s="636"/>
      <c r="S237" s="636"/>
      <c r="T237" s="636"/>
      <c r="U237" s="636"/>
      <c r="V237" s="636"/>
      <c r="W237" s="636"/>
    </row>
    <row r="238" spans="1:25" ht="15" customHeight="1" thickBot="1">
      <c r="A238" s="2733"/>
      <c r="B238" s="2736"/>
      <c r="C238" s="2693"/>
      <c r="D238" s="2600"/>
      <c r="E238" s="2740"/>
      <c r="F238" s="2740"/>
      <c r="G238" s="162" t="s">
        <v>12</v>
      </c>
      <c r="H238" s="888">
        <f>SUM(H235:H237)</f>
        <v>13</v>
      </c>
      <c r="I238" s="889">
        <f t="shared" ref="I238:M238" si="65">SUM(I235:I237)</f>
        <v>0</v>
      </c>
      <c r="J238" s="890">
        <f t="shared" si="65"/>
        <v>0</v>
      </c>
      <c r="K238" s="891">
        <f t="shared" si="65"/>
        <v>13</v>
      </c>
      <c r="L238" s="892">
        <f t="shared" si="65"/>
        <v>165</v>
      </c>
      <c r="M238" s="893">
        <f t="shared" si="65"/>
        <v>0</v>
      </c>
      <c r="N238" s="990"/>
      <c r="O238" s="192"/>
      <c r="P238" s="193"/>
      <c r="Q238" s="194"/>
      <c r="R238" s="636"/>
      <c r="S238" s="636"/>
      <c r="T238" s="636"/>
      <c r="U238" s="636"/>
      <c r="V238" s="636"/>
      <c r="W238" s="636"/>
      <c r="X238" s="632"/>
      <c r="Y238" s="632"/>
    </row>
    <row r="239" spans="1:25" s="632" customFormat="1" ht="16.2" customHeight="1">
      <c r="A239" s="2731"/>
      <c r="B239" s="2734"/>
      <c r="C239" s="2691"/>
      <c r="D239" s="2599" t="s">
        <v>728</v>
      </c>
      <c r="E239" s="2737" t="s">
        <v>40</v>
      </c>
      <c r="F239" s="2741" t="s">
        <v>976</v>
      </c>
      <c r="G239" s="667" t="s">
        <v>129</v>
      </c>
      <c r="H239" s="906">
        <f>I239+K239</f>
        <v>0</v>
      </c>
      <c r="I239" s="900">
        <v>0</v>
      </c>
      <c r="J239" s="907"/>
      <c r="K239" s="902">
        <v>0</v>
      </c>
      <c r="L239" s="903">
        <v>0</v>
      </c>
      <c r="M239" s="904">
        <v>0</v>
      </c>
      <c r="N239" s="239" t="s">
        <v>132</v>
      </c>
      <c r="O239" s="223"/>
      <c r="P239" s="224"/>
      <c r="Q239" s="240" t="s">
        <v>41</v>
      </c>
      <c r="R239" s="636"/>
      <c r="S239" s="636"/>
      <c r="T239" s="636"/>
      <c r="U239" s="636"/>
      <c r="V239" s="636"/>
      <c r="W239" s="636"/>
    </row>
    <row r="240" spans="1:25" s="632" customFormat="1" ht="13.95" customHeight="1">
      <c r="A240" s="2732"/>
      <c r="B240" s="2735"/>
      <c r="C240" s="2692"/>
      <c r="D240" s="2610"/>
      <c r="E240" s="2738"/>
      <c r="F240" s="2742"/>
      <c r="G240" s="155" t="s">
        <v>73</v>
      </c>
      <c r="H240" s="894">
        <f>I240+K240</f>
        <v>0</v>
      </c>
      <c r="I240" s="895">
        <v>0</v>
      </c>
      <c r="J240" s="908"/>
      <c r="K240" s="897">
        <v>0</v>
      </c>
      <c r="L240" s="905">
        <v>0</v>
      </c>
      <c r="M240" s="899">
        <v>0</v>
      </c>
      <c r="N240" s="241"/>
      <c r="O240" s="227"/>
      <c r="P240" s="228"/>
      <c r="Q240" s="242"/>
      <c r="R240" s="636"/>
      <c r="S240" s="636"/>
      <c r="T240" s="636"/>
      <c r="U240" s="636"/>
      <c r="V240" s="636"/>
      <c r="W240" s="636"/>
    </row>
    <row r="241" spans="1:25" s="632" customFormat="1" ht="11.4" customHeight="1">
      <c r="A241" s="2732"/>
      <c r="B241" s="2735"/>
      <c r="C241" s="2692"/>
      <c r="D241" s="2610"/>
      <c r="E241" s="2739"/>
      <c r="F241" s="2743"/>
      <c r="G241" s="155" t="s">
        <v>36</v>
      </c>
      <c r="H241" s="894">
        <f>I241+K241</f>
        <v>0</v>
      </c>
      <c r="I241" s="895">
        <v>0</v>
      </c>
      <c r="J241" s="896">
        <v>0</v>
      </c>
      <c r="K241" s="897">
        <v>0</v>
      </c>
      <c r="L241" s="905">
        <v>0</v>
      </c>
      <c r="M241" s="899">
        <v>0</v>
      </c>
      <c r="N241" s="243"/>
      <c r="O241" s="231"/>
      <c r="P241" s="232"/>
      <c r="Q241" s="244"/>
      <c r="R241" s="636"/>
      <c r="S241" s="636"/>
      <c r="T241" s="636"/>
      <c r="U241" s="636"/>
      <c r="V241" s="636"/>
      <c r="W241" s="636"/>
    </row>
    <row r="242" spans="1:25" s="632" customFormat="1" ht="18.600000000000001" customHeight="1" thickBot="1">
      <c r="A242" s="2733"/>
      <c r="B242" s="2736"/>
      <c r="C242" s="2693"/>
      <c r="D242" s="2600"/>
      <c r="E242" s="2740"/>
      <c r="F242" s="2740"/>
      <c r="G242" s="162" t="s">
        <v>12</v>
      </c>
      <c r="H242" s="888">
        <f>SUM(H239:H241)</f>
        <v>0</v>
      </c>
      <c r="I242" s="889">
        <f t="shared" ref="I242:M242" si="66">SUM(I239:I241)</f>
        <v>0</v>
      </c>
      <c r="J242" s="890">
        <f t="shared" si="66"/>
        <v>0</v>
      </c>
      <c r="K242" s="891">
        <f t="shared" si="66"/>
        <v>0</v>
      </c>
      <c r="L242" s="892">
        <f t="shared" si="66"/>
        <v>0</v>
      </c>
      <c r="M242" s="893">
        <f t="shared" si="66"/>
        <v>0</v>
      </c>
      <c r="N242" s="990"/>
      <c r="O242" s="192"/>
      <c r="P242" s="193"/>
      <c r="Q242" s="194"/>
      <c r="R242" s="636"/>
      <c r="S242" s="636"/>
      <c r="T242" s="636"/>
      <c r="U242" s="636"/>
      <c r="V242" s="636"/>
      <c r="W242" s="636"/>
    </row>
    <row r="243" spans="1:25" ht="13.2" customHeight="1">
      <c r="A243" s="2731" t="s">
        <v>13</v>
      </c>
      <c r="B243" s="2734" t="s">
        <v>11</v>
      </c>
      <c r="C243" s="2691" t="s">
        <v>13</v>
      </c>
      <c r="D243" s="2787" t="s">
        <v>180</v>
      </c>
      <c r="E243" s="2737" t="s">
        <v>40</v>
      </c>
      <c r="F243" s="2741" t="s">
        <v>181</v>
      </c>
      <c r="G243" s="848" t="s">
        <v>36</v>
      </c>
      <c r="H243" s="970">
        <f>I243+K243</f>
        <v>738</v>
      </c>
      <c r="I243" s="1304">
        <v>0</v>
      </c>
      <c r="J243" s="907"/>
      <c r="K243" s="2271">
        <v>738</v>
      </c>
      <c r="L243" s="903">
        <v>0</v>
      </c>
      <c r="M243" s="934">
        <v>0</v>
      </c>
      <c r="N243" s="2821"/>
      <c r="O243" s="246"/>
      <c r="P243" s="247"/>
      <c r="Q243" s="248"/>
      <c r="R243" s="636"/>
      <c r="S243" s="636"/>
      <c r="T243" s="167"/>
      <c r="U243" s="636"/>
      <c r="V243" s="636"/>
      <c r="W243" s="636"/>
      <c r="X243" s="632"/>
      <c r="Y243" s="632"/>
    </row>
    <row r="244" spans="1:25" ht="13.2" customHeight="1">
      <c r="A244" s="2732"/>
      <c r="B244" s="2735"/>
      <c r="C244" s="2692"/>
      <c r="D244" s="2788"/>
      <c r="E244" s="2738"/>
      <c r="F244" s="2742"/>
      <c r="G244" s="849" t="s">
        <v>1002</v>
      </c>
      <c r="H244" s="970">
        <f>I244+K244</f>
        <v>1880</v>
      </c>
      <c r="I244" s="909">
        <v>0</v>
      </c>
      <c r="J244" s="908"/>
      <c r="K244" s="910">
        <v>1880</v>
      </c>
      <c r="L244" s="905">
        <v>0</v>
      </c>
      <c r="M244" s="935">
        <v>0</v>
      </c>
      <c r="N244" s="2822"/>
      <c r="O244" s="249"/>
      <c r="P244" s="250"/>
      <c r="Q244" s="251"/>
      <c r="R244" s="636"/>
      <c r="S244" s="636"/>
      <c r="T244" s="167"/>
      <c r="U244" s="636"/>
      <c r="V244" s="636"/>
      <c r="W244" s="636"/>
      <c r="X244" s="632"/>
      <c r="Y244" s="632"/>
    </row>
    <row r="245" spans="1:25" ht="39.6">
      <c r="A245" s="2732"/>
      <c r="B245" s="2735"/>
      <c r="C245" s="2692"/>
      <c r="D245" s="2788"/>
      <c r="E245" s="2738"/>
      <c r="F245" s="2742"/>
      <c r="G245" s="83"/>
      <c r="H245" s="911"/>
      <c r="I245" s="948"/>
      <c r="J245" s="913"/>
      <c r="K245" s="949"/>
      <c r="L245" s="967"/>
      <c r="M245" s="936"/>
      <c r="N245" s="2172" t="s">
        <v>985</v>
      </c>
      <c r="O245" s="249" t="s">
        <v>41</v>
      </c>
      <c r="P245" s="250" t="s">
        <v>41</v>
      </c>
      <c r="Q245" s="251"/>
      <c r="R245" s="636"/>
      <c r="S245" s="636"/>
      <c r="T245" s="167"/>
      <c r="U245" s="636"/>
      <c r="V245" s="636"/>
      <c r="W245" s="636"/>
      <c r="X245" s="632"/>
      <c r="Y245" s="632"/>
    </row>
    <row r="246" spans="1:25" ht="54.6" customHeight="1">
      <c r="A246" s="2732"/>
      <c r="B246" s="2735"/>
      <c r="C246" s="2692"/>
      <c r="D246" s="2788"/>
      <c r="E246" s="2739"/>
      <c r="F246" s="2739"/>
      <c r="G246" s="83"/>
      <c r="H246" s="911"/>
      <c r="I246" s="912"/>
      <c r="J246" s="913"/>
      <c r="K246" s="914"/>
      <c r="L246" s="968"/>
      <c r="M246" s="936"/>
      <c r="N246" s="255" t="s">
        <v>986</v>
      </c>
      <c r="O246" s="252" t="s">
        <v>41</v>
      </c>
      <c r="P246" s="253" t="s">
        <v>41</v>
      </c>
      <c r="Q246" s="254" t="s">
        <v>41</v>
      </c>
      <c r="R246" s="636"/>
      <c r="S246" s="636"/>
      <c r="T246" s="167"/>
      <c r="U246" s="636"/>
      <c r="V246" s="636"/>
      <c r="W246" s="636"/>
      <c r="X246" s="632"/>
      <c r="Y246" s="632"/>
    </row>
    <row r="247" spans="1:25" ht="16.2" customHeight="1">
      <c r="A247" s="2732"/>
      <c r="B247" s="2735"/>
      <c r="C247" s="2692"/>
      <c r="D247" s="2788"/>
      <c r="E247" s="2739"/>
      <c r="F247" s="2739"/>
      <c r="G247" s="83"/>
      <c r="H247" s="911"/>
      <c r="I247" s="912"/>
      <c r="J247" s="913"/>
      <c r="K247" s="914"/>
      <c r="L247" s="968"/>
      <c r="M247" s="936"/>
      <c r="N247" s="255" t="s">
        <v>483</v>
      </c>
      <c r="O247" s="252" t="s">
        <v>41</v>
      </c>
      <c r="P247" s="253"/>
      <c r="Q247" s="254"/>
      <c r="R247" s="636"/>
      <c r="S247" s="636"/>
      <c r="T247" s="167"/>
      <c r="U247" s="636"/>
      <c r="V247" s="636"/>
      <c r="W247" s="636"/>
      <c r="X247" s="632"/>
      <c r="Y247" s="632"/>
    </row>
    <row r="248" spans="1:25" ht="16.95" customHeight="1">
      <c r="A248" s="2732"/>
      <c r="B248" s="2735"/>
      <c r="C248" s="2692"/>
      <c r="D248" s="2788"/>
      <c r="E248" s="2739"/>
      <c r="F248" s="2739"/>
      <c r="G248" s="83"/>
      <c r="H248" s="911"/>
      <c r="I248" s="912"/>
      <c r="J248" s="913"/>
      <c r="K248" s="914"/>
      <c r="L248" s="968"/>
      <c r="M248" s="936"/>
      <c r="N248" s="255" t="s">
        <v>484</v>
      </c>
      <c r="O248" s="252" t="s">
        <v>41</v>
      </c>
      <c r="P248" s="253"/>
      <c r="Q248" s="254"/>
      <c r="R248" s="636"/>
      <c r="S248" s="636"/>
      <c r="T248" s="167"/>
      <c r="U248" s="636"/>
      <c r="V248" s="636"/>
      <c r="W248" s="636"/>
      <c r="X248" s="632"/>
      <c r="Y248" s="632"/>
    </row>
    <row r="249" spans="1:25" ht="27.6" customHeight="1">
      <c r="A249" s="2732"/>
      <c r="B249" s="2735"/>
      <c r="C249" s="2692"/>
      <c r="D249" s="2788"/>
      <c r="E249" s="2739"/>
      <c r="F249" s="2739"/>
      <c r="G249" s="83"/>
      <c r="H249" s="911"/>
      <c r="I249" s="912"/>
      <c r="J249" s="913"/>
      <c r="K249" s="914"/>
      <c r="L249" s="968"/>
      <c r="M249" s="936"/>
      <c r="N249" s="255" t="s">
        <v>183</v>
      </c>
      <c r="O249" s="252" t="s">
        <v>41</v>
      </c>
      <c r="P249" s="253" t="s">
        <v>41</v>
      </c>
      <c r="Q249" s="254"/>
      <c r="R249" s="636"/>
      <c r="S249" s="636"/>
      <c r="T249" s="167"/>
      <c r="U249" s="636"/>
      <c r="V249" s="636"/>
      <c r="W249" s="636"/>
      <c r="X249" s="632"/>
      <c r="Y249" s="632"/>
    </row>
    <row r="250" spans="1:25" ht="16.95" customHeight="1">
      <c r="A250" s="2732"/>
      <c r="B250" s="2735"/>
      <c r="C250" s="2692"/>
      <c r="D250" s="2788"/>
      <c r="E250" s="2739"/>
      <c r="F250" s="2739"/>
      <c r="G250" s="83"/>
      <c r="H250" s="911"/>
      <c r="I250" s="912"/>
      <c r="J250" s="913"/>
      <c r="K250" s="914"/>
      <c r="L250" s="968"/>
      <c r="M250" s="936"/>
      <c r="N250" s="255" t="s">
        <v>988</v>
      </c>
      <c r="O250" s="252" t="s">
        <v>41</v>
      </c>
      <c r="P250" s="253" t="s">
        <v>41</v>
      </c>
      <c r="Q250" s="254"/>
      <c r="R250" s="636"/>
      <c r="S250" s="636"/>
      <c r="T250" s="167"/>
      <c r="U250" s="636"/>
      <c r="V250" s="636"/>
      <c r="W250" s="636"/>
      <c r="X250" s="632"/>
      <c r="Y250" s="632"/>
    </row>
    <row r="251" spans="1:25" ht="28.95" customHeight="1">
      <c r="A251" s="2732"/>
      <c r="B251" s="2735"/>
      <c r="C251" s="2692"/>
      <c r="D251" s="2788"/>
      <c r="E251" s="2739"/>
      <c r="F251" s="2739"/>
      <c r="G251" s="83"/>
      <c r="H251" s="911"/>
      <c r="I251" s="912"/>
      <c r="J251" s="913"/>
      <c r="K251" s="914"/>
      <c r="L251" s="968"/>
      <c r="M251" s="936"/>
      <c r="N251" s="255" t="s">
        <v>989</v>
      </c>
      <c r="O251" s="252" t="s">
        <v>41</v>
      </c>
      <c r="P251" s="253" t="s">
        <v>41</v>
      </c>
      <c r="Q251" s="254"/>
      <c r="R251" s="636"/>
      <c r="S251" s="636"/>
      <c r="T251" s="167"/>
      <c r="U251" s="636"/>
      <c r="V251" s="636"/>
      <c r="W251" s="636"/>
      <c r="X251" s="632"/>
      <c r="Y251" s="632"/>
    </row>
    <row r="252" spans="1:25" ht="26.4" customHeight="1">
      <c r="A252" s="2732"/>
      <c r="B252" s="2735"/>
      <c r="C252" s="2692"/>
      <c r="D252" s="2788"/>
      <c r="E252" s="2739"/>
      <c r="F252" s="2739"/>
      <c r="G252" s="83"/>
      <c r="H252" s="911"/>
      <c r="I252" s="912"/>
      <c r="J252" s="913"/>
      <c r="K252" s="914"/>
      <c r="L252" s="968"/>
      <c r="M252" s="936"/>
      <c r="N252" s="255" t="s">
        <v>990</v>
      </c>
      <c r="O252" s="252" t="s">
        <v>41</v>
      </c>
      <c r="P252" s="253" t="s">
        <v>41</v>
      </c>
      <c r="Q252" s="254"/>
      <c r="R252" s="636"/>
      <c r="S252" s="636"/>
      <c r="T252" s="167"/>
      <c r="U252" s="636"/>
      <c r="V252" s="636"/>
      <c r="W252" s="636"/>
      <c r="X252" s="632"/>
      <c r="Y252" s="632"/>
    </row>
    <row r="253" spans="1:25" ht="67.2" customHeight="1">
      <c r="A253" s="2732"/>
      <c r="B253" s="2735"/>
      <c r="C253" s="2692"/>
      <c r="D253" s="2788"/>
      <c r="E253" s="2739"/>
      <c r="F253" s="2739"/>
      <c r="G253" s="83"/>
      <c r="H253" s="911"/>
      <c r="I253" s="912"/>
      <c r="J253" s="913"/>
      <c r="K253" s="914"/>
      <c r="L253" s="968"/>
      <c r="M253" s="936"/>
      <c r="N253" s="255" t="s">
        <v>393</v>
      </c>
      <c r="O253" s="252" t="s">
        <v>41</v>
      </c>
      <c r="P253" s="253" t="s">
        <v>41</v>
      </c>
      <c r="Q253" s="254"/>
      <c r="R253" s="636"/>
      <c r="S253" s="636"/>
      <c r="T253" s="167"/>
      <c r="U253" s="636"/>
      <c r="V253" s="636"/>
      <c r="W253" s="636"/>
      <c r="X253" s="632"/>
      <c r="Y253" s="632"/>
    </row>
    <row r="254" spans="1:25" ht="27" customHeight="1">
      <c r="A254" s="2732"/>
      <c r="B254" s="2735"/>
      <c r="C254" s="2692"/>
      <c r="D254" s="2788"/>
      <c r="E254" s="2739"/>
      <c r="F254" s="2739"/>
      <c r="G254" s="83"/>
      <c r="H254" s="911"/>
      <c r="I254" s="912"/>
      <c r="J254" s="913"/>
      <c r="K254" s="914"/>
      <c r="L254" s="968"/>
      <c r="M254" s="936"/>
      <c r="N254" s="256" t="s">
        <v>991</v>
      </c>
      <c r="O254" s="836" t="s">
        <v>41</v>
      </c>
      <c r="P254" s="837" t="s">
        <v>41</v>
      </c>
      <c r="Q254" s="838"/>
      <c r="R254" s="636"/>
      <c r="S254" s="636"/>
      <c r="T254" s="167"/>
      <c r="U254" s="636"/>
      <c r="V254" s="636"/>
      <c r="W254" s="636"/>
      <c r="X254" s="632"/>
      <c r="Y254" s="632"/>
    </row>
    <row r="255" spans="1:25" s="632" customFormat="1" ht="26.4" customHeight="1">
      <c r="A255" s="2732"/>
      <c r="B255" s="2735"/>
      <c r="C255" s="2692"/>
      <c r="D255" s="2788"/>
      <c r="E255" s="2739"/>
      <c r="F255" s="2739"/>
      <c r="G255" s="83"/>
      <c r="H255" s="911"/>
      <c r="I255" s="912"/>
      <c r="J255" s="913"/>
      <c r="K255" s="914"/>
      <c r="L255" s="968"/>
      <c r="M255" s="936"/>
      <c r="N255" s="257" t="s">
        <v>996</v>
      </c>
      <c r="O255" s="836" t="s">
        <v>41</v>
      </c>
      <c r="P255" s="837" t="s">
        <v>41</v>
      </c>
      <c r="Q255" s="838"/>
      <c r="R255" s="636"/>
      <c r="S255" s="636"/>
      <c r="T255" s="167"/>
      <c r="U255" s="636"/>
      <c r="V255" s="636"/>
      <c r="W255" s="636"/>
    </row>
    <row r="256" spans="1:25" s="632" customFormat="1" ht="28.95" customHeight="1">
      <c r="A256" s="2732"/>
      <c r="B256" s="2735"/>
      <c r="C256" s="2692"/>
      <c r="D256" s="2788"/>
      <c r="E256" s="2739"/>
      <c r="F256" s="2739"/>
      <c r="G256" s="83"/>
      <c r="H256" s="911"/>
      <c r="I256" s="912"/>
      <c r="J256" s="913"/>
      <c r="K256" s="914"/>
      <c r="L256" s="968"/>
      <c r="M256" s="936"/>
      <c r="N256" s="257" t="s">
        <v>992</v>
      </c>
      <c r="O256" s="836"/>
      <c r="P256" s="837" t="s">
        <v>41</v>
      </c>
      <c r="Q256" s="838" t="s">
        <v>41</v>
      </c>
      <c r="R256" s="636"/>
      <c r="S256" s="636"/>
      <c r="T256" s="167"/>
      <c r="U256" s="636"/>
      <c r="V256" s="636"/>
      <c r="W256" s="636"/>
    </row>
    <row r="257" spans="1:25" s="632" customFormat="1" ht="26.4" customHeight="1">
      <c r="A257" s="2732"/>
      <c r="B257" s="2735"/>
      <c r="C257" s="2692"/>
      <c r="D257" s="2788"/>
      <c r="E257" s="2739"/>
      <c r="F257" s="2739"/>
      <c r="G257" s="83"/>
      <c r="H257" s="911"/>
      <c r="I257" s="912"/>
      <c r="J257" s="913"/>
      <c r="K257" s="914"/>
      <c r="L257" s="968"/>
      <c r="M257" s="936"/>
      <c r="N257" s="257" t="s">
        <v>993</v>
      </c>
      <c r="O257" s="836" t="s">
        <v>41</v>
      </c>
      <c r="P257" s="837" t="s">
        <v>41</v>
      </c>
      <c r="Q257" s="838"/>
      <c r="R257" s="636"/>
      <c r="S257" s="636"/>
      <c r="T257" s="167"/>
      <c r="U257" s="636"/>
      <c r="V257" s="636"/>
      <c r="W257" s="636"/>
    </row>
    <row r="258" spans="1:25" s="632" customFormat="1" ht="26.4" customHeight="1">
      <c r="A258" s="2732"/>
      <c r="B258" s="2735"/>
      <c r="C258" s="2692"/>
      <c r="D258" s="2788"/>
      <c r="E258" s="2739"/>
      <c r="F258" s="2739"/>
      <c r="G258" s="83"/>
      <c r="H258" s="911"/>
      <c r="I258" s="912"/>
      <c r="J258" s="913"/>
      <c r="K258" s="914"/>
      <c r="L258" s="968"/>
      <c r="M258" s="936"/>
      <c r="N258" s="257" t="s">
        <v>994</v>
      </c>
      <c r="O258" s="836"/>
      <c r="P258" s="837" t="s">
        <v>41</v>
      </c>
      <c r="Q258" s="838" t="s">
        <v>41</v>
      </c>
      <c r="R258" s="636"/>
      <c r="S258" s="636"/>
      <c r="T258" s="167"/>
      <c r="U258" s="636"/>
      <c r="V258" s="636"/>
      <c r="W258" s="636"/>
    </row>
    <row r="259" spans="1:25" s="632" customFormat="1" ht="24.6" customHeight="1">
      <c r="A259" s="2732"/>
      <c r="B259" s="2735"/>
      <c r="C259" s="2692"/>
      <c r="D259" s="2788"/>
      <c r="E259" s="2739"/>
      <c r="F259" s="2739"/>
      <c r="G259" s="83"/>
      <c r="H259" s="911"/>
      <c r="I259" s="912"/>
      <c r="J259" s="913"/>
      <c r="K259" s="914"/>
      <c r="L259" s="968"/>
      <c r="M259" s="936"/>
      <c r="N259" s="257" t="s">
        <v>997</v>
      </c>
      <c r="O259" s="836" t="s">
        <v>41</v>
      </c>
      <c r="P259" s="837" t="s">
        <v>41</v>
      </c>
      <c r="Q259" s="838"/>
      <c r="R259" s="636"/>
      <c r="S259" s="636"/>
      <c r="T259" s="167"/>
      <c r="U259" s="636"/>
      <c r="V259" s="636"/>
      <c r="W259" s="636"/>
    </row>
    <row r="260" spans="1:25" ht="26.4" customHeight="1">
      <c r="A260" s="2732"/>
      <c r="B260" s="2735"/>
      <c r="C260" s="2692"/>
      <c r="D260" s="2788"/>
      <c r="E260" s="2739"/>
      <c r="F260" s="2739"/>
      <c r="G260" s="83"/>
      <c r="H260" s="911"/>
      <c r="I260" s="912"/>
      <c r="J260" s="913"/>
      <c r="K260" s="914"/>
      <c r="L260" s="968"/>
      <c r="M260" s="936"/>
      <c r="N260" s="257" t="s">
        <v>995</v>
      </c>
      <c r="O260" s="836" t="s">
        <v>41</v>
      </c>
      <c r="P260" s="837" t="s">
        <v>41</v>
      </c>
      <c r="Q260" s="838"/>
      <c r="R260" s="636"/>
      <c r="S260" s="636"/>
      <c r="T260" s="167"/>
      <c r="U260" s="636"/>
      <c r="V260" s="636"/>
      <c r="W260" s="636"/>
      <c r="X260" s="632"/>
      <c r="Y260" s="632"/>
    </row>
    <row r="261" spans="1:25" s="632" customFormat="1" ht="51" customHeight="1">
      <c r="A261" s="2732"/>
      <c r="B261" s="2735"/>
      <c r="C261" s="2692"/>
      <c r="D261" s="2788"/>
      <c r="E261" s="2739"/>
      <c r="F261" s="2739"/>
      <c r="G261" s="83"/>
      <c r="H261" s="911"/>
      <c r="I261" s="912"/>
      <c r="J261" s="913"/>
      <c r="K261" s="914"/>
      <c r="L261" s="968"/>
      <c r="M261" s="936"/>
      <c r="N261" s="474" t="s">
        <v>394</v>
      </c>
      <c r="O261" s="252" t="s">
        <v>41</v>
      </c>
      <c r="P261" s="253" t="s">
        <v>41</v>
      </c>
      <c r="Q261" s="254"/>
      <c r="R261" s="636"/>
      <c r="S261" s="636"/>
      <c r="T261" s="167"/>
      <c r="U261" s="636"/>
      <c r="V261" s="636"/>
      <c r="W261" s="636"/>
    </row>
    <row r="262" spans="1:25" s="632" customFormat="1" ht="42.6" customHeight="1">
      <c r="A262" s="2732"/>
      <c r="B262" s="2735"/>
      <c r="C262" s="2692"/>
      <c r="D262" s="2788"/>
      <c r="E262" s="2739"/>
      <c r="F262" s="2739"/>
      <c r="G262" s="83"/>
      <c r="H262" s="911"/>
      <c r="I262" s="912"/>
      <c r="J262" s="913"/>
      <c r="K262" s="914"/>
      <c r="L262" s="968"/>
      <c r="M262" s="936"/>
      <c r="N262" s="630" t="s">
        <v>987</v>
      </c>
      <c r="O262" s="258" t="s">
        <v>41</v>
      </c>
      <c r="P262" s="259" t="s">
        <v>41</v>
      </c>
      <c r="Q262" s="260"/>
      <c r="R262" s="636"/>
      <c r="S262" s="636"/>
      <c r="T262" s="167"/>
      <c r="U262" s="636"/>
      <c r="V262" s="636"/>
      <c r="W262" s="636"/>
    </row>
    <row r="263" spans="1:25" ht="39.6" customHeight="1">
      <c r="A263" s="2732"/>
      <c r="B263" s="2735"/>
      <c r="C263" s="2692"/>
      <c r="D263" s="2788"/>
      <c r="E263" s="2739"/>
      <c r="F263" s="2739"/>
      <c r="G263" s="83"/>
      <c r="H263" s="911"/>
      <c r="I263" s="912"/>
      <c r="J263" s="913"/>
      <c r="K263" s="914"/>
      <c r="L263" s="968"/>
      <c r="M263" s="936"/>
      <c r="N263" s="257" t="s">
        <v>395</v>
      </c>
      <c r="O263" s="258"/>
      <c r="P263" s="259" t="s">
        <v>41</v>
      </c>
      <c r="Q263" s="260" t="s">
        <v>41</v>
      </c>
      <c r="R263" s="636"/>
      <c r="S263" s="636"/>
      <c r="T263" s="167"/>
      <c r="U263" s="636"/>
      <c r="V263" s="636"/>
      <c r="W263" s="636"/>
      <c r="X263" s="632"/>
      <c r="Y263" s="632"/>
    </row>
    <row r="264" spans="1:25" ht="39.6">
      <c r="A264" s="2732"/>
      <c r="B264" s="2735"/>
      <c r="C264" s="2692"/>
      <c r="D264" s="2788"/>
      <c r="E264" s="2739"/>
      <c r="F264" s="2739"/>
      <c r="G264" s="83"/>
      <c r="H264" s="911"/>
      <c r="I264" s="912"/>
      <c r="J264" s="913"/>
      <c r="K264" s="914"/>
      <c r="L264" s="968"/>
      <c r="M264" s="936"/>
      <c r="N264" s="261" t="s">
        <v>396</v>
      </c>
      <c r="O264" s="262" t="s">
        <v>41</v>
      </c>
      <c r="P264" s="263" t="s">
        <v>41</v>
      </c>
      <c r="Q264" s="264" t="s">
        <v>41</v>
      </c>
      <c r="R264" s="636"/>
      <c r="S264" s="636"/>
      <c r="T264" s="167"/>
      <c r="U264" s="636"/>
      <c r="V264" s="636"/>
      <c r="W264" s="636"/>
      <c r="X264" s="632"/>
      <c r="Y264" s="632"/>
    </row>
    <row r="265" spans="1:25" ht="79.95" customHeight="1" thickBot="1">
      <c r="A265" s="2732"/>
      <c r="B265" s="2735"/>
      <c r="C265" s="2692"/>
      <c r="D265" s="2788"/>
      <c r="E265" s="2739"/>
      <c r="F265" s="2739"/>
      <c r="G265" s="83"/>
      <c r="H265" s="911"/>
      <c r="I265" s="912"/>
      <c r="J265" s="913"/>
      <c r="K265" s="914"/>
      <c r="L265" s="968"/>
      <c r="M265" s="936"/>
      <c r="N265" s="243" t="s">
        <v>184</v>
      </c>
      <c r="O265" s="265"/>
      <c r="P265" s="266" t="s">
        <v>41</v>
      </c>
      <c r="Q265" s="267" t="s">
        <v>41</v>
      </c>
      <c r="R265" s="636"/>
      <c r="S265" s="636"/>
      <c r="T265" s="167"/>
      <c r="U265" s="636"/>
      <c r="V265" s="636"/>
      <c r="W265" s="636"/>
      <c r="X265" s="632"/>
      <c r="Y265" s="632"/>
    </row>
    <row r="266" spans="1:25" ht="15.6" customHeight="1" thickBot="1">
      <c r="A266" s="2733"/>
      <c r="B266" s="2736"/>
      <c r="C266" s="2693"/>
      <c r="D266" s="2789"/>
      <c r="E266" s="2740"/>
      <c r="F266" s="2740"/>
      <c r="G266" s="162" t="s">
        <v>12</v>
      </c>
      <c r="H266" s="888">
        <f t="shared" ref="H266:M266" si="67">SUM(H243:H245)</f>
        <v>2618</v>
      </c>
      <c r="I266" s="889">
        <f t="shared" si="67"/>
        <v>0</v>
      </c>
      <c r="J266" s="890">
        <f t="shared" si="67"/>
        <v>0</v>
      </c>
      <c r="K266" s="969">
        <f t="shared" si="67"/>
        <v>2618</v>
      </c>
      <c r="L266" s="938">
        <f t="shared" si="67"/>
        <v>0</v>
      </c>
      <c r="M266" s="943">
        <f t="shared" si="67"/>
        <v>0</v>
      </c>
      <c r="N266" s="268"/>
      <c r="O266" s="192"/>
      <c r="P266" s="193"/>
      <c r="Q266" s="166"/>
      <c r="R266" s="636"/>
      <c r="S266" s="636"/>
      <c r="T266" s="167"/>
      <c r="U266" s="636"/>
      <c r="V266" s="636"/>
      <c r="W266" s="636"/>
      <c r="X266" s="632"/>
      <c r="Y266" s="632"/>
    </row>
    <row r="267" spans="1:25" ht="14.4" customHeight="1" thickBot="1">
      <c r="A267" s="149" t="s">
        <v>13</v>
      </c>
      <c r="B267" s="204" t="s">
        <v>11</v>
      </c>
      <c r="C267" s="2745" t="s">
        <v>14</v>
      </c>
      <c r="D267" s="2746"/>
      <c r="E267" s="2746"/>
      <c r="F267" s="2746"/>
      <c r="G267" s="2747"/>
      <c r="H267" s="923">
        <f t="shared" ref="H267:M267" si="68">H176+H180+H184+H189+H193+H201+H205+H209+H214+H218+H222+H266+H197+H226+H238+H230+H234</f>
        <v>8069.4000000000005</v>
      </c>
      <c r="I267" s="923">
        <f t="shared" si="68"/>
        <v>1937.5</v>
      </c>
      <c r="J267" s="923">
        <f t="shared" si="68"/>
        <v>13</v>
      </c>
      <c r="K267" s="923">
        <f t="shared" si="68"/>
        <v>6131.9</v>
      </c>
      <c r="L267" s="923">
        <f t="shared" si="68"/>
        <v>2395.4</v>
      </c>
      <c r="M267" s="923">
        <f t="shared" si="68"/>
        <v>549.6</v>
      </c>
      <c r="N267" s="205"/>
      <c r="O267" s="269"/>
      <c r="P267" s="269"/>
      <c r="Q267" s="270"/>
      <c r="R267" s="636"/>
      <c r="S267" s="636"/>
      <c r="T267" s="167"/>
      <c r="U267" s="636"/>
      <c r="V267" s="636"/>
      <c r="W267" s="636"/>
      <c r="X267" s="632"/>
      <c r="Y267" s="632"/>
    </row>
    <row r="268" spans="1:25" ht="13.95" customHeight="1" thickBot="1">
      <c r="A268" s="149" t="s">
        <v>13</v>
      </c>
      <c r="B268" s="150" t="s">
        <v>13</v>
      </c>
      <c r="C268" s="2766" t="s">
        <v>185</v>
      </c>
      <c r="D268" s="2767"/>
      <c r="E268" s="2767"/>
      <c r="F268" s="2767"/>
      <c r="G268" s="2767"/>
      <c r="H268" s="2767"/>
      <c r="I268" s="2767"/>
      <c r="J268" s="2767"/>
      <c r="K268" s="2767"/>
      <c r="L268" s="2767"/>
      <c r="M268" s="2767"/>
      <c r="N268" s="2767"/>
      <c r="O268" s="2767"/>
      <c r="P268" s="2767"/>
      <c r="Q268" s="2768"/>
      <c r="R268" s="636"/>
      <c r="S268" s="636"/>
      <c r="T268" s="167"/>
      <c r="U268" s="636"/>
      <c r="V268" s="636"/>
      <c r="W268" s="636"/>
      <c r="X268" s="632"/>
      <c r="Y268" s="632"/>
    </row>
    <row r="269" spans="1:25" ht="13.2" customHeight="1">
      <c r="A269" s="2731" t="s">
        <v>13</v>
      </c>
      <c r="B269" s="2734" t="s">
        <v>13</v>
      </c>
      <c r="C269" s="2691" t="s">
        <v>11</v>
      </c>
      <c r="D269" s="2787" t="s">
        <v>186</v>
      </c>
      <c r="E269" s="2737" t="s">
        <v>40</v>
      </c>
      <c r="F269" s="2741" t="s">
        <v>70</v>
      </c>
      <c r="G269" s="667" t="s">
        <v>129</v>
      </c>
      <c r="H269" s="934">
        <f>H275+H279+H283+H287+H291+H295+H300+H305+H310+H314+H318+H323+H328+H333+H338+H343+H348+H353+H358+H372+H392+H376+H380+H384+H388+H396+H400</f>
        <v>3539.7</v>
      </c>
      <c r="I269" s="934">
        <f t="shared" ref="I269:M269" si="69">I275+I279+I283+I287+I291+I295+I300+I305+I310+I314+I318+I323+I328+I333+I338+I343+I348+I353+I358+I372+I392+I376+I380+I384+I388+I396+I400</f>
        <v>0</v>
      </c>
      <c r="J269" s="934">
        <f t="shared" si="69"/>
        <v>0</v>
      </c>
      <c r="K269" s="934">
        <f t="shared" si="69"/>
        <v>3539.7</v>
      </c>
      <c r="L269" s="934">
        <f t="shared" si="69"/>
        <v>4692.2000000000007</v>
      </c>
      <c r="M269" s="934">
        <f t="shared" si="69"/>
        <v>1794</v>
      </c>
      <c r="N269" s="168"/>
      <c r="O269" s="184"/>
      <c r="P269" s="185"/>
      <c r="Q269" s="154"/>
      <c r="R269" s="636"/>
      <c r="S269" s="636"/>
      <c r="T269" s="167"/>
      <c r="U269" s="636"/>
      <c r="V269" s="636"/>
      <c r="W269" s="636"/>
      <c r="X269" s="632"/>
      <c r="Y269" s="632"/>
    </row>
    <row r="270" spans="1:25" ht="15" customHeight="1">
      <c r="A270" s="2732"/>
      <c r="B270" s="2735"/>
      <c r="C270" s="2692"/>
      <c r="D270" s="2788"/>
      <c r="E270" s="2738"/>
      <c r="F270" s="2742"/>
      <c r="G270" s="155" t="s">
        <v>73</v>
      </c>
      <c r="H270" s="935">
        <f>H276+H280+H284+H288+H292+H296+H301</f>
        <v>1642.9</v>
      </c>
      <c r="I270" s="935">
        <f t="shared" ref="I270:M270" si="70">I276+I280+I284+I288+I292+I296+I301</f>
        <v>13.399999999999999</v>
      </c>
      <c r="J270" s="935">
        <f t="shared" si="70"/>
        <v>8</v>
      </c>
      <c r="K270" s="935">
        <f t="shared" si="70"/>
        <v>1629.5</v>
      </c>
      <c r="L270" s="935">
        <f t="shared" si="70"/>
        <v>316.3</v>
      </c>
      <c r="M270" s="935">
        <f t="shared" si="70"/>
        <v>0</v>
      </c>
      <c r="N270" s="202"/>
      <c r="O270" s="188"/>
      <c r="P270" s="189"/>
      <c r="Q270" s="159"/>
      <c r="R270" s="636"/>
      <c r="S270" s="636"/>
      <c r="T270" s="167"/>
      <c r="U270" s="636"/>
      <c r="V270" s="636"/>
      <c r="W270" s="636"/>
      <c r="X270" s="632"/>
      <c r="Y270" s="632"/>
    </row>
    <row r="271" spans="1:25" ht="13.2" customHeight="1">
      <c r="A271" s="2732"/>
      <c r="B271" s="2735"/>
      <c r="C271" s="2692"/>
      <c r="D271" s="2788"/>
      <c r="E271" s="2739"/>
      <c r="F271" s="2743"/>
      <c r="G271" s="155" t="s">
        <v>36</v>
      </c>
      <c r="H271" s="935">
        <f>H277+H281+H285+H289+H293+H297+H302+H307+H312+H316+H320+H366+H370+H391+H375+H379+H373+H383+H387+H395+H399</f>
        <v>64.599999999999994</v>
      </c>
      <c r="I271" s="935">
        <f t="shared" ref="I271:M271" si="71">I277+I281+I285+I289+I293+I297+I302+I307+I312+I316+I320+I366+I370+I391+I375+I379+I373+I383+I387+I395+I399</f>
        <v>64.599999999999994</v>
      </c>
      <c r="J271" s="935">
        <f t="shared" si="71"/>
        <v>7.5</v>
      </c>
      <c r="K271" s="935">
        <f t="shared" si="71"/>
        <v>0</v>
      </c>
      <c r="L271" s="935">
        <f t="shared" si="71"/>
        <v>494.1</v>
      </c>
      <c r="M271" s="935">
        <f t="shared" si="71"/>
        <v>126</v>
      </c>
      <c r="N271" s="202"/>
      <c r="O271" s="200"/>
      <c r="P271" s="201"/>
      <c r="Q271" s="161"/>
      <c r="R271" s="636"/>
      <c r="S271" s="636"/>
      <c r="T271" s="167"/>
      <c r="U271" s="636"/>
      <c r="V271" s="636"/>
      <c r="W271" s="636"/>
      <c r="X271" s="632"/>
      <c r="Y271" s="632"/>
    </row>
    <row r="272" spans="1:25">
      <c r="A272" s="2732"/>
      <c r="B272" s="2735"/>
      <c r="C272" s="2692"/>
      <c r="D272" s="2788"/>
      <c r="E272" s="2739"/>
      <c r="F272" s="2739"/>
      <c r="G272" s="155" t="s">
        <v>1002</v>
      </c>
      <c r="H272" s="935">
        <f>H306+H311+H377+H381+H393+H385+H389+H397+H401</f>
        <v>458</v>
      </c>
      <c r="I272" s="935">
        <f t="shared" ref="I272:M272" si="72">I306+I311+I377+I381+I393+I385+I389+I397+I401</f>
        <v>0</v>
      </c>
      <c r="J272" s="935">
        <f t="shared" si="72"/>
        <v>0</v>
      </c>
      <c r="K272" s="935">
        <f t="shared" si="72"/>
        <v>458</v>
      </c>
      <c r="L272" s="935">
        <f t="shared" si="72"/>
        <v>0</v>
      </c>
      <c r="M272" s="935">
        <f t="shared" si="72"/>
        <v>0</v>
      </c>
      <c r="N272" s="202"/>
      <c r="O272" s="200"/>
      <c r="P272" s="201"/>
      <c r="Q272" s="161"/>
      <c r="R272" s="636"/>
      <c r="S272" s="636"/>
      <c r="T272" s="167"/>
      <c r="U272" s="636"/>
      <c r="V272" s="636"/>
      <c r="W272" s="636"/>
      <c r="X272" s="632"/>
      <c r="Y272" s="632"/>
    </row>
    <row r="273" spans="1:25">
      <c r="A273" s="2732"/>
      <c r="B273" s="2735"/>
      <c r="C273" s="2692"/>
      <c r="D273" s="2788"/>
      <c r="E273" s="2739"/>
      <c r="F273" s="2739"/>
      <c r="G273" s="83" t="s">
        <v>52</v>
      </c>
      <c r="H273" s="936">
        <f>H319+H324+H315+H329+H334+H339+H344+H349+H354+H359+H362</f>
        <v>0</v>
      </c>
      <c r="I273" s="936">
        <f t="shared" ref="I273:M273" si="73">I319+I324+I315+I329+I334+I339+I344+I349+I354+I359+I362</f>
        <v>0</v>
      </c>
      <c r="J273" s="936">
        <f t="shared" si="73"/>
        <v>0</v>
      </c>
      <c r="K273" s="936">
        <f t="shared" si="73"/>
        <v>0</v>
      </c>
      <c r="L273" s="936">
        <f t="shared" si="73"/>
        <v>0</v>
      </c>
      <c r="M273" s="936">
        <f t="shared" si="73"/>
        <v>0</v>
      </c>
      <c r="N273" s="202"/>
      <c r="O273" s="200"/>
      <c r="P273" s="201"/>
      <c r="Q273" s="161"/>
      <c r="R273" s="636"/>
      <c r="S273" s="636"/>
      <c r="T273" s="167"/>
      <c r="U273" s="636"/>
      <c r="V273" s="636"/>
      <c r="W273" s="636"/>
      <c r="X273" s="632"/>
      <c r="Y273" s="632"/>
    </row>
    <row r="274" spans="1:25" ht="14.4" customHeight="1" thickBot="1">
      <c r="A274" s="2733"/>
      <c r="B274" s="2736"/>
      <c r="C274" s="2693"/>
      <c r="D274" s="2789"/>
      <c r="E274" s="2740"/>
      <c r="F274" s="2740"/>
      <c r="G274" s="162" t="s">
        <v>12</v>
      </c>
      <c r="H274" s="943">
        <f>H269+H270+H271+H272+H273</f>
        <v>5705.2000000000007</v>
      </c>
      <c r="I274" s="969">
        <f t="shared" ref="I274:M274" si="74">I269+I270+I271+I272+I273</f>
        <v>78</v>
      </c>
      <c r="J274" s="969">
        <f t="shared" si="74"/>
        <v>15.5</v>
      </c>
      <c r="K274" s="891">
        <f t="shared" si="74"/>
        <v>5627.2</v>
      </c>
      <c r="L274" s="888">
        <f t="shared" si="74"/>
        <v>5502.6000000000013</v>
      </c>
      <c r="M274" s="888">
        <f t="shared" si="74"/>
        <v>1920</v>
      </c>
      <c r="N274" s="203"/>
      <c r="O274" s="192"/>
      <c r="P274" s="193"/>
      <c r="Q274" s="166"/>
      <c r="R274" s="636"/>
      <c r="S274" s="636"/>
      <c r="T274" s="167"/>
      <c r="U274" s="636"/>
      <c r="V274" s="636"/>
      <c r="W274" s="636"/>
      <c r="X274" s="632"/>
      <c r="Y274" s="632"/>
    </row>
    <row r="275" spans="1:25" ht="13.2" customHeight="1">
      <c r="A275" s="2731"/>
      <c r="B275" s="2734"/>
      <c r="C275" s="2691"/>
      <c r="D275" s="2599" t="s">
        <v>187</v>
      </c>
      <c r="E275" s="2737" t="s">
        <v>40</v>
      </c>
      <c r="F275" s="2741" t="s">
        <v>968</v>
      </c>
      <c r="G275" s="667" t="s">
        <v>129</v>
      </c>
      <c r="H275" s="906">
        <f>I275+K275</f>
        <v>0</v>
      </c>
      <c r="I275" s="900">
        <v>0</v>
      </c>
      <c r="J275" s="901">
        <v>0</v>
      </c>
      <c r="K275" s="902">
        <v>0</v>
      </c>
      <c r="L275" s="903">
        <v>55.6</v>
      </c>
      <c r="M275" s="904">
        <v>0</v>
      </c>
      <c r="N275" s="168" t="s">
        <v>132</v>
      </c>
      <c r="O275" s="184"/>
      <c r="P275" s="185" t="s">
        <v>41</v>
      </c>
      <c r="Q275" s="154"/>
      <c r="R275" s="636"/>
      <c r="S275" s="636"/>
      <c r="T275" s="167"/>
      <c r="U275" s="636"/>
      <c r="V275" s="636"/>
      <c r="W275" s="636"/>
      <c r="X275" s="632"/>
      <c r="Y275" s="632"/>
    </row>
    <row r="276" spans="1:25">
      <c r="A276" s="2732"/>
      <c r="B276" s="2735"/>
      <c r="C276" s="2692"/>
      <c r="D276" s="2610"/>
      <c r="E276" s="2738"/>
      <c r="F276" s="2742"/>
      <c r="G276" s="155" t="s">
        <v>73</v>
      </c>
      <c r="H276" s="894">
        <f>I276+K276</f>
        <v>701.8</v>
      </c>
      <c r="I276" s="895">
        <v>3.9</v>
      </c>
      <c r="J276" s="896">
        <v>2.5</v>
      </c>
      <c r="K276" s="897">
        <v>697.9</v>
      </c>
      <c r="L276" s="905">
        <v>315.60000000000002</v>
      </c>
      <c r="M276" s="899">
        <v>0</v>
      </c>
      <c r="N276" s="202"/>
      <c r="O276" s="188"/>
      <c r="P276" s="189"/>
      <c r="Q276" s="159"/>
      <c r="R276" s="636"/>
      <c r="S276" s="636"/>
      <c r="T276" s="167"/>
      <c r="U276" s="636"/>
      <c r="V276" s="636"/>
      <c r="W276" s="636"/>
      <c r="X276" s="632"/>
      <c r="Y276" s="632"/>
    </row>
    <row r="277" spans="1:25">
      <c r="A277" s="2732"/>
      <c r="B277" s="2735"/>
      <c r="C277" s="2692"/>
      <c r="D277" s="2610"/>
      <c r="E277" s="2739"/>
      <c r="F277" s="2743"/>
      <c r="G277" s="155" t="s">
        <v>36</v>
      </c>
      <c r="H277" s="894">
        <f>I277+K277</f>
        <v>0.9</v>
      </c>
      <c r="I277" s="895">
        <v>0.9</v>
      </c>
      <c r="J277" s="896">
        <v>0.5</v>
      </c>
      <c r="K277" s="897">
        <v>0</v>
      </c>
      <c r="L277" s="905">
        <v>0</v>
      </c>
      <c r="M277" s="899">
        <v>0</v>
      </c>
      <c r="N277" s="202"/>
      <c r="O277" s="200"/>
      <c r="P277" s="201"/>
      <c r="Q277" s="161"/>
      <c r="R277" s="636"/>
      <c r="S277" s="636"/>
      <c r="T277" s="167"/>
      <c r="U277" s="636"/>
      <c r="V277" s="636"/>
      <c r="W277" s="636"/>
      <c r="X277" s="632"/>
      <c r="Y277" s="632"/>
    </row>
    <row r="278" spans="1:25" ht="15.6" customHeight="1" thickBot="1">
      <c r="A278" s="2733"/>
      <c r="B278" s="2736"/>
      <c r="C278" s="2693"/>
      <c r="D278" s="2600"/>
      <c r="E278" s="2740"/>
      <c r="F278" s="2740"/>
      <c r="G278" s="162" t="s">
        <v>12</v>
      </c>
      <c r="H278" s="888">
        <f t="shared" ref="H278:M278" si="75">SUM(H275:H277)</f>
        <v>702.69999999999993</v>
      </c>
      <c r="I278" s="889">
        <f t="shared" si="75"/>
        <v>4.8</v>
      </c>
      <c r="J278" s="890">
        <f t="shared" si="75"/>
        <v>3</v>
      </c>
      <c r="K278" s="891">
        <f t="shared" si="75"/>
        <v>697.9</v>
      </c>
      <c r="L278" s="892">
        <f t="shared" si="75"/>
        <v>371.20000000000005</v>
      </c>
      <c r="M278" s="893">
        <f t="shared" si="75"/>
        <v>0</v>
      </c>
      <c r="N278" s="203"/>
      <c r="O278" s="192"/>
      <c r="P278" s="193"/>
      <c r="Q278" s="166"/>
      <c r="R278" s="636"/>
      <c r="S278" s="636"/>
      <c r="T278" s="167"/>
      <c r="U278" s="636"/>
      <c r="V278" s="636"/>
      <c r="W278" s="636"/>
      <c r="X278" s="632"/>
      <c r="Y278" s="632"/>
    </row>
    <row r="279" spans="1:25" ht="13.2" customHeight="1">
      <c r="A279" s="2731"/>
      <c r="B279" s="2734"/>
      <c r="C279" s="2691"/>
      <c r="D279" s="2599" t="s">
        <v>188</v>
      </c>
      <c r="E279" s="2737" t="s">
        <v>40</v>
      </c>
      <c r="F279" s="2741" t="s">
        <v>964</v>
      </c>
      <c r="G279" s="667" t="s">
        <v>129</v>
      </c>
      <c r="H279" s="906">
        <f>I279+K279</f>
        <v>0</v>
      </c>
      <c r="I279" s="900">
        <v>0</v>
      </c>
      <c r="J279" s="907"/>
      <c r="K279" s="902">
        <v>0</v>
      </c>
      <c r="L279" s="903">
        <v>0</v>
      </c>
      <c r="M279" s="904">
        <v>0</v>
      </c>
      <c r="N279" s="168" t="s">
        <v>132</v>
      </c>
      <c r="O279" s="184" t="s">
        <v>41</v>
      </c>
      <c r="P279" s="185"/>
      <c r="Q279" s="154"/>
      <c r="R279" s="636"/>
      <c r="S279" s="636"/>
      <c r="T279" s="167"/>
      <c r="U279" s="636"/>
      <c r="V279" s="636"/>
      <c r="W279" s="636"/>
      <c r="X279" s="632"/>
      <c r="Y279" s="632"/>
    </row>
    <row r="280" spans="1:25">
      <c r="A280" s="2732"/>
      <c r="B280" s="2735"/>
      <c r="C280" s="2692"/>
      <c r="D280" s="2610"/>
      <c r="E280" s="2738"/>
      <c r="F280" s="2742"/>
      <c r="G280" s="155" t="s">
        <v>73</v>
      </c>
      <c r="H280" s="894">
        <f>I280+K280</f>
        <v>0</v>
      </c>
      <c r="I280" s="895">
        <v>0</v>
      </c>
      <c r="J280" s="908"/>
      <c r="K280" s="897">
        <v>0</v>
      </c>
      <c r="L280" s="905">
        <v>0</v>
      </c>
      <c r="M280" s="899">
        <v>0</v>
      </c>
      <c r="N280" s="202"/>
      <c r="O280" s="188"/>
      <c r="P280" s="189"/>
      <c r="Q280" s="159"/>
      <c r="R280" s="636"/>
      <c r="S280" s="636"/>
      <c r="T280" s="167"/>
      <c r="U280" s="636"/>
      <c r="V280" s="636"/>
      <c r="W280" s="636"/>
      <c r="X280" s="632"/>
      <c r="Y280" s="632"/>
    </row>
    <row r="281" spans="1:25">
      <c r="A281" s="2732"/>
      <c r="B281" s="2735"/>
      <c r="C281" s="2692"/>
      <c r="D281" s="2610"/>
      <c r="E281" s="2739"/>
      <c r="F281" s="2743"/>
      <c r="G281" s="155" t="s">
        <v>36</v>
      </c>
      <c r="H281" s="894">
        <f>I281+K281</f>
        <v>0</v>
      </c>
      <c r="I281" s="895">
        <v>0</v>
      </c>
      <c r="J281" s="908"/>
      <c r="K281" s="897">
        <v>0</v>
      </c>
      <c r="L281" s="905">
        <v>180</v>
      </c>
      <c r="M281" s="899">
        <v>0</v>
      </c>
      <c r="N281" s="202"/>
      <c r="O281" s="200"/>
      <c r="P281" s="201"/>
      <c r="Q281" s="161"/>
      <c r="R281" s="636"/>
      <c r="S281" s="636"/>
      <c r="T281" s="167"/>
      <c r="U281" s="636"/>
      <c r="V281" s="636"/>
      <c r="W281" s="636"/>
      <c r="X281" s="632"/>
      <c r="Y281" s="632"/>
    </row>
    <row r="282" spans="1:25" ht="36.6" customHeight="1" thickBot="1">
      <c r="A282" s="2733"/>
      <c r="B282" s="2736"/>
      <c r="C282" s="2693"/>
      <c r="D282" s="2600"/>
      <c r="E282" s="2740"/>
      <c r="F282" s="2740"/>
      <c r="G282" s="162" t="s">
        <v>12</v>
      </c>
      <c r="H282" s="888">
        <f t="shared" ref="H282:M282" si="76">SUM(H279:H281)</f>
        <v>0</v>
      </c>
      <c r="I282" s="889">
        <f t="shared" si="76"/>
        <v>0</v>
      </c>
      <c r="J282" s="890">
        <f t="shared" si="76"/>
        <v>0</v>
      </c>
      <c r="K282" s="891">
        <f t="shared" si="76"/>
        <v>0</v>
      </c>
      <c r="L282" s="892">
        <f t="shared" si="76"/>
        <v>180</v>
      </c>
      <c r="M282" s="893">
        <f t="shared" si="76"/>
        <v>0</v>
      </c>
      <c r="N282" s="203"/>
      <c r="O282" s="192"/>
      <c r="P282" s="193"/>
      <c r="Q282" s="166"/>
      <c r="R282" s="636"/>
      <c r="S282" s="636"/>
      <c r="T282" s="167"/>
      <c r="U282" s="636"/>
      <c r="V282" s="636"/>
      <c r="W282" s="636"/>
      <c r="X282" s="632"/>
      <c r="Y282" s="632"/>
    </row>
    <row r="283" spans="1:25" ht="13.2" customHeight="1">
      <c r="A283" s="2731"/>
      <c r="B283" s="2734"/>
      <c r="C283" s="2691"/>
      <c r="D283" s="2599" t="s">
        <v>189</v>
      </c>
      <c r="E283" s="2737" t="s">
        <v>40</v>
      </c>
      <c r="F283" s="2741" t="s">
        <v>968</v>
      </c>
      <c r="G283" s="667" t="s">
        <v>129</v>
      </c>
      <c r="H283" s="906">
        <f>I283+K283</f>
        <v>0</v>
      </c>
      <c r="I283" s="900">
        <v>0</v>
      </c>
      <c r="J283" s="901">
        <v>0</v>
      </c>
      <c r="K283" s="902">
        <v>0</v>
      </c>
      <c r="L283" s="903">
        <v>0</v>
      </c>
      <c r="M283" s="904">
        <v>0</v>
      </c>
      <c r="N283" s="168" t="s">
        <v>132</v>
      </c>
      <c r="O283" s="184" t="s">
        <v>41</v>
      </c>
      <c r="P283" s="185"/>
      <c r="Q283" s="154"/>
      <c r="R283" s="636"/>
      <c r="S283" s="636"/>
      <c r="T283" s="167"/>
      <c r="U283" s="636"/>
      <c r="V283" s="636"/>
      <c r="W283" s="636"/>
      <c r="X283" s="632"/>
      <c r="Y283" s="632"/>
    </row>
    <row r="284" spans="1:25">
      <c r="A284" s="2732"/>
      <c r="B284" s="2735"/>
      <c r="C284" s="2692"/>
      <c r="D284" s="2610"/>
      <c r="E284" s="2738"/>
      <c r="F284" s="2742"/>
      <c r="G284" s="155" t="s">
        <v>73</v>
      </c>
      <c r="H284" s="894">
        <f>I284+K284</f>
        <v>115.8</v>
      </c>
      <c r="I284" s="895">
        <v>2.8</v>
      </c>
      <c r="J284" s="896">
        <v>0</v>
      </c>
      <c r="K284" s="897">
        <v>113</v>
      </c>
      <c r="L284" s="905">
        <v>0</v>
      </c>
      <c r="M284" s="899">
        <v>0</v>
      </c>
      <c r="N284" s="202"/>
      <c r="O284" s="188"/>
      <c r="P284" s="189"/>
      <c r="Q284" s="159"/>
      <c r="R284" s="636"/>
      <c r="S284" s="636"/>
      <c r="T284" s="167"/>
      <c r="U284" s="636"/>
      <c r="V284" s="636"/>
      <c r="W284" s="636"/>
      <c r="X284" s="632"/>
      <c r="Y284" s="632"/>
    </row>
    <row r="285" spans="1:25">
      <c r="A285" s="2732"/>
      <c r="B285" s="2735"/>
      <c r="C285" s="2692"/>
      <c r="D285" s="2610"/>
      <c r="E285" s="2739"/>
      <c r="F285" s="2743"/>
      <c r="G285" s="155" t="s">
        <v>36</v>
      </c>
      <c r="H285" s="894">
        <f>I285+K285</f>
        <v>0</v>
      </c>
      <c r="I285" s="895">
        <v>0</v>
      </c>
      <c r="J285" s="896">
        <v>0</v>
      </c>
      <c r="K285" s="897">
        <v>0</v>
      </c>
      <c r="L285" s="905">
        <v>0</v>
      </c>
      <c r="M285" s="899">
        <v>0</v>
      </c>
      <c r="N285" s="271"/>
      <c r="O285" s="272"/>
      <c r="P285" s="201"/>
      <c r="Q285" s="161"/>
      <c r="R285" s="636"/>
      <c r="S285" s="636"/>
      <c r="T285" s="167"/>
      <c r="U285" s="636"/>
      <c r="V285" s="636"/>
      <c r="W285" s="636"/>
      <c r="X285" s="632"/>
      <c r="Y285" s="632"/>
    </row>
    <row r="286" spans="1:25" ht="21" customHeight="1" thickBot="1">
      <c r="A286" s="2733"/>
      <c r="B286" s="2736"/>
      <c r="C286" s="2693"/>
      <c r="D286" s="2600"/>
      <c r="E286" s="2740"/>
      <c r="F286" s="2740"/>
      <c r="G286" s="162" t="s">
        <v>12</v>
      </c>
      <c r="H286" s="888">
        <f>SUM(H283:H285)</f>
        <v>115.8</v>
      </c>
      <c r="I286" s="889">
        <f>SUM(I283:I285)</f>
        <v>2.8</v>
      </c>
      <c r="J286" s="890">
        <f>SUM(J283:J285)</f>
        <v>0</v>
      </c>
      <c r="K286" s="891">
        <f>SUM(K283:K285)</f>
        <v>113</v>
      </c>
      <c r="L286" s="891">
        <f t="shared" ref="L286:M286" si="77">SUM(L283:L285)</f>
        <v>0</v>
      </c>
      <c r="M286" s="891">
        <f t="shared" si="77"/>
        <v>0</v>
      </c>
      <c r="N286" s="203"/>
      <c r="O286" s="192"/>
      <c r="P286" s="193"/>
      <c r="Q286" s="166"/>
      <c r="R286" s="636"/>
      <c r="S286" s="636"/>
      <c r="T286" s="167"/>
      <c r="U286" s="636"/>
      <c r="V286" s="636"/>
      <c r="W286" s="636"/>
      <c r="X286" s="632"/>
      <c r="Y286" s="632"/>
    </row>
    <row r="287" spans="1:25" ht="13.2" customHeight="1">
      <c r="A287" s="2731"/>
      <c r="B287" s="2734"/>
      <c r="C287" s="2691"/>
      <c r="D287" s="2599" t="s">
        <v>190</v>
      </c>
      <c r="E287" s="2737" t="s">
        <v>40</v>
      </c>
      <c r="F287" s="2741" t="s">
        <v>968</v>
      </c>
      <c r="G287" s="667" t="s">
        <v>129</v>
      </c>
      <c r="H287" s="906">
        <f>I287+K287</f>
        <v>0</v>
      </c>
      <c r="I287" s="900">
        <v>0</v>
      </c>
      <c r="J287" s="901">
        <v>0</v>
      </c>
      <c r="K287" s="902">
        <v>0</v>
      </c>
      <c r="L287" s="903">
        <v>33</v>
      </c>
      <c r="M287" s="904">
        <v>0</v>
      </c>
      <c r="N287" s="168" t="s">
        <v>132</v>
      </c>
      <c r="O287" s="184"/>
      <c r="P287" s="636" t="s">
        <v>41</v>
      </c>
      <c r="Q287" s="154"/>
      <c r="R287" s="636"/>
      <c r="S287" s="636"/>
      <c r="T287" s="167"/>
      <c r="U287" s="636"/>
      <c r="V287" s="636"/>
      <c r="W287" s="636"/>
      <c r="X287" s="632"/>
      <c r="Y287" s="632"/>
    </row>
    <row r="288" spans="1:25">
      <c r="A288" s="2732"/>
      <c r="B288" s="2735"/>
      <c r="C288" s="2692"/>
      <c r="D288" s="2610"/>
      <c r="E288" s="2738"/>
      <c r="F288" s="2742"/>
      <c r="G288" s="155" t="s">
        <v>73</v>
      </c>
      <c r="H288" s="894">
        <f>I288+K288</f>
        <v>607.40000000000009</v>
      </c>
      <c r="I288" s="895">
        <v>6.7</v>
      </c>
      <c r="J288" s="896">
        <v>5.5</v>
      </c>
      <c r="K288" s="897">
        <v>600.70000000000005</v>
      </c>
      <c r="L288" s="905">
        <v>0.7</v>
      </c>
      <c r="M288" s="899">
        <v>0</v>
      </c>
      <c r="N288" s="202"/>
      <c r="O288" s="188"/>
      <c r="P288" s="636"/>
      <c r="Q288" s="159"/>
      <c r="R288" s="636"/>
      <c r="S288" s="636"/>
      <c r="T288" s="167"/>
      <c r="U288" s="636"/>
      <c r="V288" s="636"/>
      <c r="W288" s="636"/>
      <c r="X288" s="632"/>
      <c r="Y288" s="632"/>
    </row>
    <row r="289" spans="1:25">
      <c r="A289" s="2732"/>
      <c r="B289" s="2735"/>
      <c r="C289" s="2692"/>
      <c r="D289" s="2610"/>
      <c r="E289" s="2739"/>
      <c r="F289" s="2743"/>
      <c r="G289" s="155" t="s">
        <v>36</v>
      </c>
      <c r="H289" s="894">
        <f>I289+K289</f>
        <v>0.3</v>
      </c>
      <c r="I289" s="895">
        <v>0.3</v>
      </c>
      <c r="J289" s="896">
        <v>0.2</v>
      </c>
      <c r="K289" s="897">
        <v>0</v>
      </c>
      <c r="L289" s="905">
        <v>0.1</v>
      </c>
      <c r="M289" s="899">
        <v>0</v>
      </c>
      <c r="N289" s="202"/>
      <c r="O289" s="200"/>
      <c r="P289" s="636"/>
      <c r="Q289" s="161"/>
      <c r="R289" s="636"/>
      <c r="S289" s="636"/>
      <c r="T289" s="167"/>
      <c r="U289" s="636"/>
      <c r="V289" s="636"/>
      <c r="W289" s="636"/>
      <c r="X289" s="632"/>
      <c r="Y289" s="632"/>
    </row>
    <row r="290" spans="1:25" ht="13.95" customHeight="1" thickBot="1">
      <c r="A290" s="2733"/>
      <c r="B290" s="2736"/>
      <c r="C290" s="2693"/>
      <c r="D290" s="2600"/>
      <c r="E290" s="2740"/>
      <c r="F290" s="2740"/>
      <c r="G290" s="162" t="s">
        <v>12</v>
      </c>
      <c r="H290" s="888">
        <f t="shared" ref="H290:M290" si="78">SUM(H287:H289)</f>
        <v>607.70000000000005</v>
      </c>
      <c r="I290" s="889">
        <f t="shared" si="78"/>
        <v>7</v>
      </c>
      <c r="J290" s="890">
        <f t="shared" si="78"/>
        <v>5.7</v>
      </c>
      <c r="K290" s="891">
        <f t="shared" si="78"/>
        <v>600.70000000000005</v>
      </c>
      <c r="L290" s="892">
        <f t="shared" si="78"/>
        <v>33.800000000000004</v>
      </c>
      <c r="M290" s="893">
        <f t="shared" si="78"/>
        <v>0</v>
      </c>
      <c r="N290" s="203"/>
      <c r="O290" s="192"/>
      <c r="P290" s="193"/>
      <c r="Q290" s="166"/>
      <c r="R290" s="636"/>
      <c r="S290" s="636"/>
      <c r="T290" s="167"/>
      <c r="U290" s="636"/>
      <c r="V290" s="636"/>
      <c r="W290" s="636"/>
      <c r="X290" s="632"/>
      <c r="Y290" s="632"/>
    </row>
    <row r="291" spans="1:25" ht="15" customHeight="1">
      <c r="A291" s="2731"/>
      <c r="B291" s="2734"/>
      <c r="C291" s="2691"/>
      <c r="D291" s="2599" t="s">
        <v>191</v>
      </c>
      <c r="E291" s="2737" t="s">
        <v>40</v>
      </c>
      <c r="F291" s="2741" t="s">
        <v>968</v>
      </c>
      <c r="G291" s="667" t="s">
        <v>129</v>
      </c>
      <c r="H291" s="906">
        <f>I291+K291</f>
        <v>0</v>
      </c>
      <c r="I291" s="900">
        <v>0</v>
      </c>
      <c r="J291" s="901">
        <v>0</v>
      </c>
      <c r="K291" s="902">
        <v>0</v>
      </c>
      <c r="L291" s="903">
        <v>0</v>
      </c>
      <c r="M291" s="904">
        <v>0</v>
      </c>
      <c r="N291" s="168" t="s">
        <v>132</v>
      </c>
      <c r="O291" s="184"/>
      <c r="P291" s="185" t="s">
        <v>41</v>
      </c>
      <c r="Q291" s="154"/>
      <c r="R291" s="636"/>
      <c r="S291" s="636"/>
      <c r="T291" s="167"/>
      <c r="U291" s="636"/>
      <c r="V291" s="636"/>
      <c r="W291" s="636"/>
      <c r="X291" s="632"/>
      <c r="Y291" s="632"/>
    </row>
    <row r="292" spans="1:25" ht="13.2" customHeight="1">
      <c r="A292" s="2732"/>
      <c r="B292" s="2735"/>
      <c r="C292" s="2692"/>
      <c r="D292" s="2610"/>
      <c r="E292" s="2738"/>
      <c r="F292" s="2742"/>
      <c r="G292" s="155" t="s">
        <v>73</v>
      </c>
      <c r="H292" s="894">
        <f>I292+K292</f>
        <v>217.9</v>
      </c>
      <c r="I292" s="895">
        <v>0</v>
      </c>
      <c r="J292" s="896">
        <v>0</v>
      </c>
      <c r="K292" s="897">
        <v>217.9</v>
      </c>
      <c r="L292" s="905">
        <v>0</v>
      </c>
      <c r="M292" s="899">
        <v>0</v>
      </c>
      <c r="N292" s="202"/>
      <c r="O292" s="188"/>
      <c r="P292" s="189"/>
      <c r="Q292" s="159"/>
      <c r="R292" s="636"/>
      <c r="S292" s="636"/>
      <c r="T292" s="167"/>
      <c r="U292" s="636"/>
      <c r="V292" s="636"/>
      <c r="W292" s="636"/>
      <c r="X292" s="632"/>
      <c r="Y292" s="632"/>
    </row>
    <row r="293" spans="1:25">
      <c r="A293" s="2732"/>
      <c r="B293" s="2735"/>
      <c r="C293" s="2692"/>
      <c r="D293" s="2610"/>
      <c r="E293" s="2739"/>
      <c r="F293" s="2743"/>
      <c r="G293" s="155" t="s">
        <v>36</v>
      </c>
      <c r="H293" s="894">
        <f>I293+K293</f>
        <v>0</v>
      </c>
      <c r="I293" s="895">
        <v>0</v>
      </c>
      <c r="J293" s="896">
        <v>0</v>
      </c>
      <c r="K293" s="897">
        <v>0</v>
      </c>
      <c r="L293" s="905">
        <v>0</v>
      </c>
      <c r="M293" s="899">
        <v>0</v>
      </c>
      <c r="N293" s="202"/>
      <c r="O293" s="200"/>
      <c r="P293" s="201"/>
      <c r="Q293" s="161"/>
      <c r="R293" s="636"/>
      <c r="S293" s="636"/>
      <c r="T293" s="167"/>
      <c r="U293" s="636"/>
      <c r="V293" s="636"/>
      <c r="W293" s="636"/>
      <c r="X293" s="632"/>
      <c r="Y293" s="632"/>
    </row>
    <row r="294" spans="1:25" ht="13.8" thickBot="1">
      <c r="A294" s="2733"/>
      <c r="B294" s="2736"/>
      <c r="C294" s="2693"/>
      <c r="D294" s="2600"/>
      <c r="E294" s="2740"/>
      <c r="F294" s="2740"/>
      <c r="G294" s="162" t="s">
        <v>12</v>
      </c>
      <c r="H294" s="888">
        <f t="shared" ref="H294:M294" si="79">SUM(H291:H293)</f>
        <v>217.9</v>
      </c>
      <c r="I294" s="889">
        <f t="shared" si="79"/>
        <v>0</v>
      </c>
      <c r="J294" s="890">
        <f t="shared" si="79"/>
        <v>0</v>
      </c>
      <c r="K294" s="891">
        <f t="shared" si="79"/>
        <v>217.9</v>
      </c>
      <c r="L294" s="892">
        <f t="shared" si="79"/>
        <v>0</v>
      </c>
      <c r="M294" s="893">
        <f t="shared" si="79"/>
        <v>0</v>
      </c>
      <c r="N294" s="203"/>
      <c r="O294" s="192"/>
      <c r="P294" s="193"/>
      <c r="Q294" s="166"/>
      <c r="R294" s="636"/>
      <c r="S294" s="636"/>
      <c r="T294" s="167"/>
      <c r="U294" s="636"/>
      <c r="V294" s="636"/>
      <c r="W294" s="636"/>
      <c r="X294" s="632"/>
      <c r="Y294" s="632"/>
    </row>
    <row r="295" spans="1:25" ht="13.2" hidden="1" customHeight="1">
      <c r="A295" s="2731"/>
      <c r="B295" s="2734"/>
      <c r="C295" s="2691"/>
      <c r="D295" s="2599" t="s">
        <v>192</v>
      </c>
      <c r="E295" s="2737" t="s">
        <v>40</v>
      </c>
      <c r="F295" s="2741" t="s">
        <v>51</v>
      </c>
      <c r="G295" s="667" t="s">
        <v>129</v>
      </c>
      <c r="H295" s="906">
        <f>I295+K295</f>
        <v>0</v>
      </c>
      <c r="I295" s="900">
        <v>0</v>
      </c>
      <c r="J295" s="907"/>
      <c r="K295" s="902">
        <v>0</v>
      </c>
      <c r="L295" s="903">
        <v>0</v>
      </c>
      <c r="M295" s="904">
        <v>0</v>
      </c>
      <c r="N295" s="168"/>
      <c r="O295" s="184"/>
      <c r="P295" s="185"/>
      <c r="Q295" s="154"/>
      <c r="R295" s="636"/>
      <c r="S295" s="636"/>
      <c r="T295" s="167"/>
      <c r="U295" s="636"/>
      <c r="V295" s="636"/>
      <c r="W295" s="636"/>
      <c r="X295" s="632"/>
      <c r="Y295" s="632"/>
    </row>
    <row r="296" spans="1:25" ht="13.2" hidden="1" customHeight="1">
      <c r="A296" s="2732"/>
      <c r="B296" s="2735"/>
      <c r="C296" s="2692"/>
      <c r="D296" s="2610"/>
      <c r="E296" s="2738"/>
      <c r="F296" s="2742"/>
      <c r="G296" s="155" t="s">
        <v>73</v>
      </c>
      <c r="H296" s="894">
        <f>I296+K296</f>
        <v>0</v>
      </c>
      <c r="I296" s="895">
        <v>0</v>
      </c>
      <c r="J296" s="908"/>
      <c r="K296" s="897">
        <v>0</v>
      </c>
      <c r="L296" s="905">
        <v>0</v>
      </c>
      <c r="M296" s="899">
        <v>0</v>
      </c>
      <c r="N296" s="202"/>
      <c r="O296" s="188"/>
      <c r="P296" s="189"/>
      <c r="Q296" s="159"/>
      <c r="R296" s="636"/>
      <c r="S296" s="636"/>
      <c r="T296" s="167"/>
      <c r="U296" s="636"/>
      <c r="V296" s="636"/>
      <c r="W296" s="636"/>
      <c r="X296" s="632"/>
      <c r="Y296" s="632"/>
    </row>
    <row r="297" spans="1:25" ht="13.2" hidden="1" customHeight="1">
      <c r="A297" s="2732"/>
      <c r="B297" s="2735"/>
      <c r="C297" s="2692"/>
      <c r="D297" s="2610"/>
      <c r="E297" s="2739"/>
      <c r="F297" s="2743"/>
      <c r="G297" s="155" t="s">
        <v>36</v>
      </c>
      <c r="H297" s="894">
        <f>I297+K297</f>
        <v>0</v>
      </c>
      <c r="I297" s="909"/>
      <c r="J297" s="908"/>
      <c r="K297" s="910"/>
      <c r="L297" s="905"/>
      <c r="M297" s="899"/>
      <c r="N297" s="202"/>
      <c r="O297" s="200"/>
      <c r="P297" s="201"/>
      <c r="Q297" s="161"/>
      <c r="R297" s="636"/>
      <c r="S297" s="636"/>
      <c r="T297" s="167"/>
      <c r="U297" s="636"/>
      <c r="V297" s="636"/>
      <c r="W297" s="636"/>
      <c r="X297" s="632"/>
      <c r="Y297" s="632"/>
    </row>
    <row r="298" spans="1:25" ht="13.2" hidden="1" customHeight="1">
      <c r="A298" s="2732"/>
      <c r="B298" s="2735"/>
      <c r="C298" s="2692"/>
      <c r="D298" s="2610"/>
      <c r="E298" s="2739"/>
      <c r="F298" s="2739"/>
      <c r="G298" s="83"/>
      <c r="H298" s="911"/>
      <c r="I298" s="912"/>
      <c r="J298" s="913"/>
      <c r="K298" s="914"/>
      <c r="L298" s="915"/>
      <c r="M298" s="916"/>
      <c r="N298" s="202"/>
      <c r="O298" s="200"/>
      <c r="P298" s="201"/>
      <c r="Q298" s="161"/>
      <c r="R298" s="636"/>
      <c r="S298" s="636"/>
      <c r="T298" s="167"/>
      <c r="U298" s="636"/>
      <c r="V298" s="636"/>
      <c r="W298" s="636"/>
      <c r="X298" s="632"/>
      <c r="Y298" s="632"/>
    </row>
    <row r="299" spans="1:25" ht="13.95" hidden="1" customHeight="1" thickBot="1">
      <c r="A299" s="2733"/>
      <c r="B299" s="2736"/>
      <c r="C299" s="2693"/>
      <c r="D299" s="2600"/>
      <c r="E299" s="2740"/>
      <c r="F299" s="2740"/>
      <c r="G299" s="162" t="s">
        <v>12</v>
      </c>
      <c r="H299" s="888">
        <f>SUM(H295:H297)</f>
        <v>0</v>
      </c>
      <c r="I299" s="889">
        <f>SUM(I295:I297)</f>
        <v>0</v>
      </c>
      <c r="J299" s="890">
        <f>SUM(J295:J297)</f>
        <v>0</v>
      </c>
      <c r="K299" s="891">
        <f>SUM(K295:K297)</f>
        <v>0</v>
      </c>
      <c r="L299" s="892">
        <f>SUM(L295:L298)</f>
        <v>0</v>
      </c>
      <c r="M299" s="893">
        <f>SUM(M295:M298)</f>
        <v>0</v>
      </c>
      <c r="N299" s="203"/>
      <c r="O299" s="192"/>
      <c r="P299" s="193"/>
      <c r="Q299" s="166"/>
      <c r="R299" s="636"/>
      <c r="S299" s="636"/>
      <c r="T299" s="167"/>
      <c r="U299" s="636"/>
      <c r="V299" s="636"/>
      <c r="W299" s="636"/>
      <c r="X299" s="632"/>
      <c r="Y299" s="632"/>
    </row>
    <row r="300" spans="1:25" ht="13.2" hidden="1" customHeight="1">
      <c r="A300" s="2731"/>
      <c r="B300" s="2734"/>
      <c r="C300" s="2691"/>
      <c r="D300" s="2599" t="s">
        <v>193</v>
      </c>
      <c r="E300" s="2737" t="s">
        <v>40</v>
      </c>
      <c r="F300" s="2741" t="s">
        <v>51</v>
      </c>
      <c r="G300" s="667" t="s">
        <v>129</v>
      </c>
      <c r="H300" s="906">
        <f>I300+K300</f>
        <v>0</v>
      </c>
      <c r="I300" s="900">
        <v>0</v>
      </c>
      <c r="J300" s="907"/>
      <c r="K300" s="902">
        <v>0</v>
      </c>
      <c r="L300" s="903">
        <v>0</v>
      </c>
      <c r="M300" s="904">
        <v>0</v>
      </c>
      <c r="N300" s="168"/>
      <c r="O300" s="184"/>
      <c r="P300" s="185"/>
      <c r="Q300" s="154"/>
      <c r="R300" s="636"/>
      <c r="S300" s="636"/>
      <c r="T300" s="167"/>
      <c r="U300" s="636"/>
      <c r="V300" s="636"/>
      <c r="W300" s="636"/>
      <c r="X300" s="632"/>
      <c r="Y300" s="632"/>
    </row>
    <row r="301" spans="1:25" ht="13.2" hidden="1" customHeight="1">
      <c r="A301" s="2732"/>
      <c r="B301" s="2735"/>
      <c r="C301" s="2692"/>
      <c r="D301" s="2610"/>
      <c r="E301" s="2738"/>
      <c r="F301" s="2742"/>
      <c r="G301" s="155" t="s">
        <v>73</v>
      </c>
      <c r="H301" s="894">
        <f>I301+K301</f>
        <v>0</v>
      </c>
      <c r="I301" s="895">
        <v>0</v>
      </c>
      <c r="J301" s="908"/>
      <c r="K301" s="897">
        <v>0</v>
      </c>
      <c r="L301" s="905">
        <v>0</v>
      </c>
      <c r="M301" s="899">
        <v>0</v>
      </c>
      <c r="N301" s="202"/>
      <c r="O301" s="188"/>
      <c r="P301" s="189"/>
      <c r="Q301" s="159"/>
      <c r="R301" s="636"/>
      <c r="S301" s="636"/>
      <c r="T301" s="167"/>
      <c r="U301" s="636"/>
      <c r="V301" s="636"/>
      <c r="W301" s="636"/>
      <c r="X301" s="632"/>
      <c r="Y301" s="632"/>
    </row>
    <row r="302" spans="1:25" ht="13.2" hidden="1" customHeight="1">
      <c r="A302" s="2732"/>
      <c r="B302" s="2735"/>
      <c r="C302" s="2692"/>
      <c r="D302" s="2610"/>
      <c r="E302" s="2739"/>
      <c r="F302" s="2743"/>
      <c r="G302" s="155" t="s">
        <v>36</v>
      </c>
      <c r="H302" s="894">
        <f>I302+K302</f>
        <v>0</v>
      </c>
      <c r="I302" s="909"/>
      <c r="J302" s="908"/>
      <c r="K302" s="910"/>
      <c r="L302" s="905"/>
      <c r="M302" s="899"/>
      <c r="N302" s="202"/>
      <c r="O302" s="200"/>
      <c r="P302" s="201"/>
      <c r="Q302" s="161"/>
      <c r="R302" s="636"/>
      <c r="S302" s="636"/>
      <c r="T302" s="167"/>
      <c r="U302" s="636"/>
      <c r="V302" s="636"/>
      <c r="W302" s="636"/>
      <c r="X302" s="632"/>
      <c r="Y302" s="632"/>
    </row>
    <row r="303" spans="1:25" ht="13.2" hidden="1" customHeight="1">
      <c r="A303" s="2732"/>
      <c r="B303" s="2735"/>
      <c r="C303" s="2692"/>
      <c r="D303" s="2610"/>
      <c r="E303" s="2739"/>
      <c r="F303" s="2739"/>
      <c r="G303" s="83"/>
      <c r="H303" s="911"/>
      <c r="I303" s="912"/>
      <c r="J303" s="913"/>
      <c r="K303" s="914"/>
      <c r="L303" s="915"/>
      <c r="M303" s="916"/>
      <c r="N303" s="202"/>
      <c r="O303" s="200"/>
      <c r="P303" s="201"/>
      <c r="Q303" s="161"/>
      <c r="R303" s="636"/>
      <c r="S303" s="636"/>
      <c r="T303" s="167"/>
      <c r="U303" s="636"/>
      <c r="V303" s="636"/>
      <c r="W303" s="636"/>
      <c r="X303" s="632"/>
      <c r="Y303" s="632"/>
    </row>
    <row r="304" spans="1:25" ht="13.95" hidden="1" customHeight="1" thickBot="1">
      <c r="A304" s="2733"/>
      <c r="B304" s="2736"/>
      <c r="C304" s="2693"/>
      <c r="D304" s="2600"/>
      <c r="E304" s="2740"/>
      <c r="F304" s="2740"/>
      <c r="G304" s="162" t="s">
        <v>12</v>
      </c>
      <c r="H304" s="888">
        <f>SUM(H300:H302)</f>
        <v>0</v>
      </c>
      <c r="I304" s="889">
        <f>SUM(I300:I302)</f>
        <v>0</v>
      </c>
      <c r="J304" s="890">
        <f>SUM(J300:J302)</f>
        <v>0</v>
      </c>
      <c r="K304" s="891">
        <f>SUM(K300:K302)</f>
        <v>0</v>
      </c>
      <c r="L304" s="892">
        <f>SUM(L300:L302)</f>
        <v>0</v>
      </c>
      <c r="M304" s="893">
        <f>SUM(M300:M303)</f>
        <v>0</v>
      </c>
      <c r="N304" s="203"/>
      <c r="O304" s="192"/>
      <c r="P304" s="193"/>
      <c r="Q304" s="166"/>
      <c r="R304" s="636"/>
      <c r="S304" s="636"/>
      <c r="T304" s="167"/>
      <c r="U304" s="636"/>
      <c r="V304" s="636"/>
      <c r="W304" s="636"/>
      <c r="X304" s="632"/>
      <c r="Y304" s="632"/>
    </row>
    <row r="305" spans="1:25" ht="13.2" customHeight="1">
      <c r="A305" s="2731"/>
      <c r="B305" s="2734"/>
      <c r="C305" s="2691"/>
      <c r="D305" s="2599" t="s">
        <v>194</v>
      </c>
      <c r="E305" s="2737" t="s">
        <v>40</v>
      </c>
      <c r="F305" s="2741" t="s">
        <v>968</v>
      </c>
      <c r="G305" s="667" t="s">
        <v>129</v>
      </c>
      <c r="H305" s="906">
        <f>I305+K305</f>
        <v>1367.3</v>
      </c>
      <c r="I305" s="900">
        <v>0</v>
      </c>
      <c r="J305" s="907"/>
      <c r="K305" s="902">
        <v>1367.3</v>
      </c>
      <c r="L305" s="903">
        <v>0</v>
      </c>
      <c r="M305" s="904">
        <v>0</v>
      </c>
      <c r="N305" s="168" t="s">
        <v>132</v>
      </c>
      <c r="O305" s="184"/>
      <c r="P305" s="185" t="s">
        <v>41</v>
      </c>
      <c r="Q305" s="154"/>
      <c r="R305" s="636"/>
      <c r="S305" s="636"/>
      <c r="T305" s="167"/>
      <c r="U305" s="636"/>
      <c r="V305" s="636"/>
      <c r="W305" s="636"/>
      <c r="X305" s="632"/>
      <c r="Y305" s="632"/>
    </row>
    <row r="306" spans="1:25" ht="13.2" customHeight="1">
      <c r="A306" s="2732"/>
      <c r="B306" s="2735"/>
      <c r="C306" s="2692"/>
      <c r="D306" s="2610"/>
      <c r="E306" s="2738"/>
      <c r="F306" s="2742"/>
      <c r="G306" s="155" t="s">
        <v>1002</v>
      </c>
      <c r="H306" s="894">
        <f>I306+K306</f>
        <v>120</v>
      </c>
      <c r="I306" s="895">
        <v>0</v>
      </c>
      <c r="J306" s="908"/>
      <c r="K306" s="897">
        <v>120</v>
      </c>
      <c r="L306" s="905">
        <v>0</v>
      </c>
      <c r="M306" s="899">
        <v>0</v>
      </c>
      <c r="N306" s="202"/>
      <c r="O306" s="188"/>
      <c r="P306" s="189"/>
      <c r="Q306" s="159"/>
      <c r="R306" s="636"/>
      <c r="S306" s="636"/>
      <c r="T306" s="167"/>
      <c r="U306" s="636"/>
      <c r="V306" s="636"/>
      <c r="W306" s="636"/>
      <c r="X306" s="632"/>
      <c r="Y306" s="632"/>
    </row>
    <row r="307" spans="1:25">
      <c r="A307" s="2732"/>
      <c r="B307" s="2735"/>
      <c r="C307" s="2692"/>
      <c r="D307" s="2610"/>
      <c r="E307" s="2739"/>
      <c r="F307" s="2743"/>
      <c r="G307" s="155" t="s">
        <v>36</v>
      </c>
      <c r="H307" s="894">
        <f>I307+K307</f>
        <v>0</v>
      </c>
      <c r="I307" s="909"/>
      <c r="J307" s="908"/>
      <c r="K307" s="897">
        <v>0</v>
      </c>
      <c r="L307" s="905">
        <v>0</v>
      </c>
      <c r="M307" s="899">
        <v>0</v>
      </c>
      <c r="N307" s="202"/>
      <c r="O307" s="200"/>
      <c r="P307" s="201"/>
      <c r="Q307" s="161"/>
      <c r="R307" s="636"/>
      <c r="S307" s="636"/>
      <c r="T307" s="167"/>
      <c r="U307" s="636"/>
      <c r="V307" s="636"/>
      <c r="W307" s="636"/>
      <c r="X307" s="632"/>
      <c r="Y307" s="632"/>
    </row>
    <row r="308" spans="1:25">
      <c r="A308" s="2732"/>
      <c r="B308" s="2735"/>
      <c r="C308" s="2692"/>
      <c r="D308" s="2610"/>
      <c r="E308" s="2739"/>
      <c r="F308" s="2739"/>
      <c r="G308" s="83"/>
      <c r="H308" s="911"/>
      <c r="I308" s="912"/>
      <c r="J308" s="913"/>
      <c r="K308" s="914"/>
      <c r="L308" s="915"/>
      <c r="M308" s="916"/>
      <c r="N308" s="202"/>
      <c r="O308" s="200"/>
      <c r="P308" s="201"/>
      <c r="Q308" s="161"/>
      <c r="R308" s="636"/>
      <c r="S308" s="636"/>
      <c r="T308" s="167"/>
      <c r="U308" s="636"/>
      <c r="V308" s="636"/>
      <c r="W308" s="636"/>
      <c r="X308" s="632"/>
      <c r="Y308" s="632"/>
    </row>
    <row r="309" spans="1:25" ht="13.8" thickBot="1">
      <c r="A309" s="2733"/>
      <c r="B309" s="2736"/>
      <c r="C309" s="2693"/>
      <c r="D309" s="2600"/>
      <c r="E309" s="2740"/>
      <c r="F309" s="2740"/>
      <c r="G309" s="162" t="s">
        <v>12</v>
      </c>
      <c r="H309" s="888">
        <f t="shared" ref="H309:M309" si="80">SUM(H305:H307)</f>
        <v>1487.3</v>
      </c>
      <c r="I309" s="889">
        <f t="shared" si="80"/>
        <v>0</v>
      </c>
      <c r="J309" s="890">
        <f t="shared" si="80"/>
        <v>0</v>
      </c>
      <c r="K309" s="891">
        <f t="shared" si="80"/>
        <v>1487.3</v>
      </c>
      <c r="L309" s="892">
        <f t="shared" si="80"/>
        <v>0</v>
      </c>
      <c r="M309" s="893">
        <f t="shared" si="80"/>
        <v>0</v>
      </c>
      <c r="N309" s="203"/>
      <c r="O309" s="192"/>
      <c r="P309" s="193"/>
      <c r="Q309" s="166"/>
      <c r="R309" s="636"/>
      <c r="S309" s="636"/>
      <c r="T309" s="167"/>
      <c r="U309" s="636"/>
      <c r="V309" s="636"/>
      <c r="W309" s="636"/>
      <c r="X309" s="632"/>
      <c r="Y309" s="632"/>
    </row>
    <row r="310" spans="1:25" ht="13.2" customHeight="1">
      <c r="A310" s="2731"/>
      <c r="B310" s="2734"/>
      <c r="C310" s="2691"/>
      <c r="D310" s="2599" t="s">
        <v>465</v>
      </c>
      <c r="E310" s="2737" t="s">
        <v>40</v>
      </c>
      <c r="F310" s="2823" t="s">
        <v>977</v>
      </c>
      <c r="G310" s="667" t="s">
        <v>129</v>
      </c>
      <c r="H310" s="906">
        <f>I310+K310</f>
        <v>0</v>
      </c>
      <c r="I310" s="900">
        <v>0</v>
      </c>
      <c r="J310" s="907"/>
      <c r="K310" s="902">
        <v>0</v>
      </c>
      <c r="L310" s="903">
        <v>0</v>
      </c>
      <c r="M310" s="904">
        <v>0</v>
      </c>
      <c r="N310" s="168" t="s">
        <v>132</v>
      </c>
      <c r="O310" s="184"/>
      <c r="P310" s="273" t="s">
        <v>41</v>
      </c>
      <c r="Q310" s="154"/>
      <c r="R310" s="636"/>
      <c r="S310" s="636"/>
      <c r="T310" s="167"/>
      <c r="U310" s="636"/>
      <c r="V310" s="636"/>
      <c r="W310" s="636"/>
      <c r="X310" s="632"/>
      <c r="Y310" s="632"/>
    </row>
    <row r="311" spans="1:25">
      <c r="A311" s="2732"/>
      <c r="B311" s="2735"/>
      <c r="C311" s="2692"/>
      <c r="D311" s="2610"/>
      <c r="E311" s="2738"/>
      <c r="F311" s="2824"/>
      <c r="G311" s="155" t="s">
        <v>1002</v>
      </c>
      <c r="H311" s="894">
        <f>I311+K311</f>
        <v>338</v>
      </c>
      <c r="I311" s="895">
        <v>0</v>
      </c>
      <c r="J311" s="908"/>
      <c r="K311" s="897">
        <v>338</v>
      </c>
      <c r="L311" s="905">
        <v>0</v>
      </c>
      <c r="M311" s="899">
        <v>0</v>
      </c>
      <c r="N311" s="202"/>
      <c r="O311" s="188"/>
      <c r="P311" s="636"/>
      <c r="Q311" s="159"/>
      <c r="R311" s="636"/>
      <c r="S311" s="636"/>
      <c r="T311" s="167"/>
      <c r="U311" s="636"/>
      <c r="V311" s="636"/>
      <c r="W311" s="636"/>
      <c r="X311" s="632"/>
      <c r="Y311" s="632"/>
    </row>
    <row r="312" spans="1:25">
      <c r="A312" s="2732"/>
      <c r="B312" s="2735"/>
      <c r="C312" s="2692"/>
      <c r="D312" s="2610"/>
      <c r="E312" s="2739"/>
      <c r="F312" s="2825"/>
      <c r="G312" s="155" t="s">
        <v>36</v>
      </c>
      <c r="H312" s="894">
        <f>I312+K312</f>
        <v>0</v>
      </c>
      <c r="I312" s="895">
        <v>0</v>
      </c>
      <c r="J312" s="908"/>
      <c r="K312" s="897">
        <v>0</v>
      </c>
      <c r="L312" s="905">
        <v>0</v>
      </c>
      <c r="M312" s="899">
        <v>0</v>
      </c>
      <c r="N312" s="202"/>
      <c r="O312" s="200"/>
      <c r="P312" s="636"/>
      <c r="Q312" s="161"/>
      <c r="R312" s="636"/>
      <c r="S312" s="636"/>
      <c r="T312" s="167"/>
      <c r="U312" s="636"/>
      <c r="V312" s="636"/>
      <c r="W312" s="636"/>
      <c r="X312" s="632"/>
      <c r="Y312" s="632"/>
    </row>
    <row r="313" spans="1:25" ht="13.8" thickBot="1">
      <c r="A313" s="2733"/>
      <c r="B313" s="2736"/>
      <c r="C313" s="2693"/>
      <c r="D313" s="2600"/>
      <c r="E313" s="2740"/>
      <c r="F313" s="2826"/>
      <c r="G313" s="162" t="s">
        <v>12</v>
      </c>
      <c r="H313" s="888">
        <f>SUM(H310:H312)</f>
        <v>338</v>
      </c>
      <c r="I313" s="889">
        <f t="shared" ref="I313:M313" si="81">SUM(I310:I312)</f>
        <v>0</v>
      </c>
      <c r="J313" s="890">
        <f t="shared" si="81"/>
        <v>0</v>
      </c>
      <c r="K313" s="891">
        <f>SUM(K310:K312)</f>
        <v>338</v>
      </c>
      <c r="L313" s="892">
        <f t="shared" si="81"/>
        <v>0</v>
      </c>
      <c r="M313" s="893">
        <f t="shared" si="81"/>
        <v>0</v>
      </c>
      <c r="N313" s="203"/>
      <c r="O313" s="192"/>
      <c r="P313" s="193"/>
      <c r="Q313" s="166"/>
      <c r="R313" s="636"/>
      <c r="S313" s="636"/>
      <c r="T313" s="167"/>
      <c r="U313" s="636"/>
      <c r="V313" s="636"/>
      <c r="W313" s="636"/>
      <c r="X313" s="632"/>
      <c r="Y313" s="632"/>
    </row>
    <row r="314" spans="1:25" ht="13.2" hidden="1" customHeight="1">
      <c r="A314" s="2731"/>
      <c r="B314" s="2734"/>
      <c r="C314" s="2691"/>
      <c r="D314" s="2599" t="s">
        <v>195</v>
      </c>
      <c r="E314" s="2737" t="s">
        <v>40</v>
      </c>
      <c r="F314" s="2741" t="s">
        <v>152</v>
      </c>
      <c r="G314" s="667" t="s">
        <v>129</v>
      </c>
      <c r="H314" s="906">
        <f>I314+K314</f>
        <v>0</v>
      </c>
      <c r="I314" s="900">
        <v>0</v>
      </c>
      <c r="J314" s="907"/>
      <c r="K314" s="902">
        <v>0</v>
      </c>
      <c r="L314" s="903">
        <v>0</v>
      </c>
      <c r="M314" s="904">
        <v>0</v>
      </c>
      <c r="N314" s="168"/>
      <c r="O314" s="184"/>
      <c r="P314" s="273"/>
      <c r="Q314" s="154"/>
      <c r="R314" s="636"/>
      <c r="S314" s="636"/>
      <c r="T314" s="167"/>
      <c r="U314" s="636"/>
      <c r="V314" s="636"/>
      <c r="W314" s="636"/>
      <c r="X314" s="632"/>
      <c r="Y314" s="632"/>
    </row>
    <row r="315" spans="1:25" ht="13.2" hidden="1" customHeight="1">
      <c r="A315" s="2732"/>
      <c r="B315" s="2735"/>
      <c r="C315" s="2692"/>
      <c r="D315" s="2610"/>
      <c r="E315" s="2738"/>
      <c r="F315" s="2742"/>
      <c r="G315" s="155" t="s">
        <v>52</v>
      </c>
      <c r="H315" s="894">
        <f>I315+K315</f>
        <v>0</v>
      </c>
      <c r="I315" s="895">
        <v>0</v>
      </c>
      <c r="J315" s="908"/>
      <c r="K315" s="897">
        <v>0</v>
      </c>
      <c r="L315" s="905">
        <v>0</v>
      </c>
      <c r="M315" s="899">
        <v>0</v>
      </c>
      <c r="N315" s="202"/>
      <c r="O315" s="188"/>
      <c r="P315" s="189"/>
      <c r="Q315" s="159"/>
      <c r="R315" s="636"/>
      <c r="S315" s="636"/>
      <c r="T315" s="167"/>
      <c r="U315" s="636"/>
      <c r="V315" s="636"/>
      <c r="W315" s="636"/>
      <c r="X315" s="632"/>
      <c r="Y315" s="632"/>
    </row>
    <row r="316" spans="1:25" ht="13.2" hidden="1" customHeight="1">
      <c r="A316" s="2732"/>
      <c r="B316" s="2735"/>
      <c r="C316" s="2692"/>
      <c r="D316" s="2610"/>
      <c r="E316" s="2739"/>
      <c r="F316" s="2743"/>
      <c r="G316" s="155" t="s">
        <v>36</v>
      </c>
      <c r="H316" s="894">
        <f>I316+K316</f>
        <v>0</v>
      </c>
      <c r="I316" s="909"/>
      <c r="J316" s="908"/>
      <c r="K316" s="910"/>
      <c r="L316" s="905"/>
      <c r="M316" s="899"/>
      <c r="N316" s="202"/>
      <c r="O316" s="200"/>
      <c r="P316" s="201"/>
      <c r="Q316" s="161"/>
      <c r="R316" s="636"/>
      <c r="S316" s="636"/>
      <c r="T316" s="167"/>
      <c r="U316" s="636"/>
      <c r="V316" s="636"/>
      <c r="W316" s="636"/>
      <c r="X316" s="632"/>
      <c r="Y316" s="632"/>
    </row>
    <row r="317" spans="1:25" ht="28.95" hidden="1" customHeight="1" thickBot="1">
      <c r="A317" s="2733"/>
      <c r="B317" s="2736"/>
      <c r="C317" s="2693"/>
      <c r="D317" s="2600"/>
      <c r="E317" s="2740"/>
      <c r="F317" s="2740"/>
      <c r="G317" s="162" t="s">
        <v>12</v>
      </c>
      <c r="H317" s="888">
        <f t="shared" ref="H317:M317" si="82">SUM(H314:H316)</f>
        <v>0</v>
      </c>
      <c r="I317" s="889">
        <f t="shared" si="82"/>
        <v>0</v>
      </c>
      <c r="J317" s="890">
        <f t="shared" si="82"/>
        <v>0</v>
      </c>
      <c r="K317" s="891">
        <f t="shared" si="82"/>
        <v>0</v>
      </c>
      <c r="L317" s="892">
        <f t="shared" si="82"/>
        <v>0</v>
      </c>
      <c r="M317" s="893">
        <f t="shared" si="82"/>
        <v>0</v>
      </c>
      <c r="N317" s="203"/>
      <c r="O317" s="192"/>
      <c r="P317" s="193"/>
      <c r="Q317" s="166"/>
      <c r="R317" s="636"/>
      <c r="S317" s="636"/>
      <c r="T317" s="167"/>
      <c r="U317" s="636"/>
      <c r="V317" s="636"/>
      <c r="W317" s="636"/>
      <c r="X317" s="632"/>
      <c r="Y317" s="632"/>
    </row>
    <row r="318" spans="1:25" ht="13.2" hidden="1" customHeight="1">
      <c r="A318" s="2731"/>
      <c r="B318" s="2734"/>
      <c r="C318" s="2691"/>
      <c r="D318" s="2599" t="s">
        <v>196</v>
      </c>
      <c r="E318" s="2737" t="s">
        <v>40</v>
      </c>
      <c r="F318" s="2741" t="s">
        <v>51</v>
      </c>
      <c r="G318" s="667" t="s">
        <v>129</v>
      </c>
      <c r="H318" s="906">
        <f>I318+K318</f>
        <v>0</v>
      </c>
      <c r="I318" s="900">
        <v>0</v>
      </c>
      <c r="J318" s="907"/>
      <c r="K318" s="902">
        <v>0</v>
      </c>
      <c r="L318" s="903">
        <v>0</v>
      </c>
      <c r="M318" s="904">
        <v>0</v>
      </c>
      <c r="N318" s="168"/>
      <c r="O318" s="184"/>
      <c r="P318" s="185"/>
      <c r="Q318" s="154"/>
      <c r="R318" s="636"/>
      <c r="S318" s="636"/>
      <c r="T318" s="167"/>
      <c r="U318" s="636"/>
      <c r="V318" s="636"/>
      <c r="W318" s="636"/>
      <c r="X318" s="632"/>
      <c r="Y318" s="632"/>
    </row>
    <row r="319" spans="1:25" ht="25.95" hidden="1" customHeight="1">
      <c r="A319" s="2732"/>
      <c r="B319" s="2735"/>
      <c r="C319" s="2692"/>
      <c r="D319" s="2610"/>
      <c r="E319" s="2738"/>
      <c r="F319" s="2742"/>
      <c r="G319" s="155" t="s">
        <v>52</v>
      </c>
      <c r="H319" s="894">
        <f>I319+K319</f>
        <v>0</v>
      </c>
      <c r="I319" s="895">
        <v>0</v>
      </c>
      <c r="J319" s="908"/>
      <c r="K319" s="897">
        <v>0</v>
      </c>
      <c r="L319" s="905">
        <v>0</v>
      </c>
      <c r="M319" s="899">
        <v>0</v>
      </c>
      <c r="N319" s="202"/>
      <c r="O319" s="188"/>
      <c r="P319" s="189"/>
      <c r="Q319" s="159"/>
      <c r="R319" s="636"/>
      <c r="S319" s="636"/>
      <c r="T319" s="167"/>
      <c r="U319" s="636"/>
      <c r="V319" s="636"/>
      <c r="W319" s="636"/>
      <c r="X319" s="632"/>
      <c r="Y319" s="632"/>
    </row>
    <row r="320" spans="1:25" ht="13.2" hidden="1" customHeight="1">
      <c r="A320" s="2732"/>
      <c r="B320" s="2735"/>
      <c r="C320" s="2692"/>
      <c r="D320" s="2610"/>
      <c r="E320" s="2739"/>
      <c r="F320" s="2743"/>
      <c r="G320" s="155" t="s">
        <v>36</v>
      </c>
      <c r="H320" s="894">
        <f>I320+K320</f>
        <v>0</v>
      </c>
      <c r="I320" s="909"/>
      <c r="J320" s="908"/>
      <c r="K320" s="910"/>
      <c r="L320" s="905"/>
      <c r="M320" s="899"/>
      <c r="N320" s="202"/>
      <c r="O320" s="200"/>
      <c r="P320" s="201"/>
      <c r="Q320" s="161"/>
      <c r="R320" s="636"/>
      <c r="S320" s="636"/>
      <c r="T320" s="167"/>
      <c r="U320" s="636"/>
      <c r="V320" s="636"/>
      <c r="W320" s="636"/>
      <c r="X320" s="632"/>
      <c r="Y320" s="632"/>
    </row>
    <row r="321" spans="1:25" ht="13.2" hidden="1" customHeight="1">
      <c r="A321" s="2732"/>
      <c r="B321" s="2735"/>
      <c r="C321" s="2692"/>
      <c r="D321" s="2610"/>
      <c r="E321" s="2739"/>
      <c r="F321" s="2739"/>
      <c r="G321" s="83"/>
      <c r="H321" s="911"/>
      <c r="I321" s="912"/>
      <c r="J321" s="913"/>
      <c r="K321" s="914"/>
      <c r="L321" s="915"/>
      <c r="M321" s="916"/>
      <c r="N321" s="202"/>
      <c r="O321" s="200"/>
      <c r="P321" s="201"/>
      <c r="Q321" s="161"/>
      <c r="R321" s="636"/>
      <c r="S321" s="636"/>
      <c r="T321" s="167"/>
      <c r="U321" s="636"/>
      <c r="V321" s="636"/>
      <c r="W321" s="636"/>
      <c r="X321" s="632"/>
      <c r="Y321" s="632"/>
    </row>
    <row r="322" spans="1:25" ht="13.95" hidden="1" customHeight="1" thickBot="1">
      <c r="A322" s="2733"/>
      <c r="B322" s="2736"/>
      <c r="C322" s="2693"/>
      <c r="D322" s="2600"/>
      <c r="E322" s="2740"/>
      <c r="F322" s="2740"/>
      <c r="G322" s="162" t="s">
        <v>12</v>
      </c>
      <c r="H322" s="888">
        <f t="shared" ref="H322:M322" si="83">SUM(H318:H320)</f>
        <v>0</v>
      </c>
      <c r="I322" s="889">
        <f t="shared" si="83"/>
        <v>0</v>
      </c>
      <c r="J322" s="890">
        <f t="shared" si="83"/>
        <v>0</v>
      </c>
      <c r="K322" s="891">
        <f t="shared" si="83"/>
        <v>0</v>
      </c>
      <c r="L322" s="892">
        <f t="shared" si="83"/>
        <v>0</v>
      </c>
      <c r="M322" s="893">
        <f t="shared" si="83"/>
        <v>0</v>
      </c>
      <c r="N322" s="203"/>
      <c r="O322" s="192"/>
      <c r="P322" s="193"/>
      <c r="Q322" s="166"/>
      <c r="R322" s="636"/>
      <c r="S322" s="636"/>
      <c r="T322" s="167"/>
      <c r="U322" s="636"/>
      <c r="V322" s="636"/>
      <c r="W322" s="636"/>
      <c r="X322" s="632"/>
      <c r="Y322" s="632"/>
    </row>
    <row r="323" spans="1:25" ht="15.6" hidden="1" customHeight="1">
      <c r="A323" s="2731"/>
      <c r="B323" s="2734"/>
      <c r="C323" s="2691"/>
      <c r="D323" s="2599" t="s">
        <v>197</v>
      </c>
      <c r="E323" s="2737" t="s">
        <v>40</v>
      </c>
      <c r="F323" s="2741" t="s">
        <v>51</v>
      </c>
      <c r="G323" s="667" t="s">
        <v>129</v>
      </c>
      <c r="H323" s="906">
        <f>I323+K323</f>
        <v>0</v>
      </c>
      <c r="I323" s="900">
        <v>0</v>
      </c>
      <c r="J323" s="907"/>
      <c r="K323" s="902">
        <v>0</v>
      </c>
      <c r="L323" s="903">
        <v>0</v>
      </c>
      <c r="M323" s="904">
        <v>0</v>
      </c>
      <c r="N323" s="168"/>
      <c r="O323" s="184"/>
      <c r="P323" s="185"/>
      <c r="Q323" s="154"/>
      <c r="R323" s="636"/>
      <c r="S323" s="636"/>
      <c r="T323" s="167"/>
      <c r="U323" s="636"/>
      <c r="V323" s="636"/>
      <c r="W323" s="636"/>
      <c r="X323" s="632"/>
      <c r="Y323" s="632"/>
    </row>
    <row r="324" spans="1:25" ht="16.95" hidden="1" customHeight="1">
      <c r="A324" s="2732"/>
      <c r="B324" s="2735"/>
      <c r="C324" s="2692"/>
      <c r="D324" s="2610"/>
      <c r="E324" s="2738"/>
      <c r="F324" s="2742"/>
      <c r="G324" s="155" t="s">
        <v>52</v>
      </c>
      <c r="H324" s="894">
        <f>I324+K324</f>
        <v>0</v>
      </c>
      <c r="I324" s="895">
        <v>0</v>
      </c>
      <c r="J324" s="908"/>
      <c r="K324" s="897">
        <v>0</v>
      </c>
      <c r="L324" s="905">
        <v>0</v>
      </c>
      <c r="M324" s="899">
        <v>0</v>
      </c>
      <c r="N324" s="202"/>
      <c r="O324" s="188"/>
      <c r="P324" s="189"/>
      <c r="Q324" s="159"/>
      <c r="R324" s="636"/>
      <c r="S324" s="636"/>
      <c r="T324" s="167"/>
      <c r="U324" s="636"/>
      <c r="V324" s="636"/>
      <c r="W324" s="636"/>
      <c r="X324" s="632"/>
      <c r="Y324" s="632"/>
    </row>
    <row r="325" spans="1:25" ht="13.2" hidden="1" customHeight="1">
      <c r="A325" s="2732"/>
      <c r="B325" s="2735"/>
      <c r="C325" s="2692"/>
      <c r="D325" s="2610"/>
      <c r="E325" s="2739"/>
      <c r="F325" s="2743"/>
      <c r="G325" s="155"/>
      <c r="H325" s="894">
        <f>I325+K325</f>
        <v>0</v>
      </c>
      <c r="I325" s="909"/>
      <c r="J325" s="908"/>
      <c r="K325" s="910"/>
      <c r="L325" s="905"/>
      <c r="M325" s="899"/>
      <c r="N325" s="202"/>
      <c r="O325" s="200"/>
      <c r="P325" s="201"/>
      <c r="Q325" s="161"/>
      <c r="R325" s="636"/>
      <c r="S325" s="636"/>
      <c r="T325" s="167"/>
      <c r="U325" s="636"/>
      <c r="V325" s="636"/>
      <c r="W325" s="636"/>
      <c r="X325" s="632"/>
      <c r="Y325" s="632"/>
    </row>
    <row r="326" spans="1:25" ht="13.2" hidden="1" customHeight="1">
      <c r="A326" s="2732"/>
      <c r="B326" s="2735"/>
      <c r="C326" s="2692"/>
      <c r="D326" s="2610"/>
      <c r="E326" s="2739"/>
      <c r="F326" s="2739"/>
      <c r="G326" s="83"/>
      <c r="H326" s="911"/>
      <c r="I326" s="912"/>
      <c r="J326" s="913"/>
      <c r="K326" s="914"/>
      <c r="L326" s="915"/>
      <c r="M326" s="916"/>
      <c r="N326" s="202"/>
      <c r="O326" s="200"/>
      <c r="P326" s="201"/>
      <c r="Q326" s="161"/>
      <c r="R326" s="636"/>
      <c r="S326" s="636"/>
      <c r="T326" s="167"/>
      <c r="U326" s="636"/>
      <c r="V326" s="636"/>
      <c r="W326" s="636"/>
      <c r="X326" s="632"/>
      <c r="Y326" s="632"/>
    </row>
    <row r="327" spans="1:25" ht="13.95" hidden="1" customHeight="1" thickBot="1">
      <c r="A327" s="2733"/>
      <c r="B327" s="2736"/>
      <c r="C327" s="2693"/>
      <c r="D327" s="2600"/>
      <c r="E327" s="2740"/>
      <c r="F327" s="2740"/>
      <c r="G327" s="162" t="s">
        <v>12</v>
      </c>
      <c r="H327" s="888">
        <f t="shared" ref="H327:M327" si="84">SUM(H323:H325)</f>
        <v>0</v>
      </c>
      <c r="I327" s="889">
        <f t="shared" si="84"/>
        <v>0</v>
      </c>
      <c r="J327" s="890">
        <f t="shared" si="84"/>
        <v>0</v>
      </c>
      <c r="K327" s="891">
        <f t="shared" si="84"/>
        <v>0</v>
      </c>
      <c r="L327" s="892">
        <f t="shared" si="84"/>
        <v>0</v>
      </c>
      <c r="M327" s="893">
        <f t="shared" si="84"/>
        <v>0</v>
      </c>
      <c r="N327" s="203"/>
      <c r="O327" s="192"/>
      <c r="P327" s="193"/>
      <c r="Q327" s="166"/>
      <c r="R327" s="636"/>
      <c r="S327" s="636"/>
      <c r="T327" s="167"/>
      <c r="U327" s="636"/>
      <c r="V327" s="636"/>
      <c r="W327" s="636"/>
      <c r="X327" s="632"/>
      <c r="Y327" s="632"/>
    </row>
    <row r="328" spans="1:25" ht="13.2" hidden="1" customHeight="1">
      <c r="A328" s="2731"/>
      <c r="B328" s="2734"/>
      <c r="C328" s="2691"/>
      <c r="D328" s="2599" t="s">
        <v>198</v>
      </c>
      <c r="E328" s="2737" t="s">
        <v>40</v>
      </c>
      <c r="F328" s="2741" t="s">
        <v>51</v>
      </c>
      <c r="G328" s="667" t="s">
        <v>129</v>
      </c>
      <c r="H328" s="906">
        <f>I328+K328</f>
        <v>0</v>
      </c>
      <c r="I328" s="900">
        <v>0</v>
      </c>
      <c r="J328" s="907"/>
      <c r="K328" s="902">
        <v>0</v>
      </c>
      <c r="L328" s="903">
        <v>0</v>
      </c>
      <c r="M328" s="904">
        <v>0</v>
      </c>
      <c r="N328" s="168"/>
      <c r="O328" s="184"/>
      <c r="P328" s="2209"/>
      <c r="Q328" s="154"/>
      <c r="R328" s="636"/>
      <c r="S328" s="636"/>
      <c r="T328" s="167"/>
      <c r="U328" s="636"/>
      <c r="V328" s="636"/>
      <c r="W328" s="636"/>
      <c r="X328" s="632"/>
      <c r="Y328" s="632"/>
    </row>
    <row r="329" spans="1:25" ht="11.4" hidden="1" customHeight="1">
      <c r="A329" s="2732"/>
      <c r="B329" s="2735"/>
      <c r="C329" s="2692"/>
      <c r="D329" s="2610"/>
      <c r="E329" s="2738"/>
      <c r="F329" s="2742"/>
      <c r="G329" s="155" t="s">
        <v>52</v>
      </c>
      <c r="H329" s="894">
        <f>I329+K329</f>
        <v>0</v>
      </c>
      <c r="I329" s="895">
        <v>0</v>
      </c>
      <c r="J329" s="908"/>
      <c r="K329" s="897">
        <v>0</v>
      </c>
      <c r="L329" s="905">
        <v>0</v>
      </c>
      <c r="M329" s="899">
        <v>0</v>
      </c>
      <c r="N329" s="202"/>
      <c r="O329" s="188"/>
      <c r="P329" s="189"/>
      <c r="Q329" s="159"/>
      <c r="R329" s="636"/>
      <c r="S329" s="636"/>
      <c r="T329" s="167"/>
      <c r="U329" s="636"/>
      <c r="V329" s="636"/>
      <c r="W329" s="636"/>
      <c r="X329" s="632"/>
      <c r="Y329" s="632"/>
    </row>
    <row r="330" spans="1:25" ht="13.2" hidden="1" customHeight="1">
      <c r="A330" s="2732"/>
      <c r="B330" s="2735"/>
      <c r="C330" s="2692"/>
      <c r="D330" s="2610"/>
      <c r="E330" s="2739"/>
      <c r="F330" s="2743"/>
      <c r="G330" s="155"/>
      <c r="H330" s="894"/>
      <c r="I330" s="909"/>
      <c r="J330" s="908"/>
      <c r="K330" s="910"/>
      <c r="L330" s="905"/>
      <c r="M330" s="899"/>
      <c r="N330" s="202"/>
      <c r="O330" s="200"/>
      <c r="P330" s="201"/>
      <c r="Q330" s="161"/>
      <c r="R330" s="636"/>
      <c r="S330" s="636"/>
      <c r="T330" s="167"/>
      <c r="U330" s="636"/>
      <c r="V330" s="636"/>
      <c r="W330" s="636"/>
      <c r="X330" s="632"/>
      <c r="Y330" s="632"/>
    </row>
    <row r="331" spans="1:25" ht="13.2" hidden="1" customHeight="1">
      <c r="A331" s="2732"/>
      <c r="B331" s="2735"/>
      <c r="C331" s="2692"/>
      <c r="D331" s="2610"/>
      <c r="E331" s="2739"/>
      <c r="F331" s="2739"/>
      <c r="G331" s="83"/>
      <c r="H331" s="911"/>
      <c r="I331" s="912"/>
      <c r="J331" s="913"/>
      <c r="K331" s="914"/>
      <c r="L331" s="915"/>
      <c r="M331" s="916"/>
      <c r="N331" s="202"/>
      <c r="O331" s="200"/>
      <c r="P331" s="201"/>
      <c r="Q331" s="161"/>
      <c r="R331" s="636"/>
      <c r="S331" s="636"/>
      <c r="T331" s="167"/>
      <c r="U331" s="636"/>
      <c r="V331" s="636"/>
      <c r="W331" s="636"/>
      <c r="X331" s="632"/>
      <c r="Y331" s="632"/>
    </row>
    <row r="332" spans="1:25" ht="13.95" hidden="1" customHeight="1" thickBot="1">
      <c r="A332" s="2733"/>
      <c r="B332" s="2736"/>
      <c r="C332" s="2693"/>
      <c r="D332" s="2600"/>
      <c r="E332" s="2740"/>
      <c r="F332" s="2740"/>
      <c r="G332" s="162" t="s">
        <v>12</v>
      </c>
      <c r="H332" s="888">
        <f t="shared" ref="H332:M332" si="85">SUM(H328:H330)</f>
        <v>0</v>
      </c>
      <c r="I332" s="889">
        <f t="shared" si="85"/>
        <v>0</v>
      </c>
      <c r="J332" s="890">
        <f t="shared" si="85"/>
        <v>0</v>
      </c>
      <c r="K332" s="891">
        <f t="shared" si="85"/>
        <v>0</v>
      </c>
      <c r="L332" s="892">
        <f t="shared" si="85"/>
        <v>0</v>
      </c>
      <c r="M332" s="893">
        <f t="shared" si="85"/>
        <v>0</v>
      </c>
      <c r="N332" s="203"/>
      <c r="O332" s="192"/>
      <c r="P332" s="193"/>
      <c r="Q332" s="166"/>
      <c r="R332" s="636"/>
      <c r="S332" s="636"/>
      <c r="T332" s="167"/>
      <c r="U332" s="636"/>
      <c r="V332" s="636"/>
      <c r="W332" s="636"/>
      <c r="X332" s="632"/>
      <c r="Y332" s="632"/>
    </row>
    <row r="333" spans="1:25" ht="13.2" hidden="1" customHeight="1">
      <c r="A333" s="2731"/>
      <c r="B333" s="2734"/>
      <c r="C333" s="2691"/>
      <c r="D333" s="2599" t="s">
        <v>403</v>
      </c>
      <c r="E333" s="2737" t="s">
        <v>40</v>
      </c>
      <c r="F333" s="2741" t="s">
        <v>51</v>
      </c>
      <c r="G333" s="667" t="s">
        <v>129</v>
      </c>
      <c r="H333" s="906">
        <f>I333+K333</f>
        <v>0</v>
      </c>
      <c r="I333" s="900">
        <v>0</v>
      </c>
      <c r="J333" s="907"/>
      <c r="K333" s="902">
        <v>0</v>
      </c>
      <c r="L333" s="903">
        <v>0</v>
      </c>
      <c r="M333" s="904">
        <v>0</v>
      </c>
      <c r="N333" s="168"/>
      <c r="O333" s="184"/>
      <c r="P333" s="185"/>
      <c r="Q333" s="154"/>
      <c r="R333" s="636"/>
      <c r="S333" s="636"/>
      <c r="T333" s="167"/>
      <c r="U333" s="636"/>
      <c r="V333" s="636"/>
      <c r="W333" s="636"/>
      <c r="X333" s="632"/>
      <c r="Y333" s="632"/>
    </row>
    <row r="334" spans="1:25" ht="12.6" hidden="1" customHeight="1">
      <c r="A334" s="2732"/>
      <c r="B334" s="2735"/>
      <c r="C334" s="2692"/>
      <c r="D334" s="2610"/>
      <c r="E334" s="2738"/>
      <c r="F334" s="2742"/>
      <c r="G334" s="155" t="s">
        <v>52</v>
      </c>
      <c r="H334" s="894">
        <f>I334+K334</f>
        <v>0</v>
      </c>
      <c r="I334" s="895">
        <v>0</v>
      </c>
      <c r="J334" s="908"/>
      <c r="K334" s="897">
        <v>0</v>
      </c>
      <c r="L334" s="905">
        <v>0</v>
      </c>
      <c r="M334" s="899">
        <v>0</v>
      </c>
      <c r="N334" s="202"/>
      <c r="O334" s="188"/>
      <c r="P334" s="189"/>
      <c r="Q334" s="159"/>
      <c r="R334" s="636"/>
      <c r="S334" s="636"/>
      <c r="T334" s="167"/>
      <c r="U334" s="636"/>
      <c r="V334" s="636"/>
      <c r="W334" s="636"/>
      <c r="X334" s="632"/>
      <c r="Y334" s="632"/>
    </row>
    <row r="335" spans="1:25" ht="13.2" hidden="1" customHeight="1">
      <c r="A335" s="2732"/>
      <c r="B335" s="2735"/>
      <c r="C335" s="2692"/>
      <c r="D335" s="2610"/>
      <c r="E335" s="2739"/>
      <c r="F335" s="2743"/>
      <c r="G335" s="155"/>
      <c r="H335" s="894"/>
      <c r="I335" s="909"/>
      <c r="J335" s="908"/>
      <c r="K335" s="910"/>
      <c r="L335" s="905"/>
      <c r="M335" s="899"/>
      <c r="N335" s="202"/>
      <c r="O335" s="200"/>
      <c r="P335" s="201"/>
      <c r="Q335" s="161"/>
      <c r="R335" s="636"/>
      <c r="S335" s="636"/>
      <c r="T335" s="167"/>
      <c r="U335" s="636"/>
      <c r="V335" s="636"/>
      <c r="W335" s="636"/>
      <c r="X335" s="632"/>
      <c r="Y335" s="632"/>
    </row>
    <row r="336" spans="1:25" ht="13.2" hidden="1" customHeight="1">
      <c r="A336" s="2732"/>
      <c r="B336" s="2735"/>
      <c r="C336" s="2692"/>
      <c r="D336" s="2610"/>
      <c r="E336" s="2739"/>
      <c r="F336" s="2739"/>
      <c r="G336" s="83"/>
      <c r="H336" s="911"/>
      <c r="I336" s="912"/>
      <c r="J336" s="913"/>
      <c r="K336" s="914"/>
      <c r="L336" s="915"/>
      <c r="M336" s="916"/>
      <c r="N336" s="202"/>
      <c r="O336" s="200"/>
      <c r="P336" s="201"/>
      <c r="Q336" s="161"/>
      <c r="R336" s="636"/>
      <c r="S336" s="636"/>
      <c r="T336" s="167"/>
      <c r="U336" s="636"/>
      <c r="V336" s="636"/>
      <c r="W336" s="636"/>
      <c r="X336" s="632"/>
      <c r="Y336" s="632"/>
    </row>
    <row r="337" spans="1:25" ht="13.95" hidden="1" customHeight="1" thickBot="1">
      <c r="A337" s="2733"/>
      <c r="B337" s="2736"/>
      <c r="C337" s="2693"/>
      <c r="D337" s="2600"/>
      <c r="E337" s="2740"/>
      <c r="F337" s="2740"/>
      <c r="G337" s="162" t="s">
        <v>12</v>
      </c>
      <c r="H337" s="888">
        <f t="shared" ref="H337:M337" si="86">SUM(H333:H335)</f>
        <v>0</v>
      </c>
      <c r="I337" s="889">
        <f t="shared" si="86"/>
        <v>0</v>
      </c>
      <c r="J337" s="890">
        <f t="shared" si="86"/>
        <v>0</v>
      </c>
      <c r="K337" s="891">
        <f t="shared" si="86"/>
        <v>0</v>
      </c>
      <c r="L337" s="892">
        <f t="shared" si="86"/>
        <v>0</v>
      </c>
      <c r="M337" s="893">
        <f t="shared" si="86"/>
        <v>0</v>
      </c>
      <c r="N337" s="203"/>
      <c r="O337" s="192"/>
      <c r="P337" s="193"/>
      <c r="Q337" s="166"/>
      <c r="R337" s="636"/>
      <c r="S337" s="636"/>
      <c r="T337" s="167"/>
      <c r="U337" s="636"/>
      <c r="V337" s="636"/>
      <c r="W337" s="636"/>
      <c r="X337" s="632"/>
      <c r="Y337" s="632"/>
    </row>
    <row r="338" spans="1:25" ht="13.2" hidden="1" customHeight="1">
      <c r="A338" s="2731"/>
      <c r="B338" s="2734"/>
      <c r="C338" s="2691"/>
      <c r="D338" s="2599" t="s">
        <v>199</v>
      </c>
      <c r="E338" s="2737" t="s">
        <v>40</v>
      </c>
      <c r="F338" s="2741" t="s">
        <v>51</v>
      </c>
      <c r="G338" s="667" t="s">
        <v>129</v>
      </c>
      <c r="H338" s="906">
        <f>I338+K338</f>
        <v>0</v>
      </c>
      <c r="I338" s="900">
        <v>0</v>
      </c>
      <c r="J338" s="907"/>
      <c r="K338" s="902">
        <v>0</v>
      </c>
      <c r="L338" s="903">
        <v>0</v>
      </c>
      <c r="M338" s="904">
        <v>0</v>
      </c>
      <c r="N338" s="168"/>
      <c r="O338" s="184"/>
      <c r="P338" s="185"/>
      <c r="Q338" s="154"/>
      <c r="R338" s="636"/>
      <c r="S338" s="636"/>
      <c r="T338" s="167"/>
      <c r="U338" s="636"/>
      <c r="V338" s="636"/>
      <c r="W338" s="636"/>
      <c r="X338" s="632"/>
      <c r="Y338" s="632"/>
    </row>
    <row r="339" spans="1:25" ht="12.6" hidden="1" customHeight="1">
      <c r="A339" s="2732"/>
      <c r="B339" s="2735"/>
      <c r="C339" s="2692"/>
      <c r="D339" s="2610"/>
      <c r="E339" s="2738"/>
      <c r="F339" s="2742"/>
      <c r="G339" s="155" t="s">
        <v>52</v>
      </c>
      <c r="H339" s="894">
        <f>I339+K339</f>
        <v>0</v>
      </c>
      <c r="I339" s="895">
        <v>0</v>
      </c>
      <c r="J339" s="908"/>
      <c r="K339" s="897">
        <v>0</v>
      </c>
      <c r="L339" s="905">
        <v>0</v>
      </c>
      <c r="M339" s="899">
        <v>0</v>
      </c>
      <c r="N339" s="202"/>
      <c r="O339" s="188"/>
      <c r="P339" s="189"/>
      <c r="Q339" s="159"/>
      <c r="R339" s="636"/>
      <c r="S339" s="636"/>
      <c r="T339" s="167"/>
      <c r="U339" s="636"/>
      <c r="V339" s="636"/>
      <c r="W339" s="636"/>
      <c r="X339" s="632"/>
      <c r="Y339" s="632"/>
    </row>
    <row r="340" spans="1:25" ht="13.2" hidden="1" customHeight="1">
      <c r="A340" s="2732"/>
      <c r="B340" s="2735"/>
      <c r="C340" s="2692"/>
      <c r="D340" s="2610"/>
      <c r="E340" s="2739"/>
      <c r="F340" s="2743"/>
      <c r="G340" s="155"/>
      <c r="H340" s="894"/>
      <c r="I340" s="909"/>
      <c r="J340" s="908"/>
      <c r="K340" s="910"/>
      <c r="L340" s="905"/>
      <c r="M340" s="899"/>
      <c r="N340" s="202"/>
      <c r="O340" s="200"/>
      <c r="P340" s="201"/>
      <c r="Q340" s="161"/>
      <c r="R340" s="636"/>
      <c r="S340" s="636"/>
      <c r="T340" s="167"/>
      <c r="U340" s="636"/>
      <c r="V340" s="636"/>
      <c r="W340" s="636"/>
      <c r="X340" s="632"/>
      <c r="Y340" s="632"/>
    </row>
    <row r="341" spans="1:25" ht="13.2" hidden="1" customHeight="1">
      <c r="A341" s="2732"/>
      <c r="B341" s="2735"/>
      <c r="C341" s="2692"/>
      <c r="D341" s="2610"/>
      <c r="E341" s="2739"/>
      <c r="F341" s="2739"/>
      <c r="G341" s="83"/>
      <c r="H341" s="911"/>
      <c r="I341" s="912"/>
      <c r="J341" s="913"/>
      <c r="K341" s="914"/>
      <c r="L341" s="915"/>
      <c r="M341" s="916"/>
      <c r="N341" s="202"/>
      <c r="O341" s="200"/>
      <c r="P341" s="201"/>
      <c r="Q341" s="161"/>
      <c r="R341" s="636"/>
      <c r="S341" s="636"/>
      <c r="T341" s="167"/>
      <c r="U341" s="636"/>
      <c r="V341" s="636"/>
      <c r="W341" s="636"/>
      <c r="X341" s="632"/>
      <c r="Y341" s="632"/>
    </row>
    <row r="342" spans="1:25" ht="13.95" hidden="1" customHeight="1" thickBot="1">
      <c r="A342" s="2733"/>
      <c r="B342" s="2736"/>
      <c r="C342" s="2693"/>
      <c r="D342" s="2600"/>
      <c r="E342" s="2740"/>
      <c r="F342" s="2740"/>
      <c r="G342" s="162" t="s">
        <v>12</v>
      </c>
      <c r="H342" s="888">
        <f t="shared" ref="H342:M342" si="87">SUM(H338:H340)</f>
        <v>0</v>
      </c>
      <c r="I342" s="889">
        <f t="shared" si="87"/>
        <v>0</v>
      </c>
      <c r="J342" s="890">
        <f t="shared" si="87"/>
        <v>0</v>
      </c>
      <c r="K342" s="891">
        <f t="shared" si="87"/>
        <v>0</v>
      </c>
      <c r="L342" s="892">
        <f t="shared" si="87"/>
        <v>0</v>
      </c>
      <c r="M342" s="893">
        <f t="shared" si="87"/>
        <v>0</v>
      </c>
      <c r="N342" s="203"/>
      <c r="O342" s="192"/>
      <c r="P342" s="193"/>
      <c r="Q342" s="166"/>
      <c r="R342" s="636"/>
      <c r="S342" s="636"/>
      <c r="T342" s="167"/>
      <c r="U342" s="636"/>
      <c r="V342" s="636"/>
      <c r="W342" s="636"/>
      <c r="X342" s="632"/>
      <c r="Y342" s="632"/>
    </row>
    <row r="343" spans="1:25" ht="13.2" hidden="1" customHeight="1">
      <c r="A343" s="2731"/>
      <c r="B343" s="2734"/>
      <c r="C343" s="2691"/>
      <c r="D343" s="2599" t="s">
        <v>200</v>
      </c>
      <c r="E343" s="2737" t="s">
        <v>40</v>
      </c>
      <c r="F343" s="2741" t="s">
        <v>51</v>
      </c>
      <c r="G343" s="667" t="s">
        <v>129</v>
      </c>
      <c r="H343" s="906">
        <f>I343+K343</f>
        <v>0</v>
      </c>
      <c r="I343" s="900">
        <v>0</v>
      </c>
      <c r="J343" s="907"/>
      <c r="K343" s="902">
        <v>0</v>
      </c>
      <c r="L343" s="903">
        <v>0</v>
      </c>
      <c r="M343" s="904">
        <v>0</v>
      </c>
      <c r="N343" s="168"/>
      <c r="O343" s="184"/>
      <c r="P343" s="185"/>
      <c r="Q343" s="154"/>
      <c r="R343" s="636"/>
      <c r="S343" s="636"/>
      <c r="T343" s="167"/>
      <c r="U343" s="636"/>
      <c r="V343" s="636"/>
      <c r="W343" s="636"/>
      <c r="X343" s="632"/>
      <c r="Y343" s="632"/>
    </row>
    <row r="344" spans="1:25" ht="18.600000000000001" hidden="1" customHeight="1">
      <c r="A344" s="2732"/>
      <c r="B344" s="2735"/>
      <c r="C344" s="2692"/>
      <c r="D344" s="2610"/>
      <c r="E344" s="2738"/>
      <c r="F344" s="2742"/>
      <c r="G344" s="155" t="s">
        <v>52</v>
      </c>
      <c r="H344" s="894">
        <f>I344+K344</f>
        <v>0</v>
      </c>
      <c r="I344" s="895">
        <v>0</v>
      </c>
      <c r="J344" s="908"/>
      <c r="K344" s="897">
        <v>0</v>
      </c>
      <c r="L344" s="905">
        <v>0</v>
      </c>
      <c r="M344" s="899">
        <v>0</v>
      </c>
      <c r="N344" s="202"/>
      <c r="O344" s="188"/>
      <c r="P344" s="189"/>
      <c r="Q344" s="159"/>
      <c r="R344" s="636"/>
      <c r="S344" s="636"/>
      <c r="T344" s="167"/>
      <c r="U344" s="636"/>
      <c r="V344" s="636"/>
      <c r="W344" s="636"/>
      <c r="X344" s="632"/>
      <c r="Y344" s="632"/>
    </row>
    <row r="345" spans="1:25" ht="13.2" hidden="1" customHeight="1">
      <c r="A345" s="2732"/>
      <c r="B345" s="2735"/>
      <c r="C345" s="2692"/>
      <c r="D345" s="2610"/>
      <c r="E345" s="2739"/>
      <c r="F345" s="2743"/>
      <c r="G345" s="155"/>
      <c r="H345" s="894"/>
      <c r="I345" s="909"/>
      <c r="J345" s="908"/>
      <c r="K345" s="910"/>
      <c r="L345" s="905"/>
      <c r="M345" s="899"/>
      <c r="N345" s="202"/>
      <c r="O345" s="200"/>
      <c r="P345" s="201"/>
      <c r="Q345" s="161"/>
      <c r="R345" s="636"/>
      <c r="S345" s="636"/>
      <c r="T345" s="167"/>
      <c r="U345" s="636"/>
      <c r="V345" s="636"/>
      <c r="W345" s="636"/>
      <c r="X345" s="632"/>
      <c r="Y345" s="632"/>
    </row>
    <row r="346" spans="1:25" ht="13.2" hidden="1" customHeight="1">
      <c r="A346" s="2732"/>
      <c r="B346" s="2735"/>
      <c r="C346" s="2692"/>
      <c r="D346" s="2610"/>
      <c r="E346" s="2739"/>
      <c r="F346" s="2739"/>
      <c r="G346" s="83"/>
      <c r="H346" s="911"/>
      <c r="I346" s="912"/>
      <c r="J346" s="913"/>
      <c r="K346" s="914"/>
      <c r="L346" s="915"/>
      <c r="M346" s="916"/>
      <c r="N346" s="202"/>
      <c r="O346" s="200"/>
      <c r="P346" s="201"/>
      <c r="Q346" s="161"/>
      <c r="R346" s="636"/>
      <c r="S346" s="636"/>
      <c r="T346" s="167"/>
      <c r="U346" s="636"/>
      <c r="V346" s="636"/>
      <c r="W346" s="636"/>
      <c r="X346" s="632"/>
      <c r="Y346" s="632"/>
    </row>
    <row r="347" spans="1:25" ht="13.95" hidden="1" customHeight="1" thickBot="1">
      <c r="A347" s="2733"/>
      <c r="B347" s="2736"/>
      <c r="C347" s="2693"/>
      <c r="D347" s="2600"/>
      <c r="E347" s="2740"/>
      <c r="F347" s="2740"/>
      <c r="G347" s="162" t="s">
        <v>12</v>
      </c>
      <c r="H347" s="888">
        <f t="shared" ref="H347:M347" si="88">SUM(H343:H345)</f>
        <v>0</v>
      </c>
      <c r="I347" s="889">
        <f t="shared" si="88"/>
        <v>0</v>
      </c>
      <c r="J347" s="890">
        <f t="shared" si="88"/>
        <v>0</v>
      </c>
      <c r="K347" s="891">
        <f t="shared" si="88"/>
        <v>0</v>
      </c>
      <c r="L347" s="892">
        <f t="shared" si="88"/>
        <v>0</v>
      </c>
      <c r="M347" s="893">
        <f t="shared" si="88"/>
        <v>0</v>
      </c>
      <c r="N347" s="203"/>
      <c r="O347" s="192"/>
      <c r="P347" s="193"/>
      <c r="Q347" s="166"/>
      <c r="R347" s="636"/>
      <c r="S347" s="636"/>
      <c r="T347" s="167"/>
      <c r="U347" s="636"/>
      <c r="V347" s="636"/>
      <c r="W347" s="636"/>
      <c r="X347" s="632"/>
      <c r="Y347" s="632"/>
    </row>
    <row r="348" spans="1:25" ht="13.2" hidden="1" customHeight="1">
      <c r="A348" s="2731"/>
      <c r="B348" s="2734"/>
      <c r="C348" s="2691"/>
      <c r="D348" s="2599" t="s">
        <v>201</v>
      </c>
      <c r="E348" s="2737" t="s">
        <v>40</v>
      </c>
      <c r="F348" s="2741" t="s">
        <v>51</v>
      </c>
      <c r="G348" s="667" t="s">
        <v>129</v>
      </c>
      <c r="H348" s="906">
        <f>I348+K348</f>
        <v>0</v>
      </c>
      <c r="I348" s="900">
        <v>0</v>
      </c>
      <c r="J348" s="907"/>
      <c r="K348" s="902">
        <v>0</v>
      </c>
      <c r="L348" s="903">
        <v>0</v>
      </c>
      <c r="M348" s="904">
        <v>0</v>
      </c>
      <c r="N348" s="168"/>
      <c r="O348" s="184"/>
      <c r="P348" s="185"/>
      <c r="Q348" s="154"/>
      <c r="R348" s="636"/>
      <c r="S348" s="636"/>
      <c r="T348" s="167"/>
      <c r="U348" s="636"/>
      <c r="V348" s="636"/>
      <c r="W348" s="636"/>
      <c r="X348" s="632"/>
      <c r="Y348" s="632"/>
    </row>
    <row r="349" spans="1:25" ht="23.4" hidden="1" customHeight="1">
      <c r="A349" s="2732"/>
      <c r="B349" s="2735"/>
      <c r="C349" s="2692"/>
      <c r="D349" s="2610"/>
      <c r="E349" s="2738"/>
      <c r="F349" s="2742"/>
      <c r="G349" s="155" t="s">
        <v>52</v>
      </c>
      <c r="H349" s="894">
        <f>I349+K349</f>
        <v>0</v>
      </c>
      <c r="I349" s="895">
        <v>0</v>
      </c>
      <c r="J349" s="908"/>
      <c r="K349" s="897">
        <v>0</v>
      </c>
      <c r="L349" s="905">
        <v>0</v>
      </c>
      <c r="M349" s="899">
        <v>0</v>
      </c>
      <c r="N349" s="202"/>
      <c r="O349" s="188"/>
      <c r="P349" s="189"/>
      <c r="Q349" s="159"/>
      <c r="R349" s="636"/>
      <c r="S349" s="636"/>
      <c r="T349" s="167"/>
      <c r="U349" s="636"/>
      <c r="V349" s="636"/>
      <c r="W349" s="636"/>
      <c r="X349" s="632"/>
      <c r="Y349" s="632"/>
    </row>
    <row r="350" spans="1:25" ht="13.2" hidden="1" customHeight="1">
      <c r="A350" s="2732"/>
      <c r="B350" s="2735"/>
      <c r="C350" s="2692"/>
      <c r="D350" s="2610"/>
      <c r="E350" s="2739"/>
      <c r="F350" s="2743"/>
      <c r="G350" s="155"/>
      <c r="H350" s="894"/>
      <c r="I350" s="909"/>
      <c r="J350" s="908"/>
      <c r="K350" s="910"/>
      <c r="L350" s="905"/>
      <c r="M350" s="899"/>
      <c r="N350" s="202"/>
      <c r="O350" s="200"/>
      <c r="P350" s="201"/>
      <c r="Q350" s="161"/>
      <c r="R350" s="636"/>
      <c r="S350" s="636"/>
      <c r="T350" s="167"/>
      <c r="U350" s="636"/>
      <c r="V350" s="636"/>
      <c r="W350" s="636"/>
      <c r="X350" s="632"/>
      <c r="Y350" s="632"/>
    </row>
    <row r="351" spans="1:25" ht="13.2" hidden="1" customHeight="1">
      <c r="A351" s="2732"/>
      <c r="B351" s="2735"/>
      <c r="C351" s="2692"/>
      <c r="D351" s="2610"/>
      <c r="E351" s="2739"/>
      <c r="F351" s="2739"/>
      <c r="G351" s="83"/>
      <c r="H351" s="911"/>
      <c r="I351" s="912"/>
      <c r="J351" s="913"/>
      <c r="K351" s="914"/>
      <c r="L351" s="915"/>
      <c r="M351" s="916"/>
      <c r="N351" s="202"/>
      <c r="O351" s="200"/>
      <c r="P351" s="201"/>
      <c r="Q351" s="161"/>
      <c r="R351" s="636"/>
      <c r="S351" s="636"/>
      <c r="T351" s="167"/>
      <c r="U351" s="636"/>
      <c r="V351" s="636"/>
      <c r="W351" s="636"/>
      <c r="X351" s="632"/>
      <c r="Y351" s="632"/>
    </row>
    <row r="352" spans="1:25" ht="13.95" hidden="1" customHeight="1" thickBot="1">
      <c r="A352" s="2733"/>
      <c r="B352" s="2736"/>
      <c r="C352" s="2693"/>
      <c r="D352" s="2600"/>
      <c r="E352" s="2740"/>
      <c r="F352" s="2740"/>
      <c r="G352" s="162" t="s">
        <v>12</v>
      </c>
      <c r="H352" s="888">
        <f t="shared" ref="H352:M352" si="89">SUM(H348:H350)</f>
        <v>0</v>
      </c>
      <c r="I352" s="889">
        <f t="shared" si="89"/>
        <v>0</v>
      </c>
      <c r="J352" s="890">
        <f t="shared" si="89"/>
        <v>0</v>
      </c>
      <c r="K352" s="891">
        <f t="shared" si="89"/>
        <v>0</v>
      </c>
      <c r="L352" s="892">
        <f t="shared" si="89"/>
        <v>0</v>
      </c>
      <c r="M352" s="893">
        <f t="shared" si="89"/>
        <v>0</v>
      </c>
      <c r="N352" s="203"/>
      <c r="O352" s="192"/>
      <c r="P352" s="193"/>
      <c r="Q352" s="166"/>
      <c r="R352" s="636"/>
      <c r="S352" s="636"/>
      <c r="T352" s="167"/>
      <c r="U352" s="636"/>
      <c r="V352" s="636"/>
      <c r="W352" s="636"/>
      <c r="X352" s="632"/>
      <c r="Y352" s="632"/>
    </row>
    <row r="353" spans="1:25" ht="30" hidden="1" customHeight="1">
      <c r="A353" s="2731"/>
      <c r="B353" s="2734"/>
      <c r="C353" s="2691"/>
      <c r="D353" s="2599" t="s">
        <v>202</v>
      </c>
      <c r="E353" s="2737" t="s">
        <v>40</v>
      </c>
      <c r="F353" s="2741" t="s">
        <v>51</v>
      </c>
      <c r="G353" s="667" t="s">
        <v>129</v>
      </c>
      <c r="H353" s="906">
        <f>I353+K353</f>
        <v>0</v>
      </c>
      <c r="I353" s="900">
        <v>0</v>
      </c>
      <c r="J353" s="907"/>
      <c r="K353" s="902">
        <v>0</v>
      </c>
      <c r="L353" s="903">
        <v>0</v>
      </c>
      <c r="M353" s="904">
        <v>0</v>
      </c>
      <c r="N353" s="168"/>
      <c r="O353" s="184"/>
      <c r="P353" s="185"/>
      <c r="Q353" s="154"/>
      <c r="R353" s="636"/>
      <c r="S353" s="636"/>
      <c r="T353" s="167"/>
      <c r="U353" s="636"/>
      <c r="V353" s="636"/>
      <c r="W353" s="636"/>
      <c r="X353" s="632"/>
      <c r="Y353" s="632"/>
    </row>
    <row r="354" spans="1:25" ht="13.2" hidden="1" customHeight="1">
      <c r="A354" s="2732"/>
      <c r="B354" s="2735"/>
      <c r="C354" s="2692"/>
      <c r="D354" s="2610"/>
      <c r="E354" s="2738"/>
      <c r="F354" s="2742"/>
      <c r="G354" s="155" t="s">
        <v>52</v>
      </c>
      <c r="H354" s="894">
        <f>I354+K354</f>
        <v>0</v>
      </c>
      <c r="I354" s="895">
        <v>0</v>
      </c>
      <c r="J354" s="908"/>
      <c r="K354" s="897">
        <v>0</v>
      </c>
      <c r="L354" s="905">
        <v>0</v>
      </c>
      <c r="M354" s="899">
        <v>0</v>
      </c>
      <c r="N354" s="202"/>
      <c r="O354" s="188"/>
      <c r="P354" s="189"/>
      <c r="Q354" s="159"/>
      <c r="R354" s="636"/>
      <c r="S354" s="636"/>
      <c r="T354" s="167"/>
      <c r="U354" s="636"/>
      <c r="V354" s="636"/>
      <c r="W354" s="636"/>
      <c r="X354" s="632"/>
      <c r="Y354" s="632"/>
    </row>
    <row r="355" spans="1:25" ht="13.2" hidden="1" customHeight="1">
      <c r="A355" s="2732"/>
      <c r="B355" s="2735"/>
      <c r="C355" s="2692"/>
      <c r="D355" s="2610"/>
      <c r="E355" s="2739"/>
      <c r="F355" s="2743"/>
      <c r="G355" s="155"/>
      <c r="H355" s="894"/>
      <c r="I355" s="909"/>
      <c r="J355" s="908"/>
      <c r="K355" s="910"/>
      <c r="L355" s="905"/>
      <c r="M355" s="899"/>
      <c r="N355" s="202"/>
      <c r="O355" s="200"/>
      <c r="P355" s="201"/>
      <c r="Q355" s="161"/>
      <c r="R355" s="636"/>
      <c r="S355" s="636"/>
      <c r="T355" s="167"/>
      <c r="U355" s="636"/>
      <c r="V355" s="636"/>
      <c r="W355" s="636"/>
      <c r="X355" s="632"/>
      <c r="Y355" s="632"/>
    </row>
    <row r="356" spans="1:25" ht="10.199999999999999" hidden="1" customHeight="1">
      <c r="A356" s="2732"/>
      <c r="B356" s="2735"/>
      <c r="C356" s="2692"/>
      <c r="D356" s="2610"/>
      <c r="E356" s="2739"/>
      <c r="F356" s="2739"/>
      <c r="G356" s="83"/>
      <c r="H356" s="911"/>
      <c r="I356" s="912"/>
      <c r="J356" s="913"/>
      <c r="K356" s="914"/>
      <c r="L356" s="915"/>
      <c r="M356" s="916"/>
      <c r="N356" s="202"/>
      <c r="O356" s="200"/>
      <c r="P356" s="201"/>
      <c r="Q356" s="161"/>
      <c r="R356" s="636"/>
      <c r="S356" s="636"/>
      <c r="T356" s="167"/>
      <c r="U356" s="636"/>
      <c r="V356" s="636"/>
      <c r="W356" s="636"/>
      <c r="X356" s="632"/>
      <c r="Y356" s="632"/>
    </row>
    <row r="357" spans="1:25" ht="13.95" hidden="1" customHeight="1" thickBot="1">
      <c r="A357" s="2733"/>
      <c r="B357" s="2736"/>
      <c r="C357" s="2693"/>
      <c r="D357" s="2600"/>
      <c r="E357" s="2740"/>
      <c r="F357" s="2740"/>
      <c r="G357" s="162" t="s">
        <v>12</v>
      </c>
      <c r="H357" s="888">
        <f t="shared" ref="H357:M357" si="90">SUM(H353:H355)</f>
        <v>0</v>
      </c>
      <c r="I357" s="889">
        <f t="shared" si="90"/>
        <v>0</v>
      </c>
      <c r="J357" s="890">
        <f t="shared" si="90"/>
        <v>0</v>
      </c>
      <c r="K357" s="891">
        <f t="shared" si="90"/>
        <v>0</v>
      </c>
      <c r="L357" s="892">
        <f t="shared" si="90"/>
        <v>0</v>
      </c>
      <c r="M357" s="893">
        <f t="shared" si="90"/>
        <v>0</v>
      </c>
      <c r="N357" s="203"/>
      <c r="O357" s="192"/>
      <c r="P357" s="193"/>
      <c r="Q357" s="166"/>
      <c r="R357" s="636"/>
      <c r="S357" s="636"/>
      <c r="T357" s="167"/>
      <c r="U357" s="636"/>
      <c r="V357" s="636"/>
      <c r="W357" s="636"/>
      <c r="X357" s="632"/>
      <c r="Y357" s="632"/>
    </row>
    <row r="358" spans="1:25" ht="13.2" hidden="1" customHeight="1">
      <c r="A358" s="2731"/>
      <c r="B358" s="2734"/>
      <c r="C358" s="2691"/>
      <c r="D358" s="2599" t="s">
        <v>203</v>
      </c>
      <c r="E358" s="2737" t="s">
        <v>40</v>
      </c>
      <c r="F358" s="2741" t="s">
        <v>204</v>
      </c>
      <c r="G358" s="667" t="s">
        <v>129</v>
      </c>
      <c r="H358" s="906">
        <f>I358+K358</f>
        <v>0</v>
      </c>
      <c r="I358" s="900">
        <v>0</v>
      </c>
      <c r="J358" s="907"/>
      <c r="K358" s="902">
        <v>0</v>
      </c>
      <c r="L358" s="903">
        <v>0</v>
      </c>
      <c r="M358" s="904">
        <v>0</v>
      </c>
      <c r="N358" s="168"/>
      <c r="O358" s="184"/>
      <c r="P358" s="185"/>
      <c r="Q358" s="154"/>
      <c r="R358" s="636"/>
      <c r="S358" s="636"/>
      <c r="T358" s="167"/>
      <c r="U358" s="636"/>
      <c r="V358" s="636"/>
      <c r="W358" s="636"/>
      <c r="X358" s="632"/>
      <c r="Y358" s="632"/>
    </row>
    <row r="359" spans="1:25" ht="13.2" hidden="1" customHeight="1">
      <c r="A359" s="2732"/>
      <c r="B359" s="2735"/>
      <c r="C359" s="2692"/>
      <c r="D359" s="2610"/>
      <c r="E359" s="2738"/>
      <c r="F359" s="2742"/>
      <c r="G359" s="155" t="s">
        <v>52</v>
      </c>
      <c r="H359" s="894">
        <f>I359+K359</f>
        <v>0</v>
      </c>
      <c r="I359" s="895">
        <v>0</v>
      </c>
      <c r="J359" s="908"/>
      <c r="K359" s="897">
        <v>0</v>
      </c>
      <c r="L359" s="905">
        <v>0</v>
      </c>
      <c r="M359" s="899">
        <v>0</v>
      </c>
      <c r="N359" s="202"/>
      <c r="O359" s="188"/>
      <c r="P359" s="201"/>
      <c r="Q359" s="159"/>
      <c r="R359" s="636"/>
      <c r="S359" s="636"/>
      <c r="T359" s="167"/>
      <c r="U359" s="636"/>
      <c r="V359" s="636"/>
      <c r="W359" s="636"/>
      <c r="X359" s="632"/>
      <c r="Y359" s="632"/>
    </row>
    <row r="360" spans="1:25" ht="13.2" hidden="1" customHeight="1">
      <c r="A360" s="2732"/>
      <c r="B360" s="2735"/>
      <c r="C360" s="2692"/>
      <c r="D360" s="2610"/>
      <c r="E360" s="2739"/>
      <c r="F360" s="2743"/>
      <c r="G360" s="155"/>
      <c r="H360" s="894"/>
      <c r="I360" s="909"/>
      <c r="J360" s="908"/>
      <c r="K360" s="910"/>
      <c r="L360" s="905"/>
      <c r="M360" s="899"/>
      <c r="N360" s="202"/>
      <c r="O360" s="200"/>
      <c r="P360" s="201"/>
      <c r="Q360" s="161"/>
      <c r="R360" s="636"/>
      <c r="S360" s="636"/>
      <c r="T360" s="167"/>
      <c r="U360" s="636"/>
      <c r="V360" s="636"/>
      <c r="W360" s="636"/>
      <c r="X360" s="632"/>
      <c r="Y360" s="632"/>
    </row>
    <row r="361" spans="1:25" ht="16.95" hidden="1" customHeight="1" thickBot="1">
      <c r="A361" s="2733"/>
      <c r="B361" s="2736"/>
      <c r="C361" s="2693"/>
      <c r="D361" s="2600"/>
      <c r="E361" s="2740"/>
      <c r="F361" s="2740"/>
      <c r="G361" s="162" t="s">
        <v>12</v>
      </c>
      <c r="H361" s="888">
        <f t="shared" ref="H361:M361" si="91">SUM(H358:H360)</f>
        <v>0</v>
      </c>
      <c r="I361" s="889">
        <f t="shared" si="91"/>
        <v>0</v>
      </c>
      <c r="J361" s="890">
        <f t="shared" si="91"/>
        <v>0</v>
      </c>
      <c r="K361" s="891">
        <f t="shared" si="91"/>
        <v>0</v>
      </c>
      <c r="L361" s="892">
        <f t="shared" si="91"/>
        <v>0</v>
      </c>
      <c r="M361" s="893">
        <f t="shared" si="91"/>
        <v>0</v>
      </c>
      <c r="N361" s="203"/>
      <c r="O361" s="192"/>
      <c r="P361" s="193"/>
      <c r="Q361" s="166"/>
      <c r="R361" s="636"/>
      <c r="S361" s="636"/>
      <c r="T361" s="167"/>
      <c r="U361" s="636"/>
      <c r="V361" s="636"/>
      <c r="W361" s="636"/>
      <c r="X361" s="632"/>
      <c r="Y361" s="632"/>
    </row>
    <row r="362" spans="1:25" ht="21.6" hidden="1" customHeight="1">
      <c r="A362" s="2152"/>
      <c r="B362" s="2153"/>
      <c r="C362" s="2151"/>
      <c r="D362" s="2827" t="s">
        <v>432</v>
      </c>
      <c r="E362" s="2829" t="s">
        <v>40</v>
      </c>
      <c r="F362" s="2210" t="s">
        <v>137</v>
      </c>
      <c r="G362" s="2211" t="s">
        <v>52</v>
      </c>
      <c r="H362" s="2212">
        <f>I362+K362</f>
        <v>0</v>
      </c>
      <c r="I362" s="2213"/>
      <c r="J362" s="954"/>
      <c r="K362" s="2214">
        <v>0</v>
      </c>
      <c r="L362" s="2215">
        <v>0</v>
      </c>
      <c r="M362" s="2216">
        <v>0</v>
      </c>
      <c r="N362" s="168"/>
      <c r="O362" s="2217"/>
      <c r="P362" s="2218"/>
      <c r="Q362" s="2219"/>
      <c r="R362" s="636"/>
      <c r="S362" s="636"/>
      <c r="T362" s="167"/>
      <c r="U362" s="636"/>
      <c r="V362" s="636"/>
      <c r="W362" s="636"/>
      <c r="X362" s="632"/>
      <c r="Y362" s="632"/>
    </row>
    <row r="363" spans="1:25" ht="8.4" hidden="1" customHeight="1">
      <c r="A363" s="2152"/>
      <c r="B363" s="2153"/>
      <c r="C363" s="2151"/>
      <c r="D363" s="2764"/>
      <c r="E363" s="2830"/>
      <c r="F363" s="636"/>
      <c r="G363" s="2220"/>
      <c r="H363" s="970"/>
      <c r="I363" s="2221"/>
      <c r="J363" s="964"/>
      <c r="K363" s="2222"/>
      <c r="L363" s="2223"/>
      <c r="M363" s="2224"/>
      <c r="N363" s="202"/>
      <c r="O363" s="200"/>
      <c r="P363" s="201"/>
      <c r="Q363" s="161"/>
      <c r="R363" s="636"/>
      <c r="S363" s="636"/>
      <c r="T363" s="167"/>
      <c r="U363" s="636"/>
      <c r="V363" s="636"/>
      <c r="W363" s="636"/>
      <c r="X363" s="632"/>
      <c r="Y363" s="632"/>
    </row>
    <row r="364" spans="1:25" ht="9" hidden="1" customHeight="1">
      <c r="A364" s="2152"/>
      <c r="B364" s="2153"/>
      <c r="C364" s="2151"/>
      <c r="D364" s="2764"/>
      <c r="E364" s="2830"/>
      <c r="F364" s="2210"/>
      <c r="G364" s="2220"/>
      <c r="H364" s="970"/>
      <c r="I364" s="2221"/>
      <c r="J364" s="964"/>
      <c r="K364" s="2222"/>
      <c r="L364" s="2223"/>
      <c r="M364" s="2224"/>
      <c r="N364" s="202"/>
      <c r="O364" s="200"/>
      <c r="P364" s="201"/>
      <c r="Q364" s="161"/>
      <c r="R364" s="636"/>
      <c r="S364" s="636"/>
      <c r="T364" s="167"/>
      <c r="U364" s="636"/>
      <c r="V364" s="636"/>
      <c r="W364" s="636"/>
      <c r="X364" s="632"/>
      <c r="Y364" s="632"/>
    </row>
    <row r="365" spans="1:25" ht="16.95" hidden="1" customHeight="1" thickBot="1">
      <c r="A365" s="2152"/>
      <c r="B365" s="2153"/>
      <c r="C365" s="2151"/>
      <c r="D365" s="2828"/>
      <c r="E365" s="2831"/>
      <c r="F365" s="2210"/>
      <c r="G365" s="2225" t="s">
        <v>12</v>
      </c>
      <c r="H365" s="2226">
        <f t="shared" ref="H365:M365" si="92">H362+H363+H364</f>
        <v>0</v>
      </c>
      <c r="I365" s="2226">
        <f t="shared" si="92"/>
        <v>0</v>
      </c>
      <c r="J365" s="2226">
        <f t="shared" si="92"/>
        <v>0</v>
      </c>
      <c r="K365" s="2226">
        <f t="shared" si="92"/>
        <v>0</v>
      </c>
      <c r="L365" s="2226">
        <f t="shared" si="92"/>
        <v>0</v>
      </c>
      <c r="M365" s="2226">
        <f t="shared" si="92"/>
        <v>0</v>
      </c>
      <c r="N365" s="2227"/>
      <c r="O365" s="192"/>
      <c r="P365" s="193"/>
      <c r="Q365" s="166"/>
      <c r="R365" s="636"/>
      <c r="S365" s="636"/>
      <c r="T365" s="167"/>
      <c r="U365" s="636"/>
      <c r="V365" s="636"/>
      <c r="W365" s="636"/>
      <c r="X365" s="632"/>
      <c r="Y365" s="632"/>
    </row>
    <row r="366" spans="1:25" ht="14.4" customHeight="1">
      <c r="A366" s="2731"/>
      <c r="B366" s="2734"/>
      <c r="C366" s="2691"/>
      <c r="D366" s="2599" t="s">
        <v>205</v>
      </c>
      <c r="E366" s="2737" t="s">
        <v>40</v>
      </c>
      <c r="F366" s="2741" t="s">
        <v>964</v>
      </c>
      <c r="G366" s="667" t="s">
        <v>36</v>
      </c>
      <c r="H366" s="906">
        <f>I366+K366</f>
        <v>20</v>
      </c>
      <c r="I366" s="900">
        <v>20</v>
      </c>
      <c r="J366" s="907"/>
      <c r="K366" s="902">
        <v>0</v>
      </c>
      <c r="L366" s="903">
        <v>15</v>
      </c>
      <c r="M366" s="904">
        <v>20</v>
      </c>
      <c r="N366" s="2832" t="s">
        <v>397</v>
      </c>
      <c r="O366" s="185">
        <v>3</v>
      </c>
      <c r="P366" s="185">
        <v>3</v>
      </c>
      <c r="Q366" s="154">
        <v>5</v>
      </c>
      <c r="R366" s="636"/>
      <c r="S366" s="636"/>
      <c r="T366" s="167"/>
      <c r="U366" s="636"/>
      <c r="V366" s="636"/>
      <c r="W366" s="636"/>
      <c r="X366" s="632"/>
      <c r="Y366" s="632"/>
    </row>
    <row r="367" spans="1:25" ht="13.2" customHeight="1">
      <c r="A367" s="2732"/>
      <c r="B367" s="2735"/>
      <c r="C367" s="2692"/>
      <c r="D367" s="2610"/>
      <c r="E367" s="2738"/>
      <c r="F367" s="2742"/>
      <c r="G367" s="155"/>
      <c r="H367" s="894"/>
      <c r="I367" s="895"/>
      <c r="J367" s="908"/>
      <c r="K367" s="897"/>
      <c r="L367" s="905"/>
      <c r="M367" s="899"/>
      <c r="N367" s="2833"/>
      <c r="O367" s="189"/>
      <c r="P367" s="189"/>
      <c r="Q367" s="159"/>
      <c r="R367" s="636"/>
      <c r="S367" s="636"/>
      <c r="T367" s="167"/>
      <c r="U367" s="636"/>
      <c r="V367" s="636"/>
      <c r="W367" s="636"/>
      <c r="X367" s="632"/>
      <c r="Y367" s="632"/>
    </row>
    <row r="368" spans="1:25" ht="9.6" customHeight="1">
      <c r="A368" s="2732"/>
      <c r="B368" s="2735"/>
      <c r="C368" s="2692"/>
      <c r="D368" s="2610"/>
      <c r="E368" s="2739"/>
      <c r="F368" s="2743"/>
      <c r="G368" s="83"/>
      <c r="H368" s="911"/>
      <c r="I368" s="912"/>
      <c r="J368" s="913"/>
      <c r="K368" s="914"/>
      <c r="L368" s="915"/>
      <c r="M368" s="916"/>
      <c r="N368" s="275"/>
      <c r="O368" s="201"/>
      <c r="P368" s="276"/>
      <c r="Q368" s="161"/>
      <c r="R368" s="636"/>
      <c r="S368" s="636"/>
      <c r="T368" s="167"/>
      <c r="U368" s="636"/>
      <c r="V368" s="636"/>
      <c r="W368" s="636"/>
      <c r="X368" s="632"/>
      <c r="Y368" s="632"/>
    </row>
    <row r="369" spans="1:25" ht="13.8" thickBot="1">
      <c r="A369" s="2733"/>
      <c r="B369" s="2736"/>
      <c r="C369" s="2693"/>
      <c r="D369" s="2600"/>
      <c r="E369" s="2740"/>
      <c r="F369" s="2740"/>
      <c r="G369" s="162" t="s">
        <v>12</v>
      </c>
      <c r="H369" s="888">
        <f t="shared" ref="H369:M369" si="93">SUM(H366:H368)</f>
        <v>20</v>
      </c>
      <c r="I369" s="888">
        <f t="shared" si="93"/>
        <v>20</v>
      </c>
      <c r="J369" s="888">
        <f t="shared" si="93"/>
        <v>0</v>
      </c>
      <c r="K369" s="888">
        <f t="shared" si="93"/>
        <v>0</v>
      </c>
      <c r="L369" s="888">
        <f t="shared" si="93"/>
        <v>15</v>
      </c>
      <c r="M369" s="888">
        <f t="shared" si="93"/>
        <v>20</v>
      </c>
      <c r="N369" s="277"/>
      <c r="O369" s="193"/>
      <c r="P369" s="193"/>
      <c r="Q369" s="166"/>
      <c r="R369" s="636"/>
      <c r="S369" s="636"/>
      <c r="T369" s="167"/>
      <c r="U369" s="636"/>
      <c r="V369" s="636"/>
      <c r="W369" s="636"/>
      <c r="X369" s="632"/>
      <c r="Y369" s="632"/>
    </row>
    <row r="370" spans="1:25" ht="13.2" customHeight="1">
      <c r="A370" s="2731"/>
      <c r="B370" s="2734"/>
      <c r="C370" s="2691"/>
      <c r="D370" s="2599" t="s">
        <v>206</v>
      </c>
      <c r="E370" s="2737" t="s">
        <v>40</v>
      </c>
      <c r="F370" s="2741" t="s">
        <v>966</v>
      </c>
      <c r="G370" s="667" t="s">
        <v>36</v>
      </c>
      <c r="H370" s="906">
        <f>I370+K370</f>
        <v>43.4</v>
      </c>
      <c r="I370" s="900">
        <v>43.4</v>
      </c>
      <c r="J370" s="901">
        <v>6.8</v>
      </c>
      <c r="K370" s="902">
        <v>0</v>
      </c>
      <c r="L370" s="903">
        <v>10</v>
      </c>
      <c r="M370" s="904">
        <v>8</v>
      </c>
      <c r="N370" s="278"/>
      <c r="O370" s="185"/>
      <c r="P370" s="185"/>
      <c r="Q370" s="154"/>
      <c r="R370" s="636"/>
      <c r="S370" s="636"/>
      <c r="T370" s="167"/>
      <c r="U370" s="636"/>
      <c r="V370" s="636"/>
      <c r="W370" s="636"/>
      <c r="X370" s="632"/>
      <c r="Y370" s="632"/>
    </row>
    <row r="371" spans="1:25" ht="13.2" customHeight="1" thickBot="1">
      <c r="A371" s="2733"/>
      <c r="B371" s="2736"/>
      <c r="C371" s="2693"/>
      <c r="D371" s="2600"/>
      <c r="E371" s="2740"/>
      <c r="F371" s="2740"/>
      <c r="G371" s="162" t="s">
        <v>12</v>
      </c>
      <c r="H371" s="888">
        <f t="shared" ref="H371:M371" si="94">SUM(H370:H370)</f>
        <v>43.4</v>
      </c>
      <c r="I371" s="889">
        <f t="shared" si="94"/>
        <v>43.4</v>
      </c>
      <c r="J371" s="890">
        <f t="shared" si="94"/>
        <v>6.8</v>
      </c>
      <c r="K371" s="891">
        <f t="shared" si="94"/>
        <v>0</v>
      </c>
      <c r="L371" s="892">
        <f t="shared" si="94"/>
        <v>10</v>
      </c>
      <c r="M371" s="893">
        <f t="shared" si="94"/>
        <v>8</v>
      </c>
      <c r="N371" s="277"/>
      <c r="O371" s="193"/>
      <c r="P371" s="193"/>
      <c r="Q371" s="166"/>
      <c r="R371" s="636"/>
      <c r="S371" s="636"/>
      <c r="T371" s="167"/>
      <c r="U371" s="636"/>
      <c r="V371" s="636"/>
      <c r="W371" s="636"/>
      <c r="X371" s="632"/>
      <c r="Y371" s="632"/>
    </row>
    <row r="372" spans="1:25" ht="13.2" customHeight="1">
      <c r="A372" s="2731"/>
      <c r="B372" s="2734"/>
      <c r="C372" s="2691"/>
      <c r="D372" s="2599" t="s">
        <v>207</v>
      </c>
      <c r="E372" s="2737" t="s">
        <v>40</v>
      </c>
      <c r="F372" s="2741" t="s">
        <v>968</v>
      </c>
      <c r="G372" s="667" t="s">
        <v>129</v>
      </c>
      <c r="H372" s="906">
        <f>I372+K372</f>
        <v>2172.4</v>
      </c>
      <c r="I372" s="900">
        <v>0</v>
      </c>
      <c r="J372" s="907"/>
      <c r="K372" s="902">
        <v>2172.4</v>
      </c>
      <c r="L372" s="903">
        <v>4603.6000000000004</v>
      </c>
      <c r="M372" s="904">
        <v>1794</v>
      </c>
      <c r="N372" s="278"/>
      <c r="O372" s="185"/>
      <c r="P372" s="185"/>
      <c r="Q372" s="154"/>
      <c r="R372" s="636"/>
      <c r="S372" s="636"/>
      <c r="T372" s="167"/>
      <c r="U372" s="636"/>
      <c r="V372" s="636"/>
      <c r="W372" s="636"/>
      <c r="X372" s="632"/>
      <c r="Y372" s="632"/>
    </row>
    <row r="373" spans="1:25">
      <c r="A373" s="2732"/>
      <c r="B373" s="2735"/>
      <c r="C373" s="2692"/>
      <c r="D373" s="2610"/>
      <c r="E373" s="2738"/>
      <c r="F373" s="2742"/>
      <c r="G373" s="155" t="s">
        <v>36</v>
      </c>
      <c r="H373" s="917">
        <f>I373+K373</f>
        <v>0</v>
      </c>
      <c r="I373" s="895">
        <v>0</v>
      </c>
      <c r="J373" s="908"/>
      <c r="K373" s="897">
        <v>0</v>
      </c>
      <c r="L373" s="905">
        <v>289</v>
      </c>
      <c r="M373" s="899">
        <v>98</v>
      </c>
      <c r="N373" s="275"/>
      <c r="O373" s="189"/>
      <c r="P373" s="189"/>
      <c r="Q373" s="159"/>
      <c r="R373" s="636"/>
      <c r="S373" s="636"/>
      <c r="T373" s="167"/>
      <c r="U373" s="636"/>
      <c r="V373" s="636"/>
      <c r="W373" s="636"/>
      <c r="X373" s="632"/>
      <c r="Y373" s="632"/>
    </row>
    <row r="374" spans="1:25" ht="13.8" thickBot="1">
      <c r="A374" s="2733"/>
      <c r="B374" s="2736"/>
      <c r="C374" s="2693"/>
      <c r="D374" s="2600"/>
      <c r="E374" s="2740"/>
      <c r="F374" s="2740"/>
      <c r="G374" s="162" t="s">
        <v>12</v>
      </c>
      <c r="H374" s="888">
        <f t="shared" ref="H374:M374" si="95">SUM(H372:H373)</f>
        <v>2172.4</v>
      </c>
      <c r="I374" s="889">
        <f t="shared" si="95"/>
        <v>0</v>
      </c>
      <c r="J374" s="890">
        <f t="shared" si="95"/>
        <v>0</v>
      </c>
      <c r="K374" s="891">
        <f t="shared" si="95"/>
        <v>2172.4</v>
      </c>
      <c r="L374" s="892">
        <f t="shared" si="95"/>
        <v>4892.6000000000004</v>
      </c>
      <c r="M374" s="893">
        <f t="shared" si="95"/>
        <v>1892</v>
      </c>
      <c r="N374" s="277"/>
      <c r="O374" s="193"/>
      <c r="P374" s="193"/>
      <c r="Q374" s="166"/>
      <c r="R374" s="636"/>
      <c r="S374" s="636"/>
      <c r="T374" s="167"/>
      <c r="U374" s="636"/>
      <c r="V374" s="636"/>
      <c r="W374" s="636"/>
      <c r="X374" s="632"/>
      <c r="Y374" s="632"/>
    </row>
    <row r="375" spans="1:25" s="1835" customFormat="1" ht="13.2" hidden="1" customHeight="1">
      <c r="A375" s="2731"/>
      <c r="B375" s="2734"/>
      <c r="C375" s="2691"/>
      <c r="D375" s="2599" t="s">
        <v>208</v>
      </c>
      <c r="E375" s="2737" t="s">
        <v>40</v>
      </c>
      <c r="F375" s="2741" t="s">
        <v>51</v>
      </c>
      <c r="G375" s="667" t="s">
        <v>36</v>
      </c>
      <c r="H375" s="906">
        <f>I375+K375</f>
        <v>0</v>
      </c>
      <c r="I375" s="900"/>
      <c r="J375" s="907"/>
      <c r="K375" s="902">
        <v>0</v>
      </c>
      <c r="L375" s="903">
        <v>0</v>
      </c>
      <c r="M375" s="904">
        <v>0</v>
      </c>
      <c r="N375" s="168"/>
      <c r="O375" s="185"/>
      <c r="P375" s="185"/>
      <c r="Q375" s="154"/>
      <c r="R375" s="72"/>
      <c r="S375" s="72"/>
      <c r="T375" s="1836"/>
      <c r="U375" s="72"/>
      <c r="V375" s="72"/>
      <c r="W375" s="72"/>
    </row>
    <row r="376" spans="1:25" s="1835" customFormat="1" ht="13.2" hidden="1" customHeight="1">
      <c r="A376" s="2732"/>
      <c r="B376" s="2735"/>
      <c r="C376" s="2692"/>
      <c r="D376" s="2610"/>
      <c r="E376" s="2738"/>
      <c r="F376" s="2742"/>
      <c r="G376" s="155" t="s">
        <v>129</v>
      </c>
      <c r="H376" s="894">
        <f>I376+K376</f>
        <v>0</v>
      </c>
      <c r="I376" s="895"/>
      <c r="J376" s="908"/>
      <c r="K376" s="897">
        <v>0</v>
      </c>
      <c r="L376" s="905">
        <v>0</v>
      </c>
      <c r="M376" s="899">
        <v>0</v>
      </c>
      <c r="N376" s="2167"/>
      <c r="O376" s="189"/>
      <c r="P376" s="189"/>
      <c r="Q376" s="159"/>
      <c r="R376" s="72"/>
      <c r="S376" s="72"/>
      <c r="T376" s="1836"/>
      <c r="U376" s="72"/>
      <c r="V376" s="72"/>
      <c r="W376" s="72"/>
    </row>
    <row r="377" spans="1:25" s="1835" customFormat="1" ht="13.2" hidden="1" customHeight="1">
      <c r="A377" s="2732"/>
      <c r="B377" s="2735"/>
      <c r="C377" s="2692"/>
      <c r="D377" s="2610"/>
      <c r="E377" s="2739"/>
      <c r="F377" s="2743"/>
      <c r="G377" s="83" t="s">
        <v>182</v>
      </c>
      <c r="H377" s="894">
        <f>I377+K377</f>
        <v>0</v>
      </c>
      <c r="I377" s="948">
        <v>0</v>
      </c>
      <c r="J377" s="913"/>
      <c r="K377" s="949">
        <v>0</v>
      </c>
      <c r="L377" s="915"/>
      <c r="M377" s="916"/>
      <c r="N377" s="202"/>
      <c r="O377" s="201"/>
      <c r="P377" s="201"/>
      <c r="Q377" s="161"/>
      <c r="R377" s="72"/>
      <c r="S377" s="72"/>
      <c r="T377" s="1836"/>
      <c r="U377" s="72"/>
      <c r="V377" s="72"/>
      <c r="W377" s="72"/>
    </row>
    <row r="378" spans="1:25" s="1835" customFormat="1" ht="40.950000000000003" hidden="1" customHeight="1" thickBot="1">
      <c r="A378" s="2733"/>
      <c r="B378" s="2736"/>
      <c r="C378" s="2693"/>
      <c r="D378" s="2600"/>
      <c r="E378" s="2740"/>
      <c r="F378" s="2740"/>
      <c r="G378" s="162" t="s">
        <v>12</v>
      </c>
      <c r="H378" s="888">
        <f t="shared" ref="H378:M378" si="96">SUM(H375:H377)</f>
        <v>0</v>
      </c>
      <c r="I378" s="889">
        <f t="shared" si="96"/>
        <v>0</v>
      </c>
      <c r="J378" s="890">
        <f t="shared" si="96"/>
        <v>0</v>
      </c>
      <c r="K378" s="891">
        <f t="shared" si="96"/>
        <v>0</v>
      </c>
      <c r="L378" s="892">
        <f t="shared" si="96"/>
        <v>0</v>
      </c>
      <c r="M378" s="893">
        <f t="shared" si="96"/>
        <v>0</v>
      </c>
      <c r="N378" s="202"/>
      <c r="O378" s="193"/>
      <c r="P378" s="193"/>
      <c r="Q378" s="166"/>
      <c r="R378" s="72"/>
      <c r="S378" s="72"/>
      <c r="T378" s="1836"/>
      <c r="U378" s="72"/>
      <c r="V378" s="72"/>
      <c r="W378" s="72"/>
    </row>
    <row r="379" spans="1:25" s="1835" customFormat="1" ht="13.2" hidden="1" customHeight="1">
      <c r="A379" s="2731"/>
      <c r="B379" s="2734"/>
      <c r="C379" s="2691"/>
      <c r="D379" s="2599" t="s">
        <v>209</v>
      </c>
      <c r="E379" s="2737" t="s">
        <v>40</v>
      </c>
      <c r="F379" s="2741" t="s">
        <v>51</v>
      </c>
      <c r="G379" s="667" t="s">
        <v>36</v>
      </c>
      <c r="H379" s="906">
        <f>I379+K379</f>
        <v>0</v>
      </c>
      <c r="I379" s="900"/>
      <c r="J379" s="907"/>
      <c r="K379" s="902">
        <v>0</v>
      </c>
      <c r="L379" s="903">
        <v>0</v>
      </c>
      <c r="M379" s="904">
        <v>0</v>
      </c>
      <c r="N379" s="168"/>
      <c r="O379" s="185"/>
      <c r="P379" s="185"/>
      <c r="Q379" s="154"/>
      <c r="R379" s="72"/>
      <c r="S379" s="72"/>
      <c r="T379" s="1836"/>
      <c r="U379" s="72"/>
      <c r="V379" s="72"/>
      <c r="W379" s="72"/>
    </row>
    <row r="380" spans="1:25" s="1835" customFormat="1" ht="13.2" hidden="1" customHeight="1">
      <c r="A380" s="2732"/>
      <c r="B380" s="2735"/>
      <c r="C380" s="2692"/>
      <c r="D380" s="2610"/>
      <c r="E380" s="2738"/>
      <c r="F380" s="2742"/>
      <c r="G380" s="155" t="s">
        <v>129</v>
      </c>
      <c r="H380" s="894">
        <f>I380+K380</f>
        <v>0</v>
      </c>
      <c r="I380" s="895"/>
      <c r="J380" s="908"/>
      <c r="K380" s="897">
        <v>0</v>
      </c>
      <c r="L380" s="905">
        <v>0</v>
      </c>
      <c r="M380" s="899">
        <v>0</v>
      </c>
      <c r="N380" s="2167"/>
      <c r="O380" s="189"/>
      <c r="P380" s="189"/>
      <c r="Q380" s="159"/>
      <c r="R380" s="72"/>
      <c r="S380" s="72"/>
      <c r="T380" s="1836"/>
      <c r="U380" s="72"/>
      <c r="V380" s="72"/>
      <c r="W380" s="72"/>
    </row>
    <row r="381" spans="1:25" s="1835" customFormat="1" ht="13.2" hidden="1" customHeight="1">
      <c r="A381" s="2732"/>
      <c r="B381" s="2735"/>
      <c r="C381" s="2692"/>
      <c r="D381" s="2610"/>
      <c r="E381" s="2739"/>
      <c r="F381" s="2743"/>
      <c r="G381" s="83" t="s">
        <v>182</v>
      </c>
      <c r="H381" s="894">
        <f>I381+K381</f>
        <v>0</v>
      </c>
      <c r="I381" s="912"/>
      <c r="J381" s="913"/>
      <c r="K381" s="949">
        <v>0</v>
      </c>
      <c r="L381" s="915"/>
      <c r="M381" s="916"/>
      <c r="N381" s="202"/>
      <c r="O381" s="201"/>
      <c r="P381" s="201"/>
      <c r="Q381" s="161"/>
      <c r="R381" s="72"/>
      <c r="S381" s="72"/>
      <c r="T381" s="1836"/>
      <c r="U381" s="72"/>
      <c r="V381" s="72"/>
      <c r="W381" s="72"/>
    </row>
    <row r="382" spans="1:25" s="1835" customFormat="1" ht="30.6" hidden="1" customHeight="1" thickBot="1">
      <c r="A382" s="2733"/>
      <c r="B382" s="2736"/>
      <c r="C382" s="2693"/>
      <c r="D382" s="2600"/>
      <c r="E382" s="2740"/>
      <c r="F382" s="2740"/>
      <c r="G382" s="162" t="s">
        <v>12</v>
      </c>
      <c r="H382" s="888">
        <f t="shared" ref="H382:M382" si="97">SUM(H379:H381)</f>
        <v>0</v>
      </c>
      <c r="I382" s="889">
        <f t="shared" si="97"/>
        <v>0</v>
      </c>
      <c r="J382" s="890">
        <f t="shared" si="97"/>
        <v>0</v>
      </c>
      <c r="K382" s="891">
        <f t="shared" si="97"/>
        <v>0</v>
      </c>
      <c r="L382" s="892">
        <f t="shared" si="97"/>
        <v>0</v>
      </c>
      <c r="M382" s="893">
        <f t="shared" si="97"/>
        <v>0</v>
      </c>
      <c r="N382" s="631"/>
      <c r="O382" s="193"/>
      <c r="P382" s="193"/>
      <c r="Q382" s="166"/>
      <c r="R382" s="72"/>
      <c r="S382" s="72"/>
      <c r="T382" s="1836"/>
      <c r="U382" s="72"/>
      <c r="V382" s="72"/>
      <c r="W382" s="72"/>
    </row>
    <row r="383" spans="1:25" s="1835" customFormat="1" ht="13.2" hidden="1" customHeight="1">
      <c r="A383" s="220"/>
      <c r="B383" s="221"/>
      <c r="C383" s="2163"/>
      <c r="D383" s="2599" t="s">
        <v>210</v>
      </c>
      <c r="E383" s="2737" t="s">
        <v>40</v>
      </c>
      <c r="F383" s="2741" t="s">
        <v>51</v>
      </c>
      <c r="G383" s="667" t="s">
        <v>36</v>
      </c>
      <c r="H383" s="906">
        <f>I383+K383</f>
        <v>0</v>
      </c>
      <c r="I383" s="900"/>
      <c r="J383" s="907"/>
      <c r="K383" s="902">
        <v>0</v>
      </c>
      <c r="L383" s="903">
        <v>0</v>
      </c>
      <c r="M383" s="904">
        <v>0</v>
      </c>
      <c r="N383" s="168"/>
      <c r="O383" s="185"/>
      <c r="P383" s="185"/>
      <c r="Q383" s="154"/>
      <c r="R383" s="72"/>
      <c r="S383" s="72"/>
      <c r="T383" s="1836"/>
      <c r="U383" s="72"/>
      <c r="V383" s="72"/>
      <c r="W383" s="72"/>
    </row>
    <row r="384" spans="1:25" s="1835" customFormat="1" ht="13.2" hidden="1" customHeight="1">
      <c r="A384" s="2152"/>
      <c r="B384" s="2153"/>
      <c r="C384" s="2151"/>
      <c r="D384" s="2610"/>
      <c r="E384" s="2738"/>
      <c r="F384" s="2742"/>
      <c r="G384" s="155" t="s">
        <v>129</v>
      </c>
      <c r="H384" s="894">
        <f>I384+K384</f>
        <v>0</v>
      </c>
      <c r="I384" s="895"/>
      <c r="J384" s="908"/>
      <c r="K384" s="897">
        <v>0</v>
      </c>
      <c r="L384" s="905">
        <v>0</v>
      </c>
      <c r="M384" s="899">
        <v>0</v>
      </c>
      <c r="N384" s="2167"/>
      <c r="O384" s="189"/>
      <c r="P384" s="189"/>
      <c r="Q384" s="159"/>
      <c r="R384" s="72"/>
      <c r="S384" s="72"/>
      <c r="T384" s="1836"/>
      <c r="U384" s="72"/>
      <c r="V384" s="72"/>
      <c r="W384" s="72"/>
    </row>
    <row r="385" spans="1:25" s="1835" customFormat="1" ht="13.2" hidden="1" customHeight="1">
      <c r="A385" s="2152"/>
      <c r="B385" s="2153"/>
      <c r="C385" s="2151"/>
      <c r="D385" s="2610"/>
      <c r="E385" s="2739"/>
      <c r="F385" s="2743"/>
      <c r="G385" s="83" t="s">
        <v>182</v>
      </c>
      <c r="H385" s="894">
        <f>I385+K385</f>
        <v>0</v>
      </c>
      <c r="I385" s="912"/>
      <c r="J385" s="913"/>
      <c r="K385" s="949">
        <v>0</v>
      </c>
      <c r="L385" s="915"/>
      <c r="M385" s="916"/>
      <c r="N385" s="202"/>
      <c r="O385" s="201"/>
      <c r="P385" s="201"/>
      <c r="Q385" s="161"/>
      <c r="R385" s="72"/>
      <c r="S385" s="72"/>
      <c r="T385" s="1836"/>
      <c r="U385" s="72"/>
      <c r="V385" s="72"/>
      <c r="W385" s="72"/>
    </row>
    <row r="386" spans="1:25" s="1835" customFormat="1" ht="27.6" hidden="1" customHeight="1" thickBot="1">
      <c r="A386" s="2152"/>
      <c r="B386" s="2153"/>
      <c r="C386" s="2151"/>
      <c r="D386" s="2600"/>
      <c r="E386" s="2740"/>
      <c r="F386" s="2740"/>
      <c r="G386" s="162" t="s">
        <v>12</v>
      </c>
      <c r="H386" s="888">
        <f t="shared" ref="H386:M386" si="98">SUM(H383:H385)</f>
        <v>0</v>
      </c>
      <c r="I386" s="889">
        <f t="shared" si="98"/>
        <v>0</v>
      </c>
      <c r="J386" s="890">
        <f t="shared" si="98"/>
        <v>0</v>
      </c>
      <c r="K386" s="891">
        <f t="shared" si="98"/>
        <v>0</v>
      </c>
      <c r="L386" s="892">
        <f t="shared" si="98"/>
        <v>0</v>
      </c>
      <c r="M386" s="893">
        <f t="shared" si="98"/>
        <v>0</v>
      </c>
      <c r="N386" s="202"/>
      <c r="O386" s="193"/>
      <c r="P386" s="193"/>
      <c r="Q386" s="166"/>
      <c r="R386" s="72"/>
      <c r="S386" s="72"/>
      <c r="T386" s="1836"/>
      <c r="U386" s="72"/>
      <c r="V386" s="72"/>
      <c r="W386" s="72"/>
    </row>
    <row r="387" spans="1:25" s="632" customFormat="1" ht="15.6" hidden="1" customHeight="1">
      <c r="A387" s="2731"/>
      <c r="B387" s="2734"/>
      <c r="C387" s="2691"/>
      <c r="D387" s="2599" t="s">
        <v>211</v>
      </c>
      <c r="E387" s="2737" t="s">
        <v>40</v>
      </c>
      <c r="F387" s="2741" t="s">
        <v>51</v>
      </c>
      <c r="G387" s="667" t="s">
        <v>36</v>
      </c>
      <c r="H387" s="906">
        <f>I387+K387</f>
        <v>0</v>
      </c>
      <c r="I387" s="900"/>
      <c r="J387" s="907"/>
      <c r="K387" s="902">
        <v>0</v>
      </c>
      <c r="L387" s="903">
        <v>0</v>
      </c>
      <c r="M387" s="904">
        <v>0</v>
      </c>
      <c r="N387" s="168"/>
      <c r="O387" s="185"/>
      <c r="P387" s="185"/>
      <c r="Q387" s="154"/>
      <c r="R387" s="636"/>
      <c r="S387" s="636"/>
      <c r="T387" s="167"/>
      <c r="U387" s="636"/>
      <c r="V387" s="636"/>
      <c r="W387" s="636"/>
    </row>
    <row r="388" spans="1:25" s="632" customFormat="1" ht="13.95" hidden="1" customHeight="1">
      <c r="A388" s="2732"/>
      <c r="B388" s="2735"/>
      <c r="C388" s="2692"/>
      <c r="D388" s="2610"/>
      <c r="E388" s="2738"/>
      <c r="F388" s="2742"/>
      <c r="G388" s="155" t="s">
        <v>129</v>
      </c>
      <c r="H388" s="894">
        <f>I388+K388</f>
        <v>0</v>
      </c>
      <c r="I388" s="895"/>
      <c r="J388" s="908"/>
      <c r="K388" s="897">
        <v>0</v>
      </c>
      <c r="L388" s="905">
        <v>0</v>
      </c>
      <c r="M388" s="899">
        <v>0</v>
      </c>
      <c r="N388" s="2167"/>
      <c r="O388" s="189"/>
      <c r="P388" s="189"/>
      <c r="Q388" s="159"/>
      <c r="R388" s="636"/>
      <c r="S388" s="636"/>
      <c r="T388" s="167"/>
      <c r="U388" s="636"/>
      <c r="V388" s="636"/>
      <c r="W388" s="636"/>
    </row>
    <row r="389" spans="1:25" s="632" customFormat="1" ht="13.2" hidden="1" customHeight="1">
      <c r="A389" s="2732"/>
      <c r="B389" s="2735"/>
      <c r="C389" s="2692"/>
      <c r="D389" s="2610"/>
      <c r="E389" s="2739"/>
      <c r="F389" s="2743"/>
      <c r="G389" s="83" t="s">
        <v>182</v>
      </c>
      <c r="H389" s="917">
        <f>I389+K389</f>
        <v>0</v>
      </c>
      <c r="I389" s="912"/>
      <c r="J389" s="913"/>
      <c r="K389" s="949">
        <v>0</v>
      </c>
      <c r="L389" s="915"/>
      <c r="M389" s="916"/>
      <c r="N389" s="202"/>
      <c r="O389" s="201"/>
      <c r="P389" s="201"/>
      <c r="Q389" s="161"/>
      <c r="R389" s="636"/>
      <c r="S389" s="636"/>
      <c r="T389" s="167"/>
      <c r="U389" s="636"/>
      <c r="V389" s="636"/>
      <c r="W389" s="636"/>
    </row>
    <row r="390" spans="1:25" s="632" customFormat="1" ht="28.2" hidden="1" customHeight="1" thickBot="1">
      <c r="A390" s="2733"/>
      <c r="B390" s="2736"/>
      <c r="C390" s="2693"/>
      <c r="D390" s="2600"/>
      <c r="E390" s="2740"/>
      <c r="F390" s="2740"/>
      <c r="G390" s="162" t="s">
        <v>12</v>
      </c>
      <c r="H390" s="888">
        <f t="shared" ref="H390:M390" si="99">SUM(H387:H389)</f>
        <v>0</v>
      </c>
      <c r="I390" s="889">
        <f t="shared" si="99"/>
        <v>0</v>
      </c>
      <c r="J390" s="890">
        <f t="shared" si="99"/>
        <v>0</v>
      </c>
      <c r="K390" s="891">
        <f t="shared" si="99"/>
        <v>0</v>
      </c>
      <c r="L390" s="892">
        <f t="shared" si="99"/>
        <v>0</v>
      </c>
      <c r="M390" s="893">
        <f t="shared" si="99"/>
        <v>0</v>
      </c>
      <c r="N390" s="631"/>
      <c r="O390" s="193"/>
      <c r="P390" s="193"/>
      <c r="Q390" s="166"/>
      <c r="R390" s="636"/>
      <c r="S390" s="636"/>
      <c r="T390" s="167"/>
      <c r="U390" s="636"/>
      <c r="V390" s="636"/>
      <c r="W390" s="636"/>
    </row>
    <row r="391" spans="1:25" ht="13.2" hidden="1" customHeight="1">
      <c r="A391" s="2731"/>
      <c r="B391" s="2734"/>
      <c r="C391" s="2691"/>
      <c r="D391" s="2599" t="s">
        <v>404</v>
      </c>
      <c r="E391" s="2737" t="s">
        <v>40</v>
      </c>
      <c r="F391" s="2741" t="s">
        <v>51</v>
      </c>
      <c r="G391" s="667" t="s">
        <v>36</v>
      </c>
      <c r="H391" s="906">
        <f>I391+K391</f>
        <v>0</v>
      </c>
      <c r="I391" s="900"/>
      <c r="J391" s="907"/>
      <c r="K391" s="902">
        <v>0</v>
      </c>
      <c r="L391" s="903">
        <v>0</v>
      </c>
      <c r="M391" s="904">
        <v>0</v>
      </c>
      <c r="N391" s="168"/>
      <c r="O391" s="185"/>
      <c r="P391" s="185"/>
      <c r="Q391" s="154"/>
      <c r="R391" s="636"/>
      <c r="S391" s="636"/>
      <c r="T391" s="167"/>
      <c r="U391" s="636"/>
      <c r="V391" s="636"/>
      <c r="W391" s="636"/>
      <c r="X391" s="632"/>
      <c r="Y391" s="632"/>
    </row>
    <row r="392" spans="1:25" ht="13.2" hidden="1" customHeight="1">
      <c r="A392" s="2732"/>
      <c r="B392" s="2735"/>
      <c r="C392" s="2692"/>
      <c r="D392" s="2610"/>
      <c r="E392" s="2738"/>
      <c r="F392" s="2742"/>
      <c r="G392" s="155" t="s">
        <v>129</v>
      </c>
      <c r="H392" s="894">
        <f>I392+K392</f>
        <v>0</v>
      </c>
      <c r="I392" s="895"/>
      <c r="J392" s="908"/>
      <c r="K392" s="897">
        <v>0</v>
      </c>
      <c r="L392" s="905">
        <v>0</v>
      </c>
      <c r="M392" s="899">
        <v>0</v>
      </c>
      <c r="N392" s="2167"/>
      <c r="O392" s="189"/>
      <c r="P392" s="189"/>
      <c r="Q392" s="159"/>
      <c r="R392" s="636"/>
      <c r="S392" s="636"/>
      <c r="T392" s="167"/>
      <c r="U392" s="636"/>
      <c r="V392" s="636"/>
      <c r="W392" s="636"/>
      <c r="X392" s="632"/>
      <c r="Y392" s="632"/>
    </row>
    <row r="393" spans="1:25" ht="13.2" hidden="1" customHeight="1">
      <c r="A393" s="2732"/>
      <c r="B393" s="2735"/>
      <c r="C393" s="2692"/>
      <c r="D393" s="2610"/>
      <c r="E393" s="2739"/>
      <c r="F393" s="2743"/>
      <c r="G393" s="83" t="s">
        <v>182</v>
      </c>
      <c r="H393" s="917">
        <f>I393+K393</f>
        <v>0</v>
      </c>
      <c r="I393" s="912"/>
      <c r="J393" s="913"/>
      <c r="K393" s="949">
        <v>0</v>
      </c>
      <c r="L393" s="915"/>
      <c r="M393" s="916"/>
      <c r="N393" s="202"/>
      <c r="O393" s="201"/>
      <c r="P393" s="201"/>
      <c r="Q393" s="161"/>
      <c r="R393" s="636"/>
      <c r="S393" s="636"/>
      <c r="T393" s="167"/>
      <c r="U393" s="636"/>
      <c r="V393" s="636"/>
      <c r="W393" s="636"/>
      <c r="X393" s="632"/>
      <c r="Y393" s="632"/>
    </row>
    <row r="394" spans="1:25" ht="13.95" hidden="1" customHeight="1" thickBot="1">
      <c r="A394" s="2733"/>
      <c r="B394" s="2736"/>
      <c r="C394" s="2693"/>
      <c r="D394" s="2600"/>
      <c r="E394" s="2740"/>
      <c r="F394" s="2740"/>
      <c r="G394" s="162" t="s">
        <v>12</v>
      </c>
      <c r="H394" s="888">
        <f t="shared" ref="H394:M394" si="100">SUM(H391:H393)</f>
        <v>0</v>
      </c>
      <c r="I394" s="889">
        <f t="shared" si="100"/>
        <v>0</v>
      </c>
      <c r="J394" s="890">
        <f t="shared" si="100"/>
        <v>0</v>
      </c>
      <c r="K394" s="891">
        <f t="shared" si="100"/>
        <v>0</v>
      </c>
      <c r="L394" s="892">
        <f t="shared" si="100"/>
        <v>0</v>
      </c>
      <c r="M394" s="893">
        <f t="shared" si="100"/>
        <v>0</v>
      </c>
      <c r="N394" s="631"/>
      <c r="O394" s="193"/>
      <c r="P394" s="193"/>
      <c r="Q394" s="166"/>
      <c r="R394" s="636"/>
      <c r="S394" s="636"/>
      <c r="T394" s="167"/>
      <c r="U394" s="636"/>
      <c r="V394" s="636"/>
      <c r="W394" s="636"/>
      <c r="X394" s="632"/>
      <c r="Y394" s="632"/>
    </row>
    <row r="395" spans="1:25" ht="13.2" customHeight="1">
      <c r="A395" s="2731"/>
      <c r="B395" s="2734"/>
      <c r="C395" s="2691"/>
      <c r="D395" s="2599" t="s">
        <v>490</v>
      </c>
      <c r="E395" s="2737" t="s">
        <v>40</v>
      </c>
      <c r="F395" s="2741" t="s">
        <v>70</v>
      </c>
      <c r="G395" s="667" t="s">
        <v>36</v>
      </c>
      <c r="H395" s="906">
        <f>I395+K395</f>
        <v>0</v>
      </c>
      <c r="I395" s="900"/>
      <c r="J395" s="907"/>
      <c r="K395" s="902">
        <v>0</v>
      </c>
      <c r="L395" s="903">
        <v>0</v>
      </c>
      <c r="M395" s="904">
        <v>0</v>
      </c>
      <c r="N395" s="168"/>
      <c r="O395" s="185"/>
      <c r="P395" s="185"/>
      <c r="Q395" s="154"/>
      <c r="R395" s="636"/>
      <c r="S395" s="636"/>
      <c r="T395" s="167"/>
      <c r="U395" s="636"/>
      <c r="V395" s="636"/>
      <c r="W395" s="636"/>
      <c r="X395" s="632"/>
      <c r="Y395" s="632"/>
    </row>
    <row r="396" spans="1:25" ht="15" customHeight="1">
      <c r="A396" s="2732"/>
      <c r="B396" s="2735"/>
      <c r="C396" s="2692"/>
      <c r="D396" s="2610"/>
      <c r="E396" s="2738"/>
      <c r="F396" s="2742"/>
      <c r="G396" s="155" t="s">
        <v>129</v>
      </c>
      <c r="H396" s="894">
        <f>I396+K396</f>
        <v>0</v>
      </c>
      <c r="I396" s="895"/>
      <c r="J396" s="908"/>
      <c r="K396" s="897">
        <v>0</v>
      </c>
      <c r="L396" s="905">
        <v>0</v>
      </c>
      <c r="M396" s="899">
        <v>0</v>
      </c>
      <c r="N396" s="2167"/>
      <c r="O396" s="189"/>
      <c r="P396" s="189"/>
      <c r="Q396" s="159"/>
      <c r="R396" s="636"/>
      <c r="S396" s="636"/>
      <c r="T396" s="167"/>
      <c r="U396" s="636"/>
      <c r="V396" s="636"/>
      <c r="W396" s="636"/>
      <c r="X396" s="632"/>
      <c r="Y396" s="632"/>
    </row>
    <row r="397" spans="1:25" ht="13.95" customHeight="1">
      <c r="A397" s="2732"/>
      <c r="B397" s="2735"/>
      <c r="C397" s="2692"/>
      <c r="D397" s="2610"/>
      <c r="E397" s="2739"/>
      <c r="F397" s="2743"/>
      <c r="G397" s="83" t="s">
        <v>1002</v>
      </c>
      <c r="H397" s="917">
        <f>I397+K397</f>
        <v>0</v>
      </c>
      <c r="I397" s="912"/>
      <c r="J397" s="913"/>
      <c r="K397" s="949">
        <v>0</v>
      </c>
      <c r="L397" s="915"/>
      <c r="M397" s="916"/>
      <c r="N397" s="202"/>
      <c r="O397" s="201"/>
      <c r="P397" s="201"/>
      <c r="Q397" s="161"/>
      <c r="R397" s="636"/>
      <c r="S397" s="636"/>
      <c r="T397" s="167"/>
      <c r="U397" s="636"/>
      <c r="V397" s="636"/>
      <c r="W397" s="636"/>
      <c r="X397" s="632"/>
      <c r="Y397" s="632"/>
    </row>
    <row r="398" spans="1:25" ht="13.2" customHeight="1" thickBot="1">
      <c r="A398" s="2733"/>
      <c r="B398" s="2736"/>
      <c r="C398" s="2693"/>
      <c r="D398" s="2600"/>
      <c r="E398" s="2740"/>
      <c r="F398" s="2740"/>
      <c r="G398" s="162" t="s">
        <v>12</v>
      </c>
      <c r="H398" s="888">
        <f t="shared" ref="H398:M398" si="101">SUM(H395:H397)</f>
        <v>0</v>
      </c>
      <c r="I398" s="889">
        <f t="shared" si="101"/>
        <v>0</v>
      </c>
      <c r="J398" s="890">
        <f t="shared" si="101"/>
        <v>0</v>
      </c>
      <c r="K398" s="891">
        <f t="shared" si="101"/>
        <v>0</v>
      </c>
      <c r="L398" s="892">
        <f t="shared" si="101"/>
        <v>0</v>
      </c>
      <c r="M398" s="893">
        <f t="shared" si="101"/>
        <v>0</v>
      </c>
      <c r="N398" s="631"/>
      <c r="O398" s="193"/>
      <c r="P398" s="193"/>
      <c r="Q398" s="166"/>
      <c r="R398" s="636"/>
      <c r="S398" s="636"/>
      <c r="T398" s="167"/>
      <c r="U398" s="636"/>
      <c r="V398" s="636"/>
      <c r="W398" s="636"/>
      <c r="X398" s="632"/>
      <c r="Y398" s="632"/>
    </row>
    <row r="399" spans="1:25" s="632" customFormat="1" ht="13.2" customHeight="1">
      <c r="A399" s="2731"/>
      <c r="B399" s="2734"/>
      <c r="C399" s="2691"/>
      <c r="D399" s="2599" t="s">
        <v>1137</v>
      </c>
      <c r="E399" s="2737" t="s">
        <v>40</v>
      </c>
      <c r="F399" s="2741" t="s">
        <v>978</v>
      </c>
      <c r="G399" s="667" t="s">
        <v>36</v>
      </c>
      <c r="H399" s="906">
        <f>I399+K399</f>
        <v>0</v>
      </c>
      <c r="I399" s="900"/>
      <c r="J399" s="907"/>
      <c r="K399" s="902">
        <v>0</v>
      </c>
      <c r="L399" s="903">
        <v>0</v>
      </c>
      <c r="M399" s="904">
        <v>0</v>
      </c>
      <c r="N399" s="168" t="s">
        <v>131</v>
      </c>
      <c r="O399" s="185" t="s">
        <v>41</v>
      </c>
      <c r="P399" s="185"/>
      <c r="Q399" s="154"/>
      <c r="R399" s="636"/>
      <c r="S399" s="636"/>
      <c r="T399" s="167"/>
      <c r="U399" s="636"/>
      <c r="V399" s="636"/>
      <c r="W399" s="636"/>
    </row>
    <row r="400" spans="1:25" s="632" customFormat="1" ht="13.2" customHeight="1">
      <c r="A400" s="2732"/>
      <c r="B400" s="2735"/>
      <c r="C400" s="2692"/>
      <c r="D400" s="2610"/>
      <c r="E400" s="2738"/>
      <c r="F400" s="2742"/>
      <c r="G400" s="155" t="s">
        <v>129</v>
      </c>
      <c r="H400" s="894">
        <f>I400+K400</f>
        <v>0</v>
      </c>
      <c r="I400" s="895"/>
      <c r="J400" s="908"/>
      <c r="K400" s="897">
        <v>0</v>
      </c>
      <c r="L400" s="905">
        <v>0</v>
      </c>
      <c r="M400" s="899">
        <v>0</v>
      </c>
      <c r="N400" s="2167"/>
      <c r="O400" s="189"/>
      <c r="P400" s="189"/>
      <c r="Q400" s="159"/>
      <c r="R400" s="636"/>
      <c r="S400" s="636"/>
      <c r="T400" s="167"/>
      <c r="U400" s="636"/>
      <c r="V400" s="636"/>
      <c r="W400" s="636"/>
    </row>
    <row r="401" spans="1:25" s="632" customFormat="1" ht="13.2" customHeight="1">
      <c r="A401" s="2732"/>
      <c r="B401" s="2735"/>
      <c r="C401" s="2692"/>
      <c r="D401" s="2610"/>
      <c r="E401" s="2739"/>
      <c r="F401" s="2743"/>
      <c r="G401" s="83" t="s">
        <v>1002</v>
      </c>
      <c r="H401" s="917">
        <f>I401+K401</f>
        <v>0</v>
      </c>
      <c r="I401" s="912"/>
      <c r="J401" s="913"/>
      <c r="K401" s="949">
        <v>0</v>
      </c>
      <c r="L401" s="915"/>
      <c r="M401" s="916"/>
      <c r="N401" s="202"/>
      <c r="O401" s="201"/>
      <c r="P401" s="201"/>
      <c r="Q401" s="161"/>
      <c r="R401" s="636"/>
      <c r="S401" s="636"/>
      <c r="T401" s="167"/>
      <c r="U401" s="636"/>
      <c r="V401" s="636"/>
      <c r="W401" s="636"/>
    </row>
    <row r="402" spans="1:25" s="632" customFormat="1" ht="30.6" customHeight="1" thickBot="1">
      <c r="A402" s="2733"/>
      <c r="B402" s="2736"/>
      <c r="C402" s="2693"/>
      <c r="D402" s="2600"/>
      <c r="E402" s="2740"/>
      <c r="F402" s="2740"/>
      <c r="G402" s="162" t="s">
        <v>12</v>
      </c>
      <c r="H402" s="888">
        <f t="shared" ref="H402:M402" si="102">SUM(H399:H401)</f>
        <v>0</v>
      </c>
      <c r="I402" s="889">
        <f t="shared" si="102"/>
        <v>0</v>
      </c>
      <c r="J402" s="890">
        <f t="shared" si="102"/>
        <v>0</v>
      </c>
      <c r="K402" s="891">
        <f t="shared" si="102"/>
        <v>0</v>
      </c>
      <c r="L402" s="892">
        <f t="shared" si="102"/>
        <v>0</v>
      </c>
      <c r="M402" s="893">
        <f t="shared" si="102"/>
        <v>0</v>
      </c>
      <c r="N402" s="631"/>
      <c r="O402" s="193"/>
      <c r="P402" s="193"/>
      <c r="Q402" s="166"/>
      <c r="R402" s="636"/>
      <c r="S402" s="636"/>
      <c r="T402" s="167"/>
      <c r="U402" s="636"/>
      <c r="V402" s="636"/>
      <c r="W402" s="636"/>
    </row>
    <row r="403" spans="1:25" ht="13.2" customHeight="1" thickBot="1">
      <c r="A403" s="217" t="s">
        <v>13</v>
      </c>
      <c r="B403" s="204" t="s">
        <v>13</v>
      </c>
      <c r="C403" s="2745" t="s">
        <v>14</v>
      </c>
      <c r="D403" s="2746"/>
      <c r="E403" s="2746"/>
      <c r="F403" s="2746"/>
      <c r="G403" s="2747"/>
      <c r="H403" s="971">
        <f t="shared" ref="H403:M403" si="103">H278+H282+H286+H290+H294+H299+H304+H309+H313+H317+H322+H327+H332+H337+H342+H347+H352+H357+H361+H369+H371+H374+H394+H378+H382+H386+H390+H398</f>
        <v>5705.2</v>
      </c>
      <c r="I403" s="971">
        <f t="shared" si="103"/>
        <v>78</v>
      </c>
      <c r="J403" s="971">
        <f t="shared" si="103"/>
        <v>15.5</v>
      </c>
      <c r="K403" s="971">
        <f t="shared" si="103"/>
        <v>5627.2000000000007</v>
      </c>
      <c r="L403" s="971">
        <f t="shared" si="103"/>
        <v>5502.6</v>
      </c>
      <c r="M403" s="971">
        <f t="shared" si="103"/>
        <v>1920</v>
      </c>
      <c r="N403" s="205"/>
      <c r="O403" s="269"/>
      <c r="P403" s="269"/>
      <c r="Q403" s="279"/>
      <c r="R403" s="636"/>
      <c r="S403" s="636"/>
      <c r="T403" s="636"/>
      <c r="U403" s="636"/>
      <c r="V403" s="636"/>
      <c r="W403" s="636"/>
      <c r="X403" s="632"/>
      <c r="Y403" s="632"/>
    </row>
    <row r="404" spans="1:25" ht="13.2" customHeight="1" thickBot="1">
      <c r="A404" s="217" t="s">
        <v>13</v>
      </c>
      <c r="B404" s="2748" t="s">
        <v>60</v>
      </c>
      <c r="C404" s="2748"/>
      <c r="D404" s="2748"/>
      <c r="E404" s="2748"/>
      <c r="F404" s="2748"/>
      <c r="G404" s="2749"/>
      <c r="H404" s="951">
        <f t="shared" ref="H404:M404" si="104">H403+H267</f>
        <v>13774.6</v>
      </c>
      <c r="I404" s="951">
        <f t="shared" si="104"/>
        <v>2015.5</v>
      </c>
      <c r="J404" s="951">
        <f t="shared" si="104"/>
        <v>28.5</v>
      </c>
      <c r="K404" s="951">
        <f t="shared" si="104"/>
        <v>11759.1</v>
      </c>
      <c r="L404" s="951">
        <f t="shared" si="104"/>
        <v>7898</v>
      </c>
      <c r="M404" s="951">
        <f t="shared" si="104"/>
        <v>2469.6</v>
      </c>
      <c r="N404" s="218"/>
      <c r="O404" s="218"/>
      <c r="P404" s="218"/>
      <c r="Q404" s="219"/>
      <c r="R404" s="280"/>
      <c r="S404" s="280"/>
      <c r="T404" s="280"/>
      <c r="U404" s="280"/>
      <c r="V404" s="280"/>
      <c r="W404" s="280"/>
      <c r="X404" s="632"/>
      <c r="Y404" s="632"/>
    </row>
    <row r="405" spans="1:25" ht="18.600000000000001" customHeight="1" thickBot="1">
      <c r="A405" s="281"/>
      <c r="B405" s="2843" t="s">
        <v>15</v>
      </c>
      <c r="C405" s="2843"/>
      <c r="D405" s="2843"/>
      <c r="E405" s="2843"/>
      <c r="F405" s="2843"/>
      <c r="G405" s="2843"/>
      <c r="H405" s="983">
        <f t="shared" ref="H405:M405" si="105">H404+H164</f>
        <v>25255</v>
      </c>
      <c r="I405" s="983">
        <f t="shared" si="105"/>
        <v>3429.3</v>
      </c>
      <c r="J405" s="983">
        <f t="shared" si="105"/>
        <v>132.70000000000002</v>
      </c>
      <c r="K405" s="983">
        <f t="shared" si="105"/>
        <v>21825.7</v>
      </c>
      <c r="L405" s="983">
        <f t="shared" si="105"/>
        <v>17325.54</v>
      </c>
      <c r="M405" s="983">
        <f t="shared" si="105"/>
        <v>5941.2</v>
      </c>
      <c r="N405" s="2694"/>
      <c r="O405" s="2695"/>
      <c r="P405" s="2695"/>
      <c r="Q405" s="2696"/>
      <c r="R405" s="280"/>
      <c r="S405" s="280"/>
      <c r="T405" s="280"/>
      <c r="U405" s="280"/>
      <c r="V405" s="280"/>
      <c r="W405" s="280"/>
      <c r="X405" s="632"/>
      <c r="Y405" s="632"/>
    </row>
    <row r="406" spans="1:25" ht="13.2" customHeight="1">
      <c r="A406" s="634"/>
      <c r="B406" s="635"/>
      <c r="C406" s="635"/>
      <c r="D406" s="635"/>
      <c r="E406" s="635"/>
      <c r="F406" s="636"/>
      <c r="G406" s="636"/>
      <c r="H406" s="2228"/>
      <c r="I406" s="2229"/>
      <c r="J406" s="2229"/>
      <c r="K406" s="2229"/>
      <c r="L406" s="2229"/>
      <c r="M406" s="2229"/>
      <c r="N406" s="637"/>
      <c r="O406" s="637"/>
      <c r="P406" s="637"/>
      <c r="Q406" s="637"/>
      <c r="R406" s="636"/>
      <c r="S406" s="636"/>
      <c r="T406" s="636"/>
      <c r="U406" s="636"/>
      <c r="V406" s="636"/>
      <c r="W406" s="636"/>
      <c r="X406" s="632"/>
      <c r="Y406" s="632"/>
    </row>
    <row r="407" spans="1:25" s="632" customFormat="1" ht="13.2" customHeight="1">
      <c r="A407" s="634"/>
      <c r="B407" s="635"/>
      <c r="C407" s="635"/>
      <c r="D407" s="635"/>
      <c r="E407" s="2230"/>
      <c r="F407" s="2231"/>
      <c r="G407" s="2231" t="s">
        <v>36</v>
      </c>
      <c r="H407" s="2232">
        <f>H11+H50+H169+H243+H271</f>
        <v>1036.8999999999999</v>
      </c>
      <c r="I407" s="2232">
        <f>I11+I50+I169+I243+I271</f>
        <v>156.1</v>
      </c>
      <c r="J407" s="2232">
        <f>J11+J50+J169+J243+J271</f>
        <v>40.900000000000006</v>
      </c>
      <c r="K407" s="2232">
        <f>K11+K50+K169+K243+K271</f>
        <v>880.8</v>
      </c>
      <c r="L407" s="2233"/>
      <c r="M407" s="636"/>
      <c r="N407" s="637"/>
      <c r="O407" s="637"/>
      <c r="P407" s="637"/>
      <c r="Q407" s="637"/>
      <c r="R407" s="636"/>
      <c r="S407" s="636"/>
      <c r="T407" s="636"/>
      <c r="U407" s="636"/>
      <c r="V407" s="636"/>
      <c r="W407" s="636"/>
    </row>
    <row r="408" spans="1:25" s="632" customFormat="1" ht="13.2" customHeight="1">
      <c r="A408" s="634"/>
      <c r="B408" s="635"/>
      <c r="C408" s="635"/>
      <c r="D408" s="635"/>
      <c r="E408" s="635"/>
      <c r="F408" s="1306"/>
      <c r="G408" s="1306" t="s">
        <v>129</v>
      </c>
      <c r="H408" s="2234">
        <f t="shared" ref="H408:K409" si="106">H9+H48+H167+H269</f>
        <v>4311</v>
      </c>
      <c r="I408" s="2234">
        <f t="shared" si="106"/>
        <v>0</v>
      </c>
      <c r="J408" s="2234">
        <f t="shared" si="106"/>
        <v>0</v>
      </c>
      <c r="K408" s="2234">
        <f t="shared" si="106"/>
        <v>4311</v>
      </c>
      <c r="L408" s="2233"/>
      <c r="M408" s="636"/>
      <c r="N408" s="637"/>
      <c r="O408" s="637"/>
      <c r="P408" s="637"/>
      <c r="Q408" s="637"/>
      <c r="R408" s="636"/>
      <c r="S408" s="636"/>
      <c r="T408" s="636"/>
      <c r="U408" s="636"/>
      <c r="V408" s="636"/>
      <c r="W408" s="636"/>
    </row>
    <row r="409" spans="1:25" s="632" customFormat="1" ht="13.2" customHeight="1">
      <c r="A409" s="634"/>
      <c r="B409" s="635"/>
      <c r="C409" s="635"/>
      <c r="D409" s="635"/>
      <c r="E409" s="635"/>
      <c r="F409" s="1306"/>
      <c r="G409" s="1306" t="s">
        <v>731</v>
      </c>
      <c r="H409" s="2234">
        <f t="shared" si="106"/>
        <v>17569.100000000002</v>
      </c>
      <c r="I409" s="2234">
        <f t="shared" si="106"/>
        <v>3273.2000000000003</v>
      </c>
      <c r="J409" s="2234">
        <f t="shared" si="106"/>
        <v>91.8</v>
      </c>
      <c r="K409" s="1305">
        <f t="shared" si="106"/>
        <v>14295.9</v>
      </c>
      <c r="L409" s="2235"/>
      <c r="M409" s="636"/>
      <c r="N409" s="2236"/>
      <c r="O409" s="637"/>
      <c r="P409" s="637"/>
      <c r="Q409" s="637"/>
      <c r="R409" s="636"/>
      <c r="S409" s="636"/>
      <c r="T409" s="636"/>
      <c r="U409" s="636"/>
      <c r="V409" s="636"/>
      <c r="W409" s="636"/>
    </row>
    <row r="410" spans="1:25" s="632" customFormat="1" ht="13.2" customHeight="1">
      <c r="A410" s="634"/>
      <c r="B410" s="635"/>
      <c r="C410" s="635"/>
      <c r="D410" s="635"/>
      <c r="E410" s="635"/>
      <c r="F410" s="1306"/>
      <c r="G410" s="1306" t="s">
        <v>1002</v>
      </c>
      <c r="H410" s="2234">
        <f>H244+H272</f>
        <v>2338</v>
      </c>
      <c r="I410" s="2234">
        <f>I244+I272</f>
        <v>0</v>
      </c>
      <c r="J410" s="2234">
        <f>J244+J272</f>
        <v>0</v>
      </c>
      <c r="K410" s="2234">
        <f>K244+K272</f>
        <v>2338</v>
      </c>
      <c r="L410" s="2233"/>
      <c r="M410" s="636"/>
      <c r="N410" s="637"/>
      <c r="O410" s="637"/>
      <c r="P410" s="637"/>
      <c r="Q410" s="637"/>
      <c r="R410" s="636"/>
      <c r="S410" s="636"/>
      <c r="T410" s="636"/>
      <c r="U410" s="636"/>
      <c r="V410" s="636"/>
      <c r="W410" s="636"/>
    </row>
    <row r="411" spans="1:25" s="632" customFormat="1" ht="13.2" customHeight="1">
      <c r="A411" s="634"/>
      <c r="B411" s="635"/>
      <c r="C411" s="635"/>
      <c r="D411" s="635"/>
      <c r="E411" s="635"/>
      <c r="F411" s="1306"/>
      <c r="G411" s="1306" t="s">
        <v>52</v>
      </c>
      <c r="H411" s="2234">
        <f>H273*1</f>
        <v>0</v>
      </c>
      <c r="I411" s="2234">
        <f t="shared" ref="I411:K411" si="107">I273*1</f>
        <v>0</v>
      </c>
      <c r="J411" s="2234">
        <f t="shared" si="107"/>
        <v>0</v>
      </c>
      <c r="K411" s="2234">
        <f t="shared" si="107"/>
        <v>0</v>
      </c>
      <c r="L411" s="636"/>
      <c r="M411" s="636"/>
      <c r="N411" s="637"/>
      <c r="O411" s="637"/>
      <c r="P411" s="637"/>
      <c r="Q411" s="637"/>
      <c r="R411" s="636"/>
      <c r="S411" s="636"/>
      <c r="T411" s="636"/>
      <c r="U411" s="636"/>
      <c r="V411" s="636"/>
      <c r="W411" s="636"/>
    </row>
    <row r="412" spans="1:25" s="632" customFormat="1" ht="13.2" customHeight="1">
      <c r="A412" s="634"/>
      <c r="B412" s="635"/>
      <c r="C412" s="635"/>
      <c r="D412" s="635"/>
      <c r="E412" s="635"/>
      <c r="F412" s="1306"/>
      <c r="G412" s="1306" t="s">
        <v>7</v>
      </c>
      <c r="H412" s="1305">
        <f>H407+H408+H409+H410+H411</f>
        <v>25255</v>
      </c>
      <c r="I412" s="2234">
        <f t="shared" ref="I412:K412" si="108">I407+I408+I409+I410+I411</f>
        <v>3429.3</v>
      </c>
      <c r="J412" s="2234">
        <f t="shared" si="108"/>
        <v>132.69999999999999</v>
      </c>
      <c r="K412" s="2234">
        <f t="shared" si="108"/>
        <v>21825.7</v>
      </c>
      <c r="L412" s="636"/>
      <c r="M412" s="636"/>
      <c r="N412" s="637"/>
      <c r="O412" s="637"/>
      <c r="P412" s="637"/>
      <c r="Q412" s="637"/>
      <c r="R412" s="636"/>
      <c r="S412" s="636"/>
      <c r="T412" s="636"/>
      <c r="U412" s="636"/>
      <c r="V412" s="636"/>
      <c r="W412" s="636"/>
    </row>
    <row r="413" spans="1:25" s="632" customFormat="1" ht="13.2" customHeight="1" thickBot="1">
      <c r="A413" s="634"/>
      <c r="B413" s="635"/>
      <c r="C413" s="635"/>
      <c r="D413" s="635"/>
      <c r="E413" s="635"/>
      <c r="F413" s="636"/>
      <c r="G413" s="636"/>
      <c r="H413" s="1305"/>
      <c r="I413" s="1306"/>
      <c r="J413" s="1306"/>
      <c r="K413" s="1306"/>
      <c r="L413" s="636"/>
      <c r="M413" s="636"/>
      <c r="N413" s="637"/>
      <c r="O413" s="637"/>
      <c r="P413" s="637"/>
      <c r="Q413" s="637"/>
      <c r="R413" s="636"/>
      <c r="S413" s="636"/>
      <c r="T413" s="636"/>
      <c r="U413" s="636"/>
      <c r="V413" s="636"/>
      <c r="W413" s="636"/>
    </row>
    <row r="414" spans="1:25" ht="25.95" customHeight="1" thickBot="1">
      <c r="A414" s="636"/>
      <c r="B414" s="636"/>
      <c r="C414" s="2837" t="s">
        <v>17</v>
      </c>
      <c r="D414" s="2838"/>
      <c r="E414" s="2838"/>
      <c r="F414" s="2838"/>
      <c r="G414" s="2839"/>
      <c r="H414" s="2840" t="s">
        <v>672</v>
      </c>
      <c r="I414" s="2841"/>
      <c r="J414" s="2841"/>
      <c r="K414" s="2842"/>
      <c r="L414" s="636"/>
      <c r="M414" s="636"/>
      <c r="N414" s="636"/>
      <c r="O414" s="274"/>
      <c r="P414" s="636"/>
      <c r="Q414" s="636"/>
      <c r="R414" s="636"/>
      <c r="S414" s="636"/>
      <c r="T414" s="636"/>
      <c r="U414" s="636"/>
      <c r="V414" s="636"/>
      <c r="W414" s="636"/>
      <c r="X414" s="632"/>
      <c r="Y414" s="632"/>
    </row>
    <row r="415" spans="1:25" ht="15" customHeight="1" thickBot="1">
      <c r="A415" s="636"/>
      <c r="B415" s="636"/>
      <c r="C415" s="2834" t="s">
        <v>18</v>
      </c>
      <c r="D415" s="2835"/>
      <c r="E415" s="2835"/>
      <c r="F415" s="2835"/>
      <c r="G415" s="2836"/>
      <c r="H415" s="2706">
        <f>H416+H417+H418+H421+H419+H420</f>
        <v>25255</v>
      </c>
      <c r="I415" s="2707"/>
      <c r="J415" s="2707"/>
      <c r="K415" s="2708"/>
      <c r="L415" s="636"/>
      <c r="M415" s="636"/>
      <c r="N415" s="1284"/>
      <c r="O415" s="274"/>
      <c r="P415" s="636"/>
      <c r="Q415" s="636"/>
      <c r="R415" s="636"/>
      <c r="S415" s="636"/>
      <c r="T415" s="636"/>
      <c r="U415" s="636"/>
      <c r="V415" s="636"/>
      <c r="W415" s="636"/>
      <c r="X415" s="632"/>
      <c r="Y415" s="632"/>
    </row>
    <row r="416" spans="1:25" ht="13.2" customHeight="1">
      <c r="A416" s="636"/>
      <c r="B416" s="636"/>
      <c r="C416" s="2719" t="s">
        <v>61</v>
      </c>
      <c r="D416" s="2720"/>
      <c r="E416" s="2720"/>
      <c r="F416" s="2720"/>
      <c r="G416" s="2721"/>
      <c r="H416" s="2722">
        <v>1036.9000000000001</v>
      </c>
      <c r="I416" s="2723"/>
      <c r="J416" s="2723"/>
      <c r="K416" s="2724"/>
      <c r="L416" s="636"/>
      <c r="M416" s="636"/>
      <c r="N416" s="636"/>
      <c r="O416" s="274"/>
      <c r="P416" s="636"/>
      <c r="Q416" s="636"/>
      <c r="R416" s="636"/>
      <c r="S416" s="636"/>
      <c r="T416" s="636"/>
      <c r="U416" s="636"/>
      <c r="V416" s="636"/>
      <c r="W416" s="636"/>
    </row>
    <row r="417" spans="1:23" ht="13.2" customHeight="1">
      <c r="A417" s="636"/>
      <c r="B417" s="636"/>
      <c r="C417" s="2725" t="s">
        <v>212</v>
      </c>
      <c r="D417" s="2726"/>
      <c r="E417" s="2726"/>
      <c r="F417" s="2726"/>
      <c r="G417" s="2727"/>
      <c r="H417" s="2700"/>
      <c r="I417" s="2701"/>
      <c r="J417" s="2701"/>
      <c r="K417" s="2702"/>
      <c r="L417" s="636"/>
      <c r="M417" s="636"/>
      <c r="N417" s="636"/>
      <c r="O417" s="274"/>
      <c r="P417" s="636"/>
      <c r="Q417" s="636"/>
      <c r="R417" s="636"/>
      <c r="S417" s="636"/>
      <c r="T417" s="636"/>
      <c r="U417" s="636"/>
      <c r="V417" s="636"/>
      <c r="W417" s="636"/>
    </row>
    <row r="418" spans="1:23" ht="15" customHeight="1">
      <c r="A418" s="636"/>
      <c r="B418" s="636"/>
      <c r="C418" s="2725" t="s">
        <v>119</v>
      </c>
      <c r="D418" s="2726"/>
      <c r="E418" s="2726"/>
      <c r="F418" s="2726"/>
      <c r="G418" s="2727"/>
      <c r="H418" s="2700">
        <v>0</v>
      </c>
      <c r="I418" s="2701"/>
      <c r="J418" s="2701"/>
      <c r="K418" s="2702"/>
      <c r="L418" s="636"/>
      <c r="M418" s="636"/>
      <c r="N418" s="636"/>
      <c r="O418" s="274"/>
      <c r="P418" s="636"/>
      <c r="Q418" s="636"/>
      <c r="R418" s="636"/>
      <c r="S418" s="636"/>
      <c r="T418" s="636"/>
      <c r="U418" s="636"/>
      <c r="V418" s="636"/>
      <c r="W418" s="636"/>
    </row>
    <row r="419" spans="1:23" ht="12.6" customHeight="1">
      <c r="A419" s="636"/>
      <c r="B419" s="636"/>
      <c r="C419" s="2725" t="s">
        <v>1001</v>
      </c>
      <c r="D419" s="2726"/>
      <c r="E419" s="2726"/>
      <c r="F419" s="2726"/>
      <c r="G419" s="2727"/>
      <c r="H419" s="2728">
        <v>2338</v>
      </c>
      <c r="I419" s="2729"/>
      <c r="J419" s="2729"/>
      <c r="K419" s="2730"/>
      <c r="L419" s="636"/>
      <c r="M419" s="636"/>
      <c r="N419" s="636"/>
      <c r="O419" s="274"/>
      <c r="P419" s="636"/>
      <c r="Q419" s="636"/>
      <c r="R419" s="636"/>
      <c r="S419" s="636"/>
      <c r="T419" s="636"/>
      <c r="U419" s="636"/>
      <c r="V419" s="636"/>
      <c r="W419" s="636"/>
    </row>
    <row r="420" spans="1:23" ht="13.2" customHeight="1">
      <c r="A420" s="636"/>
      <c r="B420" s="636"/>
      <c r="C420" s="2725" t="s">
        <v>63</v>
      </c>
      <c r="D420" s="2726"/>
      <c r="E420" s="2726"/>
      <c r="F420" s="2726"/>
      <c r="G420" s="2727"/>
      <c r="H420" s="2700">
        <v>4311</v>
      </c>
      <c r="I420" s="2701"/>
      <c r="J420" s="2701"/>
      <c r="K420" s="2702"/>
      <c r="L420" s="636"/>
      <c r="M420" s="636"/>
      <c r="N420" s="636"/>
      <c r="O420" s="274"/>
      <c r="P420" s="636"/>
      <c r="Q420" s="636"/>
      <c r="R420" s="636"/>
      <c r="S420" s="636"/>
      <c r="T420" s="636"/>
      <c r="U420" s="636"/>
      <c r="V420" s="636"/>
      <c r="W420" s="636"/>
    </row>
    <row r="421" spans="1:23" ht="21" customHeight="1" thickBot="1">
      <c r="A421" s="636"/>
      <c r="B421" s="636"/>
      <c r="C421" s="2697" t="s">
        <v>64</v>
      </c>
      <c r="D421" s="2698"/>
      <c r="E421" s="2698"/>
      <c r="F421" s="2698"/>
      <c r="G421" s="2699"/>
      <c r="H421" s="2700">
        <v>17569.099999999999</v>
      </c>
      <c r="I421" s="2701"/>
      <c r="J421" s="2701"/>
      <c r="K421" s="2702"/>
      <c r="L421" s="72"/>
      <c r="M421" s="1325"/>
      <c r="N421" s="72"/>
      <c r="O421" s="274"/>
      <c r="P421" s="636"/>
      <c r="Q421" s="636"/>
      <c r="R421" s="636"/>
      <c r="S421" s="636"/>
      <c r="T421" s="636"/>
      <c r="U421" s="636"/>
      <c r="V421" s="636"/>
      <c r="W421" s="636"/>
    </row>
    <row r="422" spans="1:23" ht="13.95" customHeight="1" thickBot="1">
      <c r="A422" s="636"/>
      <c r="B422" s="636"/>
      <c r="C422" s="2703" t="s">
        <v>19</v>
      </c>
      <c r="D422" s="2704"/>
      <c r="E422" s="2704"/>
      <c r="F422" s="2704"/>
      <c r="G422" s="2705"/>
      <c r="H422" s="2706">
        <f>SUM(H423:K423)</f>
        <v>0</v>
      </c>
      <c r="I422" s="2707"/>
      <c r="J422" s="2707"/>
      <c r="K422" s="2708"/>
      <c r="L422" s="636"/>
      <c r="M422" s="636"/>
      <c r="N422" s="636"/>
      <c r="O422" s="274"/>
      <c r="P422" s="636"/>
      <c r="Q422" s="636"/>
      <c r="R422" s="636"/>
      <c r="S422" s="636"/>
      <c r="T422" s="636"/>
      <c r="U422" s="636"/>
      <c r="V422" s="636"/>
      <c r="W422" s="636"/>
    </row>
    <row r="423" spans="1:23" ht="13.95" customHeight="1" thickBot="1">
      <c r="A423" s="636"/>
      <c r="B423" s="636"/>
      <c r="C423" s="2709" t="s">
        <v>65</v>
      </c>
      <c r="D423" s="2710"/>
      <c r="E423" s="2710"/>
      <c r="F423" s="2710"/>
      <c r="G423" s="2711"/>
      <c r="H423" s="2712"/>
      <c r="I423" s="2712"/>
      <c r="J423" s="2712"/>
      <c r="K423" s="2713"/>
      <c r="L423" s="636"/>
      <c r="M423" s="636"/>
      <c r="N423" s="636"/>
      <c r="O423" s="274"/>
      <c r="P423" s="636"/>
      <c r="Q423" s="636"/>
      <c r="R423" s="636"/>
      <c r="S423" s="636"/>
      <c r="T423" s="636"/>
      <c r="U423" s="636"/>
      <c r="V423" s="636"/>
      <c r="W423" s="636"/>
    </row>
    <row r="424" spans="1:23" ht="13.95" customHeight="1" thickBot="1">
      <c r="A424" s="636"/>
      <c r="B424" s="636"/>
      <c r="C424" s="2714" t="s">
        <v>20</v>
      </c>
      <c r="D424" s="2715"/>
      <c r="E424" s="2715"/>
      <c r="F424" s="2715"/>
      <c r="G424" s="2716"/>
      <c r="H424" s="2717">
        <f>H422+H415</f>
        <v>25255</v>
      </c>
      <c r="I424" s="2717"/>
      <c r="J424" s="2717"/>
      <c r="K424" s="2718"/>
      <c r="L424" s="636"/>
      <c r="M424" s="636"/>
      <c r="N424" s="636"/>
      <c r="O424" s="274"/>
      <c r="P424" s="636"/>
      <c r="Q424" s="636"/>
      <c r="R424" s="636"/>
      <c r="S424" s="636"/>
      <c r="T424" s="636"/>
      <c r="U424" s="636"/>
      <c r="V424" s="636"/>
      <c r="W424" s="636"/>
    </row>
    <row r="425" spans="1:23">
      <c r="Q425" s="636"/>
    </row>
  </sheetData>
  <mergeCells count="558">
    <mergeCell ref="A391:A394"/>
    <mergeCell ref="B391:B394"/>
    <mergeCell ref="C391:C394"/>
    <mergeCell ref="C403:G403"/>
    <mergeCell ref="D391:D394"/>
    <mergeCell ref="E391:E394"/>
    <mergeCell ref="F391:F394"/>
    <mergeCell ref="C415:G415"/>
    <mergeCell ref="H415:K415"/>
    <mergeCell ref="C414:G414"/>
    <mergeCell ref="H414:K414"/>
    <mergeCell ref="A395:A398"/>
    <mergeCell ref="B395:B398"/>
    <mergeCell ref="C395:C398"/>
    <mergeCell ref="D395:D398"/>
    <mergeCell ref="E395:E398"/>
    <mergeCell ref="F395:F398"/>
    <mergeCell ref="B404:G404"/>
    <mergeCell ref="B405:G405"/>
    <mergeCell ref="D399:D402"/>
    <mergeCell ref="E399:E402"/>
    <mergeCell ref="F399:F402"/>
    <mergeCell ref="A399:A402"/>
    <mergeCell ref="B399:B402"/>
    <mergeCell ref="D375:D378"/>
    <mergeCell ref="E375:E378"/>
    <mergeCell ref="F375:F378"/>
    <mergeCell ref="D383:D386"/>
    <mergeCell ref="E383:E386"/>
    <mergeCell ref="F383:F386"/>
    <mergeCell ref="A379:A382"/>
    <mergeCell ref="B379:B382"/>
    <mergeCell ref="C379:C382"/>
    <mergeCell ref="D379:D382"/>
    <mergeCell ref="E379:E382"/>
    <mergeCell ref="F379:F382"/>
    <mergeCell ref="A375:A378"/>
    <mergeCell ref="B375:B378"/>
    <mergeCell ref="C375:C378"/>
    <mergeCell ref="N366:N367"/>
    <mergeCell ref="A370:A371"/>
    <mergeCell ref="B370:B371"/>
    <mergeCell ref="C370:C371"/>
    <mergeCell ref="D370:D371"/>
    <mergeCell ref="E370:E371"/>
    <mergeCell ref="F370:F371"/>
    <mergeCell ref="A372:A374"/>
    <mergeCell ref="B372:B374"/>
    <mergeCell ref="C372:C374"/>
    <mergeCell ref="D372:D374"/>
    <mergeCell ref="E372:E374"/>
    <mergeCell ref="F372:F374"/>
    <mergeCell ref="A358:A361"/>
    <mergeCell ref="B358:B361"/>
    <mergeCell ref="C358:C361"/>
    <mergeCell ref="D358:D361"/>
    <mergeCell ref="E358:E361"/>
    <mergeCell ref="F358:F361"/>
    <mergeCell ref="D362:D365"/>
    <mergeCell ref="E362:E365"/>
    <mergeCell ref="A366:A369"/>
    <mergeCell ref="B366:B369"/>
    <mergeCell ref="C366:C369"/>
    <mergeCell ref="D366:D369"/>
    <mergeCell ref="E366:E369"/>
    <mergeCell ref="F366:F369"/>
    <mergeCell ref="A338:A342"/>
    <mergeCell ref="B338:B342"/>
    <mergeCell ref="C338:C342"/>
    <mergeCell ref="D338:D342"/>
    <mergeCell ref="E338:E342"/>
    <mergeCell ref="F338:F342"/>
    <mergeCell ref="A343:A347"/>
    <mergeCell ref="B343:B347"/>
    <mergeCell ref="C343:C347"/>
    <mergeCell ref="D343:D347"/>
    <mergeCell ref="E343:E347"/>
    <mergeCell ref="F343:F347"/>
    <mergeCell ref="A328:A332"/>
    <mergeCell ref="B328:B332"/>
    <mergeCell ref="C328:C332"/>
    <mergeCell ref="D328:D332"/>
    <mergeCell ref="E328:E332"/>
    <mergeCell ref="F328:F332"/>
    <mergeCell ref="A333:A337"/>
    <mergeCell ref="B333:B337"/>
    <mergeCell ref="C333:C337"/>
    <mergeCell ref="D333:D337"/>
    <mergeCell ref="E333:E337"/>
    <mergeCell ref="F333:F337"/>
    <mergeCell ref="A318:A322"/>
    <mergeCell ref="B318:B322"/>
    <mergeCell ref="C318:C322"/>
    <mergeCell ref="D318:D322"/>
    <mergeCell ref="E318:E322"/>
    <mergeCell ref="F318:F322"/>
    <mergeCell ref="A323:A327"/>
    <mergeCell ref="B323:B327"/>
    <mergeCell ref="C323:C327"/>
    <mergeCell ref="D323:D327"/>
    <mergeCell ref="E323:E327"/>
    <mergeCell ref="F323:F327"/>
    <mergeCell ref="A310:A313"/>
    <mergeCell ref="B310:B313"/>
    <mergeCell ref="C310:C313"/>
    <mergeCell ref="D310:D313"/>
    <mergeCell ref="E310:E313"/>
    <mergeCell ref="F310:F313"/>
    <mergeCell ref="A314:A317"/>
    <mergeCell ref="B314:B317"/>
    <mergeCell ref="C314:C317"/>
    <mergeCell ref="D314:D317"/>
    <mergeCell ref="E314:E317"/>
    <mergeCell ref="F314:F317"/>
    <mergeCell ref="A300:A304"/>
    <mergeCell ref="B300:B304"/>
    <mergeCell ref="C300:C304"/>
    <mergeCell ref="D300:D304"/>
    <mergeCell ref="E300:E304"/>
    <mergeCell ref="F300:F304"/>
    <mergeCell ref="A305:A309"/>
    <mergeCell ref="B305:B309"/>
    <mergeCell ref="C305:C309"/>
    <mergeCell ref="D305:D309"/>
    <mergeCell ref="E305:E309"/>
    <mergeCell ref="F305:F309"/>
    <mergeCell ref="A291:A294"/>
    <mergeCell ref="B291:B294"/>
    <mergeCell ref="C291:C294"/>
    <mergeCell ref="D291:D294"/>
    <mergeCell ref="E291:E294"/>
    <mergeCell ref="F291:F294"/>
    <mergeCell ref="A295:A299"/>
    <mergeCell ref="B295:B299"/>
    <mergeCell ref="C295:C299"/>
    <mergeCell ref="D295:D299"/>
    <mergeCell ref="E295:E299"/>
    <mergeCell ref="F295:F299"/>
    <mergeCell ref="A283:A286"/>
    <mergeCell ref="B283:B286"/>
    <mergeCell ref="C283:C286"/>
    <mergeCell ref="D283:D286"/>
    <mergeCell ref="E283:E286"/>
    <mergeCell ref="F283:F286"/>
    <mergeCell ref="A287:A290"/>
    <mergeCell ref="B287:B290"/>
    <mergeCell ref="C287:C290"/>
    <mergeCell ref="D287:D290"/>
    <mergeCell ref="E287:E290"/>
    <mergeCell ref="F287:F290"/>
    <mergeCell ref="A279:A282"/>
    <mergeCell ref="B279:B282"/>
    <mergeCell ref="C279:C282"/>
    <mergeCell ref="D279:D282"/>
    <mergeCell ref="E279:E282"/>
    <mergeCell ref="F279:F282"/>
    <mergeCell ref="A275:A278"/>
    <mergeCell ref="B275:B278"/>
    <mergeCell ref="C275:C278"/>
    <mergeCell ref="D275:D278"/>
    <mergeCell ref="E275:E278"/>
    <mergeCell ref="F275:F278"/>
    <mergeCell ref="N243:N244"/>
    <mergeCell ref="C267:G267"/>
    <mergeCell ref="C268:Q268"/>
    <mergeCell ref="A269:A274"/>
    <mergeCell ref="B269:B274"/>
    <mergeCell ref="C269:C274"/>
    <mergeCell ref="D269:D274"/>
    <mergeCell ref="E269:E274"/>
    <mergeCell ref="F269:F274"/>
    <mergeCell ref="A235:A238"/>
    <mergeCell ref="B235:B238"/>
    <mergeCell ref="C235:C238"/>
    <mergeCell ref="D235:D238"/>
    <mergeCell ref="E235:E238"/>
    <mergeCell ref="F235:F238"/>
    <mergeCell ref="A243:A266"/>
    <mergeCell ref="B243:B266"/>
    <mergeCell ref="C243:C266"/>
    <mergeCell ref="D243:D266"/>
    <mergeCell ref="E243:E266"/>
    <mergeCell ref="F243:F266"/>
    <mergeCell ref="A239:A242"/>
    <mergeCell ref="B239:B242"/>
    <mergeCell ref="C239:C242"/>
    <mergeCell ref="D239:D242"/>
    <mergeCell ref="E239:E242"/>
    <mergeCell ref="F239:F242"/>
    <mergeCell ref="E227:E230"/>
    <mergeCell ref="F227:F230"/>
    <mergeCell ref="D223:D226"/>
    <mergeCell ref="C224:C226"/>
    <mergeCell ref="A227:A230"/>
    <mergeCell ref="B227:B230"/>
    <mergeCell ref="C227:C230"/>
    <mergeCell ref="D227:D230"/>
    <mergeCell ref="A231:A234"/>
    <mergeCell ref="B231:B234"/>
    <mergeCell ref="C231:C234"/>
    <mergeCell ref="D231:D234"/>
    <mergeCell ref="E231:E234"/>
    <mergeCell ref="F231:F234"/>
    <mergeCell ref="A219:A222"/>
    <mergeCell ref="B219:B222"/>
    <mergeCell ref="C219:C222"/>
    <mergeCell ref="D219:D222"/>
    <mergeCell ref="E219:E222"/>
    <mergeCell ref="F219:F222"/>
    <mergeCell ref="A215:A218"/>
    <mergeCell ref="B215:B218"/>
    <mergeCell ref="C215:C218"/>
    <mergeCell ref="D215:D218"/>
    <mergeCell ref="E215:E218"/>
    <mergeCell ref="F215:F218"/>
    <mergeCell ref="A210:A214"/>
    <mergeCell ref="B210:B214"/>
    <mergeCell ref="C210:C214"/>
    <mergeCell ref="D210:D214"/>
    <mergeCell ref="E210:E214"/>
    <mergeCell ref="F210:F214"/>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8:A201"/>
    <mergeCell ref="B198:B201"/>
    <mergeCell ref="C198:C201"/>
    <mergeCell ref="D198:D201"/>
    <mergeCell ref="E198:E201"/>
    <mergeCell ref="F198:F201"/>
    <mergeCell ref="D194:D197"/>
    <mergeCell ref="E194:E197"/>
    <mergeCell ref="A190:A193"/>
    <mergeCell ref="B190:B193"/>
    <mergeCell ref="C190:C193"/>
    <mergeCell ref="D190:D193"/>
    <mergeCell ref="E190:E193"/>
    <mergeCell ref="F190:F193"/>
    <mergeCell ref="A185:A189"/>
    <mergeCell ref="B185:B189"/>
    <mergeCell ref="C185:C189"/>
    <mergeCell ref="D185:D189"/>
    <mergeCell ref="E185:E189"/>
    <mergeCell ref="F185:F189"/>
    <mergeCell ref="C167:C171"/>
    <mergeCell ref="D167:D171"/>
    <mergeCell ref="E167:E171"/>
    <mergeCell ref="F167:F171"/>
    <mergeCell ref="A181:A184"/>
    <mergeCell ref="B181:B184"/>
    <mergeCell ref="C181:C184"/>
    <mergeCell ref="D181:D184"/>
    <mergeCell ref="E181:E184"/>
    <mergeCell ref="F181:F184"/>
    <mergeCell ref="A177:A180"/>
    <mergeCell ref="B177:B180"/>
    <mergeCell ref="C177:C180"/>
    <mergeCell ref="D177:D180"/>
    <mergeCell ref="E177:E180"/>
    <mergeCell ref="F177:F180"/>
    <mergeCell ref="A155:A158"/>
    <mergeCell ref="B155:B158"/>
    <mergeCell ref="C155:C158"/>
    <mergeCell ref="D155:D158"/>
    <mergeCell ref="E155:E158"/>
    <mergeCell ref="F155:F158"/>
    <mergeCell ref="A139:A142"/>
    <mergeCell ref="B139:B142"/>
    <mergeCell ref="C139:C142"/>
    <mergeCell ref="D139:D142"/>
    <mergeCell ref="E139:E142"/>
    <mergeCell ref="F139:F142"/>
    <mergeCell ref="A147:A150"/>
    <mergeCell ref="B147:B150"/>
    <mergeCell ref="C147:C150"/>
    <mergeCell ref="D147:D150"/>
    <mergeCell ref="E147:E150"/>
    <mergeCell ref="F147:F150"/>
    <mergeCell ref="D143:D146"/>
    <mergeCell ref="E143:E146"/>
    <mergeCell ref="F143:F146"/>
    <mergeCell ref="D151:D154"/>
    <mergeCell ref="E151:E154"/>
    <mergeCell ref="F151:F154"/>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9:A122"/>
    <mergeCell ref="B119:B122"/>
    <mergeCell ref="C119:C122"/>
    <mergeCell ref="D119:D122"/>
    <mergeCell ref="E119:E122"/>
    <mergeCell ref="F119:F122"/>
    <mergeCell ref="A114:A118"/>
    <mergeCell ref="B114:B118"/>
    <mergeCell ref="C114:C118"/>
    <mergeCell ref="D114:D118"/>
    <mergeCell ref="E114:E118"/>
    <mergeCell ref="F114:F118"/>
    <mergeCell ref="A110:A113"/>
    <mergeCell ref="B110:B113"/>
    <mergeCell ref="C110:C113"/>
    <mergeCell ref="D110:D113"/>
    <mergeCell ref="E110:E113"/>
    <mergeCell ref="F110:F113"/>
    <mergeCell ref="A105:A109"/>
    <mergeCell ref="B105:B109"/>
    <mergeCell ref="C105:C109"/>
    <mergeCell ref="D105:D109"/>
    <mergeCell ref="E105:E109"/>
    <mergeCell ref="F105:F109"/>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8:A51"/>
    <mergeCell ref="B48:B51"/>
    <mergeCell ref="C48:C51"/>
    <mergeCell ref="D48:D51"/>
    <mergeCell ref="E48:E51"/>
    <mergeCell ref="F48:F51"/>
    <mergeCell ref="A38:A41"/>
    <mergeCell ref="B38:B41"/>
    <mergeCell ref="C38:C41"/>
    <mergeCell ref="D38:D41"/>
    <mergeCell ref="E38:E41"/>
    <mergeCell ref="F38:F41"/>
    <mergeCell ref="A42:A45"/>
    <mergeCell ref="B42:B45"/>
    <mergeCell ref="C42:C45"/>
    <mergeCell ref="D42:D45"/>
    <mergeCell ref="E42:E45"/>
    <mergeCell ref="F42:F45"/>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56:N57"/>
    <mergeCell ref="N5:N6"/>
    <mergeCell ref="O5:Q5"/>
    <mergeCell ref="D101:D104"/>
    <mergeCell ref="E101:E104"/>
    <mergeCell ref="F101:F104"/>
    <mergeCell ref="K5:K6"/>
    <mergeCell ref="D29:D32"/>
    <mergeCell ref="E29:E32"/>
    <mergeCell ref="F29:F32"/>
    <mergeCell ref="C46:G46"/>
    <mergeCell ref="C47:Q47"/>
    <mergeCell ref="A159:A162"/>
    <mergeCell ref="B159:B162"/>
    <mergeCell ref="C159:C162"/>
    <mergeCell ref="D159:D162"/>
    <mergeCell ref="E159:E162"/>
    <mergeCell ref="F159:F162"/>
    <mergeCell ref="A387:A390"/>
    <mergeCell ref="B387:B390"/>
    <mergeCell ref="C387:C390"/>
    <mergeCell ref="D387:D390"/>
    <mergeCell ref="E387:E390"/>
    <mergeCell ref="F387:F390"/>
    <mergeCell ref="A172:A176"/>
    <mergeCell ref="B172:B176"/>
    <mergeCell ref="C172:C176"/>
    <mergeCell ref="D172:D176"/>
    <mergeCell ref="E172:E176"/>
    <mergeCell ref="F172:F176"/>
    <mergeCell ref="C163:G163"/>
    <mergeCell ref="B164:G164"/>
    <mergeCell ref="B165:Q165"/>
    <mergeCell ref="C166:Q166"/>
    <mergeCell ref="A167:A171"/>
    <mergeCell ref="B167:B171"/>
    <mergeCell ref="A348:A352"/>
    <mergeCell ref="B348:B352"/>
    <mergeCell ref="C348:C352"/>
    <mergeCell ref="D348:D352"/>
    <mergeCell ref="E348:E352"/>
    <mergeCell ref="F348:F352"/>
    <mergeCell ref="A353:A357"/>
    <mergeCell ref="B353:B357"/>
    <mergeCell ref="C353:C357"/>
    <mergeCell ref="D353:D357"/>
    <mergeCell ref="E353:E357"/>
    <mergeCell ref="F353:F357"/>
    <mergeCell ref="C399:C402"/>
    <mergeCell ref="N405:Q405"/>
    <mergeCell ref="C421:G421"/>
    <mergeCell ref="H421:K421"/>
    <mergeCell ref="C422:G422"/>
    <mergeCell ref="H422:K422"/>
    <mergeCell ref="C423:G423"/>
    <mergeCell ref="H423:K423"/>
    <mergeCell ref="C424:G424"/>
    <mergeCell ref="H424:K424"/>
    <mergeCell ref="C416:G416"/>
    <mergeCell ref="H416:K416"/>
    <mergeCell ref="C417:G417"/>
    <mergeCell ref="H417:K417"/>
    <mergeCell ref="C418:G418"/>
    <mergeCell ref="H418:K418"/>
    <mergeCell ref="C419:G419"/>
    <mergeCell ref="H419:K419"/>
    <mergeCell ref="C420:G420"/>
    <mergeCell ref="H420:K420"/>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N1" sqref="N1"/>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5.44140625" customWidth="1"/>
    <col min="9" max="9" width="5.33203125" customWidth="1"/>
    <col min="10" max="10" width="4.5546875" customWidth="1"/>
    <col min="11" max="12" width="5.33203125" customWidth="1"/>
    <col min="13" max="13" width="5.44140625" customWidth="1"/>
    <col min="14" max="14" width="33.33203125" customWidth="1"/>
    <col min="15" max="15" width="2.88671875" customWidth="1"/>
    <col min="16" max="17" width="3.44140625" customWidth="1"/>
  </cols>
  <sheetData>
    <row r="1" spans="1:23" s="632" customFormat="1" ht="39.6">
      <c r="N1" s="620" t="s">
        <v>1143</v>
      </c>
    </row>
    <row r="2" spans="1:23">
      <c r="A2" s="283"/>
      <c r="B2" s="283"/>
      <c r="C2" s="283"/>
      <c r="D2" s="1007"/>
      <c r="E2" s="1008" t="s">
        <v>493</v>
      </c>
      <c r="F2" s="1007"/>
      <c r="G2" s="1009"/>
      <c r="H2" s="1007"/>
      <c r="I2" s="1007"/>
      <c r="J2" s="1007"/>
      <c r="K2" s="1007"/>
      <c r="L2" s="1010"/>
      <c r="M2" s="1011"/>
      <c r="N2" s="1011"/>
      <c r="O2" s="1011"/>
      <c r="P2" s="1011"/>
      <c r="Q2" s="1011"/>
      <c r="R2" s="1012"/>
      <c r="S2" s="1012"/>
      <c r="T2" s="1012"/>
      <c r="U2" s="1012"/>
      <c r="V2" s="1012"/>
      <c r="W2" s="1012"/>
    </row>
    <row r="3" spans="1:23" ht="13.95" customHeight="1" thickBot="1">
      <c r="A3" s="14"/>
      <c r="B3" s="15"/>
      <c r="C3" s="15"/>
      <c r="D3" s="2672" t="s">
        <v>33</v>
      </c>
      <c r="E3" s="2672"/>
      <c r="F3" s="2672"/>
      <c r="G3" s="2672"/>
      <c r="H3" s="2672"/>
      <c r="I3" s="2672"/>
      <c r="J3" s="2672"/>
      <c r="K3" s="2672"/>
      <c r="L3" s="2672"/>
      <c r="M3" s="2672"/>
      <c r="N3" s="2672"/>
      <c r="O3" s="2672"/>
      <c r="P3" s="2672"/>
      <c r="Q3" s="2672"/>
      <c r="R3" s="2672"/>
      <c r="S3" s="2672"/>
      <c r="T3" s="2672"/>
      <c r="U3" s="2672"/>
      <c r="V3" s="2672"/>
      <c r="W3" s="2672"/>
    </row>
    <row r="4" spans="1:23" ht="37.200000000000003" customHeight="1">
      <c r="A4" s="2976" t="s">
        <v>0</v>
      </c>
      <c r="B4" s="2979" t="s">
        <v>1</v>
      </c>
      <c r="C4" s="2979" t="s">
        <v>2</v>
      </c>
      <c r="D4" s="2679" t="s">
        <v>3</v>
      </c>
      <c r="E4" s="2982" t="s">
        <v>4</v>
      </c>
      <c r="F4" s="2985" t="s">
        <v>5</v>
      </c>
      <c r="G4" s="2988" t="s">
        <v>6</v>
      </c>
      <c r="H4" s="2991" t="s">
        <v>678</v>
      </c>
      <c r="I4" s="2992"/>
      <c r="J4" s="2992"/>
      <c r="K4" s="2993"/>
      <c r="L4" s="2994" t="s">
        <v>434</v>
      </c>
      <c r="M4" s="2988" t="s">
        <v>679</v>
      </c>
      <c r="N4" s="2997" t="s">
        <v>21</v>
      </c>
      <c r="O4" s="2998"/>
      <c r="P4" s="2998"/>
      <c r="Q4" s="2999"/>
      <c r="R4" s="284"/>
      <c r="S4" s="284"/>
      <c r="T4" s="284"/>
      <c r="U4" s="284"/>
      <c r="V4" s="284"/>
      <c r="W4" s="284"/>
    </row>
    <row r="5" spans="1:23" ht="13.2" customHeight="1">
      <c r="A5" s="2977"/>
      <c r="B5" s="2980"/>
      <c r="C5" s="2980"/>
      <c r="D5" s="2680"/>
      <c r="E5" s="2983"/>
      <c r="F5" s="2986"/>
      <c r="G5" s="2989"/>
      <c r="H5" s="3000" t="s">
        <v>7</v>
      </c>
      <c r="I5" s="3002" t="s">
        <v>8</v>
      </c>
      <c r="J5" s="3002"/>
      <c r="K5" s="3003" t="s">
        <v>125</v>
      </c>
      <c r="L5" s="2995"/>
      <c r="M5" s="2989"/>
      <c r="N5" s="2662" t="s">
        <v>32</v>
      </c>
      <c r="O5" s="2964" t="s">
        <v>9</v>
      </c>
      <c r="P5" s="2964"/>
      <c r="Q5" s="2965"/>
      <c r="R5" s="284"/>
      <c r="S5" s="284"/>
      <c r="T5" s="284"/>
      <c r="U5" s="284"/>
      <c r="V5" s="284"/>
      <c r="W5" s="284"/>
    </row>
    <row r="6" spans="1:23" ht="117" customHeight="1" thickBot="1">
      <c r="A6" s="2978"/>
      <c r="B6" s="2981"/>
      <c r="C6" s="2981"/>
      <c r="D6" s="2681"/>
      <c r="E6" s="2984"/>
      <c r="F6" s="2987"/>
      <c r="G6" s="2990"/>
      <c r="H6" s="3001"/>
      <c r="I6" s="1620" t="s">
        <v>7</v>
      </c>
      <c r="J6" s="285" t="s">
        <v>10</v>
      </c>
      <c r="K6" s="3004"/>
      <c r="L6" s="2996"/>
      <c r="M6" s="2990"/>
      <c r="N6" s="2663"/>
      <c r="O6" s="1013" t="s">
        <v>121</v>
      </c>
      <c r="P6" s="1013" t="s">
        <v>433</v>
      </c>
      <c r="Q6" s="1014" t="s">
        <v>671</v>
      </c>
      <c r="R6" s="284"/>
      <c r="S6" s="284"/>
      <c r="T6" s="284"/>
      <c r="U6" s="284"/>
      <c r="V6" s="284"/>
      <c r="W6" s="284"/>
    </row>
    <row r="7" spans="1:23" ht="13.95" customHeight="1" thickBot="1">
      <c r="A7" s="641" t="s">
        <v>13</v>
      </c>
      <c r="B7" s="2561" t="s">
        <v>494</v>
      </c>
      <c r="C7" s="2634"/>
      <c r="D7" s="2634"/>
      <c r="E7" s="2634"/>
      <c r="F7" s="2634"/>
      <c r="G7" s="2634"/>
      <c r="H7" s="2634"/>
      <c r="I7" s="2634"/>
      <c r="J7" s="2634"/>
      <c r="K7" s="2634"/>
      <c r="L7" s="2634"/>
      <c r="M7" s="2634"/>
      <c r="N7" s="2634"/>
      <c r="O7" s="2634"/>
      <c r="P7" s="2634"/>
      <c r="Q7" s="2635"/>
      <c r="R7" s="284"/>
      <c r="S7" s="284"/>
      <c r="T7" s="284"/>
      <c r="U7" s="284"/>
      <c r="V7" s="284"/>
      <c r="W7" s="284"/>
    </row>
    <row r="8" spans="1:23" s="632" customFormat="1" ht="13.95" customHeight="1" thickBot="1">
      <c r="A8" s="1632" t="s">
        <v>13</v>
      </c>
      <c r="B8" s="1633" t="s">
        <v>11</v>
      </c>
      <c r="C8" s="2968" t="s">
        <v>495</v>
      </c>
      <c r="D8" s="2969"/>
      <c r="E8" s="2969"/>
      <c r="F8" s="2969"/>
      <c r="G8" s="2969"/>
      <c r="H8" s="2969"/>
      <c r="I8" s="2969"/>
      <c r="J8" s="2969"/>
      <c r="K8" s="2969"/>
      <c r="L8" s="2969"/>
      <c r="M8" s="2969"/>
      <c r="N8" s="2969"/>
      <c r="O8" s="2969"/>
      <c r="P8" s="2969"/>
      <c r="Q8" s="2970"/>
      <c r="R8" s="284"/>
      <c r="S8" s="284"/>
      <c r="T8" s="284"/>
      <c r="U8" s="284"/>
      <c r="V8" s="284"/>
      <c r="W8" s="284"/>
    </row>
    <row r="9" spans="1:23" s="632" customFormat="1" ht="26.4" customHeight="1" thickBot="1">
      <c r="A9" s="1632"/>
      <c r="B9" s="1643"/>
      <c r="C9" s="1644"/>
      <c r="D9" s="1645"/>
      <c r="E9" s="1646"/>
      <c r="F9" s="1646"/>
      <c r="G9" s="1646"/>
      <c r="H9" s="1646"/>
      <c r="I9" s="1646"/>
      <c r="J9" s="1646"/>
      <c r="K9" s="1646"/>
      <c r="L9" s="1646"/>
      <c r="M9" s="1646"/>
      <c r="N9" s="1647" t="s">
        <v>745</v>
      </c>
      <c r="O9" s="1648">
        <v>10</v>
      </c>
      <c r="P9" s="1648">
        <v>10</v>
      </c>
      <c r="Q9" s="1649">
        <v>10</v>
      </c>
      <c r="R9" s="284"/>
      <c r="S9" s="284"/>
      <c r="T9" s="284"/>
      <c r="U9" s="284"/>
      <c r="V9" s="284"/>
      <c r="W9" s="284"/>
    </row>
    <row r="10" spans="1:23" ht="25.2" customHeight="1" thickBot="1">
      <c r="A10" s="1632" t="s">
        <v>13</v>
      </c>
      <c r="B10" s="1015" t="s">
        <v>11</v>
      </c>
      <c r="C10" s="2910" t="s">
        <v>11</v>
      </c>
      <c r="D10" s="1016" t="s">
        <v>496</v>
      </c>
      <c r="E10" s="1619" t="s">
        <v>40</v>
      </c>
      <c r="F10" s="1264" t="s">
        <v>102</v>
      </c>
      <c r="G10" s="1018" t="s">
        <v>36</v>
      </c>
      <c r="H10" s="1979">
        <f>I10+K10</f>
        <v>29.4</v>
      </c>
      <c r="I10" s="1019">
        <v>0</v>
      </c>
      <c r="J10" s="1019">
        <v>0</v>
      </c>
      <c r="K10" s="1019">
        <v>29.4</v>
      </c>
      <c r="L10" s="1310">
        <v>50</v>
      </c>
      <c r="M10" s="286">
        <v>40</v>
      </c>
      <c r="N10" s="1020"/>
      <c r="O10" s="1638"/>
      <c r="P10" s="1638"/>
      <c r="Q10" s="1021"/>
      <c r="R10" s="1022"/>
      <c r="S10" s="1023"/>
      <c r="T10" s="1024"/>
      <c r="U10" s="1023"/>
      <c r="V10" s="1023"/>
      <c r="W10" s="1023"/>
    </row>
    <row r="11" spans="1:23" ht="22.95" customHeight="1">
      <c r="A11" s="1622"/>
      <c r="B11" s="2909"/>
      <c r="C11" s="2911"/>
      <c r="D11" s="2973" t="s">
        <v>497</v>
      </c>
      <c r="E11" s="2622"/>
      <c r="F11" s="2974"/>
      <c r="G11" s="1025"/>
      <c r="H11" s="1026"/>
      <c r="I11" s="1027"/>
      <c r="J11" s="1027"/>
      <c r="K11" s="1027"/>
      <c r="L11" s="1028"/>
      <c r="M11" s="1027"/>
      <c r="N11" s="1029" t="s">
        <v>498</v>
      </c>
      <c r="O11" s="1030">
        <v>10</v>
      </c>
      <c r="P11" s="1030">
        <v>10</v>
      </c>
      <c r="Q11" s="1031">
        <v>10</v>
      </c>
      <c r="R11" s="1022"/>
      <c r="S11" s="1023"/>
      <c r="T11" s="1024"/>
      <c r="U11" s="1023"/>
      <c r="V11" s="1023"/>
      <c r="W11" s="1023"/>
    </row>
    <row r="12" spans="1:23" ht="23.4" customHeight="1">
      <c r="A12" s="2907"/>
      <c r="B12" s="2909"/>
      <c r="C12" s="2911"/>
      <c r="D12" s="2936"/>
      <c r="E12" s="2882"/>
      <c r="F12" s="2975"/>
      <c r="G12" s="2904"/>
      <c r="H12" s="2961"/>
      <c r="I12" s="1624"/>
      <c r="J12" s="1624"/>
      <c r="K12" s="1625"/>
      <c r="L12" s="2962"/>
      <c r="M12" s="2962"/>
      <c r="N12" s="1029" t="s">
        <v>499</v>
      </c>
      <c r="O12" s="1030">
        <v>10</v>
      </c>
      <c r="P12" s="1030">
        <v>10</v>
      </c>
      <c r="Q12" s="1031">
        <v>10</v>
      </c>
      <c r="R12" s="1022"/>
      <c r="S12" s="1023"/>
      <c r="T12" s="1024"/>
      <c r="U12" s="1023"/>
      <c r="V12" s="1023"/>
      <c r="W12" s="1023"/>
    </row>
    <row r="13" spans="1:23">
      <c r="A13" s="2907"/>
      <c r="B13" s="2909"/>
      <c r="C13" s="2911"/>
      <c r="D13" s="1032" t="s">
        <v>500</v>
      </c>
      <c r="E13" s="2882"/>
      <c r="F13" s="2975"/>
      <c r="G13" s="2903"/>
      <c r="H13" s="2961"/>
      <c r="I13" s="1624"/>
      <c r="J13" s="1624"/>
      <c r="K13" s="1625"/>
      <c r="L13" s="2963"/>
      <c r="M13" s="2963"/>
      <c r="N13" s="1033" t="s">
        <v>738</v>
      </c>
      <c r="O13" s="1030">
        <v>20</v>
      </c>
      <c r="P13" s="1030">
        <v>20</v>
      </c>
      <c r="Q13" s="1031">
        <v>20</v>
      </c>
      <c r="R13" s="1022"/>
      <c r="S13" s="1023"/>
      <c r="T13" s="1024"/>
      <c r="U13" s="1023"/>
      <c r="V13" s="1023"/>
      <c r="W13" s="1023"/>
    </row>
    <row r="14" spans="1:23" ht="39.6" customHeight="1">
      <c r="A14" s="2907"/>
      <c r="B14" s="2909"/>
      <c r="C14" s="2911"/>
      <c r="D14" s="1034" t="s">
        <v>501</v>
      </c>
      <c r="E14" s="2882"/>
      <c r="F14" s="2975"/>
      <c r="G14" s="2903"/>
      <c r="H14" s="2961"/>
      <c r="I14" s="1624"/>
      <c r="J14" s="1624"/>
      <c r="K14" s="1625"/>
      <c r="L14" s="2963"/>
      <c r="M14" s="2963"/>
      <c r="N14" s="1029" t="s">
        <v>502</v>
      </c>
      <c r="O14" s="1030">
        <v>50</v>
      </c>
      <c r="P14" s="1030">
        <v>50</v>
      </c>
      <c r="Q14" s="1031">
        <v>50</v>
      </c>
      <c r="R14" s="198"/>
      <c r="S14" s="1023"/>
      <c r="T14" s="1024"/>
      <c r="U14" s="1023"/>
      <c r="V14" s="1023"/>
      <c r="W14" s="1023"/>
    </row>
    <row r="15" spans="1:23" ht="26.4" customHeight="1">
      <c r="A15" s="2907"/>
      <c r="B15" s="2909"/>
      <c r="C15" s="2911"/>
      <c r="D15" s="1035" t="s">
        <v>503</v>
      </c>
      <c r="E15" s="2882"/>
      <c r="F15" s="2975"/>
      <c r="G15" s="2903"/>
      <c r="H15" s="2961"/>
      <c r="I15" s="1624"/>
      <c r="J15" s="1624"/>
      <c r="K15" s="1625"/>
      <c r="L15" s="2963"/>
      <c r="M15" s="2963"/>
      <c r="N15" s="1036" t="s">
        <v>739</v>
      </c>
      <c r="O15" s="1030"/>
      <c r="P15" s="1030">
        <v>1</v>
      </c>
      <c r="Q15" s="1031"/>
      <c r="R15" s="198"/>
      <c r="S15" s="1023"/>
      <c r="T15" s="1024"/>
      <c r="U15" s="1023"/>
      <c r="V15" s="1023"/>
      <c r="W15" s="1023"/>
    </row>
    <row r="16" spans="1:23" ht="23.4" customHeight="1">
      <c r="A16" s="2907"/>
      <c r="B16" s="2909"/>
      <c r="C16" s="2911"/>
      <c r="D16" s="1035" t="s">
        <v>504</v>
      </c>
      <c r="E16" s="2882"/>
      <c r="F16" s="2975"/>
      <c r="G16" s="2903"/>
      <c r="H16" s="2961"/>
      <c r="I16" s="1624"/>
      <c r="J16" s="1624"/>
      <c r="K16" s="1625"/>
      <c r="L16" s="2963"/>
      <c r="M16" s="2963"/>
      <c r="N16" s="1037" t="s">
        <v>505</v>
      </c>
      <c r="O16" s="1030"/>
      <c r="P16" s="1030" t="s">
        <v>41</v>
      </c>
      <c r="Q16" s="1031"/>
      <c r="R16" s="198"/>
      <c r="S16" s="1023"/>
      <c r="T16" s="1024"/>
      <c r="U16" s="1023"/>
      <c r="V16" s="1023"/>
      <c r="W16" s="1023"/>
    </row>
    <row r="17" spans="1:23" ht="39.6" customHeight="1" thickBot="1">
      <c r="A17" s="2907"/>
      <c r="B17" s="2909"/>
      <c r="C17" s="2911"/>
      <c r="D17" s="1035" t="s">
        <v>506</v>
      </c>
      <c r="E17" s="2882"/>
      <c r="F17" s="2975"/>
      <c r="G17" s="2903"/>
      <c r="H17" s="2961"/>
      <c r="I17" s="1624"/>
      <c r="J17" s="1624"/>
      <c r="K17" s="1625"/>
      <c r="L17" s="2963"/>
      <c r="M17" s="2963"/>
      <c r="N17" s="1038" t="s">
        <v>740</v>
      </c>
      <c r="O17" s="1030">
        <v>1</v>
      </c>
      <c r="P17" s="1030"/>
      <c r="Q17" s="1031">
        <v>1</v>
      </c>
      <c r="R17" s="198"/>
      <c r="S17" s="1023"/>
      <c r="T17" s="1024"/>
      <c r="U17" s="1023"/>
      <c r="V17" s="1023"/>
      <c r="W17" s="1023"/>
    </row>
    <row r="18" spans="1:23" ht="12.6" customHeight="1" thickBot="1">
      <c r="A18" s="1628"/>
      <c r="B18" s="2972"/>
      <c r="C18" s="2971"/>
      <c r="D18" s="1039"/>
      <c r="E18" s="1040"/>
      <c r="F18" s="2966" t="s">
        <v>12</v>
      </c>
      <c r="G18" s="2967"/>
      <c r="H18" s="1041">
        <f t="shared" ref="H18:M18" si="0">H10+H11</f>
        <v>29.4</v>
      </c>
      <c r="I18" s="1041">
        <f t="shared" si="0"/>
        <v>0</v>
      </c>
      <c r="J18" s="1041">
        <f t="shared" si="0"/>
        <v>0</v>
      </c>
      <c r="K18" s="1041">
        <f t="shared" si="0"/>
        <v>29.4</v>
      </c>
      <c r="L18" s="1041">
        <f t="shared" si="0"/>
        <v>50</v>
      </c>
      <c r="M18" s="1042">
        <f t="shared" si="0"/>
        <v>40</v>
      </c>
      <c r="N18" s="1043"/>
      <c r="O18" s="1044"/>
      <c r="P18" s="1044"/>
      <c r="Q18" s="1045"/>
      <c r="R18" s="1023"/>
      <c r="S18" s="1023"/>
      <c r="T18" s="1023"/>
      <c r="U18" s="1023"/>
      <c r="V18" s="1023"/>
      <c r="W18" s="1023"/>
    </row>
    <row r="19" spans="1:23" ht="24.6" customHeight="1">
      <c r="A19" s="1046" t="s">
        <v>13</v>
      </c>
      <c r="B19" s="1633" t="s">
        <v>11</v>
      </c>
      <c r="C19" s="1047" t="s">
        <v>13</v>
      </c>
      <c r="D19" s="1048" t="s">
        <v>507</v>
      </c>
      <c r="E19" s="1631" t="s">
        <v>40</v>
      </c>
      <c r="F19" s="1017" t="s">
        <v>102</v>
      </c>
      <c r="G19" s="1049" t="s">
        <v>36</v>
      </c>
      <c r="H19" s="1475">
        <f>I19+K19</f>
        <v>145</v>
      </c>
      <c r="I19" s="1050">
        <v>55</v>
      </c>
      <c r="J19" s="1051">
        <v>0</v>
      </c>
      <c r="K19" s="1050">
        <v>90</v>
      </c>
      <c r="L19" s="1052">
        <v>120</v>
      </c>
      <c r="M19" s="1050">
        <v>150</v>
      </c>
      <c r="N19" s="1053"/>
      <c r="O19" s="1054"/>
      <c r="P19" s="1054"/>
      <c r="Q19" s="174"/>
      <c r="R19" s="1023"/>
      <c r="S19" s="1023"/>
      <c r="T19" s="1023"/>
      <c r="U19" s="1023"/>
      <c r="V19" s="1023"/>
      <c r="W19" s="1023"/>
    </row>
    <row r="20" spans="1:23" ht="78" customHeight="1">
      <c r="A20" s="1630"/>
      <c r="B20" s="1621"/>
      <c r="C20" s="2954"/>
      <c r="D20" s="1055" t="s">
        <v>508</v>
      </c>
      <c r="E20" s="2957"/>
      <c r="F20" s="2958"/>
      <c r="G20" s="2945"/>
      <c r="H20" s="2959"/>
      <c r="I20" s="1627"/>
      <c r="J20" s="1626"/>
      <c r="K20" s="2945"/>
      <c r="L20" s="2943"/>
      <c r="M20" s="2945"/>
      <c r="N20" s="1056" t="s">
        <v>741</v>
      </c>
      <c r="O20" s="1057" t="s">
        <v>41</v>
      </c>
      <c r="P20" s="1057"/>
      <c r="Q20" s="1058"/>
      <c r="R20" s="1023"/>
      <c r="S20" s="1023"/>
      <c r="T20" s="1023"/>
      <c r="U20" s="1023"/>
      <c r="V20" s="1023"/>
      <c r="W20" s="1023"/>
    </row>
    <row r="21" spans="1:23" ht="26.4" customHeight="1">
      <c r="A21" s="1630"/>
      <c r="B21" s="1621"/>
      <c r="C21" s="2955"/>
      <c r="D21" s="2947"/>
      <c r="E21" s="2957"/>
      <c r="F21" s="2958"/>
      <c r="G21" s="2946"/>
      <c r="H21" s="2960"/>
      <c r="I21" s="1627"/>
      <c r="J21" s="1626"/>
      <c r="K21" s="2946"/>
      <c r="L21" s="2944"/>
      <c r="M21" s="2946"/>
      <c r="N21" s="1056" t="s">
        <v>534</v>
      </c>
      <c r="O21" s="1311" t="s">
        <v>41</v>
      </c>
      <c r="P21" s="686" t="s">
        <v>41</v>
      </c>
      <c r="Q21" s="1059" t="s">
        <v>41</v>
      </c>
      <c r="R21" s="287"/>
      <c r="S21" s="1023"/>
      <c r="T21" s="1023"/>
      <c r="U21" s="1023"/>
      <c r="V21" s="1023"/>
      <c r="W21" s="1023"/>
    </row>
    <row r="22" spans="1:23" ht="26.4" customHeight="1">
      <c r="A22" s="2907"/>
      <c r="B22" s="2909"/>
      <c r="C22" s="2955"/>
      <c r="D22" s="2948"/>
      <c r="E22" s="2957"/>
      <c r="F22" s="2958"/>
      <c r="G22" s="2946"/>
      <c r="H22" s="2960"/>
      <c r="I22" s="1627"/>
      <c r="J22" s="1626"/>
      <c r="K22" s="2946"/>
      <c r="L22" s="2944"/>
      <c r="M22" s="2946"/>
      <c r="N22" s="1056" t="s">
        <v>509</v>
      </c>
      <c r="O22" s="1060">
        <v>1</v>
      </c>
      <c r="P22" s="1060">
        <v>1</v>
      </c>
      <c r="Q22" s="1058">
        <v>1</v>
      </c>
      <c r="R22" s="1023"/>
      <c r="S22" s="1023"/>
      <c r="T22" s="1023"/>
      <c r="U22" s="1023"/>
      <c r="V22" s="1023"/>
      <c r="W22" s="1023"/>
    </row>
    <row r="23" spans="1:23" ht="15" customHeight="1">
      <c r="A23" s="2907"/>
      <c r="B23" s="2909"/>
      <c r="C23" s="2955"/>
      <c r="D23" s="2948"/>
      <c r="E23" s="2957"/>
      <c r="F23" s="2958"/>
      <c r="G23" s="2946"/>
      <c r="H23" s="2960"/>
      <c r="I23" s="1627"/>
      <c r="J23" s="1626"/>
      <c r="K23" s="2946"/>
      <c r="L23" s="2944"/>
      <c r="M23" s="2946"/>
      <c r="N23" s="1061" t="s">
        <v>510</v>
      </c>
      <c r="O23" s="1060">
        <v>6</v>
      </c>
      <c r="P23" s="1060">
        <v>6</v>
      </c>
      <c r="Q23" s="1058">
        <v>6</v>
      </c>
      <c r="R23" s="1023"/>
      <c r="S23" s="1023"/>
      <c r="T23" s="1023"/>
      <c r="U23" s="1023"/>
      <c r="V23" s="1023"/>
      <c r="W23" s="1023"/>
    </row>
    <row r="24" spans="1:23" ht="13.8" thickBot="1">
      <c r="A24" s="2950"/>
      <c r="B24" s="2951"/>
      <c r="C24" s="2956"/>
      <c r="D24" s="2949"/>
      <c r="E24" s="1062"/>
      <c r="F24" s="2952" t="s">
        <v>12</v>
      </c>
      <c r="G24" s="2953"/>
      <c r="H24" s="1063">
        <f>H19*1</f>
        <v>145</v>
      </c>
      <c r="I24" s="1063">
        <f t="shared" ref="I24:M24" si="1">I19*1</f>
        <v>55</v>
      </c>
      <c r="J24" s="1063">
        <f t="shared" si="1"/>
        <v>0</v>
      </c>
      <c r="K24" s="1063">
        <f t="shared" si="1"/>
        <v>90</v>
      </c>
      <c r="L24" s="1063">
        <f t="shared" si="1"/>
        <v>120</v>
      </c>
      <c r="M24" s="1063">
        <f t="shared" si="1"/>
        <v>150</v>
      </c>
      <c r="N24" s="1064" t="s">
        <v>742</v>
      </c>
      <c r="O24" s="1065">
        <v>1</v>
      </c>
      <c r="P24" s="1065"/>
      <c r="Q24" s="1639"/>
      <c r="R24" s="1023"/>
      <c r="S24" s="1023"/>
      <c r="T24" s="1023"/>
      <c r="U24" s="1023"/>
      <c r="V24" s="1023"/>
      <c r="W24" s="1023"/>
    </row>
    <row r="25" spans="1:23" ht="26.4" customHeight="1">
      <c r="A25" s="2919" t="s">
        <v>13</v>
      </c>
      <c r="B25" s="2922" t="s">
        <v>11</v>
      </c>
      <c r="C25" s="2925" t="s">
        <v>34</v>
      </c>
      <c r="D25" s="1066" t="s">
        <v>511</v>
      </c>
      <c r="E25" s="2928" t="s">
        <v>40</v>
      </c>
      <c r="F25" s="2931" t="s">
        <v>102</v>
      </c>
      <c r="G25" s="2934" t="s">
        <v>36</v>
      </c>
      <c r="H25" s="2938">
        <f>I25+K25</f>
        <v>25.6</v>
      </c>
      <c r="I25" s="2941">
        <v>0.6</v>
      </c>
      <c r="J25" s="2941">
        <v>0</v>
      </c>
      <c r="K25" s="2941">
        <v>25</v>
      </c>
      <c r="L25" s="2941">
        <v>40</v>
      </c>
      <c r="M25" s="2916">
        <v>50</v>
      </c>
      <c r="N25" s="1020"/>
      <c r="O25" s="1067"/>
      <c r="P25" s="1067"/>
      <c r="Q25" s="1068"/>
      <c r="R25" s="1023"/>
      <c r="S25" s="1023"/>
      <c r="T25" s="1023"/>
      <c r="U25" s="1023"/>
      <c r="V25" s="1023"/>
      <c r="W25" s="1023"/>
    </row>
    <row r="26" spans="1:23" ht="16.95" customHeight="1">
      <c r="A26" s="2920"/>
      <c r="B26" s="2923"/>
      <c r="C26" s="2926"/>
      <c r="D26" s="2935" t="s">
        <v>512</v>
      </c>
      <c r="E26" s="2929"/>
      <c r="F26" s="2932"/>
      <c r="G26" s="2932"/>
      <c r="H26" s="2939"/>
      <c r="I26" s="2576"/>
      <c r="J26" s="2932"/>
      <c r="K26" s="2576"/>
      <c r="L26" s="2576"/>
      <c r="M26" s="2917"/>
      <c r="N26" s="1069" t="s">
        <v>513</v>
      </c>
      <c r="O26" s="1070" t="s">
        <v>213</v>
      </c>
      <c r="P26" s="1070" t="s">
        <v>213</v>
      </c>
      <c r="Q26" s="1071" t="s">
        <v>213</v>
      </c>
      <c r="R26" s="1023"/>
      <c r="S26" s="1023"/>
      <c r="T26" s="1023"/>
      <c r="U26" s="1023"/>
      <c r="V26" s="1023"/>
      <c r="W26" s="1023"/>
    </row>
    <row r="27" spans="1:23" ht="15.6" customHeight="1">
      <c r="A27" s="2920"/>
      <c r="B27" s="2923"/>
      <c r="C27" s="2926"/>
      <c r="D27" s="2936"/>
      <c r="E27" s="2929"/>
      <c r="F27" s="2932"/>
      <c r="G27" s="2932"/>
      <c r="H27" s="2939"/>
      <c r="I27" s="2576"/>
      <c r="J27" s="2932"/>
      <c r="K27" s="2576"/>
      <c r="L27" s="2576"/>
      <c r="M27" s="2917"/>
      <c r="N27" s="1072" t="s">
        <v>743</v>
      </c>
      <c r="O27" s="1070" t="s">
        <v>213</v>
      </c>
      <c r="P27" s="1070" t="s">
        <v>213</v>
      </c>
      <c r="Q27" s="1071" t="s">
        <v>213</v>
      </c>
      <c r="R27" s="1023"/>
      <c r="S27" s="1023"/>
      <c r="T27" s="1023"/>
      <c r="U27" s="1023"/>
      <c r="V27" s="1023"/>
      <c r="W27" s="1023"/>
    </row>
    <row r="28" spans="1:23" ht="13.2" customHeight="1">
      <c r="A28" s="2920"/>
      <c r="B28" s="2923"/>
      <c r="C28" s="2926"/>
      <c r="D28" s="1073" t="s">
        <v>515</v>
      </c>
      <c r="E28" s="2929"/>
      <c r="F28" s="2933"/>
      <c r="G28" s="2933"/>
      <c r="H28" s="2940"/>
      <c r="I28" s="2942"/>
      <c r="J28" s="2933"/>
      <c r="K28" s="2942"/>
      <c r="L28" s="2942"/>
      <c r="M28" s="2918"/>
      <c r="N28" s="1074" t="s">
        <v>516</v>
      </c>
      <c r="O28" s="1070" t="s">
        <v>213</v>
      </c>
      <c r="P28" s="1070" t="s">
        <v>213</v>
      </c>
      <c r="Q28" s="1071" t="s">
        <v>213</v>
      </c>
      <c r="R28" s="1023"/>
      <c r="S28" s="1023"/>
      <c r="T28" s="1023"/>
      <c r="U28" s="1023"/>
      <c r="V28" s="1023"/>
      <c r="W28" s="1023"/>
    </row>
    <row r="29" spans="1:23" ht="13.8" thickBot="1">
      <c r="A29" s="2921"/>
      <c r="B29" s="2924"/>
      <c r="C29" s="2927"/>
      <c r="D29" s="1075"/>
      <c r="E29" s="2930"/>
      <c r="F29" s="2937" t="s">
        <v>12</v>
      </c>
      <c r="G29" s="2937"/>
      <c r="H29" s="1076">
        <f t="shared" ref="H29:M29" si="2">H25*1</f>
        <v>25.6</v>
      </c>
      <c r="I29" s="1076">
        <f t="shared" si="2"/>
        <v>0.6</v>
      </c>
      <c r="J29" s="1076">
        <f t="shared" si="2"/>
        <v>0</v>
      </c>
      <c r="K29" s="1076">
        <f t="shared" si="2"/>
        <v>25</v>
      </c>
      <c r="L29" s="1076">
        <f t="shared" si="2"/>
        <v>40</v>
      </c>
      <c r="M29" s="1076">
        <f t="shared" si="2"/>
        <v>50</v>
      </c>
      <c r="N29" s="1077"/>
      <c r="O29" s="1078"/>
      <c r="P29" s="1078"/>
      <c r="Q29" s="1079"/>
      <c r="R29" s="1023"/>
      <c r="S29" s="1023"/>
      <c r="T29" s="1023"/>
      <c r="U29" s="1023"/>
      <c r="V29" s="1023"/>
      <c r="W29" s="1023"/>
    </row>
    <row r="30" spans="1:23" ht="13.8" thickBot="1">
      <c r="A30" s="1080" t="s">
        <v>13</v>
      </c>
      <c r="B30" s="1629" t="s">
        <v>11</v>
      </c>
      <c r="C30" s="2900" t="s">
        <v>14</v>
      </c>
      <c r="D30" s="2900"/>
      <c r="E30" s="2900"/>
      <c r="F30" s="2900"/>
      <c r="G30" s="2900"/>
      <c r="H30" s="1081">
        <f t="shared" ref="H30:M30" si="3">H18+H24+H29</f>
        <v>200</v>
      </c>
      <c r="I30" s="1081">
        <f t="shared" si="3"/>
        <v>55.6</v>
      </c>
      <c r="J30" s="1081">
        <f t="shared" si="3"/>
        <v>0</v>
      </c>
      <c r="K30" s="1081">
        <f t="shared" si="3"/>
        <v>144.4</v>
      </c>
      <c r="L30" s="1081">
        <f t="shared" si="3"/>
        <v>210</v>
      </c>
      <c r="M30" s="1081">
        <f t="shared" si="3"/>
        <v>240</v>
      </c>
      <c r="N30" s="1082"/>
      <c r="O30" s="1083"/>
      <c r="P30" s="1083"/>
      <c r="Q30" s="1083"/>
      <c r="R30" s="1023"/>
      <c r="S30" s="1023"/>
      <c r="T30" s="1023"/>
      <c r="U30" s="1023"/>
      <c r="V30" s="1023"/>
      <c r="W30" s="1023"/>
    </row>
    <row r="31" spans="1:23" ht="13.95" customHeight="1" thickBot="1">
      <c r="A31" s="1632" t="s">
        <v>13</v>
      </c>
      <c r="B31" s="1015" t="s">
        <v>13</v>
      </c>
      <c r="C31" s="2901" t="s">
        <v>1126</v>
      </c>
      <c r="D31" s="2901"/>
      <c r="E31" s="2901"/>
      <c r="F31" s="2901"/>
      <c r="G31" s="2901"/>
      <c r="H31" s="2901"/>
      <c r="I31" s="2901"/>
      <c r="J31" s="2901"/>
      <c r="K31" s="2901"/>
      <c r="L31" s="2901"/>
      <c r="M31" s="2901"/>
      <c r="N31" s="2901"/>
      <c r="O31" s="2901"/>
      <c r="P31" s="2901"/>
      <c r="Q31" s="2901"/>
      <c r="R31" s="1023"/>
      <c r="S31" s="1023"/>
      <c r="T31" s="1023"/>
      <c r="U31" s="1023"/>
      <c r="V31" s="1023"/>
      <c r="W31" s="1023"/>
    </row>
    <row r="32" spans="1:23" ht="26.4" customHeight="1">
      <c r="A32" s="2906" t="s">
        <v>13</v>
      </c>
      <c r="B32" s="2908" t="s">
        <v>13</v>
      </c>
      <c r="C32" s="2910" t="s">
        <v>11</v>
      </c>
      <c r="D32" s="1084" t="s">
        <v>517</v>
      </c>
      <c r="E32" s="1085" t="s">
        <v>40</v>
      </c>
      <c r="F32" s="1642" t="s">
        <v>102</v>
      </c>
      <c r="G32" s="816" t="s">
        <v>36</v>
      </c>
      <c r="H32" s="291">
        <f>I32+K32</f>
        <v>70</v>
      </c>
      <c r="I32" s="290">
        <v>70</v>
      </c>
      <c r="J32" s="290">
        <v>0</v>
      </c>
      <c r="K32" s="290">
        <v>0</v>
      </c>
      <c r="L32" s="1086">
        <v>80</v>
      </c>
      <c r="M32" s="291">
        <v>100</v>
      </c>
      <c r="N32" s="1087"/>
      <c r="O32" s="1088"/>
      <c r="P32" s="1088"/>
      <c r="Q32" s="1089"/>
      <c r="R32" s="1023"/>
      <c r="S32" s="1023"/>
      <c r="T32" s="1024"/>
      <c r="U32" s="1023"/>
      <c r="V32" s="1023"/>
      <c r="W32" s="1023"/>
    </row>
    <row r="33" spans="1:23" ht="23.4" customHeight="1">
      <c r="A33" s="2907"/>
      <c r="B33" s="2909"/>
      <c r="C33" s="2911"/>
      <c r="D33" s="1090" t="s">
        <v>518</v>
      </c>
      <c r="E33" s="1634"/>
      <c r="F33" s="1635"/>
      <c r="G33" s="1623"/>
      <c r="H33" s="1637"/>
      <c r="I33" s="1636"/>
      <c r="J33" s="1091"/>
      <c r="K33" s="1636"/>
      <c r="L33" s="1092"/>
      <c r="M33" s="1637"/>
      <c r="N33" s="1093" t="s">
        <v>519</v>
      </c>
      <c r="O33" s="1094">
        <v>5</v>
      </c>
      <c r="P33" s="1094">
        <v>4</v>
      </c>
      <c r="Q33" s="1095">
        <v>4</v>
      </c>
      <c r="R33" s="1023"/>
      <c r="S33" s="1023"/>
      <c r="T33" s="1024"/>
      <c r="U33" s="1023"/>
      <c r="V33" s="1023"/>
      <c r="W33" s="1023"/>
    </row>
    <row r="34" spans="1:23" ht="22.2" customHeight="1">
      <c r="A34" s="2907"/>
      <c r="B34" s="2909"/>
      <c r="C34" s="2911"/>
      <c r="D34" s="2912" t="s">
        <v>520</v>
      </c>
      <c r="E34" s="2914"/>
      <c r="F34" s="2902"/>
      <c r="G34" s="2904"/>
      <c r="H34" s="2905"/>
      <c r="I34" s="1636"/>
      <c r="J34" s="1091"/>
      <c r="K34" s="1636"/>
      <c r="L34" s="1092"/>
      <c r="M34" s="2881"/>
      <c r="N34" s="1096" t="s">
        <v>744</v>
      </c>
      <c r="O34" s="1097">
        <v>2</v>
      </c>
      <c r="P34" s="1097">
        <v>2</v>
      </c>
      <c r="Q34" s="1098">
        <v>2</v>
      </c>
      <c r="R34" s="1023"/>
      <c r="S34" s="1023"/>
      <c r="T34" s="1024"/>
      <c r="U34" s="1023"/>
      <c r="V34" s="1023"/>
      <c r="W34" s="1023"/>
    </row>
    <row r="35" spans="1:23" ht="13.2" customHeight="1">
      <c r="A35" s="2907"/>
      <c r="B35" s="2909"/>
      <c r="C35" s="2911"/>
      <c r="D35" s="2913"/>
      <c r="E35" s="2915"/>
      <c r="F35" s="2903"/>
      <c r="G35" s="2903"/>
      <c r="H35" s="2903"/>
      <c r="I35" s="1636"/>
      <c r="J35" s="1091"/>
      <c r="K35" s="1636"/>
      <c r="L35" s="1092"/>
      <c r="M35" s="2882"/>
      <c r="N35" s="1072" t="s">
        <v>521</v>
      </c>
      <c r="O35" s="1097">
        <v>6</v>
      </c>
      <c r="P35" s="1097">
        <v>3</v>
      </c>
      <c r="Q35" s="1098">
        <v>3</v>
      </c>
      <c r="R35" s="1023"/>
      <c r="S35" s="1023"/>
      <c r="T35" s="1024"/>
      <c r="U35" s="1023"/>
      <c r="V35" s="1023"/>
      <c r="W35" s="1023"/>
    </row>
    <row r="36" spans="1:23" ht="24.6" customHeight="1">
      <c r="A36" s="2907"/>
      <c r="B36" s="2909"/>
      <c r="C36" s="2911"/>
      <c r="D36" s="1073" t="s">
        <v>522</v>
      </c>
      <c r="E36" s="2915"/>
      <c r="F36" s="2903"/>
      <c r="G36" s="2903"/>
      <c r="H36" s="2903"/>
      <c r="I36" s="1636"/>
      <c r="J36" s="1091"/>
      <c r="K36" s="1636"/>
      <c r="L36" s="1092"/>
      <c r="M36" s="2882"/>
      <c r="N36" s="1099" t="s">
        <v>523</v>
      </c>
      <c r="O36" s="1097">
        <v>5</v>
      </c>
      <c r="P36" s="1097">
        <v>5</v>
      </c>
      <c r="Q36" s="1098">
        <v>5</v>
      </c>
      <c r="R36" s="1023"/>
      <c r="S36" s="1023"/>
      <c r="T36" s="1024"/>
      <c r="U36" s="1023"/>
      <c r="V36" s="1023"/>
      <c r="W36" s="1023"/>
    </row>
    <row r="37" spans="1:23" ht="13.2" customHeight="1">
      <c r="A37" s="2907"/>
      <c r="B37" s="2909"/>
      <c r="C37" s="2911"/>
      <c r="D37" s="1073" t="s">
        <v>524</v>
      </c>
      <c r="E37" s="2915"/>
      <c r="F37" s="2903"/>
      <c r="G37" s="2903"/>
      <c r="H37" s="2903"/>
      <c r="I37" s="1636"/>
      <c r="J37" s="1091"/>
      <c r="K37" s="1636"/>
      <c r="L37" s="1092"/>
      <c r="M37" s="2882"/>
      <c r="N37" s="1099" t="s">
        <v>525</v>
      </c>
      <c r="O37" s="1097">
        <v>4</v>
      </c>
      <c r="P37" s="1097">
        <v>4</v>
      </c>
      <c r="Q37" s="1098">
        <v>4</v>
      </c>
      <c r="R37" s="1023"/>
      <c r="S37" s="1023"/>
      <c r="T37" s="1024"/>
      <c r="U37" s="1023"/>
      <c r="V37" s="1023"/>
      <c r="W37" s="1023"/>
    </row>
    <row r="38" spans="1:23" ht="23.4" customHeight="1" thickBot="1">
      <c r="A38" s="2907"/>
      <c r="B38" s="2909"/>
      <c r="C38" s="2911"/>
      <c r="D38" s="1073"/>
      <c r="E38" s="2915"/>
      <c r="F38" s="2903"/>
      <c r="G38" s="2903"/>
      <c r="H38" s="2903"/>
      <c r="I38" s="1636"/>
      <c r="J38" s="1091"/>
      <c r="K38" s="1636"/>
      <c r="L38" s="1092"/>
      <c r="M38" s="2882"/>
      <c r="N38" s="1096" t="s">
        <v>526</v>
      </c>
      <c r="O38" s="1100">
        <v>1</v>
      </c>
      <c r="P38" s="1100">
        <v>1</v>
      </c>
      <c r="Q38" s="1101">
        <v>1</v>
      </c>
      <c r="R38" s="1023"/>
      <c r="S38" s="1023"/>
      <c r="T38" s="1024"/>
      <c r="U38" s="1023"/>
      <c r="V38" s="1023"/>
      <c r="W38" s="1023"/>
    </row>
    <row r="39" spans="1:23" ht="13.8" thickBot="1">
      <c r="A39" s="1102"/>
      <c r="B39" s="1103"/>
      <c r="C39" s="1104"/>
      <c r="D39" s="1105"/>
      <c r="E39" s="1106"/>
      <c r="F39" s="2883" t="s">
        <v>12</v>
      </c>
      <c r="G39" s="2884"/>
      <c r="H39" s="1107">
        <f t="shared" ref="H39:M39" si="4">H32*1</f>
        <v>70</v>
      </c>
      <c r="I39" s="1107">
        <f t="shared" si="4"/>
        <v>70</v>
      </c>
      <c r="J39" s="1107">
        <f t="shared" si="4"/>
        <v>0</v>
      </c>
      <c r="K39" s="1107">
        <f t="shared" si="4"/>
        <v>0</v>
      </c>
      <c r="L39" s="1107">
        <f t="shared" si="4"/>
        <v>80</v>
      </c>
      <c r="M39" s="1107">
        <f t="shared" si="4"/>
        <v>100</v>
      </c>
      <c r="N39" s="1108"/>
      <c r="O39" s="1109"/>
      <c r="P39" s="1109"/>
      <c r="Q39" s="1110"/>
      <c r="R39" s="1023"/>
      <c r="S39" s="1023"/>
      <c r="T39" s="1024"/>
      <c r="U39" s="1023"/>
      <c r="V39" s="1023"/>
      <c r="W39" s="1023"/>
    </row>
    <row r="40" spans="1:23" ht="13.8" thickBot="1">
      <c r="A40" s="1111" t="s">
        <v>13</v>
      </c>
      <c r="B40" s="1103" t="s">
        <v>13</v>
      </c>
      <c r="C40" s="2885" t="s">
        <v>14</v>
      </c>
      <c r="D40" s="2886"/>
      <c r="E40" s="2886"/>
      <c r="F40" s="2886"/>
      <c r="G40" s="2887"/>
      <c r="H40" s="1112">
        <f t="shared" ref="H40:M40" si="5">H39*1</f>
        <v>70</v>
      </c>
      <c r="I40" s="1112">
        <f t="shared" si="5"/>
        <v>70</v>
      </c>
      <c r="J40" s="1112">
        <f t="shared" si="5"/>
        <v>0</v>
      </c>
      <c r="K40" s="1112">
        <f t="shared" si="5"/>
        <v>0</v>
      </c>
      <c r="L40" s="1112">
        <f t="shared" si="5"/>
        <v>80</v>
      </c>
      <c r="M40" s="1112">
        <f t="shared" si="5"/>
        <v>100</v>
      </c>
      <c r="N40" s="2894"/>
      <c r="O40" s="2895"/>
      <c r="P40" s="2895"/>
      <c r="Q40" s="2896"/>
      <c r="R40" s="1023"/>
      <c r="S40" s="1023"/>
      <c r="T40" s="1024"/>
      <c r="U40" s="1023"/>
      <c r="V40" s="1023"/>
      <c r="W40" s="1023"/>
    </row>
    <row r="41" spans="1:23" ht="13.8" thickBot="1">
      <c r="A41" s="642" t="s">
        <v>13</v>
      </c>
      <c r="B41" s="2897" t="s">
        <v>60</v>
      </c>
      <c r="C41" s="2898"/>
      <c r="D41" s="2898"/>
      <c r="E41" s="2898"/>
      <c r="F41" s="2898"/>
      <c r="G41" s="2898"/>
      <c r="H41" s="1112">
        <f t="shared" ref="H41:M41" si="6">H40+H30</f>
        <v>270</v>
      </c>
      <c r="I41" s="1112">
        <f t="shared" si="6"/>
        <v>125.6</v>
      </c>
      <c r="J41" s="1112">
        <f t="shared" si="6"/>
        <v>0</v>
      </c>
      <c r="K41" s="1112">
        <f t="shared" si="6"/>
        <v>144.4</v>
      </c>
      <c r="L41" s="1112">
        <f t="shared" si="6"/>
        <v>290</v>
      </c>
      <c r="M41" s="1112">
        <f t="shared" si="6"/>
        <v>340</v>
      </c>
      <c r="N41" s="683"/>
      <c r="O41" s="656"/>
      <c r="P41" s="656"/>
      <c r="Q41" s="657"/>
      <c r="R41" s="1023"/>
      <c r="S41" s="1023"/>
      <c r="T41" s="1023"/>
      <c r="U41" s="1023"/>
      <c r="V41" s="1023"/>
      <c r="W41" s="1023"/>
    </row>
    <row r="42" spans="1:23" ht="13.8" thickBot="1">
      <c r="A42" s="36" t="s">
        <v>13</v>
      </c>
      <c r="B42" s="2899" t="s">
        <v>15</v>
      </c>
      <c r="C42" s="2899"/>
      <c r="D42" s="2899"/>
      <c r="E42" s="2899"/>
      <c r="F42" s="2899"/>
      <c r="G42" s="2899"/>
      <c r="H42" s="1113">
        <f t="shared" ref="H42:M42" si="7">H41*1</f>
        <v>270</v>
      </c>
      <c r="I42" s="1113">
        <f t="shared" si="7"/>
        <v>125.6</v>
      </c>
      <c r="J42" s="1113">
        <f t="shared" si="7"/>
        <v>0</v>
      </c>
      <c r="K42" s="1113">
        <f t="shared" si="7"/>
        <v>144.4</v>
      </c>
      <c r="L42" s="1113">
        <f t="shared" si="7"/>
        <v>290</v>
      </c>
      <c r="M42" s="1113">
        <f t="shared" si="7"/>
        <v>340</v>
      </c>
      <c r="N42" s="2543"/>
      <c r="O42" s="2544"/>
      <c r="P42" s="2544"/>
      <c r="Q42" s="2545"/>
      <c r="R42" s="1023"/>
      <c r="S42" s="1023"/>
      <c r="T42" s="1023"/>
      <c r="U42" s="1023"/>
      <c r="V42" s="1023"/>
      <c r="W42" s="1023"/>
    </row>
    <row r="43" spans="1:23">
      <c r="A43" s="283"/>
      <c r="B43" s="283"/>
      <c r="C43" s="198"/>
      <c r="D43" s="1114"/>
      <c r="E43" s="685"/>
      <c r="F43" s="284"/>
      <c r="G43" s="284"/>
      <c r="H43" s="284"/>
      <c r="I43" s="284"/>
      <c r="J43" s="284"/>
      <c r="K43" s="284"/>
      <c r="L43" s="284"/>
      <c r="M43" s="284"/>
      <c r="N43" s="283"/>
      <c r="O43" s="39"/>
      <c r="P43" s="283"/>
      <c r="Q43" s="283"/>
      <c r="R43" s="1023"/>
      <c r="S43" s="1023"/>
      <c r="T43" s="1023"/>
      <c r="U43" s="1023"/>
      <c r="V43" s="1023"/>
      <c r="W43" s="1023"/>
    </row>
    <row r="44" spans="1:23">
      <c r="A44" s="283"/>
      <c r="B44" s="283"/>
      <c r="C44" s="198"/>
      <c r="D44" s="1114"/>
      <c r="E44" s="685"/>
      <c r="F44" s="284"/>
      <c r="G44" s="284"/>
      <c r="H44" s="284"/>
      <c r="I44" s="284"/>
      <c r="J44" s="284"/>
      <c r="K44" s="284"/>
      <c r="L44" s="284"/>
      <c r="M44" s="284"/>
      <c r="N44" s="283"/>
      <c r="O44" s="39"/>
      <c r="P44" s="283"/>
      <c r="Q44" s="283"/>
      <c r="R44" s="1023"/>
      <c r="S44" s="1023"/>
      <c r="T44" s="1023"/>
      <c r="U44" s="1023"/>
      <c r="V44" s="1023"/>
      <c r="W44" s="1023"/>
    </row>
    <row r="45" spans="1:23" ht="13.95" customHeight="1" thickBot="1">
      <c r="A45" s="283"/>
      <c r="B45" s="283"/>
      <c r="C45" s="198"/>
      <c r="D45" s="1114"/>
      <c r="E45" s="685"/>
      <c r="F45" s="2888" t="s">
        <v>16</v>
      </c>
      <c r="G45" s="2888"/>
      <c r="H45" s="2888"/>
      <c r="I45" s="2888"/>
      <c r="J45" s="2888"/>
      <c r="K45" s="2888"/>
      <c r="L45" s="2888"/>
      <c r="M45" s="2888"/>
      <c r="N45" s="283"/>
      <c r="O45" s="39"/>
      <c r="P45" s="283"/>
      <c r="Q45" s="283"/>
      <c r="R45" s="284"/>
      <c r="S45" s="284"/>
      <c r="T45" s="284"/>
      <c r="U45" s="284"/>
      <c r="V45" s="284"/>
      <c r="W45" s="284"/>
    </row>
    <row r="46" spans="1:23" ht="38.4" customHeight="1" thickBot="1">
      <c r="A46" s="283"/>
      <c r="B46" s="283"/>
      <c r="C46" s="2528" t="s">
        <v>17</v>
      </c>
      <c r="D46" s="2889"/>
      <c r="E46" s="2889"/>
      <c r="F46" s="2889"/>
      <c r="G46" s="2890"/>
      <c r="H46" s="2528" t="s">
        <v>680</v>
      </c>
      <c r="I46" s="2889"/>
      <c r="J46" s="2889"/>
      <c r="K46" s="2890"/>
      <c r="L46" s="284"/>
      <c r="M46" s="284"/>
      <c r="N46" s="283"/>
      <c r="O46" s="39"/>
      <c r="P46" s="283"/>
      <c r="Q46" s="283"/>
      <c r="R46" s="1023"/>
      <c r="S46" s="1023"/>
      <c r="T46" s="1023"/>
      <c r="U46" s="1023"/>
      <c r="V46" s="1023"/>
      <c r="W46" s="1023"/>
    </row>
    <row r="47" spans="1:23" ht="13.95" customHeight="1" thickBot="1">
      <c r="A47" s="283"/>
      <c r="B47" s="283"/>
      <c r="C47" s="2891" t="s">
        <v>18</v>
      </c>
      <c r="D47" s="2892"/>
      <c r="E47" s="2892"/>
      <c r="F47" s="2892"/>
      <c r="G47" s="2893"/>
      <c r="H47" s="2867">
        <f>H48+H49+H50+H51+H52+H53</f>
        <v>270</v>
      </c>
      <c r="I47" s="2868"/>
      <c r="J47" s="2868"/>
      <c r="K47" s="2869"/>
      <c r="L47" s="284"/>
      <c r="M47" s="284"/>
      <c r="N47" s="283"/>
      <c r="O47" s="39"/>
      <c r="P47" s="283"/>
      <c r="Q47" s="283"/>
      <c r="R47" s="284"/>
      <c r="S47" s="284"/>
      <c r="T47" s="284"/>
      <c r="U47" s="284"/>
      <c r="V47" s="284"/>
      <c r="W47" s="284"/>
    </row>
    <row r="48" spans="1:23" ht="13.2" customHeight="1">
      <c r="A48" s="283"/>
      <c r="B48" s="283"/>
      <c r="C48" s="2875" t="s">
        <v>214</v>
      </c>
      <c r="D48" s="2876"/>
      <c r="E48" s="2876"/>
      <c r="F48" s="2876"/>
      <c r="G48" s="2877"/>
      <c r="H48" s="2878">
        <v>270</v>
      </c>
      <c r="I48" s="2879"/>
      <c r="J48" s="2879"/>
      <c r="K48" s="2880"/>
      <c r="L48" s="284"/>
      <c r="M48" s="284"/>
      <c r="N48" s="283"/>
      <c r="O48" s="39"/>
      <c r="P48" s="283"/>
      <c r="Q48" s="283"/>
      <c r="R48" s="284"/>
      <c r="S48" s="284"/>
      <c r="T48" s="284"/>
      <c r="U48" s="284"/>
      <c r="V48" s="284"/>
      <c r="W48" s="284"/>
    </row>
    <row r="49" spans="1:23" ht="13.2" customHeight="1">
      <c r="A49" s="283"/>
      <c r="B49" s="283"/>
      <c r="C49" s="2870" t="s">
        <v>487</v>
      </c>
      <c r="D49" s="2871"/>
      <c r="E49" s="2871"/>
      <c r="F49" s="2871"/>
      <c r="G49" s="2872"/>
      <c r="H49" s="2858"/>
      <c r="I49" s="2873"/>
      <c r="J49" s="2873"/>
      <c r="K49" s="2874"/>
      <c r="L49" s="284"/>
      <c r="M49" s="284"/>
      <c r="N49" s="283"/>
      <c r="O49" s="39"/>
      <c r="P49" s="283"/>
      <c r="Q49" s="283"/>
      <c r="R49" s="284"/>
      <c r="S49" s="284"/>
      <c r="T49" s="284"/>
      <c r="U49" s="284"/>
      <c r="V49" s="284"/>
      <c r="W49" s="284"/>
    </row>
    <row r="50" spans="1:23" ht="13.2" customHeight="1">
      <c r="A50" s="283"/>
      <c r="B50" s="283"/>
      <c r="C50" s="2870" t="s">
        <v>215</v>
      </c>
      <c r="D50" s="2871"/>
      <c r="E50" s="2871"/>
      <c r="F50" s="2871"/>
      <c r="G50" s="2872"/>
      <c r="H50" s="2858"/>
      <c r="I50" s="2873"/>
      <c r="J50" s="2873"/>
      <c r="K50" s="2874"/>
      <c r="L50" s="284"/>
      <c r="M50" s="284"/>
      <c r="N50" s="283"/>
      <c r="O50" s="39"/>
      <c r="P50" s="283"/>
      <c r="Q50" s="283"/>
      <c r="R50" s="284"/>
      <c r="S50" s="284"/>
      <c r="T50" s="284"/>
      <c r="U50" s="284"/>
      <c r="V50" s="284"/>
      <c r="W50" s="284"/>
    </row>
    <row r="51" spans="1:23" ht="13.2" customHeight="1">
      <c r="A51" s="283"/>
      <c r="B51" s="283"/>
      <c r="C51" s="2870" t="s">
        <v>488</v>
      </c>
      <c r="D51" s="2871"/>
      <c r="E51" s="2871"/>
      <c r="F51" s="2871"/>
      <c r="G51" s="2872"/>
      <c r="H51" s="2858"/>
      <c r="I51" s="2873"/>
      <c r="J51" s="2873"/>
      <c r="K51" s="2874"/>
      <c r="L51" s="284"/>
      <c r="M51" s="284"/>
      <c r="N51" s="283"/>
      <c r="O51" s="39"/>
      <c r="P51" s="283"/>
      <c r="Q51" s="283"/>
      <c r="R51" s="284"/>
      <c r="S51" s="284"/>
      <c r="T51" s="284"/>
      <c r="U51" s="284"/>
      <c r="V51" s="284"/>
      <c r="W51" s="284"/>
    </row>
    <row r="52" spans="1:23" ht="13.2" customHeight="1">
      <c r="A52" s="283"/>
      <c r="B52" s="283"/>
      <c r="C52" s="2855" t="s">
        <v>216</v>
      </c>
      <c r="D52" s="2856"/>
      <c r="E52" s="2856"/>
      <c r="F52" s="2856"/>
      <c r="G52" s="2857"/>
      <c r="H52" s="2858"/>
      <c r="I52" s="2510"/>
      <c r="J52" s="2510"/>
      <c r="K52" s="2511"/>
      <c r="L52" s="284"/>
      <c r="M52" s="284"/>
      <c r="N52" s="283"/>
      <c r="O52" s="39"/>
      <c r="P52" s="283"/>
      <c r="Q52" s="283"/>
      <c r="R52" s="284"/>
      <c r="S52" s="284"/>
      <c r="T52" s="284"/>
      <c r="U52" s="284"/>
      <c r="V52" s="284"/>
      <c r="W52" s="284"/>
    </row>
    <row r="53" spans="1:23" ht="13.95" customHeight="1" thickBot="1">
      <c r="A53" s="283"/>
      <c r="B53" s="283"/>
      <c r="C53" s="2859" t="s">
        <v>217</v>
      </c>
      <c r="D53" s="2860"/>
      <c r="E53" s="2860"/>
      <c r="F53" s="2860"/>
      <c r="G53" s="2861"/>
      <c r="H53" s="2847"/>
      <c r="I53" s="2862"/>
      <c r="J53" s="2862"/>
      <c r="K53" s="2863"/>
      <c r="L53" s="284"/>
      <c r="M53" s="284"/>
      <c r="N53" s="283"/>
      <c r="O53" s="39"/>
      <c r="P53" s="283"/>
      <c r="Q53" s="283"/>
      <c r="R53" s="284"/>
      <c r="S53" s="284"/>
      <c r="T53" s="284"/>
      <c r="U53" s="284"/>
      <c r="V53" s="284"/>
      <c r="W53" s="284"/>
    </row>
    <row r="54" spans="1:23" ht="13.95" customHeight="1" thickBot="1">
      <c r="A54" s="283"/>
      <c r="B54" s="283"/>
      <c r="C54" s="2864" t="s">
        <v>19</v>
      </c>
      <c r="D54" s="2865"/>
      <c r="E54" s="2865"/>
      <c r="F54" s="2865"/>
      <c r="G54" s="2866"/>
      <c r="H54" s="2867">
        <f>SUM(H55:K55)</f>
        <v>0</v>
      </c>
      <c r="I54" s="2868"/>
      <c r="J54" s="2868"/>
      <c r="K54" s="2869"/>
      <c r="L54" s="284"/>
      <c r="M54" s="284"/>
      <c r="N54" s="283"/>
      <c r="O54" s="39"/>
      <c r="P54" s="283"/>
      <c r="Q54" s="283"/>
      <c r="R54" s="284"/>
      <c r="S54" s="284"/>
      <c r="T54" s="284"/>
      <c r="U54" s="284"/>
      <c r="V54" s="284"/>
      <c r="W54" s="284"/>
    </row>
    <row r="55" spans="1:23" ht="13.95" customHeight="1" thickBot="1">
      <c r="A55" s="283"/>
      <c r="B55" s="283"/>
      <c r="C55" s="2844" t="s">
        <v>218</v>
      </c>
      <c r="D55" s="2845"/>
      <c r="E55" s="2845"/>
      <c r="F55" s="2845"/>
      <c r="G55" s="2846"/>
      <c r="H55" s="2847"/>
      <c r="I55" s="2848"/>
      <c r="J55" s="2848"/>
      <c r="K55" s="2849"/>
      <c r="L55" s="284"/>
      <c r="M55" s="284"/>
      <c r="N55" s="283"/>
      <c r="O55" s="39"/>
      <c r="P55" s="283"/>
      <c r="Q55" s="283"/>
      <c r="R55" s="284"/>
      <c r="S55" s="284"/>
      <c r="T55" s="284"/>
      <c r="U55" s="284"/>
      <c r="V55" s="284"/>
      <c r="W55" s="284"/>
    </row>
    <row r="56" spans="1:23" ht="13.95" customHeight="1" thickBot="1">
      <c r="A56" s="283"/>
      <c r="B56" s="283"/>
      <c r="C56" s="2850" t="s">
        <v>20</v>
      </c>
      <c r="D56" s="2851"/>
      <c r="E56" s="2851"/>
      <c r="F56" s="2851"/>
      <c r="G56" s="2852"/>
      <c r="H56" s="2853">
        <f>H54+H47</f>
        <v>270</v>
      </c>
      <c r="I56" s="2853"/>
      <c r="J56" s="2853"/>
      <c r="K56" s="2854"/>
      <c r="L56" s="283"/>
      <c r="M56" s="283"/>
      <c r="N56" s="283"/>
      <c r="O56" s="39"/>
      <c r="P56" s="283"/>
      <c r="Q56" s="283"/>
      <c r="R56" s="284"/>
      <c r="S56" s="284"/>
      <c r="T56" s="284"/>
      <c r="U56" s="284"/>
      <c r="V56" s="284"/>
      <c r="W56" s="284"/>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zoomScaleNormal="100" workbookViewId="0">
      <selection activeCell="N1" sqref="N1:Q1"/>
    </sheetView>
  </sheetViews>
  <sheetFormatPr defaultRowHeight="13.2"/>
  <cols>
    <col min="1" max="1" width="2.6640625" customWidth="1"/>
    <col min="2" max="2" width="3" customWidth="1"/>
    <col min="3" max="3" width="3.109375" customWidth="1"/>
    <col min="4" max="4" width="30.88671875" customWidth="1"/>
    <col min="5" max="5" width="8.33203125" customWidth="1"/>
    <col min="6" max="6" width="3.5546875" customWidth="1"/>
    <col min="7" max="8" width="6.109375" customWidth="1"/>
    <col min="9" max="9" width="6.88671875" customWidth="1"/>
    <col min="10" max="10" width="4.5546875" customWidth="1"/>
    <col min="11" max="11" width="4.6640625" customWidth="1"/>
    <col min="12" max="12" width="6.109375" customWidth="1"/>
    <col min="13" max="13" width="5.88671875" customWidth="1"/>
    <col min="14" max="14" width="28.44140625" customWidth="1"/>
    <col min="15" max="15" width="4.5546875" customWidth="1"/>
    <col min="16" max="16" width="4.44140625" bestFit="1" customWidth="1"/>
    <col min="17" max="17" width="4.109375" customWidth="1"/>
  </cols>
  <sheetData>
    <row r="1" spans="1:23" ht="46.95" customHeight="1">
      <c r="N1" s="3139" t="s">
        <v>1143</v>
      </c>
      <c r="O1" s="3139"/>
      <c r="P1" s="3139"/>
      <c r="Q1" s="3139"/>
    </row>
    <row r="2" spans="1:23" ht="15.6">
      <c r="A2" s="633"/>
      <c r="B2" s="633"/>
      <c r="C2" s="633"/>
      <c r="D2" s="1651" t="s">
        <v>1005</v>
      </c>
      <c r="E2" s="2331"/>
      <c r="F2" s="1651"/>
      <c r="G2" s="2332"/>
      <c r="H2" s="1651"/>
      <c r="I2" s="1651"/>
      <c r="J2" s="633"/>
      <c r="K2" s="633"/>
      <c r="L2" s="708"/>
      <c r="M2" s="691"/>
      <c r="N2" s="691"/>
      <c r="O2" s="691"/>
      <c r="P2" s="691"/>
      <c r="Q2" s="691"/>
      <c r="R2" s="659"/>
      <c r="S2" s="659"/>
      <c r="T2" s="659"/>
      <c r="U2" s="659"/>
      <c r="V2" s="659"/>
      <c r="W2" s="659"/>
    </row>
    <row r="3" spans="1:23" ht="13.8" thickBot="1">
      <c r="A3" s="14"/>
      <c r="B3" s="15"/>
      <c r="C3" s="15"/>
      <c r="D3" s="3008" t="s">
        <v>33</v>
      </c>
      <c r="E3" s="3008"/>
      <c r="F3" s="3008"/>
      <c r="G3" s="3008"/>
      <c r="H3" s="3008"/>
      <c r="I3" s="3008"/>
      <c r="J3" s="3008"/>
      <c r="K3" s="3008"/>
      <c r="L3" s="3008"/>
      <c r="M3" s="3008"/>
      <c r="N3" s="3008"/>
      <c r="O3" s="3008"/>
      <c r="P3" s="3008"/>
      <c r="Q3" s="3008"/>
      <c r="R3" s="3008"/>
      <c r="S3" s="3008"/>
      <c r="T3" s="3008"/>
      <c r="U3" s="3008"/>
      <c r="V3" s="3008"/>
      <c r="W3" s="3008"/>
    </row>
    <row r="4" spans="1:23" ht="34.200000000000003" customHeight="1">
      <c r="A4" s="2673" t="s">
        <v>0</v>
      </c>
      <c r="B4" s="2676" t="s">
        <v>1</v>
      </c>
      <c r="C4" s="2676" t="s">
        <v>2</v>
      </c>
      <c r="D4" s="2679" t="s">
        <v>3</v>
      </c>
      <c r="E4" s="2682" t="s">
        <v>4</v>
      </c>
      <c r="F4" s="2685" t="s">
        <v>5</v>
      </c>
      <c r="G4" s="2651" t="s">
        <v>6</v>
      </c>
      <c r="H4" s="2531" t="s">
        <v>1006</v>
      </c>
      <c r="I4" s="2532"/>
      <c r="J4" s="2532"/>
      <c r="K4" s="2533"/>
      <c r="L4" s="3009" t="s">
        <v>1007</v>
      </c>
      <c r="M4" s="3005" t="s">
        <v>1008</v>
      </c>
      <c r="N4" s="2654" t="s">
        <v>21</v>
      </c>
      <c r="O4" s="2655"/>
      <c r="P4" s="2655"/>
      <c r="Q4" s="2656"/>
      <c r="R4" s="41"/>
      <c r="S4" s="41"/>
      <c r="T4" s="41"/>
      <c r="U4" s="41"/>
      <c r="V4" s="41"/>
      <c r="W4" s="41"/>
    </row>
    <row r="5" spans="1:23">
      <c r="A5" s="2674"/>
      <c r="B5" s="2677"/>
      <c r="C5" s="2677"/>
      <c r="D5" s="2680"/>
      <c r="E5" s="2683"/>
      <c r="F5" s="2686"/>
      <c r="G5" s="2652"/>
      <c r="H5" s="2657" t="s">
        <v>7</v>
      </c>
      <c r="I5" s="2659" t="s">
        <v>8</v>
      </c>
      <c r="J5" s="2659"/>
      <c r="K5" s="2660" t="s">
        <v>125</v>
      </c>
      <c r="L5" s="3010"/>
      <c r="M5" s="3006"/>
      <c r="N5" s="2662" t="s">
        <v>32</v>
      </c>
      <c r="O5" s="2664" t="s">
        <v>9</v>
      </c>
      <c r="P5" s="2664"/>
      <c r="Q5" s="2665"/>
      <c r="R5" s="41"/>
      <c r="S5" s="41"/>
      <c r="T5" s="41"/>
      <c r="U5" s="41"/>
      <c r="V5" s="41"/>
      <c r="W5" s="41"/>
    </row>
    <row r="6" spans="1:23" ht="111.6" customHeight="1" thickBot="1">
      <c r="A6" s="2675"/>
      <c r="B6" s="2678"/>
      <c r="C6" s="2678"/>
      <c r="D6" s="2681"/>
      <c r="E6" s="2684"/>
      <c r="F6" s="2687"/>
      <c r="G6" s="2653"/>
      <c r="H6" s="2658"/>
      <c r="I6" s="2288" t="s">
        <v>7</v>
      </c>
      <c r="J6" s="2290" t="s">
        <v>10</v>
      </c>
      <c r="K6" s="2661"/>
      <c r="L6" s="3011"/>
      <c r="M6" s="3007"/>
      <c r="N6" s="2663"/>
      <c r="O6" s="639" t="s">
        <v>121</v>
      </c>
      <c r="P6" s="639" t="s">
        <v>433</v>
      </c>
      <c r="Q6" s="640" t="s">
        <v>671</v>
      </c>
      <c r="R6" s="41"/>
      <c r="S6" s="41"/>
      <c r="T6" s="41"/>
      <c r="U6" s="41"/>
      <c r="V6" s="41"/>
      <c r="W6" s="41"/>
    </row>
    <row r="7" spans="1:23" ht="13.8" thickBot="1">
      <c r="A7" s="641" t="s">
        <v>11</v>
      </c>
      <c r="B7" s="2634" t="s">
        <v>1009</v>
      </c>
      <c r="C7" s="2634"/>
      <c r="D7" s="2634"/>
      <c r="E7" s="2634"/>
      <c r="F7" s="2634"/>
      <c r="G7" s="2634"/>
      <c r="H7" s="2634"/>
      <c r="I7" s="2634"/>
      <c r="J7" s="2634"/>
      <c r="K7" s="2634"/>
      <c r="L7" s="2634"/>
      <c r="M7" s="2634"/>
      <c r="N7" s="2634"/>
      <c r="O7" s="2634"/>
      <c r="P7" s="2634"/>
      <c r="Q7" s="2635"/>
      <c r="R7" s="41"/>
      <c r="S7" s="41"/>
      <c r="T7" s="41"/>
      <c r="U7" s="41"/>
      <c r="V7" s="41"/>
      <c r="W7" s="41"/>
    </row>
    <row r="8" spans="1:23" ht="13.8" thickBot="1">
      <c r="A8" s="642" t="s">
        <v>11</v>
      </c>
      <c r="B8" s="643" t="s">
        <v>11</v>
      </c>
      <c r="C8" s="2636" t="s">
        <v>1010</v>
      </c>
      <c r="D8" s="2636"/>
      <c r="E8" s="2636"/>
      <c r="F8" s="2636"/>
      <c r="G8" s="2636"/>
      <c r="H8" s="2636"/>
      <c r="I8" s="2636"/>
      <c r="J8" s="2636"/>
      <c r="K8" s="2636"/>
      <c r="L8" s="2636"/>
      <c r="M8" s="2636"/>
      <c r="N8" s="2636"/>
      <c r="O8" s="2636"/>
      <c r="P8" s="2636"/>
      <c r="Q8" s="2637"/>
      <c r="R8" s="41"/>
      <c r="S8" s="41"/>
      <c r="T8" s="41"/>
      <c r="U8" s="41"/>
      <c r="V8" s="41"/>
      <c r="W8" s="41"/>
    </row>
    <row r="9" spans="1:23">
      <c r="A9" s="3012" t="s">
        <v>11</v>
      </c>
      <c r="B9" s="3015" t="s">
        <v>11</v>
      </c>
      <c r="C9" s="2619" t="s">
        <v>11</v>
      </c>
      <c r="D9" s="3017" t="s">
        <v>1011</v>
      </c>
      <c r="E9" s="2626" t="s">
        <v>40</v>
      </c>
      <c r="F9" s="2628" t="s">
        <v>181</v>
      </c>
      <c r="G9" s="3020" t="s">
        <v>36</v>
      </c>
      <c r="H9" s="3022">
        <v>20</v>
      </c>
      <c r="I9" s="3037">
        <v>20</v>
      </c>
      <c r="J9" s="3037">
        <v>0</v>
      </c>
      <c r="K9" s="3039">
        <v>0</v>
      </c>
      <c r="L9" s="3041">
        <v>30</v>
      </c>
      <c r="M9" s="3041">
        <v>30</v>
      </c>
      <c r="N9" s="3033" t="s">
        <v>1012</v>
      </c>
      <c r="O9" s="3024">
        <v>200</v>
      </c>
      <c r="P9" s="3027">
        <v>300</v>
      </c>
      <c r="Q9" s="3030">
        <v>300</v>
      </c>
      <c r="R9" s="41"/>
      <c r="S9" s="41"/>
      <c r="T9" s="41"/>
      <c r="U9" s="41"/>
      <c r="V9" s="41"/>
      <c r="W9" s="41"/>
    </row>
    <row r="10" spans="1:23">
      <c r="A10" s="3013"/>
      <c r="B10" s="2608"/>
      <c r="C10" s="2609"/>
      <c r="D10" s="3018"/>
      <c r="E10" s="2578"/>
      <c r="F10" s="2629"/>
      <c r="G10" s="3021"/>
      <c r="H10" s="3023"/>
      <c r="I10" s="3038"/>
      <c r="J10" s="3038"/>
      <c r="K10" s="3040"/>
      <c r="L10" s="3042"/>
      <c r="M10" s="3042"/>
      <c r="N10" s="3034"/>
      <c r="O10" s="3025"/>
      <c r="P10" s="3028"/>
      <c r="Q10" s="3031"/>
      <c r="R10" s="41"/>
      <c r="S10" s="41"/>
      <c r="T10" s="46"/>
      <c r="U10" s="41"/>
      <c r="V10" s="41"/>
      <c r="W10" s="41"/>
    </row>
    <row r="11" spans="1:23" ht="13.8" thickBot="1">
      <c r="A11" s="3014"/>
      <c r="B11" s="3016"/>
      <c r="C11" s="2620"/>
      <c r="D11" s="3019"/>
      <c r="E11" s="2627"/>
      <c r="F11" s="2630"/>
      <c r="G11" s="645" t="s">
        <v>12</v>
      </c>
      <c r="H11" s="2333">
        <f t="shared" ref="H11:M11" si="0">H9</f>
        <v>20</v>
      </c>
      <c r="I11" s="2333">
        <f t="shared" si="0"/>
        <v>20</v>
      </c>
      <c r="J11" s="2333">
        <f t="shared" si="0"/>
        <v>0</v>
      </c>
      <c r="K11" s="2333">
        <f t="shared" si="0"/>
        <v>0</v>
      </c>
      <c r="L11" s="2333">
        <f t="shared" si="0"/>
        <v>30</v>
      </c>
      <c r="M11" s="2333">
        <f t="shared" si="0"/>
        <v>30</v>
      </c>
      <c r="N11" s="3035"/>
      <c r="O11" s="3026"/>
      <c r="P11" s="3029"/>
      <c r="Q11" s="3032"/>
      <c r="R11" s="51"/>
      <c r="S11" s="41"/>
      <c r="T11" s="46"/>
      <c r="U11" s="41"/>
      <c r="V11" s="41"/>
      <c r="W11" s="41"/>
    </row>
    <row r="12" spans="1:23">
      <c r="A12" s="2293" t="s">
        <v>11</v>
      </c>
      <c r="B12" s="2295" t="s">
        <v>11</v>
      </c>
      <c r="C12" s="2619" t="s">
        <v>35</v>
      </c>
      <c r="D12" s="3017" t="s">
        <v>1013</v>
      </c>
      <c r="E12" s="2628" t="s">
        <v>40</v>
      </c>
      <c r="F12" s="2628" t="s">
        <v>181</v>
      </c>
      <c r="G12" s="2334" t="s">
        <v>36</v>
      </c>
      <c r="H12" s="1899">
        <f>I12+K12</f>
        <v>0</v>
      </c>
      <c r="I12" s="843">
        <v>0</v>
      </c>
      <c r="J12" s="843">
        <v>0</v>
      </c>
      <c r="K12" s="843">
        <v>0</v>
      </c>
      <c r="L12" s="2335">
        <v>20</v>
      </c>
      <c r="M12" s="2335">
        <v>16</v>
      </c>
      <c r="N12" s="2336" t="s">
        <v>1014</v>
      </c>
      <c r="O12" s="2337">
        <v>0</v>
      </c>
      <c r="P12" s="754">
        <v>50</v>
      </c>
      <c r="Q12" s="2338">
        <v>46</v>
      </c>
      <c r="R12" s="51"/>
      <c r="S12" s="41"/>
      <c r="T12" s="46"/>
      <c r="U12" s="41"/>
      <c r="V12" s="41"/>
      <c r="W12" s="41"/>
    </row>
    <row r="13" spans="1:23" ht="24.6" thickBot="1">
      <c r="A13" s="2297"/>
      <c r="B13" s="2298"/>
      <c r="C13" s="2620"/>
      <c r="D13" s="3036"/>
      <c r="E13" s="2630"/>
      <c r="F13" s="2630"/>
      <c r="G13" s="645" t="s">
        <v>12</v>
      </c>
      <c r="H13" s="2339">
        <f t="shared" ref="H13:M13" si="1">H12*1</f>
        <v>0</v>
      </c>
      <c r="I13" s="2339">
        <f t="shared" si="1"/>
        <v>0</v>
      </c>
      <c r="J13" s="2339">
        <f t="shared" si="1"/>
        <v>0</v>
      </c>
      <c r="K13" s="2339">
        <f t="shared" si="1"/>
        <v>0</v>
      </c>
      <c r="L13" s="2339">
        <f t="shared" si="1"/>
        <v>20</v>
      </c>
      <c r="M13" s="2339">
        <f t="shared" si="1"/>
        <v>16</v>
      </c>
      <c r="N13" s="2289" t="s">
        <v>1015</v>
      </c>
      <c r="O13" s="2340">
        <v>0</v>
      </c>
      <c r="P13" s="1487">
        <v>20</v>
      </c>
      <c r="Q13" s="2341">
        <v>20</v>
      </c>
      <c r="R13" s="51"/>
      <c r="S13" s="41"/>
      <c r="T13" s="46"/>
      <c r="U13" s="41"/>
      <c r="V13" s="41"/>
      <c r="W13" s="41"/>
    </row>
    <row r="14" spans="1:23">
      <c r="A14" s="2293" t="s">
        <v>11</v>
      </c>
      <c r="B14" s="2295" t="s">
        <v>11</v>
      </c>
      <c r="C14" s="2619" t="s">
        <v>54</v>
      </c>
      <c r="D14" s="2552" t="s">
        <v>1016</v>
      </c>
      <c r="E14" s="2626" t="s">
        <v>40</v>
      </c>
      <c r="F14" s="2628" t="s">
        <v>181</v>
      </c>
      <c r="G14" s="2342" t="s">
        <v>36</v>
      </c>
      <c r="H14" s="2343">
        <v>0.7</v>
      </c>
      <c r="I14" s="52">
        <v>0.7</v>
      </c>
      <c r="J14" s="52">
        <v>0</v>
      </c>
      <c r="K14" s="52">
        <v>0</v>
      </c>
      <c r="L14" s="53">
        <v>0.7</v>
      </c>
      <c r="M14" s="711">
        <v>0.7</v>
      </c>
      <c r="N14" s="3053" t="s">
        <v>1017</v>
      </c>
      <c r="O14" s="3051" t="s">
        <v>1018</v>
      </c>
      <c r="P14" s="3043" t="s">
        <v>1018</v>
      </c>
      <c r="Q14" s="3045" t="s">
        <v>1018</v>
      </c>
      <c r="R14" s="51"/>
      <c r="S14" s="41"/>
      <c r="T14" s="46"/>
      <c r="U14" s="41"/>
      <c r="V14" s="41"/>
      <c r="W14" s="41"/>
    </row>
    <row r="15" spans="1:23" ht="13.8" thickBot="1">
      <c r="A15" s="2294"/>
      <c r="B15" s="2296"/>
      <c r="C15" s="2609"/>
      <c r="D15" s="2553"/>
      <c r="E15" s="2627"/>
      <c r="F15" s="2630"/>
      <c r="G15" s="645" t="s">
        <v>12</v>
      </c>
      <c r="H15" s="2333">
        <f t="shared" ref="H15:M15" si="2">H14</f>
        <v>0.7</v>
      </c>
      <c r="I15" s="2333">
        <f t="shared" si="2"/>
        <v>0.7</v>
      </c>
      <c r="J15" s="2333">
        <f t="shared" si="2"/>
        <v>0</v>
      </c>
      <c r="K15" s="2333">
        <f t="shared" si="2"/>
        <v>0</v>
      </c>
      <c r="L15" s="2333">
        <f t="shared" si="2"/>
        <v>0.7</v>
      </c>
      <c r="M15" s="2333">
        <f t="shared" si="2"/>
        <v>0.7</v>
      </c>
      <c r="N15" s="3054"/>
      <c r="O15" s="3052"/>
      <c r="P15" s="3044"/>
      <c r="Q15" s="3046"/>
      <c r="R15" s="51"/>
      <c r="S15" s="41"/>
      <c r="T15" s="46"/>
      <c r="U15" s="41"/>
      <c r="V15" s="41"/>
      <c r="W15" s="41"/>
    </row>
    <row r="16" spans="1:23">
      <c r="A16" s="3012" t="s">
        <v>11</v>
      </c>
      <c r="B16" s="3015" t="s">
        <v>11</v>
      </c>
      <c r="C16" s="3047" t="s">
        <v>37</v>
      </c>
      <c r="D16" s="2552" t="s">
        <v>1019</v>
      </c>
      <c r="E16" s="2626" t="s">
        <v>40</v>
      </c>
      <c r="F16" s="2628" t="s">
        <v>181</v>
      </c>
      <c r="G16" s="2342" t="s">
        <v>36</v>
      </c>
      <c r="H16" s="2344">
        <v>0</v>
      </c>
      <c r="I16" s="2345">
        <v>0</v>
      </c>
      <c r="J16" s="2345">
        <v>0</v>
      </c>
      <c r="K16" s="2345">
        <v>0</v>
      </c>
      <c r="L16" s="2345">
        <v>1.5</v>
      </c>
      <c r="M16" s="2189">
        <v>1.5</v>
      </c>
      <c r="N16" s="3049" t="s">
        <v>1020</v>
      </c>
      <c r="O16" s="3051" t="s">
        <v>70</v>
      </c>
      <c r="P16" s="3043" t="s">
        <v>1021</v>
      </c>
      <c r="Q16" s="3045" t="s">
        <v>1021</v>
      </c>
      <c r="R16" s="51"/>
      <c r="S16" s="41"/>
      <c r="T16" s="46"/>
      <c r="U16" s="41"/>
      <c r="V16" s="41"/>
      <c r="W16" s="41"/>
    </row>
    <row r="17" spans="1:23" ht="28.95" customHeight="1" thickBot="1">
      <c r="A17" s="3014"/>
      <c r="B17" s="3016"/>
      <c r="C17" s="3048"/>
      <c r="D17" s="2553"/>
      <c r="E17" s="2627"/>
      <c r="F17" s="2630"/>
      <c r="G17" s="645" t="s">
        <v>12</v>
      </c>
      <c r="H17" s="2346">
        <f t="shared" ref="H17:M17" si="3">H16</f>
        <v>0</v>
      </c>
      <c r="I17" s="2346">
        <f t="shared" si="3"/>
        <v>0</v>
      </c>
      <c r="J17" s="2346">
        <f t="shared" si="3"/>
        <v>0</v>
      </c>
      <c r="K17" s="2346">
        <f t="shared" si="3"/>
        <v>0</v>
      </c>
      <c r="L17" s="2346">
        <f t="shared" si="3"/>
        <v>1.5</v>
      </c>
      <c r="M17" s="2346">
        <f t="shared" si="3"/>
        <v>1.5</v>
      </c>
      <c r="N17" s="3050"/>
      <c r="O17" s="3052"/>
      <c r="P17" s="3044"/>
      <c r="Q17" s="3046"/>
      <c r="R17" s="51"/>
      <c r="S17" s="41"/>
      <c r="T17" s="46"/>
      <c r="U17" s="41"/>
      <c r="V17" s="41"/>
      <c r="W17" s="41"/>
    </row>
    <row r="18" spans="1:23">
      <c r="A18" s="2347" t="s">
        <v>11</v>
      </c>
      <c r="B18" s="2295" t="s">
        <v>11</v>
      </c>
      <c r="C18" s="2619" t="s">
        <v>38</v>
      </c>
      <c r="D18" s="2552" t="s">
        <v>1022</v>
      </c>
      <c r="E18" s="2626" t="s">
        <v>40</v>
      </c>
      <c r="F18" s="2628" t="s">
        <v>181</v>
      </c>
      <c r="G18" s="2342" t="s">
        <v>1071</v>
      </c>
      <c r="H18" s="408">
        <v>7</v>
      </c>
      <c r="I18" s="711">
        <v>7</v>
      </c>
      <c r="J18" s="711">
        <v>0</v>
      </c>
      <c r="K18" s="711">
        <v>0</v>
      </c>
      <c r="L18" s="53">
        <v>0</v>
      </c>
      <c r="M18" s="711">
        <v>0</v>
      </c>
      <c r="N18" s="3049" t="s">
        <v>1023</v>
      </c>
      <c r="O18" s="3051" t="s">
        <v>1024</v>
      </c>
      <c r="P18" s="3043" t="s">
        <v>70</v>
      </c>
      <c r="Q18" s="3045" t="s">
        <v>70</v>
      </c>
      <c r="R18" s="51"/>
      <c r="S18" s="41"/>
      <c r="T18" s="46"/>
      <c r="U18" s="41"/>
      <c r="V18" s="41"/>
      <c r="W18" s="41"/>
    </row>
    <row r="19" spans="1:23">
      <c r="A19" s="2348"/>
      <c r="B19" s="2296"/>
      <c r="C19" s="2609"/>
      <c r="D19" s="2577"/>
      <c r="E19" s="2578"/>
      <c r="F19" s="2629"/>
      <c r="G19" s="2458" t="s">
        <v>1025</v>
      </c>
      <c r="H19" s="2349">
        <v>18.7</v>
      </c>
      <c r="I19" s="2350">
        <v>18.7</v>
      </c>
      <c r="J19" s="60">
        <v>0</v>
      </c>
      <c r="K19" s="60">
        <v>0</v>
      </c>
      <c r="L19" s="59">
        <v>0</v>
      </c>
      <c r="M19" s="60">
        <v>0</v>
      </c>
      <c r="N19" s="3055"/>
      <c r="O19" s="3056"/>
      <c r="P19" s="3057"/>
      <c r="Q19" s="3058"/>
      <c r="R19" s="51"/>
      <c r="S19" s="41"/>
      <c r="T19" s="46"/>
      <c r="U19" s="41"/>
      <c r="V19" s="41"/>
      <c r="W19" s="41"/>
    </row>
    <row r="20" spans="1:23" ht="13.8" thickBot="1">
      <c r="A20" s="2351"/>
      <c r="B20" s="2299"/>
      <c r="C20" s="2620"/>
      <c r="D20" s="2553"/>
      <c r="E20" s="2627"/>
      <c r="F20" s="2630"/>
      <c r="G20" s="124" t="s">
        <v>12</v>
      </c>
      <c r="H20" s="2352">
        <f>H18+H19</f>
        <v>25.7</v>
      </c>
      <c r="I20" s="2352">
        <f t="shared" ref="I20:M20" si="4">I18+I19</f>
        <v>25.7</v>
      </c>
      <c r="J20" s="2352">
        <f t="shared" si="4"/>
        <v>0</v>
      </c>
      <c r="K20" s="2352">
        <f t="shared" si="4"/>
        <v>0</v>
      </c>
      <c r="L20" s="2352">
        <f t="shared" si="4"/>
        <v>0</v>
      </c>
      <c r="M20" s="2352">
        <f t="shared" si="4"/>
        <v>0</v>
      </c>
      <c r="N20" s="3050"/>
      <c r="O20" s="3052"/>
      <c r="P20" s="3044"/>
      <c r="Q20" s="3046"/>
      <c r="R20" s="51"/>
      <c r="S20" s="41"/>
      <c r="T20" s="46"/>
      <c r="U20" s="41"/>
      <c r="V20" s="41"/>
      <c r="W20" s="41"/>
    </row>
    <row r="21" spans="1:23" ht="20.399999999999999" customHeight="1" thickBot="1">
      <c r="A21" s="642" t="s">
        <v>11</v>
      </c>
      <c r="B21" s="649" t="s">
        <v>11</v>
      </c>
      <c r="C21" s="3059" t="s">
        <v>14</v>
      </c>
      <c r="D21" s="2539"/>
      <c r="E21" s="2539"/>
      <c r="F21" s="2539"/>
      <c r="G21" s="3060"/>
      <c r="H21" s="29">
        <f>H11+H13+H15+H17+H20</f>
        <v>46.4</v>
      </c>
      <c r="I21" s="29">
        <f t="shared" ref="I21:M21" si="5">I11+I13+I15+I17+I20</f>
        <v>46.4</v>
      </c>
      <c r="J21" s="29">
        <f t="shared" si="5"/>
        <v>0</v>
      </c>
      <c r="K21" s="29">
        <f t="shared" si="5"/>
        <v>0</v>
      </c>
      <c r="L21" s="29">
        <f t="shared" si="5"/>
        <v>52.2</v>
      </c>
      <c r="M21" s="29">
        <f t="shared" si="5"/>
        <v>48.2</v>
      </c>
      <c r="N21" s="650"/>
      <c r="O21" s="651"/>
      <c r="P21" s="651"/>
      <c r="Q21" s="652"/>
      <c r="R21" s="51"/>
      <c r="S21" s="41"/>
      <c r="T21" s="46"/>
      <c r="U21" s="41"/>
      <c r="V21" s="41"/>
      <c r="W21" s="41"/>
    </row>
    <row r="22" spans="1:23" ht="37.950000000000003" customHeight="1" thickBot="1">
      <c r="A22" s="642" t="s">
        <v>11</v>
      </c>
      <c r="B22" s="643" t="s">
        <v>13</v>
      </c>
      <c r="C22" s="2589" t="s">
        <v>1026</v>
      </c>
      <c r="D22" s="2590"/>
      <c r="E22" s="2590"/>
      <c r="F22" s="2590"/>
      <c r="G22" s="2590"/>
      <c r="H22" s="2590"/>
      <c r="I22" s="2590"/>
      <c r="J22" s="2590"/>
      <c r="K22" s="2590"/>
      <c r="L22" s="2590"/>
      <c r="M22" s="2590"/>
      <c r="N22" s="2590"/>
      <c r="O22" s="2590"/>
      <c r="P22" s="2590"/>
      <c r="Q22" s="2606"/>
      <c r="R22" s="51"/>
      <c r="S22" s="41"/>
      <c r="T22" s="46"/>
      <c r="U22" s="41"/>
      <c r="V22" s="41"/>
      <c r="W22" s="41"/>
    </row>
    <row r="23" spans="1:23">
      <c r="A23" s="3012" t="s">
        <v>11</v>
      </c>
      <c r="B23" s="3015" t="s">
        <v>13</v>
      </c>
      <c r="C23" s="2619" t="s">
        <v>13</v>
      </c>
      <c r="D23" s="2827" t="s">
        <v>1027</v>
      </c>
      <c r="E23" s="2626" t="s">
        <v>40</v>
      </c>
      <c r="F23" s="2621" t="s">
        <v>181</v>
      </c>
      <c r="G23" s="3061" t="s">
        <v>36</v>
      </c>
      <c r="H23" s="3063">
        <f>I23+K23</f>
        <v>0</v>
      </c>
      <c r="I23" s="3063">
        <v>0</v>
      </c>
      <c r="J23" s="3078">
        <v>0</v>
      </c>
      <c r="K23" s="3063">
        <v>0</v>
      </c>
      <c r="L23" s="2353">
        <v>20</v>
      </c>
      <c r="M23" s="3063">
        <v>20</v>
      </c>
      <c r="N23" s="2604" t="s">
        <v>1028</v>
      </c>
      <c r="O23" s="3072" t="s">
        <v>70</v>
      </c>
      <c r="P23" s="3065" t="s">
        <v>1029</v>
      </c>
      <c r="Q23" s="3068" t="s">
        <v>1029</v>
      </c>
      <c r="R23" s="41"/>
      <c r="S23" s="41"/>
      <c r="T23" s="41"/>
      <c r="U23" s="41"/>
      <c r="V23" s="41"/>
      <c r="W23" s="41"/>
    </row>
    <row r="24" spans="1:23" ht="13.8" thickBot="1">
      <c r="A24" s="3013"/>
      <c r="B24" s="2608"/>
      <c r="C24" s="2609"/>
      <c r="D24" s="2764"/>
      <c r="E24" s="2629"/>
      <c r="F24" s="2622"/>
      <c r="G24" s="3062"/>
      <c r="H24" s="3064"/>
      <c r="I24" s="3064"/>
      <c r="J24" s="3079"/>
      <c r="K24" s="3064"/>
      <c r="L24" s="101"/>
      <c r="M24" s="3071"/>
      <c r="N24" s="2612"/>
      <c r="O24" s="3073"/>
      <c r="P24" s="3066"/>
      <c r="Q24" s="3069"/>
      <c r="R24" s="41"/>
      <c r="S24" s="41"/>
      <c r="T24" s="41"/>
      <c r="U24" s="41"/>
      <c r="V24" s="41"/>
      <c r="W24" s="41"/>
    </row>
    <row r="25" spans="1:23" ht="13.8" thickBot="1">
      <c r="A25" s="3014"/>
      <c r="B25" s="3016"/>
      <c r="C25" s="2620"/>
      <c r="D25" s="2828"/>
      <c r="E25" s="2630"/>
      <c r="F25" s="2623"/>
      <c r="G25" s="2354" t="s">
        <v>12</v>
      </c>
      <c r="H25" s="714">
        <f>H23</f>
        <v>0</v>
      </c>
      <c r="I25" s="714">
        <f>SUM(I23:I24)</f>
        <v>0</v>
      </c>
      <c r="J25" s="1497">
        <f>SUM(J23:J24)</f>
        <v>0</v>
      </c>
      <c r="K25" s="128">
        <f>SUM(K23:K24)</f>
        <v>0</v>
      </c>
      <c r="L25" s="713">
        <f>L23</f>
        <v>20</v>
      </c>
      <c r="M25" s="128">
        <f>M23</f>
        <v>20</v>
      </c>
      <c r="N25" s="2613"/>
      <c r="O25" s="3074"/>
      <c r="P25" s="3067"/>
      <c r="Q25" s="3070"/>
      <c r="R25" s="41"/>
      <c r="S25" s="41"/>
      <c r="T25" s="41"/>
      <c r="U25" s="41"/>
      <c r="V25" s="41"/>
      <c r="W25" s="41"/>
    </row>
    <row r="26" spans="1:23" ht="36">
      <c r="A26" s="2593" t="s">
        <v>11</v>
      </c>
      <c r="B26" s="2595" t="s">
        <v>13</v>
      </c>
      <c r="C26" s="3075" t="s">
        <v>34</v>
      </c>
      <c r="D26" s="2599" t="s">
        <v>1030</v>
      </c>
      <c r="E26" s="2554" t="s">
        <v>40</v>
      </c>
      <c r="F26" s="2648" t="s">
        <v>181</v>
      </c>
      <c r="G26" s="2459" t="s">
        <v>36</v>
      </c>
      <c r="H26" s="670">
        <f>I26+K26</f>
        <v>30</v>
      </c>
      <c r="I26" s="670">
        <v>30</v>
      </c>
      <c r="J26" s="80">
        <v>0</v>
      </c>
      <c r="K26" s="670">
        <v>0</v>
      </c>
      <c r="L26" s="82">
        <v>30</v>
      </c>
      <c r="M26" s="670">
        <v>30</v>
      </c>
      <c r="N26" s="2355" t="s">
        <v>1031</v>
      </c>
      <c r="O26" s="2356" t="s">
        <v>372</v>
      </c>
      <c r="P26" s="23" t="s">
        <v>372</v>
      </c>
      <c r="Q26" s="1207" t="s">
        <v>372</v>
      </c>
      <c r="R26" s="51"/>
      <c r="S26" s="51"/>
      <c r="T26" s="51"/>
      <c r="U26" s="51"/>
      <c r="V26" s="51"/>
      <c r="W26" s="51"/>
    </row>
    <row r="27" spans="1:23" ht="24">
      <c r="A27" s="2607"/>
      <c r="B27" s="2608"/>
      <c r="C27" s="3076"/>
      <c r="D27" s="2610"/>
      <c r="E27" s="2578"/>
      <c r="F27" s="2622"/>
      <c r="G27" s="2393" t="s">
        <v>83</v>
      </c>
      <c r="H27" s="994">
        <f>I27+K27</f>
        <v>0</v>
      </c>
      <c r="I27" s="994">
        <v>0</v>
      </c>
      <c r="J27" s="2357">
        <v>0</v>
      </c>
      <c r="K27" s="994">
        <v>0</v>
      </c>
      <c r="L27" s="2358">
        <v>0</v>
      </c>
      <c r="M27" s="2357">
        <v>0</v>
      </c>
      <c r="N27" s="2359" t="s">
        <v>1032</v>
      </c>
      <c r="O27" s="2360" t="s">
        <v>70</v>
      </c>
      <c r="P27" s="1211" t="s">
        <v>70</v>
      </c>
      <c r="Q27" s="1215" t="s">
        <v>70</v>
      </c>
      <c r="R27" s="51"/>
      <c r="S27" s="51"/>
      <c r="T27" s="51"/>
      <c r="U27" s="51"/>
      <c r="V27" s="51"/>
      <c r="W27" s="51"/>
    </row>
    <row r="28" spans="1:23" ht="13.8" thickBot="1">
      <c r="A28" s="2594"/>
      <c r="B28" s="2596"/>
      <c r="C28" s="3077"/>
      <c r="D28" s="2600"/>
      <c r="E28" s="2555"/>
      <c r="F28" s="2650"/>
      <c r="G28" s="645" t="s">
        <v>12</v>
      </c>
      <c r="H28" s="714">
        <f t="shared" ref="H28:M28" si="6">H26+H27</f>
        <v>30</v>
      </c>
      <c r="I28" s="714">
        <f t="shared" si="6"/>
        <v>30</v>
      </c>
      <c r="J28" s="714">
        <f t="shared" si="6"/>
        <v>0</v>
      </c>
      <c r="K28" s="714">
        <f t="shared" si="6"/>
        <v>0</v>
      </c>
      <c r="L28" s="714">
        <f t="shared" si="6"/>
        <v>30</v>
      </c>
      <c r="M28" s="714">
        <f t="shared" si="6"/>
        <v>30</v>
      </c>
      <c r="N28" s="79" t="s">
        <v>1033</v>
      </c>
      <c r="O28" s="2361" t="s">
        <v>514</v>
      </c>
      <c r="P28" s="926" t="s">
        <v>514</v>
      </c>
      <c r="Q28" s="925" t="s">
        <v>514</v>
      </c>
      <c r="R28" s="41"/>
      <c r="S28" s="41"/>
      <c r="T28" s="46"/>
      <c r="U28" s="41"/>
      <c r="V28" s="41"/>
      <c r="W28" s="41"/>
    </row>
    <row r="29" spans="1:23" ht="13.8" thickBot="1">
      <c r="A29" s="653" t="s">
        <v>11</v>
      </c>
      <c r="B29" s="649" t="s">
        <v>13</v>
      </c>
      <c r="C29" s="3080" t="s">
        <v>14</v>
      </c>
      <c r="D29" s="3081"/>
      <c r="E29" s="3081"/>
      <c r="F29" s="3081"/>
      <c r="G29" s="3082"/>
      <c r="H29" s="654">
        <f>+H28+H25</f>
        <v>30</v>
      </c>
      <c r="I29" s="654">
        <f t="shared" ref="I29:M29" si="7">+I28+I25</f>
        <v>30</v>
      </c>
      <c r="J29" s="654">
        <f t="shared" si="7"/>
        <v>0</v>
      </c>
      <c r="K29" s="654">
        <f t="shared" si="7"/>
        <v>0</v>
      </c>
      <c r="L29" s="654">
        <f t="shared" si="7"/>
        <v>50</v>
      </c>
      <c r="M29" s="654">
        <f t="shared" si="7"/>
        <v>50</v>
      </c>
      <c r="N29" s="650"/>
      <c r="O29" s="651"/>
      <c r="P29" s="651"/>
      <c r="Q29" s="652"/>
      <c r="R29" s="41"/>
      <c r="S29" s="41"/>
      <c r="T29" s="46"/>
      <c r="U29" s="41"/>
      <c r="V29" s="41"/>
      <c r="W29" s="41"/>
    </row>
    <row r="30" spans="1:23" ht="13.8" thickBot="1">
      <c r="A30" s="642" t="s">
        <v>11</v>
      </c>
      <c r="B30" s="643" t="s">
        <v>34</v>
      </c>
      <c r="C30" s="2589" t="s">
        <v>1034</v>
      </c>
      <c r="D30" s="2590"/>
      <c r="E30" s="2591"/>
      <c r="F30" s="2591"/>
      <c r="G30" s="2590"/>
      <c r="H30" s="2590"/>
      <c r="I30" s="2590"/>
      <c r="J30" s="2590"/>
      <c r="K30" s="2590"/>
      <c r="L30" s="2590"/>
      <c r="M30" s="2590"/>
      <c r="N30" s="2590"/>
      <c r="O30" s="2590"/>
      <c r="P30" s="2590"/>
      <c r="Q30" s="2606"/>
      <c r="R30" s="41"/>
      <c r="S30" s="41"/>
      <c r="T30" s="46"/>
      <c r="U30" s="41"/>
      <c r="V30" s="41"/>
      <c r="W30" s="41"/>
    </row>
    <row r="31" spans="1:23">
      <c r="A31" s="3083" t="s">
        <v>11</v>
      </c>
      <c r="B31" s="3085" t="s">
        <v>34</v>
      </c>
      <c r="C31" s="2550" t="s">
        <v>54</v>
      </c>
      <c r="D31" s="3087" t="s">
        <v>1035</v>
      </c>
      <c r="E31" s="3089" t="s">
        <v>40</v>
      </c>
      <c r="F31" s="2556" t="s">
        <v>181</v>
      </c>
      <c r="G31" s="2362" t="s">
        <v>36</v>
      </c>
      <c r="H31" s="2363">
        <v>3</v>
      </c>
      <c r="I31" s="2363">
        <v>3</v>
      </c>
      <c r="J31" s="2363">
        <v>0</v>
      </c>
      <c r="K31" s="2364">
        <v>0</v>
      </c>
      <c r="L31" s="2365">
        <v>3.5</v>
      </c>
      <c r="M31" s="2365">
        <v>3.5</v>
      </c>
      <c r="N31" s="3091" t="s">
        <v>1036</v>
      </c>
      <c r="O31" s="3093" t="s">
        <v>41</v>
      </c>
      <c r="P31" s="3095" t="s">
        <v>41</v>
      </c>
      <c r="Q31" s="3097" t="s">
        <v>41</v>
      </c>
      <c r="R31" s="41"/>
      <c r="S31" s="41"/>
      <c r="T31" s="41"/>
      <c r="U31" s="41"/>
      <c r="V31" s="41"/>
      <c r="W31" s="41"/>
    </row>
    <row r="32" spans="1:23" ht="13.8" thickBot="1">
      <c r="A32" s="3084"/>
      <c r="B32" s="3086"/>
      <c r="C32" s="2551"/>
      <c r="D32" s="3088"/>
      <c r="E32" s="3090"/>
      <c r="F32" s="2557"/>
      <c r="G32" s="2366" t="s">
        <v>12</v>
      </c>
      <c r="H32" s="672">
        <f t="shared" ref="H32:M32" si="8">H31</f>
        <v>3</v>
      </c>
      <c r="I32" s="672">
        <f t="shared" si="8"/>
        <v>3</v>
      </c>
      <c r="J32" s="672">
        <f t="shared" si="8"/>
        <v>0</v>
      </c>
      <c r="K32" s="90">
        <f t="shared" si="8"/>
        <v>0</v>
      </c>
      <c r="L32" s="714">
        <f t="shared" si="8"/>
        <v>3.5</v>
      </c>
      <c r="M32" s="714">
        <f t="shared" si="8"/>
        <v>3.5</v>
      </c>
      <c r="N32" s="3092"/>
      <c r="O32" s="3094"/>
      <c r="P32" s="3096"/>
      <c r="Q32" s="3098"/>
      <c r="R32" s="41"/>
      <c r="S32" s="41"/>
      <c r="T32" s="41"/>
      <c r="U32" s="41"/>
      <c r="V32" s="41"/>
      <c r="W32" s="41"/>
    </row>
    <row r="33" spans="1:23">
      <c r="A33" s="3083" t="s">
        <v>11</v>
      </c>
      <c r="B33" s="3085" t="s">
        <v>34</v>
      </c>
      <c r="C33" s="2550" t="s">
        <v>56</v>
      </c>
      <c r="D33" s="3087" t="s">
        <v>1037</v>
      </c>
      <c r="E33" s="3089" t="s">
        <v>40</v>
      </c>
      <c r="F33" s="2556" t="s">
        <v>181</v>
      </c>
      <c r="G33" s="2367" t="s">
        <v>36</v>
      </c>
      <c r="H33" s="2300">
        <v>30</v>
      </c>
      <c r="I33" s="2300">
        <v>30</v>
      </c>
      <c r="J33" s="2300">
        <v>0</v>
      </c>
      <c r="K33" s="2368">
        <v>0</v>
      </c>
      <c r="L33" s="2369">
        <v>20</v>
      </c>
      <c r="M33" s="2369">
        <v>20</v>
      </c>
      <c r="N33" s="3099" t="s">
        <v>1038</v>
      </c>
      <c r="O33" s="3093">
        <v>1</v>
      </c>
      <c r="P33" s="3095">
        <v>1</v>
      </c>
      <c r="Q33" s="3097">
        <v>1</v>
      </c>
      <c r="R33" s="41"/>
      <c r="S33" s="41"/>
      <c r="T33" s="41"/>
      <c r="U33" s="41"/>
      <c r="V33" s="41"/>
      <c r="W33" s="41"/>
    </row>
    <row r="34" spans="1:23" ht="13.8" thickBot="1">
      <c r="A34" s="3084"/>
      <c r="B34" s="3086"/>
      <c r="C34" s="2551"/>
      <c r="D34" s="3088"/>
      <c r="E34" s="3090"/>
      <c r="F34" s="2557"/>
      <c r="G34" s="2366" t="s">
        <v>12</v>
      </c>
      <c r="H34" s="672">
        <f t="shared" ref="H34:M34" si="9">H33</f>
        <v>30</v>
      </c>
      <c r="I34" s="672">
        <f t="shared" si="9"/>
        <v>30</v>
      </c>
      <c r="J34" s="672">
        <f t="shared" si="9"/>
        <v>0</v>
      </c>
      <c r="K34" s="90">
        <f t="shared" si="9"/>
        <v>0</v>
      </c>
      <c r="L34" s="714">
        <f t="shared" si="9"/>
        <v>20</v>
      </c>
      <c r="M34" s="714">
        <f t="shared" si="9"/>
        <v>20</v>
      </c>
      <c r="N34" s="3100"/>
      <c r="O34" s="3094"/>
      <c r="P34" s="3096"/>
      <c r="Q34" s="3098"/>
      <c r="R34" s="41"/>
      <c r="S34" s="41"/>
      <c r="T34" s="41"/>
      <c r="U34" s="41"/>
      <c r="V34" s="41"/>
      <c r="W34" s="41"/>
    </row>
    <row r="35" spans="1:23">
      <c r="A35" s="3083" t="s">
        <v>11</v>
      </c>
      <c r="B35" s="3085" t="s">
        <v>34</v>
      </c>
      <c r="C35" s="2550" t="s">
        <v>66</v>
      </c>
      <c r="D35" s="3087" t="s">
        <v>1039</v>
      </c>
      <c r="E35" s="3089" t="s">
        <v>40</v>
      </c>
      <c r="F35" s="2556" t="s">
        <v>181</v>
      </c>
      <c r="G35" s="2362" t="s">
        <v>36</v>
      </c>
      <c r="H35" s="2300">
        <v>0</v>
      </c>
      <c r="I35" s="2300">
        <v>0</v>
      </c>
      <c r="J35" s="2300">
        <v>0</v>
      </c>
      <c r="K35" s="2368">
        <v>0</v>
      </c>
      <c r="L35" s="2369">
        <v>23.7</v>
      </c>
      <c r="M35" s="2369">
        <v>30</v>
      </c>
      <c r="N35" s="3099" t="s">
        <v>1040</v>
      </c>
      <c r="O35" s="3093">
        <v>63.2</v>
      </c>
      <c r="P35" s="3095">
        <v>63.2</v>
      </c>
      <c r="Q35" s="3097">
        <v>63.2</v>
      </c>
      <c r="R35" s="41"/>
      <c r="S35" s="41"/>
      <c r="T35" s="41"/>
      <c r="U35" s="41"/>
      <c r="V35" s="41"/>
      <c r="W35" s="41"/>
    </row>
    <row r="36" spans="1:23" ht="13.8" thickBot="1">
      <c r="A36" s="3084"/>
      <c r="B36" s="3086"/>
      <c r="C36" s="2551"/>
      <c r="D36" s="3088"/>
      <c r="E36" s="3090"/>
      <c r="F36" s="2557"/>
      <c r="G36" s="2366" t="s">
        <v>12</v>
      </c>
      <c r="H36" s="672">
        <f t="shared" ref="H36:M36" si="10">H35</f>
        <v>0</v>
      </c>
      <c r="I36" s="672">
        <f t="shared" si="10"/>
        <v>0</v>
      </c>
      <c r="J36" s="672">
        <f t="shared" si="10"/>
        <v>0</v>
      </c>
      <c r="K36" s="672">
        <f t="shared" si="10"/>
        <v>0</v>
      </c>
      <c r="L36" s="714">
        <f t="shared" si="10"/>
        <v>23.7</v>
      </c>
      <c r="M36" s="714">
        <f t="shared" si="10"/>
        <v>30</v>
      </c>
      <c r="N36" s="3100"/>
      <c r="O36" s="3094"/>
      <c r="P36" s="3096"/>
      <c r="Q36" s="3098"/>
      <c r="R36" s="41"/>
      <c r="S36" s="41"/>
      <c r="T36" s="41"/>
      <c r="U36" s="41"/>
      <c r="V36" s="41"/>
      <c r="W36" s="41"/>
    </row>
    <row r="37" spans="1:23">
      <c r="A37" s="3083" t="s">
        <v>11</v>
      </c>
      <c r="B37" s="3085" t="s">
        <v>34</v>
      </c>
      <c r="C37" s="2550" t="s">
        <v>39</v>
      </c>
      <c r="D37" s="3101" t="s">
        <v>1041</v>
      </c>
      <c r="E37" s="3103">
        <v>288724610</v>
      </c>
      <c r="F37" s="3105">
        <v>7</v>
      </c>
      <c r="G37" s="2370" t="s">
        <v>36</v>
      </c>
      <c r="H37" s="2371">
        <v>0.4</v>
      </c>
      <c r="I37" s="2371">
        <v>0.4</v>
      </c>
      <c r="J37" s="2371">
        <v>0</v>
      </c>
      <c r="K37" s="2371">
        <v>0</v>
      </c>
      <c r="L37" s="2371">
        <v>0.4</v>
      </c>
      <c r="M37" s="2372">
        <v>0.4</v>
      </c>
      <c r="N37" s="3107" t="s">
        <v>1042</v>
      </c>
      <c r="O37" s="2373">
        <v>4</v>
      </c>
      <c r="P37" s="2302">
        <v>4</v>
      </c>
      <c r="Q37" s="2305">
        <v>4</v>
      </c>
      <c r="R37" s="41"/>
      <c r="S37" s="41"/>
      <c r="T37" s="41"/>
      <c r="U37" s="41"/>
      <c r="V37" s="41"/>
      <c r="W37" s="41"/>
    </row>
    <row r="38" spans="1:23" ht="13.8" thickBot="1">
      <c r="A38" s="3084"/>
      <c r="B38" s="3086"/>
      <c r="C38" s="2551"/>
      <c r="D38" s="3102"/>
      <c r="E38" s="3104"/>
      <c r="F38" s="3106"/>
      <c r="G38" s="2374" t="s">
        <v>12</v>
      </c>
      <c r="H38" s="126">
        <f>H37</f>
        <v>0.4</v>
      </c>
      <c r="I38" s="126">
        <f t="shared" ref="I38:M38" si="11">I37</f>
        <v>0.4</v>
      </c>
      <c r="J38" s="126">
        <f t="shared" si="11"/>
        <v>0</v>
      </c>
      <c r="K38" s="126">
        <f t="shared" si="11"/>
        <v>0</v>
      </c>
      <c r="L38" s="126">
        <f t="shared" si="11"/>
        <v>0.4</v>
      </c>
      <c r="M38" s="126">
        <f t="shared" si="11"/>
        <v>0.4</v>
      </c>
      <c r="N38" s="3108"/>
      <c r="O38" s="2373"/>
      <c r="P38" s="2302"/>
      <c r="Q38" s="2305"/>
      <c r="R38" s="41"/>
      <c r="S38" s="41"/>
      <c r="T38" s="41"/>
      <c r="U38" s="41"/>
      <c r="V38" s="41"/>
      <c r="W38" s="41"/>
    </row>
    <row r="39" spans="1:23">
      <c r="A39" s="3083" t="s">
        <v>11</v>
      </c>
      <c r="B39" s="3114" t="s">
        <v>34</v>
      </c>
      <c r="C39" s="2550" t="s">
        <v>228</v>
      </c>
      <c r="D39" s="3087" t="s">
        <v>1043</v>
      </c>
      <c r="E39" s="3118" t="s">
        <v>40</v>
      </c>
      <c r="F39" s="2556" t="s">
        <v>181</v>
      </c>
      <c r="G39" s="2367" t="s">
        <v>36</v>
      </c>
      <c r="H39" s="2300">
        <v>0</v>
      </c>
      <c r="I39" s="2300">
        <v>0</v>
      </c>
      <c r="J39" s="2300">
        <v>0</v>
      </c>
      <c r="K39" s="2368">
        <v>0</v>
      </c>
      <c r="L39" s="2369">
        <v>20</v>
      </c>
      <c r="M39" s="2369">
        <v>20</v>
      </c>
      <c r="N39" s="3109" t="s">
        <v>1044</v>
      </c>
      <c r="O39" s="3093" t="s">
        <v>41</v>
      </c>
      <c r="P39" s="3095" t="s">
        <v>41</v>
      </c>
      <c r="Q39" s="3097" t="s">
        <v>41</v>
      </c>
      <c r="R39" s="41"/>
      <c r="S39" s="41"/>
      <c r="T39" s="41"/>
      <c r="U39" s="41"/>
      <c r="V39" s="41"/>
      <c r="W39" s="41"/>
    </row>
    <row r="40" spans="1:23" ht="13.8" thickBot="1">
      <c r="A40" s="3113"/>
      <c r="B40" s="3115"/>
      <c r="C40" s="3116"/>
      <c r="D40" s="3117"/>
      <c r="E40" s="3119"/>
      <c r="F40" s="3120"/>
      <c r="G40" s="2366" t="s">
        <v>12</v>
      </c>
      <c r="H40" s="672">
        <f>H39</f>
        <v>0</v>
      </c>
      <c r="I40" s="672">
        <f t="shared" ref="I40:M40" si="12">I39</f>
        <v>0</v>
      </c>
      <c r="J40" s="672">
        <f t="shared" si="12"/>
        <v>0</v>
      </c>
      <c r="K40" s="90">
        <f t="shared" si="12"/>
        <v>0</v>
      </c>
      <c r="L40" s="714">
        <f t="shared" si="12"/>
        <v>20</v>
      </c>
      <c r="M40" s="714">
        <f t="shared" si="12"/>
        <v>20</v>
      </c>
      <c r="N40" s="3110"/>
      <c r="O40" s="3094"/>
      <c r="P40" s="3096"/>
      <c r="Q40" s="3098"/>
      <c r="R40" s="41"/>
      <c r="S40" s="41"/>
      <c r="T40" s="41"/>
      <c r="U40" s="41"/>
      <c r="V40" s="41"/>
      <c r="W40" s="41"/>
    </row>
    <row r="41" spans="1:23">
      <c r="A41" s="3083" t="s">
        <v>11</v>
      </c>
      <c r="B41" s="3085" t="s">
        <v>34</v>
      </c>
      <c r="C41" s="2550" t="s">
        <v>1045</v>
      </c>
      <c r="D41" s="3111" t="s">
        <v>1046</v>
      </c>
      <c r="E41" s="3089" t="s">
        <v>40</v>
      </c>
      <c r="F41" s="2556" t="s">
        <v>181</v>
      </c>
      <c r="G41" s="2367" t="s">
        <v>36</v>
      </c>
      <c r="H41" s="2300">
        <v>5</v>
      </c>
      <c r="I41" s="2300">
        <v>0</v>
      </c>
      <c r="J41" s="2300">
        <v>0</v>
      </c>
      <c r="K41" s="2368">
        <v>5</v>
      </c>
      <c r="L41" s="2369">
        <v>10</v>
      </c>
      <c r="M41" s="2369">
        <v>10</v>
      </c>
      <c r="N41" s="2375" t="s">
        <v>1047</v>
      </c>
      <c r="O41" s="2376" t="s">
        <v>41</v>
      </c>
      <c r="P41" s="2301" t="s">
        <v>1048</v>
      </c>
      <c r="Q41" s="2304" t="s">
        <v>1048</v>
      </c>
      <c r="R41" s="41"/>
      <c r="S41" s="41"/>
      <c r="T41" s="41"/>
      <c r="U41" s="41"/>
      <c r="V41" s="41"/>
      <c r="W41" s="41"/>
    </row>
    <row r="42" spans="1:23" ht="36.6" thickBot="1">
      <c r="A42" s="3084"/>
      <c r="B42" s="3086"/>
      <c r="C42" s="2551"/>
      <c r="D42" s="3112"/>
      <c r="E42" s="3090"/>
      <c r="F42" s="2557"/>
      <c r="G42" s="2366" t="s">
        <v>12</v>
      </c>
      <c r="H42" s="672">
        <f>H41</f>
        <v>5</v>
      </c>
      <c r="I42" s="672">
        <f t="shared" ref="I42:M42" si="13">I41</f>
        <v>0</v>
      </c>
      <c r="J42" s="672">
        <f t="shared" si="13"/>
        <v>0</v>
      </c>
      <c r="K42" s="90">
        <f t="shared" si="13"/>
        <v>5</v>
      </c>
      <c r="L42" s="714">
        <f t="shared" si="13"/>
        <v>10</v>
      </c>
      <c r="M42" s="714">
        <f t="shared" si="13"/>
        <v>10</v>
      </c>
      <c r="N42" s="2377" t="s">
        <v>1049</v>
      </c>
      <c r="O42" s="2378">
        <v>1</v>
      </c>
      <c r="P42" s="2303">
        <v>3</v>
      </c>
      <c r="Q42" s="2306">
        <v>3</v>
      </c>
      <c r="R42" s="41"/>
      <c r="S42" s="41"/>
      <c r="T42" s="41"/>
      <c r="U42" s="41"/>
      <c r="V42" s="41"/>
      <c r="W42" s="41"/>
    </row>
    <row r="43" spans="1:23" ht="13.8" thickBot="1">
      <c r="A43" s="2297" t="s">
        <v>11</v>
      </c>
      <c r="B43" s="2299" t="s">
        <v>34</v>
      </c>
      <c r="C43" s="2538" t="s">
        <v>14</v>
      </c>
      <c r="D43" s="2539"/>
      <c r="E43" s="2539"/>
      <c r="F43" s="2539"/>
      <c r="G43" s="2539"/>
      <c r="H43" s="2379">
        <f>SUM(H32+H34+H36+H38+H40+H42)</f>
        <v>38.4</v>
      </c>
      <c r="I43" s="2379">
        <f t="shared" ref="I43:M43" si="14">SUM(I32+I34+I36+I38+I40+I42)</f>
        <v>33.4</v>
      </c>
      <c r="J43" s="2379">
        <f t="shared" si="14"/>
        <v>0</v>
      </c>
      <c r="K43" s="2379">
        <f t="shared" si="14"/>
        <v>5</v>
      </c>
      <c r="L43" s="2379">
        <f t="shared" si="14"/>
        <v>77.599999999999994</v>
      </c>
      <c r="M43" s="2379">
        <f t="shared" si="14"/>
        <v>83.9</v>
      </c>
      <c r="N43" s="665"/>
      <c r="O43" s="665"/>
      <c r="P43" s="665"/>
      <c r="Q43" s="666"/>
      <c r="R43" s="41"/>
      <c r="S43" s="41"/>
      <c r="T43" s="41"/>
      <c r="U43" s="41"/>
      <c r="V43" s="41"/>
      <c r="W43" s="41"/>
    </row>
    <row r="44" spans="1:23" ht="13.8" thickBot="1">
      <c r="A44" s="642" t="s">
        <v>11</v>
      </c>
      <c r="B44" s="643" t="s">
        <v>35</v>
      </c>
      <c r="C44" s="2589" t="s">
        <v>1050</v>
      </c>
      <c r="D44" s="2590"/>
      <c r="E44" s="2590"/>
      <c r="F44" s="2590"/>
      <c r="G44" s="2590"/>
      <c r="H44" s="2590"/>
      <c r="I44" s="2590"/>
      <c r="J44" s="2590"/>
      <c r="K44" s="2590"/>
      <c r="L44" s="2590"/>
      <c r="M44" s="2590"/>
      <c r="N44" s="2590"/>
      <c r="O44" s="2590"/>
      <c r="P44" s="2590"/>
      <c r="Q44" s="2606"/>
      <c r="R44" s="41"/>
      <c r="S44" s="41"/>
      <c r="T44" s="41"/>
      <c r="U44" s="41"/>
      <c r="V44" s="41"/>
      <c r="W44" s="41"/>
    </row>
    <row r="45" spans="1:23">
      <c r="A45" s="3083" t="s">
        <v>11</v>
      </c>
      <c r="B45" s="3085" t="s">
        <v>35</v>
      </c>
      <c r="C45" s="2550" t="s">
        <v>13</v>
      </c>
      <c r="D45" s="3087" t="s">
        <v>1051</v>
      </c>
      <c r="E45" s="3089" t="s">
        <v>40</v>
      </c>
      <c r="F45" s="2556" t="s">
        <v>181</v>
      </c>
      <c r="G45" s="2380" t="s">
        <v>36</v>
      </c>
      <c r="H45" s="2363">
        <f>I45+K45</f>
        <v>0</v>
      </c>
      <c r="I45" s="2363">
        <v>0</v>
      </c>
      <c r="J45" s="2363">
        <v>0</v>
      </c>
      <c r="K45" s="2364">
        <v>0</v>
      </c>
      <c r="L45" s="2365">
        <v>1</v>
      </c>
      <c r="M45" s="2381">
        <v>1</v>
      </c>
      <c r="N45" s="3121" t="s">
        <v>1052</v>
      </c>
      <c r="O45" s="3123">
        <v>0</v>
      </c>
      <c r="P45" s="3123">
        <v>6</v>
      </c>
      <c r="Q45" s="3123">
        <v>6</v>
      </c>
      <c r="R45" s="41"/>
      <c r="S45" s="41"/>
      <c r="T45" s="41"/>
      <c r="U45" s="41"/>
      <c r="V45" s="41"/>
      <c r="W45" s="41"/>
    </row>
    <row r="46" spans="1:23" ht="13.8" thickBot="1">
      <c r="A46" s="3084"/>
      <c r="B46" s="3086"/>
      <c r="C46" s="2551"/>
      <c r="D46" s="3088"/>
      <c r="E46" s="3090"/>
      <c r="F46" s="2557"/>
      <c r="G46" s="2366" t="s">
        <v>12</v>
      </c>
      <c r="H46" s="672">
        <f>SUM(H45)</f>
        <v>0</v>
      </c>
      <c r="I46" s="672">
        <f>I45</f>
        <v>0</v>
      </c>
      <c r="J46" s="672">
        <f>J45</f>
        <v>0</v>
      </c>
      <c r="K46" s="90">
        <f>K45</f>
        <v>0</v>
      </c>
      <c r="L46" s="714">
        <f>L45</f>
        <v>1</v>
      </c>
      <c r="M46" s="89">
        <f>M45</f>
        <v>1</v>
      </c>
      <c r="N46" s="3122"/>
      <c r="O46" s="3124"/>
      <c r="P46" s="3124"/>
      <c r="Q46" s="3124"/>
      <c r="R46" s="41"/>
      <c r="S46" s="41"/>
      <c r="T46" s="41"/>
      <c r="U46" s="41"/>
      <c r="V46" s="41"/>
      <c r="W46" s="41"/>
    </row>
    <row r="47" spans="1:23">
      <c r="A47" s="3083" t="s">
        <v>11</v>
      </c>
      <c r="B47" s="3085" t="s">
        <v>35</v>
      </c>
      <c r="C47" s="2550" t="s">
        <v>54</v>
      </c>
      <c r="D47" s="3087" t="s">
        <v>1053</v>
      </c>
      <c r="E47" s="3089" t="s">
        <v>40</v>
      </c>
      <c r="F47" s="2556" t="s">
        <v>181</v>
      </c>
      <c r="G47" s="2380" t="s">
        <v>36</v>
      </c>
      <c r="H47" s="2363">
        <f>I47+K47</f>
        <v>0</v>
      </c>
      <c r="I47" s="2363">
        <v>0</v>
      </c>
      <c r="J47" s="2363">
        <v>0</v>
      </c>
      <c r="K47" s="2364">
        <v>0</v>
      </c>
      <c r="L47" s="2365">
        <v>10</v>
      </c>
      <c r="M47" s="2365">
        <v>10</v>
      </c>
      <c r="N47" s="3127" t="s">
        <v>1054</v>
      </c>
      <c r="O47" s="3129">
        <v>0</v>
      </c>
      <c r="P47" s="3129">
        <v>10</v>
      </c>
      <c r="Q47" s="3125">
        <v>10</v>
      </c>
      <c r="R47" s="41"/>
      <c r="S47" s="41"/>
      <c r="T47" s="41"/>
      <c r="U47" s="41"/>
      <c r="V47" s="41"/>
      <c r="W47" s="41"/>
    </row>
    <row r="48" spans="1:23" ht="13.8" thickBot="1">
      <c r="A48" s="3084"/>
      <c r="B48" s="3086"/>
      <c r="C48" s="2551"/>
      <c r="D48" s="3088"/>
      <c r="E48" s="3090"/>
      <c r="F48" s="2557"/>
      <c r="G48" s="2366" t="s">
        <v>12</v>
      </c>
      <c r="H48" s="672">
        <f>SUM(H47)</f>
        <v>0</v>
      </c>
      <c r="I48" s="672">
        <f>I47</f>
        <v>0</v>
      </c>
      <c r="J48" s="672">
        <v>0</v>
      </c>
      <c r="K48" s="90">
        <f>K47</f>
        <v>0</v>
      </c>
      <c r="L48" s="714">
        <f>L47</f>
        <v>10</v>
      </c>
      <c r="M48" s="714">
        <f>M47</f>
        <v>10</v>
      </c>
      <c r="N48" s="3128"/>
      <c r="O48" s="3130"/>
      <c r="P48" s="3130"/>
      <c r="Q48" s="3126"/>
      <c r="R48" s="41"/>
      <c r="S48" s="41"/>
      <c r="T48" s="41"/>
      <c r="U48" s="41"/>
      <c r="V48" s="41"/>
      <c r="W48" s="41"/>
    </row>
    <row r="49" spans="1:23">
      <c r="A49" s="3083" t="s">
        <v>11</v>
      </c>
      <c r="B49" s="3085" t="s">
        <v>35</v>
      </c>
      <c r="C49" s="2550" t="s">
        <v>37</v>
      </c>
      <c r="D49" s="3087" t="s">
        <v>1055</v>
      </c>
      <c r="E49" s="3089" t="s">
        <v>40</v>
      </c>
      <c r="F49" s="2556" t="s">
        <v>181</v>
      </c>
      <c r="G49" s="2380" t="s">
        <v>36</v>
      </c>
      <c r="H49" s="2363">
        <v>0</v>
      </c>
      <c r="I49" s="2363">
        <v>0</v>
      </c>
      <c r="J49" s="2363">
        <v>0</v>
      </c>
      <c r="K49" s="2364">
        <v>0</v>
      </c>
      <c r="L49" s="2365">
        <v>7.1</v>
      </c>
      <c r="M49" s="2365">
        <v>7.1</v>
      </c>
      <c r="N49" s="3127" t="s">
        <v>1056</v>
      </c>
      <c r="O49" s="3129">
        <v>0</v>
      </c>
      <c r="P49" s="3131">
        <v>6</v>
      </c>
      <c r="Q49" s="3133">
        <v>6</v>
      </c>
      <c r="R49" s="41"/>
      <c r="S49" s="41"/>
      <c r="T49" s="41"/>
      <c r="U49" s="41"/>
      <c r="V49" s="41"/>
      <c r="W49" s="41"/>
    </row>
    <row r="50" spans="1:23" ht="13.8" thickBot="1">
      <c r="A50" s="3084"/>
      <c r="B50" s="3086"/>
      <c r="C50" s="2551"/>
      <c r="D50" s="3088"/>
      <c r="E50" s="3090"/>
      <c r="F50" s="2557"/>
      <c r="G50" s="2366" t="s">
        <v>12</v>
      </c>
      <c r="H50" s="672">
        <f>SUM(H49)</f>
        <v>0</v>
      </c>
      <c r="I50" s="672">
        <f>I49</f>
        <v>0</v>
      </c>
      <c r="J50" s="672">
        <v>0</v>
      </c>
      <c r="K50" s="90">
        <f>K49</f>
        <v>0</v>
      </c>
      <c r="L50" s="714">
        <f>L49</f>
        <v>7.1</v>
      </c>
      <c r="M50" s="714">
        <f>M49</f>
        <v>7.1</v>
      </c>
      <c r="N50" s="3128"/>
      <c r="O50" s="3130"/>
      <c r="P50" s="3132"/>
      <c r="Q50" s="3134"/>
      <c r="R50" s="41"/>
      <c r="S50" s="41"/>
      <c r="T50" s="41"/>
      <c r="U50" s="41"/>
      <c r="V50" s="41"/>
      <c r="W50" s="41"/>
    </row>
    <row r="51" spans="1:23">
      <c r="A51" s="3083" t="s">
        <v>11</v>
      </c>
      <c r="B51" s="3085" t="s">
        <v>35</v>
      </c>
      <c r="C51" s="2550" t="s">
        <v>55</v>
      </c>
      <c r="D51" s="3087" t="s">
        <v>1057</v>
      </c>
      <c r="E51" s="3089" t="s">
        <v>40</v>
      </c>
      <c r="F51" s="2556" t="s">
        <v>181</v>
      </c>
      <c r="G51" s="2380" t="s">
        <v>36</v>
      </c>
      <c r="H51" s="2363">
        <v>6</v>
      </c>
      <c r="I51" s="2363">
        <v>6</v>
      </c>
      <c r="J51" s="2363">
        <v>0</v>
      </c>
      <c r="K51" s="2364">
        <v>0</v>
      </c>
      <c r="L51" s="2365">
        <v>0</v>
      </c>
      <c r="M51" s="2365">
        <v>0</v>
      </c>
      <c r="N51" s="3127" t="s">
        <v>1058</v>
      </c>
      <c r="O51" s="3131">
        <v>2</v>
      </c>
      <c r="P51" s="3131">
        <v>0</v>
      </c>
      <c r="Q51" s="3133">
        <v>0</v>
      </c>
      <c r="R51" s="41"/>
      <c r="S51" s="41"/>
      <c r="T51" s="41"/>
      <c r="U51" s="41"/>
      <c r="V51" s="41"/>
      <c r="W51" s="41"/>
    </row>
    <row r="52" spans="1:23" ht="13.8" thickBot="1">
      <c r="A52" s="3084"/>
      <c r="B52" s="3086"/>
      <c r="C52" s="2551"/>
      <c r="D52" s="3088"/>
      <c r="E52" s="3090"/>
      <c r="F52" s="2557"/>
      <c r="G52" s="2366" t="s">
        <v>12</v>
      </c>
      <c r="H52" s="672">
        <f>SUM(H51)</f>
        <v>6</v>
      </c>
      <c r="I52" s="672">
        <f>I51</f>
        <v>6</v>
      </c>
      <c r="J52" s="672">
        <v>0</v>
      </c>
      <c r="K52" s="90">
        <f>K51</f>
        <v>0</v>
      </c>
      <c r="L52" s="714">
        <f>L51</f>
        <v>0</v>
      </c>
      <c r="M52" s="714">
        <f>M51</f>
        <v>0</v>
      </c>
      <c r="N52" s="3128"/>
      <c r="O52" s="3132"/>
      <c r="P52" s="3132"/>
      <c r="Q52" s="3134"/>
      <c r="R52" s="41"/>
      <c r="S52" s="41"/>
      <c r="T52" s="41"/>
      <c r="U52" s="41"/>
      <c r="V52" s="41"/>
      <c r="W52" s="41"/>
    </row>
    <row r="53" spans="1:23" ht="27" customHeight="1" thickBot="1">
      <c r="A53" s="642" t="s">
        <v>11</v>
      </c>
      <c r="B53" s="643" t="s">
        <v>35</v>
      </c>
      <c r="C53" s="2538" t="s">
        <v>14</v>
      </c>
      <c r="D53" s="2539"/>
      <c r="E53" s="2539"/>
      <c r="F53" s="2539"/>
      <c r="G53" s="2539"/>
      <c r="H53" s="2394">
        <f t="shared" ref="H53:M53" si="15">H46+H48+H50+H52</f>
        <v>6</v>
      </c>
      <c r="I53" s="2394">
        <f t="shared" si="15"/>
        <v>6</v>
      </c>
      <c r="J53" s="2394">
        <f t="shared" si="15"/>
        <v>0</v>
      </c>
      <c r="K53" s="2394">
        <f t="shared" si="15"/>
        <v>0</v>
      </c>
      <c r="L53" s="2394">
        <f t="shared" si="15"/>
        <v>18.100000000000001</v>
      </c>
      <c r="M53" s="2394">
        <f t="shared" si="15"/>
        <v>18.100000000000001</v>
      </c>
      <c r="N53" s="651"/>
      <c r="O53" s="651"/>
      <c r="P53" s="651"/>
      <c r="Q53" s="652"/>
      <c r="R53" s="41"/>
      <c r="S53" s="41"/>
      <c r="T53" s="41"/>
      <c r="U53" s="41"/>
      <c r="V53" s="41"/>
      <c r="W53" s="41"/>
    </row>
    <row r="54" spans="1:23" ht="27.6" customHeight="1" thickBot="1">
      <c r="A54" s="642" t="s">
        <v>11</v>
      </c>
      <c r="B54" s="643" t="s">
        <v>54</v>
      </c>
      <c r="C54" s="2589" t="s">
        <v>1059</v>
      </c>
      <c r="D54" s="2590"/>
      <c r="E54" s="2590"/>
      <c r="F54" s="2590"/>
      <c r="G54" s="2590"/>
      <c r="H54" s="2590"/>
      <c r="I54" s="2590"/>
      <c r="J54" s="2590"/>
      <c r="K54" s="2590"/>
      <c r="L54" s="2590"/>
      <c r="M54" s="2590"/>
      <c r="N54" s="2590"/>
      <c r="O54" s="2590"/>
      <c r="P54" s="2590"/>
      <c r="Q54" s="2606"/>
      <c r="R54" s="41"/>
      <c r="S54" s="41"/>
      <c r="T54" s="41"/>
      <c r="U54" s="41"/>
      <c r="V54" s="41"/>
      <c r="W54" s="41"/>
    </row>
    <row r="55" spans="1:23" ht="24">
      <c r="A55" s="3083" t="s">
        <v>11</v>
      </c>
      <c r="B55" s="3085" t="s">
        <v>54</v>
      </c>
      <c r="C55" s="2550" t="s">
        <v>34</v>
      </c>
      <c r="D55" s="3087" t="s">
        <v>1060</v>
      </c>
      <c r="E55" s="3089" t="s">
        <v>40</v>
      </c>
      <c r="F55" s="2556" t="s">
        <v>181</v>
      </c>
      <c r="G55" s="2380" t="s">
        <v>36</v>
      </c>
      <c r="H55" s="2363">
        <f>I55+K55</f>
        <v>0</v>
      </c>
      <c r="I55" s="2363">
        <v>0</v>
      </c>
      <c r="J55" s="2363">
        <v>0</v>
      </c>
      <c r="K55" s="2364">
        <v>0</v>
      </c>
      <c r="L55" s="2365">
        <v>15</v>
      </c>
      <c r="M55" s="2365">
        <v>15</v>
      </c>
      <c r="N55" s="2382" t="s">
        <v>1061</v>
      </c>
      <c r="O55" s="2383">
        <v>0</v>
      </c>
      <c r="P55" s="2383" t="s">
        <v>41</v>
      </c>
      <c r="Q55" s="2384" t="s">
        <v>41</v>
      </c>
      <c r="R55" s="41"/>
      <c r="S55" s="41"/>
      <c r="T55" s="41"/>
      <c r="U55" s="41"/>
      <c r="V55" s="41"/>
      <c r="W55" s="41"/>
    </row>
    <row r="56" spans="1:23" ht="13.8" thickBot="1">
      <c r="A56" s="3084"/>
      <c r="B56" s="3086"/>
      <c r="C56" s="2551"/>
      <c r="D56" s="3088"/>
      <c r="E56" s="3090"/>
      <c r="F56" s="2557"/>
      <c r="G56" s="2366" t="s">
        <v>12</v>
      </c>
      <c r="H56" s="672">
        <f>SUM(H55)</f>
        <v>0</v>
      </c>
      <c r="I56" s="672">
        <f>I55</f>
        <v>0</v>
      </c>
      <c r="J56" s="672"/>
      <c r="K56" s="90">
        <f>K55</f>
        <v>0</v>
      </c>
      <c r="L56" s="714">
        <f>L55</f>
        <v>15</v>
      </c>
      <c r="M56" s="714">
        <f>M55</f>
        <v>15</v>
      </c>
      <c r="N56" s="2385" t="s">
        <v>1062</v>
      </c>
      <c r="O56" s="2386">
        <v>0</v>
      </c>
      <c r="P56" s="2386">
        <v>200</v>
      </c>
      <c r="Q56" s="2387">
        <v>200</v>
      </c>
      <c r="R56" s="41"/>
      <c r="S56" s="41"/>
      <c r="T56" s="41"/>
      <c r="U56" s="41"/>
      <c r="V56" s="41"/>
      <c r="W56" s="41"/>
    </row>
    <row r="57" spans="1:23">
      <c r="A57" s="3083" t="s">
        <v>11</v>
      </c>
      <c r="B57" s="2550" t="s">
        <v>54</v>
      </c>
      <c r="C57" s="2550" t="s">
        <v>54</v>
      </c>
      <c r="D57" s="3101" t="s">
        <v>1063</v>
      </c>
      <c r="E57" s="3089" t="s">
        <v>40</v>
      </c>
      <c r="F57" s="2556" t="s">
        <v>181</v>
      </c>
      <c r="G57" s="2380" t="s">
        <v>36</v>
      </c>
      <c r="H57" s="1937">
        <v>15.5</v>
      </c>
      <c r="I57" s="1937">
        <v>15.5</v>
      </c>
      <c r="J57" s="1937">
        <v>0</v>
      </c>
      <c r="K57" s="1937">
        <v>0</v>
      </c>
      <c r="L57" s="1937">
        <v>20</v>
      </c>
      <c r="M57" s="1937">
        <v>20</v>
      </c>
      <c r="N57" s="3127" t="s">
        <v>1064</v>
      </c>
      <c r="O57" s="3135">
        <v>100</v>
      </c>
      <c r="P57" s="3135">
        <v>80</v>
      </c>
      <c r="Q57" s="3135">
        <v>80</v>
      </c>
      <c r="R57" s="41"/>
      <c r="S57" s="41"/>
      <c r="T57" s="41"/>
      <c r="U57" s="41"/>
      <c r="V57" s="41"/>
      <c r="W57" s="41"/>
    </row>
    <row r="58" spans="1:23" ht="13.8" thickBot="1">
      <c r="A58" s="3084"/>
      <c r="B58" s="2551"/>
      <c r="C58" s="2551"/>
      <c r="D58" s="3102"/>
      <c r="E58" s="3090"/>
      <c r="F58" s="2557"/>
      <c r="G58" s="2366" t="s">
        <v>12</v>
      </c>
      <c r="H58" s="844">
        <f t="shared" ref="H58:M58" si="16">SUM(H57)</f>
        <v>15.5</v>
      </c>
      <c r="I58" s="844">
        <f t="shared" si="16"/>
        <v>15.5</v>
      </c>
      <c r="J58" s="844">
        <f t="shared" si="16"/>
        <v>0</v>
      </c>
      <c r="K58" s="844">
        <f t="shared" si="16"/>
        <v>0</v>
      </c>
      <c r="L58" s="844">
        <f t="shared" si="16"/>
        <v>20</v>
      </c>
      <c r="M58" s="844">
        <f t="shared" si="16"/>
        <v>20</v>
      </c>
      <c r="N58" s="3128"/>
      <c r="O58" s="3136"/>
      <c r="P58" s="3136"/>
      <c r="Q58" s="3136"/>
      <c r="R58" s="41"/>
      <c r="S58" s="41"/>
      <c r="T58" s="41"/>
      <c r="U58" s="41"/>
      <c r="V58" s="41"/>
      <c r="W58" s="41"/>
    </row>
    <row r="59" spans="1:23">
      <c r="A59" s="3083" t="s">
        <v>11</v>
      </c>
      <c r="B59" s="3085" t="s">
        <v>54</v>
      </c>
      <c r="C59" s="2550" t="s">
        <v>37</v>
      </c>
      <c r="D59" s="3087" t="s">
        <v>1065</v>
      </c>
      <c r="E59" s="3089" t="s">
        <v>40</v>
      </c>
      <c r="F59" s="2556" t="s">
        <v>181</v>
      </c>
      <c r="G59" s="2380" t="s">
        <v>36</v>
      </c>
      <c r="H59" s="2363">
        <v>38.4</v>
      </c>
      <c r="I59" s="2363">
        <v>38.4</v>
      </c>
      <c r="J59" s="2363">
        <v>0</v>
      </c>
      <c r="K59" s="2364">
        <v>0</v>
      </c>
      <c r="L59" s="2365">
        <v>30</v>
      </c>
      <c r="M59" s="2365">
        <v>10</v>
      </c>
      <c r="N59" s="3127" t="s">
        <v>1066</v>
      </c>
      <c r="O59" s="3129" t="s">
        <v>41</v>
      </c>
      <c r="P59" s="3129" t="s">
        <v>41</v>
      </c>
      <c r="Q59" s="3137" t="s">
        <v>41</v>
      </c>
      <c r="R59" s="41"/>
      <c r="S59" s="41"/>
      <c r="T59" s="41"/>
      <c r="U59" s="41"/>
      <c r="V59" s="41"/>
      <c r="W59" s="41"/>
    </row>
    <row r="60" spans="1:23" ht="13.8" thickBot="1">
      <c r="A60" s="3084"/>
      <c r="B60" s="3086"/>
      <c r="C60" s="2551"/>
      <c r="D60" s="3117"/>
      <c r="E60" s="3090"/>
      <c r="F60" s="2557"/>
      <c r="G60" s="2366" t="s">
        <v>12</v>
      </c>
      <c r="H60" s="672">
        <f t="shared" ref="H60:M60" si="17">SUM(H59)</f>
        <v>38.4</v>
      </c>
      <c r="I60" s="672">
        <f t="shared" si="17"/>
        <v>38.4</v>
      </c>
      <c r="J60" s="672">
        <f t="shared" si="17"/>
        <v>0</v>
      </c>
      <c r="K60" s="672">
        <f t="shared" si="17"/>
        <v>0</v>
      </c>
      <c r="L60" s="672">
        <f t="shared" si="17"/>
        <v>30</v>
      </c>
      <c r="M60" s="672">
        <f t="shared" si="17"/>
        <v>10</v>
      </c>
      <c r="N60" s="3128"/>
      <c r="O60" s="3130"/>
      <c r="P60" s="3130"/>
      <c r="Q60" s="3138"/>
      <c r="R60" s="41"/>
      <c r="S60" s="41"/>
      <c r="T60" s="41"/>
      <c r="U60" s="41"/>
      <c r="V60" s="41"/>
      <c r="W60" s="41"/>
    </row>
    <row r="61" spans="1:23" ht="13.8" thickBot="1">
      <c r="A61" s="2297" t="s">
        <v>11</v>
      </c>
      <c r="B61" s="2299" t="s">
        <v>54</v>
      </c>
      <c r="C61" s="2538" t="s">
        <v>14</v>
      </c>
      <c r="D61" s="2539"/>
      <c r="E61" s="2539"/>
      <c r="F61" s="2539"/>
      <c r="G61" s="2539"/>
      <c r="H61" s="2379">
        <f t="shared" ref="H61:L61" si="18">H56+H58+H60</f>
        <v>53.9</v>
      </c>
      <c r="I61" s="2379">
        <f t="shared" si="18"/>
        <v>53.9</v>
      </c>
      <c r="J61" s="2379">
        <f t="shared" si="18"/>
        <v>0</v>
      </c>
      <c r="K61" s="2379">
        <f t="shared" si="18"/>
        <v>0</v>
      </c>
      <c r="L61" s="2379">
        <f t="shared" si="18"/>
        <v>65</v>
      </c>
      <c r="M61" s="2379">
        <v>0</v>
      </c>
      <c r="N61" s="1691"/>
      <c r="O61" s="651"/>
      <c r="P61" s="651"/>
      <c r="Q61" s="651"/>
      <c r="R61" s="41"/>
      <c r="S61" s="41"/>
      <c r="T61" s="41"/>
      <c r="U61" s="41"/>
      <c r="V61" s="41"/>
      <c r="W61" s="41"/>
    </row>
    <row r="62" spans="1:23" ht="13.8" thickBot="1">
      <c r="A62" s="642" t="s">
        <v>13</v>
      </c>
      <c r="B62" s="2540" t="s">
        <v>60</v>
      </c>
      <c r="C62" s="2541"/>
      <c r="D62" s="2541"/>
      <c r="E62" s="2541"/>
      <c r="F62" s="2541"/>
      <c r="G62" s="2541"/>
      <c r="H62" s="2388">
        <f t="shared" ref="H62:M62" si="19">H61+H53+H43+H29+H21</f>
        <v>174.70000000000002</v>
      </c>
      <c r="I62" s="2388">
        <f t="shared" si="19"/>
        <v>169.7</v>
      </c>
      <c r="J62" s="2388">
        <f t="shared" si="19"/>
        <v>0</v>
      </c>
      <c r="K62" s="2388">
        <f t="shared" si="19"/>
        <v>5</v>
      </c>
      <c r="L62" s="2388">
        <f t="shared" si="19"/>
        <v>262.89999999999998</v>
      </c>
      <c r="M62" s="2388">
        <f t="shared" si="19"/>
        <v>200.2</v>
      </c>
      <c r="N62" s="2389"/>
      <c r="O62" s="2390"/>
      <c r="P62" s="2390"/>
      <c r="Q62" s="2391"/>
      <c r="R62" s="41"/>
      <c r="S62" s="41"/>
      <c r="T62" s="41"/>
      <c r="U62" s="41"/>
      <c r="V62" s="41"/>
      <c r="W62" s="41"/>
    </row>
    <row r="63" spans="1:23" ht="13.8" thickBot="1">
      <c r="A63" s="36" t="s">
        <v>11</v>
      </c>
      <c r="B63" s="2542" t="s">
        <v>15</v>
      </c>
      <c r="C63" s="2542"/>
      <c r="D63" s="2542"/>
      <c r="E63" s="2542"/>
      <c r="F63" s="2542"/>
      <c r="G63" s="2542"/>
      <c r="H63" s="37">
        <f t="shared" ref="H63:M63" si="20">H62</f>
        <v>174.70000000000002</v>
      </c>
      <c r="I63" s="37">
        <f t="shared" si="20"/>
        <v>169.7</v>
      </c>
      <c r="J63" s="37">
        <f t="shared" si="20"/>
        <v>0</v>
      </c>
      <c r="K63" s="37">
        <f t="shared" si="20"/>
        <v>5</v>
      </c>
      <c r="L63" s="37">
        <f t="shared" si="20"/>
        <v>262.89999999999998</v>
      </c>
      <c r="M63" s="37">
        <f t="shared" si="20"/>
        <v>200.2</v>
      </c>
      <c r="N63" s="2291"/>
      <c r="O63" s="2292"/>
      <c r="P63" s="2292"/>
      <c r="Q63" s="787"/>
      <c r="R63" s="41"/>
      <c r="S63" s="41"/>
      <c r="T63" s="41"/>
      <c r="U63" s="41"/>
      <c r="V63" s="41"/>
      <c r="W63" s="41"/>
    </row>
    <row r="64" spans="1:23" ht="13.8" thickBot="1">
      <c r="A64" s="634"/>
      <c r="B64" s="635"/>
      <c r="C64" s="635"/>
      <c r="D64" s="635"/>
      <c r="E64" s="635"/>
      <c r="F64" s="2548" t="s">
        <v>16</v>
      </c>
      <c r="G64" s="2549"/>
      <c r="H64" s="2549"/>
      <c r="I64" s="2549"/>
      <c r="J64" s="2549"/>
      <c r="K64" s="2549"/>
      <c r="L64" s="2549"/>
      <c r="M64" s="2549"/>
      <c r="N64" s="637"/>
      <c r="O64" s="637"/>
      <c r="P64" s="637"/>
      <c r="Q64" s="633"/>
      <c r="R64" s="2392"/>
      <c r="S64" s="2392"/>
      <c r="T64" s="2392"/>
      <c r="U64" s="41"/>
      <c r="V64" s="41"/>
      <c r="W64" s="41"/>
    </row>
    <row r="65" spans="1:23" ht="39" customHeight="1" thickBot="1">
      <c r="A65" s="633"/>
      <c r="B65" s="633"/>
      <c r="C65" s="2528" t="s">
        <v>17</v>
      </c>
      <c r="D65" s="2529"/>
      <c r="E65" s="2529"/>
      <c r="F65" s="2529"/>
      <c r="G65" s="2530"/>
      <c r="H65" s="2531" t="s">
        <v>1067</v>
      </c>
      <c r="I65" s="2532"/>
      <c r="J65" s="2532"/>
      <c r="K65" s="2533"/>
      <c r="L65" s="659"/>
      <c r="M65" s="659"/>
      <c r="N65" s="1650"/>
      <c r="O65" s="1717"/>
      <c r="P65" s="1650"/>
      <c r="Q65" s="1650"/>
      <c r="R65" s="41"/>
      <c r="S65" s="41"/>
      <c r="T65" s="41"/>
      <c r="U65" s="41"/>
      <c r="V65" s="41"/>
      <c r="W65" s="41"/>
    </row>
    <row r="66" spans="1:23" ht="13.8" thickBot="1">
      <c r="A66" s="633"/>
      <c r="B66" s="633"/>
      <c r="C66" s="2518" t="s">
        <v>18</v>
      </c>
      <c r="D66" s="2519"/>
      <c r="E66" s="2519"/>
      <c r="F66" s="2519"/>
      <c r="G66" s="2520"/>
      <c r="H66" s="2521">
        <f>H67+H68+H69+H70+H73+H71+H72</f>
        <v>174.7</v>
      </c>
      <c r="I66" s="2522"/>
      <c r="J66" s="2522"/>
      <c r="K66" s="2523"/>
      <c r="L66" s="659"/>
      <c r="M66" s="659"/>
      <c r="N66" s="1650"/>
      <c r="O66" s="1717"/>
      <c r="P66" s="1650"/>
      <c r="Q66" s="1650"/>
      <c r="R66" s="41"/>
      <c r="S66" s="41"/>
      <c r="T66" s="41"/>
      <c r="U66" s="41"/>
      <c r="V66" s="41"/>
      <c r="W66" s="41"/>
    </row>
    <row r="67" spans="1:23">
      <c r="A67" s="633"/>
      <c r="B67" s="633"/>
      <c r="C67" s="2506" t="s">
        <v>61</v>
      </c>
      <c r="D67" s="2507"/>
      <c r="E67" s="2507"/>
      <c r="F67" s="2507"/>
      <c r="G67" s="2534"/>
      <c r="H67" s="2535">
        <v>156</v>
      </c>
      <c r="I67" s="2536"/>
      <c r="J67" s="2536"/>
      <c r="K67" s="2537"/>
      <c r="L67" s="659"/>
      <c r="M67" s="659"/>
      <c r="N67" s="1650"/>
      <c r="O67" s="1717"/>
      <c r="P67" s="1650"/>
      <c r="Q67" s="1650"/>
      <c r="R67" s="41"/>
      <c r="S67" s="41"/>
      <c r="T67" s="41"/>
      <c r="U67" s="41"/>
      <c r="V67" s="41"/>
      <c r="W67" s="41"/>
    </row>
    <row r="68" spans="1:23">
      <c r="A68" s="633"/>
      <c r="B68" s="633"/>
      <c r="C68" s="2524" t="s">
        <v>62</v>
      </c>
      <c r="D68" s="2525"/>
      <c r="E68" s="2525"/>
      <c r="F68" s="2525"/>
      <c r="G68" s="2526"/>
      <c r="H68" s="2509">
        <v>0</v>
      </c>
      <c r="I68" s="2499"/>
      <c r="J68" s="2499"/>
      <c r="K68" s="2500"/>
      <c r="L68" s="659"/>
      <c r="M68" s="659"/>
      <c r="N68" s="1650"/>
      <c r="O68" s="1717"/>
      <c r="P68" s="1650"/>
      <c r="Q68" s="1650"/>
      <c r="R68" s="41"/>
      <c r="S68" s="41"/>
      <c r="T68" s="41"/>
      <c r="U68" s="41"/>
      <c r="V68" s="41"/>
      <c r="W68" s="41"/>
    </row>
    <row r="69" spans="1:23">
      <c r="A69" s="633"/>
      <c r="B69" s="633"/>
      <c r="C69" s="2496" t="s">
        <v>885</v>
      </c>
      <c r="D69" s="2497"/>
      <c r="E69" s="2497"/>
      <c r="F69" s="2497"/>
      <c r="G69" s="2527"/>
      <c r="H69" s="2509">
        <v>0</v>
      </c>
      <c r="I69" s="2499"/>
      <c r="J69" s="2499"/>
      <c r="K69" s="2500"/>
      <c r="L69" s="659"/>
      <c r="M69" s="659"/>
      <c r="N69" s="1650"/>
      <c r="O69" s="1717"/>
      <c r="P69" s="1650"/>
      <c r="Q69" s="1650"/>
      <c r="R69" s="41"/>
      <c r="S69" s="41"/>
      <c r="T69" s="41"/>
      <c r="U69" s="41"/>
      <c r="V69" s="41"/>
      <c r="W69" s="41"/>
    </row>
    <row r="70" spans="1:23">
      <c r="A70" s="633"/>
      <c r="B70" s="633"/>
      <c r="C70" s="2496" t="s">
        <v>119</v>
      </c>
      <c r="D70" s="2497"/>
      <c r="E70" s="2497"/>
      <c r="F70" s="2497"/>
      <c r="G70" s="2498"/>
      <c r="H70" s="2509">
        <v>18.7</v>
      </c>
      <c r="I70" s="2499"/>
      <c r="J70" s="2499"/>
      <c r="K70" s="2500"/>
      <c r="L70" s="659"/>
      <c r="M70" s="659"/>
      <c r="N70" s="1650"/>
      <c r="O70" s="1717"/>
      <c r="P70" s="1650"/>
      <c r="Q70" s="1650"/>
      <c r="R70" s="41"/>
      <c r="S70" s="41"/>
      <c r="T70" s="41"/>
      <c r="U70" s="41"/>
      <c r="V70" s="41"/>
      <c r="W70" s="41"/>
    </row>
    <row r="71" spans="1:23">
      <c r="A71" s="633"/>
      <c r="B71" s="633"/>
      <c r="C71" s="3140" t="s">
        <v>63</v>
      </c>
      <c r="D71" s="3141"/>
      <c r="E71" s="3141"/>
      <c r="F71" s="3141"/>
      <c r="G71" s="3142"/>
      <c r="H71" s="2509">
        <v>0</v>
      </c>
      <c r="I71" s="2510"/>
      <c r="J71" s="2510"/>
      <c r="K71" s="2511"/>
      <c r="L71" s="659"/>
      <c r="M71" s="659"/>
      <c r="N71" s="1650"/>
      <c r="O71" s="1717"/>
      <c r="P71" s="1650"/>
      <c r="Q71" s="1650"/>
      <c r="R71" s="41"/>
      <c r="S71" s="41"/>
      <c r="T71" s="41"/>
      <c r="U71" s="41"/>
      <c r="V71" s="41"/>
      <c r="W71" s="41"/>
    </row>
    <row r="72" spans="1:23">
      <c r="A72" s="633"/>
      <c r="B72" s="633"/>
      <c r="C72" s="2512" t="s">
        <v>64</v>
      </c>
      <c r="D72" s="2513"/>
      <c r="E72" s="2513"/>
      <c r="F72" s="2513"/>
      <c r="G72" s="2514"/>
      <c r="H72" s="2509">
        <v>0</v>
      </c>
      <c r="I72" s="2510"/>
      <c r="J72" s="2510"/>
      <c r="K72" s="2511"/>
      <c r="L72" s="659"/>
      <c r="M72" s="659"/>
      <c r="N72" s="1650"/>
      <c r="O72" s="1717"/>
      <c r="P72" s="1650"/>
      <c r="Q72" s="1650"/>
      <c r="R72" s="41"/>
      <c r="S72" s="41"/>
      <c r="T72" s="41"/>
      <c r="U72" s="41"/>
      <c r="V72" s="41"/>
      <c r="W72" s="41"/>
    </row>
    <row r="73" spans="1:23" ht="13.8" thickBot="1">
      <c r="A73" s="633"/>
      <c r="B73" s="633"/>
      <c r="C73" s="2524" t="s">
        <v>120</v>
      </c>
      <c r="D73" s="2525"/>
      <c r="E73" s="2525"/>
      <c r="F73" s="2525"/>
      <c r="G73" s="2526"/>
      <c r="H73" s="2509">
        <v>0</v>
      </c>
      <c r="I73" s="2499"/>
      <c r="J73" s="2499"/>
      <c r="K73" s="2500"/>
      <c r="L73" s="659"/>
      <c r="M73" s="659"/>
      <c r="N73" s="1650"/>
      <c r="O73" s="1717"/>
      <c r="P73" s="1650"/>
      <c r="Q73" s="1650"/>
      <c r="R73" s="41"/>
      <c r="S73" s="41"/>
      <c r="T73" s="41"/>
      <c r="U73" s="41"/>
      <c r="V73" s="41"/>
      <c r="W73" s="41"/>
    </row>
    <row r="74" spans="1:23" ht="13.8" thickBot="1">
      <c r="A74" s="633"/>
      <c r="B74" s="633"/>
      <c r="C74" s="2518" t="s">
        <v>19</v>
      </c>
      <c r="D74" s="2519"/>
      <c r="E74" s="2519"/>
      <c r="F74" s="2519"/>
      <c r="G74" s="2520"/>
      <c r="H74" s="2521">
        <f>H75*1</f>
        <v>0</v>
      </c>
      <c r="I74" s="2522"/>
      <c r="J74" s="2522"/>
      <c r="K74" s="2523"/>
      <c r="L74" s="659"/>
      <c r="M74" s="659"/>
      <c r="N74" s="1650"/>
      <c r="O74" s="1717"/>
      <c r="P74" s="1650"/>
      <c r="Q74" s="1650"/>
      <c r="R74" s="41"/>
      <c r="S74" s="41"/>
      <c r="T74" s="41"/>
      <c r="U74" s="41"/>
      <c r="V74" s="41"/>
      <c r="W74" s="41"/>
    </row>
    <row r="75" spans="1:23" ht="13.8" thickBot="1">
      <c r="A75" s="659"/>
      <c r="B75" s="659"/>
      <c r="C75" s="2496" t="s">
        <v>65</v>
      </c>
      <c r="D75" s="2497"/>
      <c r="E75" s="2497"/>
      <c r="F75" s="2497"/>
      <c r="G75" s="2498"/>
      <c r="H75" s="2499"/>
      <c r="I75" s="2499"/>
      <c r="J75" s="2499"/>
      <c r="K75" s="2500"/>
      <c r="L75" s="633"/>
      <c r="M75" s="633"/>
      <c r="N75" s="1650"/>
      <c r="O75" s="1717"/>
      <c r="P75" s="1650"/>
      <c r="Q75" s="1650"/>
      <c r="R75" s="41"/>
      <c r="S75" s="41"/>
      <c r="T75" s="41"/>
      <c r="U75" s="41"/>
      <c r="V75" s="41"/>
      <c r="W75" s="41"/>
    </row>
    <row r="76" spans="1:23" ht="13.8" thickBot="1">
      <c r="A76" s="659"/>
      <c r="B76" s="659"/>
      <c r="C76" s="2501" t="s">
        <v>20</v>
      </c>
      <c r="D76" s="2502"/>
      <c r="E76" s="2502"/>
      <c r="F76" s="2502"/>
      <c r="G76" s="2503"/>
      <c r="H76" s="2504">
        <f>H74+H66</f>
        <v>174.7</v>
      </c>
      <c r="I76" s="2504"/>
      <c r="J76" s="2504"/>
      <c r="K76" s="2505"/>
      <c r="L76" s="633"/>
      <c r="M76" s="633"/>
      <c r="N76" s="1650"/>
      <c r="O76" s="1717"/>
      <c r="P76" s="1650"/>
      <c r="Q76" s="1650"/>
      <c r="R76" s="41"/>
      <c r="S76" s="41"/>
      <c r="T76" s="41"/>
      <c r="U76" s="41"/>
      <c r="V76" s="41"/>
      <c r="W76" s="41"/>
    </row>
  </sheetData>
  <mergeCells count="244">
    <mergeCell ref="C76:G76"/>
    <mergeCell ref="H76:K76"/>
    <mergeCell ref="N1:Q1"/>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B63:G63"/>
    <mergeCell ref="F64:M64"/>
    <mergeCell ref="C65:G65"/>
    <mergeCell ref="H65:K65"/>
    <mergeCell ref="C66:G66"/>
    <mergeCell ref="H66:K66"/>
    <mergeCell ref="N59:N60"/>
    <mergeCell ref="O59:O60"/>
    <mergeCell ref="P59:P60"/>
    <mergeCell ref="Q59:Q60"/>
    <mergeCell ref="C61:G61"/>
    <mergeCell ref="B62:G62"/>
    <mergeCell ref="N57:N58"/>
    <mergeCell ref="O57:O58"/>
    <mergeCell ref="P57:P58"/>
    <mergeCell ref="Q57:Q58"/>
    <mergeCell ref="A59:A60"/>
    <mergeCell ref="B59:B60"/>
    <mergeCell ref="C59:C60"/>
    <mergeCell ref="D59:D60"/>
    <mergeCell ref="E59:E60"/>
    <mergeCell ref="F59:F60"/>
    <mergeCell ref="A57:A58"/>
    <mergeCell ref="B57:B58"/>
    <mergeCell ref="C57:C58"/>
    <mergeCell ref="D57:D58"/>
    <mergeCell ref="E57:E58"/>
    <mergeCell ref="F57:F58"/>
    <mergeCell ref="Q51:Q52"/>
    <mergeCell ref="C53:G53"/>
    <mergeCell ref="C54:Q54"/>
    <mergeCell ref="A55:A56"/>
    <mergeCell ref="B55:B56"/>
    <mergeCell ref="C55:C56"/>
    <mergeCell ref="D55:D56"/>
    <mergeCell ref="E55:E56"/>
    <mergeCell ref="F55:F56"/>
    <mergeCell ref="A51:A52"/>
    <mergeCell ref="B51:B52"/>
    <mergeCell ref="C51:C52"/>
    <mergeCell ref="D51:D52"/>
    <mergeCell ref="E51:E52"/>
    <mergeCell ref="F51:F52"/>
    <mergeCell ref="N51:N52"/>
    <mergeCell ref="O51:O52"/>
    <mergeCell ref="P51:P52"/>
    <mergeCell ref="Q47:Q48"/>
    <mergeCell ref="A49:A50"/>
    <mergeCell ref="B49:B50"/>
    <mergeCell ref="C49:C50"/>
    <mergeCell ref="D49:D50"/>
    <mergeCell ref="E49:E50"/>
    <mergeCell ref="F49:F50"/>
    <mergeCell ref="N49:N50"/>
    <mergeCell ref="O49:O50"/>
    <mergeCell ref="P49:P50"/>
    <mergeCell ref="Q49:Q50"/>
    <mergeCell ref="A47:A48"/>
    <mergeCell ref="B47:B48"/>
    <mergeCell ref="C47:C48"/>
    <mergeCell ref="D47:D48"/>
    <mergeCell ref="E47:E48"/>
    <mergeCell ref="F47:F48"/>
    <mergeCell ref="N47:N48"/>
    <mergeCell ref="O47:O48"/>
    <mergeCell ref="P47:P48"/>
    <mergeCell ref="C43:G43"/>
    <mergeCell ref="C44:Q44"/>
    <mergeCell ref="A45:A46"/>
    <mergeCell ref="B45:B46"/>
    <mergeCell ref="C45:C46"/>
    <mergeCell ref="D45:D46"/>
    <mergeCell ref="E45:E46"/>
    <mergeCell ref="F45:F46"/>
    <mergeCell ref="N45:N46"/>
    <mergeCell ref="O45:O46"/>
    <mergeCell ref="P45:P46"/>
    <mergeCell ref="Q45:Q46"/>
    <mergeCell ref="P39:P40"/>
    <mergeCell ref="Q39:Q40"/>
    <mergeCell ref="A41:A42"/>
    <mergeCell ref="B41:B42"/>
    <mergeCell ref="C41:C42"/>
    <mergeCell ref="D41:D42"/>
    <mergeCell ref="E41:E42"/>
    <mergeCell ref="F41:F42"/>
    <mergeCell ref="A39:A40"/>
    <mergeCell ref="B39:B40"/>
    <mergeCell ref="C39:C40"/>
    <mergeCell ref="D39:D40"/>
    <mergeCell ref="E39:E40"/>
    <mergeCell ref="F39:F40"/>
    <mergeCell ref="A37:A38"/>
    <mergeCell ref="B37:B38"/>
    <mergeCell ref="C37:C38"/>
    <mergeCell ref="D37:D38"/>
    <mergeCell ref="E37:E38"/>
    <mergeCell ref="F37:F38"/>
    <mergeCell ref="N37:N38"/>
    <mergeCell ref="N39:N40"/>
    <mergeCell ref="O39:O40"/>
    <mergeCell ref="Q33:Q34"/>
    <mergeCell ref="A35:A36"/>
    <mergeCell ref="B35:B36"/>
    <mergeCell ref="C35:C36"/>
    <mergeCell ref="D35:D36"/>
    <mergeCell ref="E35:E36"/>
    <mergeCell ref="F35:F36"/>
    <mergeCell ref="N35:N36"/>
    <mergeCell ref="O35:O36"/>
    <mergeCell ref="P35:P36"/>
    <mergeCell ref="Q35:Q36"/>
    <mergeCell ref="A33:A34"/>
    <mergeCell ref="B33:B34"/>
    <mergeCell ref="C33:C34"/>
    <mergeCell ref="D33:D34"/>
    <mergeCell ref="E33:E34"/>
    <mergeCell ref="F33:F34"/>
    <mergeCell ref="N33:N34"/>
    <mergeCell ref="O33:O34"/>
    <mergeCell ref="P33:P34"/>
    <mergeCell ref="C29:G29"/>
    <mergeCell ref="C30:Q30"/>
    <mergeCell ref="A31:A32"/>
    <mergeCell ref="B31:B32"/>
    <mergeCell ref="C31:C32"/>
    <mergeCell ref="D31:D32"/>
    <mergeCell ref="E31:E32"/>
    <mergeCell ref="F31:F32"/>
    <mergeCell ref="N31:N32"/>
    <mergeCell ref="O31:O32"/>
    <mergeCell ref="P31:P32"/>
    <mergeCell ref="Q31:Q32"/>
    <mergeCell ref="A26:A28"/>
    <mergeCell ref="B26:B28"/>
    <mergeCell ref="C26:C28"/>
    <mergeCell ref="D26:D28"/>
    <mergeCell ref="E26:E28"/>
    <mergeCell ref="F26:F28"/>
    <mergeCell ref="I23:I24"/>
    <mergeCell ref="J23:J24"/>
    <mergeCell ref="K23:K24"/>
    <mergeCell ref="C22:Q22"/>
    <mergeCell ref="A23:A25"/>
    <mergeCell ref="B23:B25"/>
    <mergeCell ref="C23:C25"/>
    <mergeCell ref="D23:D25"/>
    <mergeCell ref="E23:E25"/>
    <mergeCell ref="F23:F25"/>
    <mergeCell ref="G23:G24"/>
    <mergeCell ref="H23:H24"/>
    <mergeCell ref="P23:P25"/>
    <mergeCell ref="Q23:Q25"/>
    <mergeCell ref="M23:M24"/>
    <mergeCell ref="N23:N25"/>
    <mergeCell ref="O23:O25"/>
    <mergeCell ref="C18:C20"/>
    <mergeCell ref="D18:D20"/>
    <mergeCell ref="E18:E20"/>
    <mergeCell ref="F18:F20"/>
    <mergeCell ref="N18:N20"/>
    <mergeCell ref="O18:O20"/>
    <mergeCell ref="P18:P20"/>
    <mergeCell ref="Q18:Q20"/>
    <mergeCell ref="C21:G21"/>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topLeftCell="C1" zoomScaleNormal="100" workbookViewId="0">
      <selection activeCell="AF6" sqref="AF6"/>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63.75" customHeight="1">
      <c r="N1" s="3143" t="s">
        <v>1143</v>
      </c>
      <c r="O1" s="3143"/>
      <c r="P1" s="3143"/>
    </row>
    <row r="2" spans="1:17" ht="15.6">
      <c r="A2" s="633"/>
      <c r="B2" s="633"/>
      <c r="C2" s="633"/>
      <c r="D2" s="633"/>
      <c r="E2" s="1845" t="s">
        <v>846</v>
      </c>
      <c r="F2" s="1845"/>
      <c r="G2" s="1846"/>
      <c r="H2" s="1845"/>
      <c r="I2" s="1845"/>
      <c r="J2" s="1845"/>
      <c r="K2" s="1845"/>
      <c r="L2" s="1845"/>
      <c r="M2" s="1845"/>
      <c r="N2" s="1845"/>
      <c r="O2" s="633"/>
      <c r="P2" s="633"/>
      <c r="Q2" s="633"/>
    </row>
    <row r="3" spans="1:17" ht="13.8" thickBot="1">
      <c r="A3" s="441"/>
      <c r="B3" s="15"/>
      <c r="C3" s="15"/>
      <c r="D3" s="3008" t="s">
        <v>33</v>
      </c>
      <c r="E3" s="3008"/>
      <c r="F3" s="3008"/>
      <c r="G3" s="3008"/>
      <c r="H3" s="3008"/>
      <c r="I3" s="3008"/>
      <c r="J3" s="3008"/>
      <c r="K3" s="3008"/>
      <c r="L3" s="3008"/>
      <c r="M3" s="3008"/>
      <c r="N3" s="3008"/>
      <c r="O3" s="3008"/>
      <c r="P3" s="3008"/>
      <c r="Q3" s="3008"/>
    </row>
    <row r="4" spans="1:17" ht="23.4" customHeight="1">
      <c r="A4" s="2673" t="s">
        <v>0</v>
      </c>
      <c r="B4" s="2676" t="s">
        <v>1</v>
      </c>
      <c r="C4" s="2676" t="s">
        <v>2</v>
      </c>
      <c r="D4" s="2679" t="s">
        <v>3</v>
      </c>
      <c r="E4" s="2651" t="s">
        <v>4</v>
      </c>
      <c r="F4" s="2685" t="s">
        <v>5</v>
      </c>
      <c r="G4" s="2651" t="s">
        <v>6</v>
      </c>
      <c r="H4" s="2531" t="s">
        <v>678</v>
      </c>
      <c r="I4" s="2532"/>
      <c r="J4" s="2532"/>
      <c r="K4" s="2533"/>
      <c r="L4" s="3147" t="s">
        <v>434</v>
      </c>
      <c r="M4" s="3144" t="s">
        <v>679</v>
      </c>
      <c r="N4" s="2654" t="s">
        <v>21</v>
      </c>
      <c r="O4" s="2655"/>
      <c r="P4" s="2655"/>
      <c r="Q4" s="2656"/>
    </row>
    <row r="5" spans="1:17">
      <c r="A5" s="2674"/>
      <c r="B5" s="2677"/>
      <c r="C5" s="2677"/>
      <c r="D5" s="2680"/>
      <c r="E5" s="2652"/>
      <c r="F5" s="2686"/>
      <c r="G5" s="2652"/>
      <c r="H5" s="2657" t="s">
        <v>7</v>
      </c>
      <c r="I5" s="2659" t="s">
        <v>8</v>
      </c>
      <c r="J5" s="2659"/>
      <c r="K5" s="3145" t="s">
        <v>125</v>
      </c>
      <c r="L5" s="3148"/>
      <c r="M5" s="3006"/>
      <c r="N5" s="2662" t="s">
        <v>32</v>
      </c>
      <c r="O5" s="2664" t="s">
        <v>9</v>
      </c>
      <c r="P5" s="2664"/>
      <c r="Q5" s="2665"/>
    </row>
    <row r="6" spans="1:17" ht="94.95" customHeight="1" thickBot="1">
      <c r="A6" s="2675"/>
      <c r="B6" s="2678"/>
      <c r="C6" s="2678"/>
      <c r="D6" s="2681"/>
      <c r="E6" s="2653"/>
      <c r="F6" s="2687"/>
      <c r="G6" s="2653"/>
      <c r="H6" s="2658"/>
      <c r="I6" s="1837" t="s">
        <v>7</v>
      </c>
      <c r="J6" s="1837" t="s">
        <v>10</v>
      </c>
      <c r="K6" s="3146"/>
      <c r="L6" s="3011"/>
      <c r="M6" s="3007"/>
      <c r="N6" s="2663"/>
      <c r="O6" s="639" t="s">
        <v>121</v>
      </c>
      <c r="P6" s="639" t="s">
        <v>433</v>
      </c>
      <c r="Q6" s="640" t="s">
        <v>671</v>
      </c>
    </row>
    <row r="7" spans="1:17" ht="16.2" customHeight="1" thickBot="1">
      <c r="A7" s="641" t="s">
        <v>11</v>
      </c>
      <c r="B7" s="2634" t="s">
        <v>847</v>
      </c>
      <c r="C7" s="2634"/>
      <c r="D7" s="2634"/>
      <c r="E7" s="2634"/>
      <c r="F7" s="2634"/>
      <c r="G7" s="2634"/>
      <c r="H7" s="2634"/>
      <c r="I7" s="2634"/>
      <c r="J7" s="2634"/>
      <c r="K7" s="2634"/>
      <c r="L7" s="2634"/>
      <c r="M7" s="2634"/>
      <c r="N7" s="2634"/>
      <c r="O7" s="2634"/>
      <c r="P7" s="2634"/>
      <c r="Q7" s="2635"/>
    </row>
    <row r="8" spans="1:17" ht="15.6" customHeight="1" thickBot="1">
      <c r="A8" s="642" t="s">
        <v>11</v>
      </c>
      <c r="B8" s="643" t="s">
        <v>11</v>
      </c>
      <c r="C8" s="2636" t="s">
        <v>848</v>
      </c>
      <c r="D8" s="2636"/>
      <c r="E8" s="2636"/>
      <c r="F8" s="2636"/>
      <c r="G8" s="2636"/>
      <c r="H8" s="2636"/>
      <c r="I8" s="2636"/>
      <c r="J8" s="2636"/>
      <c r="K8" s="2636"/>
      <c r="L8" s="2636"/>
      <c r="M8" s="2636"/>
      <c r="N8" s="2636"/>
      <c r="O8" s="2636"/>
      <c r="P8" s="2636"/>
      <c r="Q8" s="2637"/>
    </row>
    <row r="9" spans="1:17" s="632" customFormat="1" ht="24.6" thickBot="1">
      <c r="A9" s="1948"/>
      <c r="B9" s="1949"/>
      <c r="C9" s="1949"/>
      <c r="D9" s="1949"/>
      <c r="E9" s="1949"/>
      <c r="F9" s="1949"/>
      <c r="G9" s="1949"/>
      <c r="H9" s="1949"/>
      <c r="I9" s="1949"/>
      <c r="J9" s="1949"/>
      <c r="K9" s="1949"/>
      <c r="L9" s="1949"/>
      <c r="M9" s="1949"/>
      <c r="N9" s="1980" t="s">
        <v>893</v>
      </c>
      <c r="O9" s="1981">
        <v>7</v>
      </c>
      <c r="P9" s="1981">
        <v>7</v>
      </c>
      <c r="Q9" s="1982">
        <v>7</v>
      </c>
    </row>
    <row r="10" spans="1:17">
      <c r="A10" s="2593" t="s">
        <v>11</v>
      </c>
      <c r="B10" s="2595" t="s">
        <v>11</v>
      </c>
      <c r="C10" s="2597" t="s">
        <v>11</v>
      </c>
      <c r="D10" s="3149" t="s">
        <v>849</v>
      </c>
      <c r="E10" s="2554" t="s">
        <v>40</v>
      </c>
      <c r="F10" s="2601" t="s">
        <v>219</v>
      </c>
      <c r="G10" s="1847" t="s">
        <v>36</v>
      </c>
      <c r="H10" s="1848">
        <f>I10+K10</f>
        <v>0</v>
      </c>
      <c r="I10" s="887">
        <v>0</v>
      </c>
      <c r="J10" s="1849"/>
      <c r="K10" s="1850">
        <v>0</v>
      </c>
      <c r="L10" s="676">
        <v>0</v>
      </c>
      <c r="M10" s="408">
        <v>0</v>
      </c>
      <c r="N10" s="3152" t="s">
        <v>850</v>
      </c>
      <c r="O10" s="1054">
        <v>4</v>
      </c>
      <c r="P10" s="1054">
        <v>4</v>
      </c>
      <c r="Q10" s="1851">
        <v>4</v>
      </c>
    </row>
    <row r="11" spans="1:17">
      <c r="A11" s="2607"/>
      <c r="B11" s="2608"/>
      <c r="C11" s="2609"/>
      <c r="D11" s="3150"/>
      <c r="E11" s="2579"/>
      <c r="F11" s="2611"/>
      <c r="G11" s="411"/>
      <c r="H11" s="1852"/>
      <c r="I11" s="1853"/>
      <c r="J11" s="1854"/>
      <c r="K11" s="1855"/>
      <c r="L11" s="1856"/>
      <c r="M11" s="1857"/>
      <c r="N11" s="3153"/>
      <c r="O11" s="1858"/>
      <c r="P11" s="1858"/>
      <c r="Q11" s="1859"/>
    </row>
    <row r="12" spans="1:17" ht="15" customHeight="1" thickBot="1">
      <c r="A12" s="2594"/>
      <c r="B12" s="2596"/>
      <c r="C12" s="2598"/>
      <c r="D12" s="3151"/>
      <c r="E12" s="2555"/>
      <c r="F12" s="2555"/>
      <c r="G12" s="671" t="s">
        <v>12</v>
      </c>
      <c r="H12" s="677">
        <v>0</v>
      </c>
      <c r="I12" s="672">
        <f>SUM(I10:I11)</f>
        <v>0</v>
      </c>
      <c r="J12" s="678"/>
      <c r="K12" s="679">
        <f>SUM(K10:K11)</f>
        <v>0</v>
      </c>
      <c r="L12" s="713">
        <f>L10</f>
        <v>0</v>
      </c>
      <c r="M12" s="714">
        <f>M10</f>
        <v>0</v>
      </c>
      <c r="N12" s="3154"/>
      <c r="O12" s="1860"/>
      <c r="P12" s="1860"/>
      <c r="Q12" s="1861"/>
    </row>
    <row r="13" spans="1:17">
      <c r="A13" s="2593" t="s">
        <v>11</v>
      </c>
      <c r="B13" s="2595" t="s">
        <v>11</v>
      </c>
      <c r="C13" s="2597" t="s">
        <v>13</v>
      </c>
      <c r="D13" s="3149" t="s">
        <v>851</v>
      </c>
      <c r="E13" s="2554" t="s">
        <v>40</v>
      </c>
      <c r="F13" s="2601" t="s">
        <v>219</v>
      </c>
      <c r="G13" s="1847" t="s">
        <v>36</v>
      </c>
      <c r="H13" s="1848">
        <f>I13+K13</f>
        <v>2</v>
      </c>
      <c r="I13" s="887">
        <v>2</v>
      </c>
      <c r="J13" s="1849"/>
      <c r="K13" s="1850">
        <v>0</v>
      </c>
      <c r="L13" s="408">
        <v>2</v>
      </c>
      <c r="M13" s="408">
        <v>2</v>
      </c>
      <c r="N13" s="1862" t="s">
        <v>852</v>
      </c>
      <c r="O13" s="759">
        <v>250</v>
      </c>
      <c r="P13" s="759">
        <v>250</v>
      </c>
      <c r="Q13" s="1863">
        <v>250</v>
      </c>
    </row>
    <row r="14" spans="1:17">
      <c r="A14" s="2607"/>
      <c r="B14" s="2608"/>
      <c r="C14" s="2609"/>
      <c r="D14" s="3150"/>
      <c r="E14" s="2579"/>
      <c r="F14" s="2611"/>
      <c r="G14" s="411"/>
      <c r="H14" s="1852"/>
      <c r="I14" s="1853"/>
      <c r="J14" s="1854"/>
      <c r="K14" s="1855"/>
      <c r="L14" s="1856"/>
      <c r="M14" s="1857"/>
      <c r="N14" s="3155" t="s">
        <v>853</v>
      </c>
      <c r="O14" s="1864">
        <v>220</v>
      </c>
      <c r="P14" s="1864">
        <v>220</v>
      </c>
      <c r="Q14" s="1865">
        <v>220</v>
      </c>
    </row>
    <row r="15" spans="1:17" ht="13.95" customHeight="1" thickBot="1">
      <c r="A15" s="2594"/>
      <c r="B15" s="2596"/>
      <c r="C15" s="2598"/>
      <c r="D15" s="3151"/>
      <c r="E15" s="2555"/>
      <c r="F15" s="2555"/>
      <c r="G15" s="671" t="s">
        <v>12</v>
      </c>
      <c r="H15" s="672">
        <f>SUM(H13:H14)</f>
        <v>2</v>
      </c>
      <c r="I15" s="672">
        <f>SUM(I13:I14)</f>
        <v>2</v>
      </c>
      <c r="J15" s="678"/>
      <c r="K15" s="679">
        <f>SUM(K13:K14)</f>
        <v>0</v>
      </c>
      <c r="L15" s="713">
        <f>L13</f>
        <v>2</v>
      </c>
      <c r="M15" s="714">
        <f>M13</f>
        <v>2</v>
      </c>
      <c r="N15" s="3156"/>
      <c r="O15" s="1866"/>
      <c r="P15" s="1866"/>
      <c r="Q15" s="1867"/>
    </row>
    <row r="16" spans="1:17">
      <c r="A16" s="2593" t="s">
        <v>11</v>
      </c>
      <c r="B16" s="2595" t="s">
        <v>11</v>
      </c>
      <c r="C16" s="2597" t="s">
        <v>34</v>
      </c>
      <c r="D16" s="3149" t="s">
        <v>854</v>
      </c>
      <c r="E16" s="2554" t="s">
        <v>40</v>
      </c>
      <c r="F16" s="2601" t="s">
        <v>219</v>
      </c>
      <c r="G16" s="1868" t="s">
        <v>36</v>
      </c>
      <c r="H16" s="1869">
        <v>2</v>
      </c>
      <c r="I16" s="1870">
        <v>2</v>
      </c>
      <c r="J16" s="1849"/>
      <c r="K16" s="1850">
        <v>0</v>
      </c>
      <c r="L16" s="676">
        <v>3</v>
      </c>
      <c r="M16" s="408">
        <v>3</v>
      </c>
      <c r="N16" s="1862" t="s">
        <v>888</v>
      </c>
      <c r="O16" s="1871">
        <v>160</v>
      </c>
      <c r="P16" s="1871">
        <v>200</v>
      </c>
      <c r="Q16" s="1872">
        <v>200</v>
      </c>
    </row>
    <row r="17" spans="1:17" ht="36" customHeight="1" thickBot="1">
      <c r="A17" s="2594"/>
      <c r="B17" s="2596"/>
      <c r="C17" s="2598"/>
      <c r="D17" s="3151"/>
      <c r="E17" s="2555"/>
      <c r="F17" s="2555"/>
      <c r="G17" s="671" t="s">
        <v>12</v>
      </c>
      <c r="H17" s="672">
        <f>SUM(H16:H16)</f>
        <v>2</v>
      </c>
      <c r="I17" s="672">
        <f>SUM(I16:I16)</f>
        <v>2</v>
      </c>
      <c r="J17" s="678"/>
      <c r="K17" s="679">
        <f>SUM(K16:K16)</f>
        <v>0</v>
      </c>
      <c r="L17" s="713">
        <f>L16</f>
        <v>3</v>
      </c>
      <c r="M17" s="714">
        <f>M16</f>
        <v>3</v>
      </c>
      <c r="N17" s="1873"/>
      <c r="O17" s="1874"/>
      <c r="P17" s="1874"/>
      <c r="Q17" s="1875"/>
    </row>
    <row r="18" spans="1:17">
      <c r="A18" s="2593" t="s">
        <v>11</v>
      </c>
      <c r="B18" s="2595" t="s">
        <v>11</v>
      </c>
      <c r="C18" s="2597" t="s">
        <v>35</v>
      </c>
      <c r="D18" s="3149" t="s">
        <v>855</v>
      </c>
      <c r="E18" s="2554" t="s">
        <v>40</v>
      </c>
      <c r="F18" s="2601" t="s">
        <v>219</v>
      </c>
      <c r="G18" s="1847" t="s">
        <v>36</v>
      </c>
      <c r="H18" s="1848">
        <f>I18+K18</f>
        <v>6</v>
      </c>
      <c r="I18" s="887">
        <v>6</v>
      </c>
      <c r="J18" s="1849"/>
      <c r="K18" s="1850">
        <v>0</v>
      </c>
      <c r="L18" s="676">
        <v>8</v>
      </c>
      <c r="M18" s="408">
        <v>10</v>
      </c>
      <c r="N18" s="3157" t="s">
        <v>856</v>
      </c>
      <c r="O18" s="1054">
        <v>1</v>
      </c>
      <c r="P18" s="1054">
        <v>1</v>
      </c>
      <c r="Q18" s="1876">
        <v>1</v>
      </c>
    </row>
    <row r="19" spans="1:17">
      <c r="A19" s="2607"/>
      <c r="B19" s="2608"/>
      <c r="C19" s="2609"/>
      <c r="D19" s="3150"/>
      <c r="E19" s="2579"/>
      <c r="F19" s="2611"/>
      <c r="G19" s="411"/>
      <c r="H19" s="1852"/>
      <c r="I19" s="1853"/>
      <c r="J19" s="1854"/>
      <c r="K19" s="1855"/>
      <c r="L19" s="1856"/>
      <c r="M19" s="1857"/>
      <c r="N19" s="2566"/>
      <c r="O19" s="1858"/>
      <c r="P19" s="1858"/>
      <c r="Q19" s="1877"/>
    </row>
    <row r="20" spans="1:17" ht="21" customHeight="1" thickBot="1">
      <c r="A20" s="2594"/>
      <c r="B20" s="2596"/>
      <c r="C20" s="2598"/>
      <c r="D20" s="3151"/>
      <c r="E20" s="2555"/>
      <c r="F20" s="2555"/>
      <c r="G20" s="671" t="s">
        <v>12</v>
      </c>
      <c r="H20" s="677">
        <f>H18</f>
        <v>6</v>
      </c>
      <c r="I20" s="672">
        <f>SUM(I18:I19)</f>
        <v>6</v>
      </c>
      <c r="J20" s="678"/>
      <c r="K20" s="679">
        <f>SUM(K18:K19)</f>
        <v>0</v>
      </c>
      <c r="L20" s="713">
        <f>L18</f>
        <v>8</v>
      </c>
      <c r="M20" s="714">
        <f>M18</f>
        <v>10</v>
      </c>
      <c r="N20" s="3158"/>
      <c r="O20" s="1860"/>
      <c r="P20" s="1860"/>
      <c r="Q20" s="1878"/>
    </row>
    <row r="21" spans="1:17">
      <c r="A21" s="2593" t="s">
        <v>11</v>
      </c>
      <c r="B21" s="2595" t="s">
        <v>11</v>
      </c>
      <c r="C21" s="1511" t="s">
        <v>54</v>
      </c>
      <c r="D21" s="3159" t="s">
        <v>857</v>
      </c>
      <c r="E21" s="2554" t="s">
        <v>40</v>
      </c>
      <c r="F21" s="2601" t="s">
        <v>219</v>
      </c>
      <c r="G21" s="1847" t="s">
        <v>36</v>
      </c>
      <c r="H21" s="1848">
        <f>I21+K21</f>
        <v>1</v>
      </c>
      <c r="I21" s="887">
        <v>1</v>
      </c>
      <c r="J21" s="1849"/>
      <c r="K21" s="1850">
        <v>0</v>
      </c>
      <c r="L21" s="676">
        <v>1</v>
      </c>
      <c r="M21" s="408">
        <v>1</v>
      </c>
      <c r="N21" s="3157" t="s">
        <v>858</v>
      </c>
      <c r="O21" s="1054">
        <v>1</v>
      </c>
      <c r="P21" s="1054" t="s">
        <v>213</v>
      </c>
      <c r="Q21" s="1876">
        <v>1</v>
      </c>
    </row>
    <row r="22" spans="1:17" ht="23.4" customHeight="1" thickBot="1">
      <c r="A22" s="2594"/>
      <c r="B22" s="2596"/>
      <c r="C22" s="1976"/>
      <c r="D22" s="3160"/>
      <c r="E22" s="2555"/>
      <c r="F22" s="2555"/>
      <c r="G22" s="671" t="s">
        <v>12</v>
      </c>
      <c r="H22" s="672">
        <f>SUM(H21:H21)</f>
        <v>1</v>
      </c>
      <c r="I22" s="672">
        <f>SUM(I21:I21)</f>
        <v>1</v>
      </c>
      <c r="J22" s="678"/>
      <c r="K22" s="679">
        <f>SUM(K21:K21)</f>
        <v>0</v>
      </c>
      <c r="L22" s="713">
        <f>L21</f>
        <v>1</v>
      </c>
      <c r="M22" s="714">
        <f>M21</f>
        <v>1</v>
      </c>
      <c r="N22" s="3158"/>
      <c r="O22" s="1860"/>
      <c r="P22" s="1860"/>
      <c r="Q22" s="1878"/>
    </row>
    <row r="23" spans="1:17">
      <c r="A23" s="2593" t="s">
        <v>11</v>
      </c>
      <c r="B23" s="2595" t="s">
        <v>11</v>
      </c>
      <c r="C23" s="2597" t="s">
        <v>37</v>
      </c>
      <c r="D23" s="3149" t="s">
        <v>859</v>
      </c>
      <c r="E23" s="2554" t="s">
        <v>40</v>
      </c>
      <c r="F23" s="2601" t="s">
        <v>219</v>
      </c>
      <c r="G23" s="1847" t="s">
        <v>36</v>
      </c>
      <c r="H23" s="1848">
        <f>I23+K23</f>
        <v>5.5</v>
      </c>
      <c r="I23" s="887">
        <v>5.5</v>
      </c>
      <c r="J23" s="1849"/>
      <c r="K23" s="1850">
        <v>0</v>
      </c>
      <c r="L23" s="676">
        <v>6</v>
      </c>
      <c r="M23" s="408">
        <v>6</v>
      </c>
      <c r="N23" s="3152" t="s">
        <v>886</v>
      </c>
      <c r="O23" s="1879">
        <v>25</v>
      </c>
      <c r="P23" s="1880" t="s">
        <v>220</v>
      </c>
      <c r="Q23" s="1851">
        <v>25</v>
      </c>
    </row>
    <row r="24" spans="1:17">
      <c r="A24" s="2607"/>
      <c r="B24" s="2608"/>
      <c r="C24" s="2609"/>
      <c r="D24" s="3150"/>
      <c r="E24" s="2579"/>
      <c r="F24" s="2611"/>
      <c r="G24" s="411"/>
      <c r="H24" s="1852"/>
      <c r="I24" s="1853"/>
      <c r="J24" s="1854"/>
      <c r="K24" s="1855"/>
      <c r="L24" s="1856"/>
      <c r="M24" s="1857"/>
      <c r="N24" s="3153"/>
      <c r="O24" s="1858"/>
      <c r="P24" s="1858"/>
      <c r="Q24" s="1859"/>
    </row>
    <row r="25" spans="1:17" ht="15" customHeight="1" thickBot="1">
      <c r="A25" s="2594"/>
      <c r="B25" s="2596"/>
      <c r="C25" s="2598"/>
      <c r="D25" s="3151"/>
      <c r="E25" s="2555"/>
      <c r="F25" s="2555"/>
      <c r="G25" s="671" t="s">
        <v>12</v>
      </c>
      <c r="H25" s="672">
        <f>SUM(H23:H24)</f>
        <v>5.5</v>
      </c>
      <c r="I25" s="672">
        <f>SUM(I23:I24)</f>
        <v>5.5</v>
      </c>
      <c r="J25" s="678"/>
      <c r="K25" s="679">
        <f>SUM(K23:K24)</f>
        <v>0</v>
      </c>
      <c r="L25" s="713">
        <f>L23</f>
        <v>6</v>
      </c>
      <c r="M25" s="714">
        <f>M23</f>
        <v>6</v>
      </c>
      <c r="N25" s="3154"/>
      <c r="O25" s="1860"/>
      <c r="P25" s="1860"/>
      <c r="Q25" s="1861"/>
    </row>
    <row r="26" spans="1:17">
      <c r="A26" s="2593" t="s">
        <v>11</v>
      </c>
      <c r="B26" s="2595" t="s">
        <v>11</v>
      </c>
      <c r="C26" s="2597" t="s">
        <v>55</v>
      </c>
      <c r="D26" s="3149" t="s">
        <v>912</v>
      </c>
      <c r="E26" s="2554" t="s">
        <v>40</v>
      </c>
      <c r="F26" s="2601" t="s">
        <v>860</v>
      </c>
      <c r="G26" s="1847" t="s">
        <v>36</v>
      </c>
      <c r="H26" s="1848">
        <v>430</v>
      </c>
      <c r="I26" s="887">
        <v>430</v>
      </c>
      <c r="J26" s="1849"/>
      <c r="K26" s="1850">
        <v>0</v>
      </c>
      <c r="L26" s="676">
        <v>400</v>
      </c>
      <c r="M26" s="408">
        <v>400</v>
      </c>
      <c r="N26" s="3157" t="s">
        <v>861</v>
      </c>
      <c r="O26" s="1054">
        <v>430</v>
      </c>
      <c r="P26" s="1054">
        <v>400</v>
      </c>
      <c r="Q26" s="1876">
        <v>400</v>
      </c>
    </row>
    <row r="27" spans="1:17" ht="41.4" customHeight="1" thickBot="1">
      <c r="A27" s="2594"/>
      <c r="B27" s="2596"/>
      <c r="C27" s="2598"/>
      <c r="D27" s="3151"/>
      <c r="E27" s="2555"/>
      <c r="F27" s="2555"/>
      <c r="G27" s="671" t="s">
        <v>12</v>
      </c>
      <c r="H27" s="672">
        <f>SUM(H26:H26)</f>
        <v>430</v>
      </c>
      <c r="I27" s="672">
        <f>SUM(I26:I26)</f>
        <v>430</v>
      </c>
      <c r="J27" s="678"/>
      <c r="K27" s="679">
        <f>SUM(K26:K26)</f>
        <v>0</v>
      </c>
      <c r="L27" s="679">
        <f>SUM(L26:L26)</f>
        <v>400</v>
      </c>
      <c r="M27" s="679">
        <f>SUM(M26:M26)</f>
        <v>400</v>
      </c>
      <c r="N27" s="3158"/>
      <c r="O27" s="1860"/>
      <c r="P27" s="1860"/>
      <c r="Q27" s="1878"/>
    </row>
    <row r="28" spans="1:17">
      <c r="A28" s="2593" t="s">
        <v>11</v>
      </c>
      <c r="B28" s="2595" t="s">
        <v>11</v>
      </c>
      <c r="C28" s="2597" t="s">
        <v>38</v>
      </c>
      <c r="D28" s="3149" t="s">
        <v>862</v>
      </c>
      <c r="E28" s="2554" t="s">
        <v>40</v>
      </c>
      <c r="F28" s="2601" t="s">
        <v>219</v>
      </c>
      <c r="G28" s="1847" t="s">
        <v>36</v>
      </c>
      <c r="H28" s="1848">
        <v>2</v>
      </c>
      <c r="I28" s="887">
        <v>2</v>
      </c>
      <c r="J28" s="1849"/>
      <c r="K28" s="1850">
        <v>0</v>
      </c>
      <c r="L28" s="676">
        <v>4</v>
      </c>
      <c r="M28" s="408">
        <v>6</v>
      </c>
      <c r="N28" s="3157" t="s">
        <v>863</v>
      </c>
      <c r="O28" s="1054">
        <v>2</v>
      </c>
      <c r="P28" s="1054">
        <v>2</v>
      </c>
      <c r="Q28" s="1876">
        <v>2</v>
      </c>
    </row>
    <row r="29" spans="1:17" ht="13.8" thickBot="1">
      <c r="A29" s="2594"/>
      <c r="B29" s="2596"/>
      <c r="C29" s="2598"/>
      <c r="D29" s="3151"/>
      <c r="E29" s="2555"/>
      <c r="F29" s="2555"/>
      <c r="G29" s="671" t="s">
        <v>12</v>
      </c>
      <c r="H29" s="672">
        <f>H28*1</f>
        <v>2</v>
      </c>
      <c r="I29" s="672">
        <f>I28*1</f>
        <v>2</v>
      </c>
      <c r="J29" s="672"/>
      <c r="K29" s="672">
        <f>K28*1</f>
        <v>0</v>
      </c>
      <c r="L29" s="672">
        <f>L28*1</f>
        <v>4</v>
      </c>
      <c r="M29" s="672">
        <f>M28*1</f>
        <v>6</v>
      </c>
      <c r="N29" s="3158"/>
      <c r="O29" s="1881"/>
      <c r="P29" s="1881"/>
      <c r="Q29" s="1882"/>
    </row>
    <row r="30" spans="1:17">
      <c r="A30" s="3161" t="s">
        <v>11</v>
      </c>
      <c r="B30" s="3163" t="s">
        <v>11</v>
      </c>
      <c r="C30" s="3163" t="s">
        <v>56</v>
      </c>
      <c r="D30" s="2811" t="s">
        <v>864</v>
      </c>
      <c r="E30" s="3165" t="s">
        <v>40</v>
      </c>
      <c r="F30" s="3167" t="s">
        <v>219</v>
      </c>
      <c r="G30" s="1935" t="s">
        <v>36</v>
      </c>
      <c r="H30" s="1936">
        <v>200</v>
      </c>
      <c r="I30" s="1937">
        <v>200</v>
      </c>
      <c r="J30" s="1938"/>
      <c r="K30" s="1939">
        <v>0</v>
      </c>
      <c r="L30" s="1940">
        <v>250</v>
      </c>
      <c r="M30" s="1941">
        <v>250</v>
      </c>
      <c r="N30" s="3168" t="s">
        <v>865</v>
      </c>
      <c r="O30" s="1696">
        <v>1</v>
      </c>
      <c r="P30" s="1696">
        <v>2</v>
      </c>
      <c r="Q30" s="1942">
        <v>3</v>
      </c>
    </row>
    <row r="31" spans="1:17" ht="27.6" customHeight="1" thickBot="1">
      <c r="A31" s="3162"/>
      <c r="B31" s="3164"/>
      <c r="C31" s="3164"/>
      <c r="D31" s="2813"/>
      <c r="E31" s="3166"/>
      <c r="F31" s="3166"/>
      <c r="G31" s="1943" t="s">
        <v>12</v>
      </c>
      <c r="H31" s="1944">
        <f>H30*1</f>
        <v>200</v>
      </c>
      <c r="I31" s="1944">
        <f>I30*1</f>
        <v>200</v>
      </c>
      <c r="J31" s="1944"/>
      <c r="K31" s="1944">
        <f>K30*1</f>
        <v>0</v>
      </c>
      <c r="L31" s="1944">
        <f>L30*1</f>
        <v>250</v>
      </c>
      <c r="M31" s="1944">
        <f>M30*1</f>
        <v>250</v>
      </c>
      <c r="N31" s="3169"/>
      <c r="O31" s="1945"/>
      <c r="P31" s="1945"/>
      <c r="Q31" s="1946"/>
    </row>
    <row r="32" spans="1:17" ht="13.8" thickBot="1">
      <c r="A32" s="642" t="s">
        <v>11</v>
      </c>
      <c r="B32" s="649"/>
      <c r="C32" s="3059" t="s">
        <v>14</v>
      </c>
      <c r="D32" s="2539"/>
      <c r="E32" s="2539"/>
      <c r="F32" s="2539"/>
      <c r="G32" s="3060"/>
      <c r="H32" s="29">
        <f>H25+H22+H20+H17+H15+H12+H27+H29+H31</f>
        <v>648.5</v>
      </c>
      <c r="I32" s="29">
        <f>I25+I22+I20+I17+I15+I12+I27+I29+I31</f>
        <v>648.5</v>
      </c>
      <c r="J32" s="29">
        <f t="shared" ref="J32" si="0">J25+J22+J20+J17+J15+J12+J27+J29</f>
        <v>0</v>
      </c>
      <c r="K32" s="29">
        <f>K25+K22+K20+K17+K15+K12+K27+K29+K31</f>
        <v>0</v>
      </c>
      <c r="L32" s="29">
        <f t="shared" ref="L32:M32" si="1">L25+L22+L20+L17+L15+L12+L27+L29+L31</f>
        <v>674</v>
      </c>
      <c r="M32" s="29">
        <f t="shared" si="1"/>
        <v>678</v>
      </c>
      <c r="N32" s="696"/>
      <c r="O32" s="665"/>
      <c r="P32" s="665"/>
      <c r="Q32" s="666"/>
    </row>
    <row r="33" spans="1:19" ht="13.8" thickBot="1">
      <c r="A33" s="641" t="s">
        <v>13</v>
      </c>
      <c r="B33" s="2634" t="s">
        <v>866</v>
      </c>
      <c r="C33" s="2634"/>
      <c r="D33" s="2634"/>
      <c r="E33" s="2634"/>
      <c r="F33" s="2634"/>
      <c r="G33" s="2634"/>
      <c r="H33" s="2634"/>
      <c r="I33" s="2634"/>
      <c r="J33" s="2634"/>
      <c r="K33" s="2634"/>
      <c r="L33" s="2634"/>
      <c r="M33" s="2634"/>
      <c r="N33" s="2634"/>
      <c r="O33" s="2634"/>
      <c r="P33" s="2634"/>
      <c r="Q33" s="2635"/>
    </row>
    <row r="34" spans="1:19" ht="13.8" thickBot="1">
      <c r="A34" s="642" t="s">
        <v>13</v>
      </c>
      <c r="B34" s="643" t="s">
        <v>11</v>
      </c>
      <c r="C34" s="2589" t="s">
        <v>867</v>
      </c>
      <c r="D34" s="2590"/>
      <c r="E34" s="2591"/>
      <c r="F34" s="2591"/>
      <c r="G34" s="2590"/>
      <c r="H34" s="2590"/>
      <c r="I34" s="2590"/>
      <c r="J34" s="2590"/>
      <c r="K34" s="2590"/>
      <c r="L34" s="2590"/>
      <c r="M34" s="2590"/>
      <c r="N34" s="2590"/>
      <c r="O34" s="2590"/>
      <c r="P34" s="2590"/>
      <c r="Q34" s="2606"/>
    </row>
    <row r="35" spans="1:19" s="632" customFormat="1" ht="13.8" thickBot="1">
      <c r="A35" s="709"/>
      <c r="B35" s="1840"/>
      <c r="C35" s="1947"/>
      <c r="D35" s="1841"/>
      <c r="E35" s="1841"/>
      <c r="F35" s="1841"/>
      <c r="G35" s="1841"/>
      <c r="H35" s="1841"/>
      <c r="I35" s="1841"/>
      <c r="J35" s="1841"/>
      <c r="K35" s="1841"/>
      <c r="L35" s="1841"/>
      <c r="M35" s="1841"/>
      <c r="N35" s="1983" t="s">
        <v>889</v>
      </c>
      <c r="O35" s="1984" t="s">
        <v>890</v>
      </c>
      <c r="P35" s="1984" t="s">
        <v>891</v>
      </c>
      <c r="Q35" s="1985" t="s">
        <v>892</v>
      </c>
    </row>
    <row r="36" spans="1:19">
      <c r="A36" s="2593" t="s">
        <v>13</v>
      </c>
      <c r="B36" s="2595" t="s">
        <v>11</v>
      </c>
      <c r="C36" s="2597" t="s">
        <v>11</v>
      </c>
      <c r="D36" s="3149" t="s">
        <v>868</v>
      </c>
      <c r="E36" s="2554" t="s">
        <v>40</v>
      </c>
      <c r="F36" s="2601" t="s">
        <v>910</v>
      </c>
      <c r="G36" s="1847"/>
      <c r="H36" s="1848"/>
      <c r="I36" s="887"/>
      <c r="J36" s="1849"/>
      <c r="K36" s="1848"/>
      <c r="L36" s="676"/>
      <c r="M36" s="408"/>
      <c r="N36" s="3157" t="s">
        <v>869</v>
      </c>
      <c r="O36" s="1879" t="s">
        <v>41</v>
      </c>
      <c r="P36" s="1880" t="s">
        <v>41</v>
      </c>
      <c r="Q36" s="1883" t="s">
        <v>41</v>
      </c>
    </row>
    <row r="37" spans="1:19">
      <c r="A37" s="2607"/>
      <c r="B37" s="2608"/>
      <c r="C37" s="2609"/>
      <c r="D37" s="3150"/>
      <c r="E37" s="2578"/>
      <c r="F37" s="2629"/>
      <c r="G37" s="411" t="s">
        <v>36</v>
      </c>
      <c r="H37" s="1884">
        <f>I37+K37</f>
        <v>0.7</v>
      </c>
      <c r="I37" s="406">
        <v>0.7</v>
      </c>
      <c r="J37" s="1885"/>
      <c r="K37" s="1857">
        <v>0</v>
      </c>
      <c r="L37" s="1886">
        <v>0.8</v>
      </c>
      <c r="M37" s="1857">
        <v>0.8</v>
      </c>
      <c r="N37" s="2566"/>
      <c r="O37" s="1887"/>
      <c r="P37" s="1888"/>
      <c r="Q37" s="1859"/>
    </row>
    <row r="38" spans="1:19" ht="22.95" customHeight="1" thickBot="1">
      <c r="A38" s="2594"/>
      <c r="B38" s="2596"/>
      <c r="C38" s="2598"/>
      <c r="D38" s="3151"/>
      <c r="E38" s="2555"/>
      <c r="F38" s="2555"/>
      <c r="G38" s="671" t="s">
        <v>12</v>
      </c>
      <c r="H38" s="89">
        <f t="shared" ref="H38:M38" si="2">H37*1</f>
        <v>0.7</v>
      </c>
      <c r="I38" s="89">
        <f t="shared" si="2"/>
        <v>0.7</v>
      </c>
      <c r="J38" s="89">
        <f t="shared" si="2"/>
        <v>0</v>
      </c>
      <c r="K38" s="89">
        <f t="shared" si="2"/>
        <v>0</v>
      </c>
      <c r="L38" s="89">
        <f t="shared" si="2"/>
        <v>0.8</v>
      </c>
      <c r="M38" s="89">
        <f t="shared" si="2"/>
        <v>0.8</v>
      </c>
      <c r="N38" s="3158"/>
      <c r="O38" s="1860"/>
      <c r="P38" s="1860"/>
      <c r="Q38" s="1861"/>
    </row>
    <row r="39" spans="1:19" ht="18" customHeight="1">
      <c r="A39" s="2593" t="s">
        <v>13</v>
      </c>
      <c r="B39" s="2595" t="s">
        <v>11</v>
      </c>
      <c r="C39" s="2597" t="s">
        <v>37</v>
      </c>
      <c r="D39" s="2811" t="s">
        <v>913</v>
      </c>
      <c r="E39" s="2554" t="s">
        <v>40</v>
      </c>
      <c r="F39" s="2601" t="s">
        <v>910</v>
      </c>
      <c r="G39" s="1889" t="s">
        <v>36</v>
      </c>
      <c r="H39" s="1869">
        <v>3.3</v>
      </c>
      <c r="I39" s="1870">
        <v>3.3</v>
      </c>
      <c r="J39" s="1849"/>
      <c r="K39" s="1850">
        <v>0</v>
      </c>
      <c r="L39" s="676">
        <v>4</v>
      </c>
      <c r="M39" s="408">
        <v>6</v>
      </c>
      <c r="N39" s="1890" t="s">
        <v>870</v>
      </c>
      <c r="O39" s="1891"/>
      <c r="P39" s="1891" t="s">
        <v>41</v>
      </c>
      <c r="Q39" s="1892" t="s">
        <v>41</v>
      </c>
    </row>
    <row r="40" spans="1:19" ht="24.6" thickBot="1">
      <c r="A40" s="2594"/>
      <c r="B40" s="2596"/>
      <c r="C40" s="2598"/>
      <c r="D40" s="2813"/>
      <c r="E40" s="3170"/>
      <c r="F40" s="2555"/>
      <c r="G40" s="1893" t="s">
        <v>12</v>
      </c>
      <c r="H40" s="672">
        <f>SUM(H39:H39)</f>
        <v>3.3</v>
      </c>
      <c r="I40" s="672">
        <f>SUM(I39:I39)</f>
        <v>3.3</v>
      </c>
      <c r="J40" s="678"/>
      <c r="K40" s="679">
        <f>SUM(K39:K39)</f>
        <v>0</v>
      </c>
      <c r="L40" s="713">
        <f>L39</f>
        <v>4</v>
      </c>
      <c r="M40" s="714">
        <f>M39</f>
        <v>6</v>
      </c>
      <c r="N40" s="1894" t="s">
        <v>871</v>
      </c>
      <c r="O40" s="1895"/>
      <c r="P40" s="1895" t="s">
        <v>41</v>
      </c>
      <c r="Q40" s="1896" t="s">
        <v>41</v>
      </c>
    </row>
    <row r="41" spans="1:19" ht="13.8" thickBot="1">
      <c r="A41" s="642" t="s">
        <v>13</v>
      </c>
      <c r="B41" s="643" t="s">
        <v>13</v>
      </c>
      <c r="C41" s="2589" t="s">
        <v>872</v>
      </c>
      <c r="D41" s="2590"/>
      <c r="E41" s="2591"/>
      <c r="F41" s="2591"/>
      <c r="G41" s="2590"/>
      <c r="H41" s="2590"/>
      <c r="I41" s="2590"/>
      <c r="J41" s="2590"/>
      <c r="K41" s="2590"/>
      <c r="L41" s="2590"/>
      <c r="M41" s="2590"/>
      <c r="N41" s="2590"/>
      <c r="O41" s="2590"/>
      <c r="P41" s="2590"/>
      <c r="Q41" s="2606"/>
    </row>
    <row r="42" spans="1:19">
      <c r="A42" s="3012" t="s">
        <v>13</v>
      </c>
      <c r="B42" s="3171" t="s">
        <v>13</v>
      </c>
      <c r="C42" s="3163" t="s">
        <v>11</v>
      </c>
      <c r="D42" s="3175" t="s">
        <v>873</v>
      </c>
      <c r="E42" s="3165" t="s">
        <v>40</v>
      </c>
      <c r="F42" s="3179" t="s">
        <v>874</v>
      </c>
      <c r="G42" s="1156" t="s">
        <v>36</v>
      </c>
      <c r="H42" s="1921">
        <v>610</v>
      </c>
      <c r="I42" s="1158">
        <v>610</v>
      </c>
      <c r="J42" s="1158">
        <v>0</v>
      </c>
      <c r="K42" s="1922">
        <v>0</v>
      </c>
      <c r="L42" s="1923">
        <v>610</v>
      </c>
      <c r="M42" s="1924">
        <v>610</v>
      </c>
      <c r="N42" s="3182" t="s">
        <v>875</v>
      </c>
      <c r="O42" s="3184">
        <v>50</v>
      </c>
      <c r="P42" s="3184">
        <v>50</v>
      </c>
      <c r="Q42" s="3186">
        <v>50</v>
      </c>
    </row>
    <row r="43" spans="1:19">
      <c r="A43" s="3013"/>
      <c r="B43" s="3172"/>
      <c r="C43" s="3174"/>
      <c r="D43" s="3176"/>
      <c r="E43" s="3178"/>
      <c r="F43" s="3180"/>
      <c r="G43" s="1187" t="s">
        <v>36</v>
      </c>
      <c r="H43" s="1925">
        <v>3.7</v>
      </c>
      <c r="I43" s="1189">
        <v>3.7</v>
      </c>
      <c r="J43" s="1189">
        <v>0</v>
      </c>
      <c r="K43" s="1926">
        <v>0</v>
      </c>
      <c r="L43" s="1927">
        <v>3.7</v>
      </c>
      <c r="M43" s="1928">
        <v>3.7</v>
      </c>
      <c r="N43" s="3183"/>
      <c r="O43" s="3185"/>
      <c r="P43" s="3185"/>
      <c r="Q43" s="3187"/>
    </row>
    <row r="44" spans="1:19" ht="24">
      <c r="A44" s="3013"/>
      <c r="B44" s="3172"/>
      <c r="C44" s="3174"/>
      <c r="D44" s="3176"/>
      <c r="E44" s="3178"/>
      <c r="F44" s="3180"/>
      <c r="G44" s="1187"/>
      <c r="H44" s="1928"/>
      <c r="I44" s="1951"/>
      <c r="J44" s="1190"/>
      <c r="K44" s="1926"/>
      <c r="L44" s="1927"/>
      <c r="M44" s="1928"/>
      <c r="N44" s="1977" t="s">
        <v>876</v>
      </c>
      <c r="O44" s="1971" t="s">
        <v>41</v>
      </c>
      <c r="P44" s="1971" t="s">
        <v>41</v>
      </c>
      <c r="Q44" s="1972" t="s">
        <v>41</v>
      </c>
      <c r="S44" s="632"/>
    </row>
    <row r="45" spans="1:19" ht="24.6" thickBot="1">
      <c r="A45" s="3014"/>
      <c r="B45" s="3173"/>
      <c r="C45" s="3164"/>
      <c r="D45" s="3177"/>
      <c r="E45" s="3166"/>
      <c r="F45" s="3181"/>
      <c r="G45" s="1929" t="s">
        <v>12</v>
      </c>
      <c r="H45" s="1930">
        <f>H42+H43</f>
        <v>613.70000000000005</v>
      </c>
      <c r="I45" s="1952">
        <f>I42+I43</f>
        <v>613.70000000000005</v>
      </c>
      <c r="J45" s="1931">
        <v>0</v>
      </c>
      <c r="K45" s="1932">
        <v>0</v>
      </c>
      <c r="L45" s="1933">
        <f>L42+L43</f>
        <v>613.70000000000005</v>
      </c>
      <c r="M45" s="1930">
        <f>M42+M43</f>
        <v>613.70000000000005</v>
      </c>
      <c r="N45" s="1950" t="s">
        <v>887</v>
      </c>
      <c r="O45" s="1683" t="s">
        <v>41</v>
      </c>
      <c r="P45" s="1683" t="s">
        <v>41</v>
      </c>
      <c r="Q45" s="1934" t="s">
        <v>41</v>
      </c>
    </row>
    <row r="46" spans="1:19" ht="13.8" thickBot="1">
      <c r="A46" s="642" t="s">
        <v>13</v>
      </c>
      <c r="B46" s="1897"/>
      <c r="C46" s="2568" t="s">
        <v>14</v>
      </c>
      <c r="D46" s="2569"/>
      <c r="E46" s="2569"/>
      <c r="F46" s="2569"/>
      <c r="G46" s="2571"/>
      <c r="H46" s="29">
        <f>H38+H40+H45</f>
        <v>617.70000000000005</v>
      </c>
      <c r="I46" s="29">
        <f t="shared" ref="I46:M46" si="3">I38+I40+I45</f>
        <v>617.70000000000005</v>
      </c>
      <c r="J46" s="29">
        <f t="shared" si="3"/>
        <v>0</v>
      </c>
      <c r="K46" s="29">
        <f t="shared" si="3"/>
        <v>0</v>
      </c>
      <c r="L46" s="29">
        <f t="shared" si="3"/>
        <v>618.5</v>
      </c>
      <c r="M46" s="29">
        <f t="shared" si="3"/>
        <v>620.5</v>
      </c>
      <c r="N46" s="696"/>
      <c r="O46" s="665"/>
      <c r="P46" s="665"/>
      <c r="Q46" s="1898"/>
    </row>
    <row r="47" spans="1:19" ht="13.8" thickBot="1">
      <c r="A47" s="641" t="s">
        <v>35</v>
      </c>
      <c r="B47" s="2634" t="s">
        <v>877</v>
      </c>
      <c r="C47" s="2634"/>
      <c r="D47" s="2634"/>
      <c r="E47" s="2634"/>
      <c r="F47" s="2634"/>
      <c r="G47" s="2634"/>
      <c r="H47" s="2634"/>
      <c r="I47" s="2634"/>
      <c r="J47" s="2634"/>
      <c r="K47" s="2634"/>
      <c r="L47" s="2634"/>
      <c r="M47" s="2634"/>
      <c r="N47" s="2634"/>
      <c r="O47" s="2634"/>
      <c r="P47" s="2634"/>
      <c r="Q47" s="2635"/>
    </row>
    <row r="48" spans="1:19" ht="13.8" thickBot="1">
      <c r="A48" s="641" t="s">
        <v>35</v>
      </c>
      <c r="B48" s="643" t="s">
        <v>11</v>
      </c>
      <c r="C48" s="2589" t="s">
        <v>878</v>
      </c>
      <c r="D48" s="2590"/>
      <c r="E48" s="2590"/>
      <c r="F48" s="2590"/>
      <c r="G48" s="2590"/>
      <c r="H48" s="2590"/>
      <c r="I48" s="2590"/>
      <c r="J48" s="2590"/>
      <c r="K48" s="2590"/>
      <c r="L48" s="2590"/>
      <c r="M48" s="2590"/>
      <c r="N48" s="2591"/>
      <c r="O48" s="2591"/>
      <c r="P48" s="2591"/>
      <c r="Q48" s="2592"/>
    </row>
    <row r="49" spans="1:17" ht="24">
      <c r="A49" s="3012" t="s">
        <v>35</v>
      </c>
      <c r="B49" s="3171" t="s">
        <v>11</v>
      </c>
      <c r="C49" s="3188" t="s">
        <v>11</v>
      </c>
      <c r="D49" s="3191" t="s">
        <v>879</v>
      </c>
      <c r="E49" s="2626" t="s">
        <v>40</v>
      </c>
      <c r="F49" s="2556" t="s">
        <v>911</v>
      </c>
      <c r="G49" s="1847" t="s">
        <v>36</v>
      </c>
      <c r="H49" s="1848">
        <v>14.7</v>
      </c>
      <c r="I49" s="887">
        <v>14.7</v>
      </c>
      <c r="J49" s="886">
        <v>0</v>
      </c>
      <c r="K49" s="843">
        <v>0</v>
      </c>
      <c r="L49" s="82">
        <v>25</v>
      </c>
      <c r="M49" s="1899">
        <v>30</v>
      </c>
      <c r="N49" s="1900" t="s">
        <v>880</v>
      </c>
      <c r="O49" s="1901">
        <v>20</v>
      </c>
      <c r="P49" s="1901">
        <v>50</v>
      </c>
      <c r="Q49" s="1902">
        <v>80</v>
      </c>
    </row>
    <row r="50" spans="1:17" ht="24">
      <c r="A50" s="3013"/>
      <c r="B50" s="3172"/>
      <c r="C50" s="3189"/>
      <c r="D50" s="3150"/>
      <c r="E50" s="2629"/>
      <c r="F50" s="2629"/>
      <c r="G50" s="411"/>
      <c r="H50" s="1852"/>
      <c r="I50" s="1853"/>
      <c r="J50" s="1854"/>
      <c r="K50" s="1903"/>
      <c r="L50" s="87"/>
      <c r="M50" s="1986"/>
      <c r="N50" s="1904" t="s">
        <v>881</v>
      </c>
      <c r="O50" s="1905">
        <v>5</v>
      </c>
      <c r="P50" s="1905">
        <v>10</v>
      </c>
      <c r="Q50" s="1906">
        <v>15</v>
      </c>
    </row>
    <row r="51" spans="1:17" ht="33.6" customHeight="1">
      <c r="A51" s="3013"/>
      <c r="B51" s="3172"/>
      <c r="C51" s="3189"/>
      <c r="D51" s="3150"/>
      <c r="E51" s="2629"/>
      <c r="F51" s="2629"/>
      <c r="G51" s="411"/>
      <c r="H51" s="1852"/>
      <c r="I51" s="1854"/>
      <c r="J51" s="1854"/>
      <c r="K51" s="1987"/>
      <c r="L51" s="87"/>
      <c r="M51" s="1986"/>
      <c r="N51" s="1907" t="s">
        <v>1139</v>
      </c>
      <c r="O51" s="2493">
        <v>620</v>
      </c>
      <c r="P51" s="2493">
        <v>640</v>
      </c>
      <c r="Q51" s="2494">
        <v>660</v>
      </c>
    </row>
    <row r="52" spans="1:17" ht="34.200000000000003" customHeight="1" thickBot="1">
      <c r="A52" s="3014"/>
      <c r="B52" s="3173"/>
      <c r="C52" s="3190"/>
      <c r="D52" s="3192"/>
      <c r="E52" s="2630"/>
      <c r="F52" s="2630"/>
      <c r="G52" s="671" t="s">
        <v>12</v>
      </c>
      <c r="H52" s="677">
        <f t="shared" ref="H52:M52" si="4">H49</f>
        <v>14.7</v>
      </c>
      <c r="I52" s="677">
        <f t="shared" si="4"/>
        <v>14.7</v>
      </c>
      <c r="J52" s="677">
        <f t="shared" si="4"/>
        <v>0</v>
      </c>
      <c r="K52" s="89">
        <f t="shared" si="4"/>
        <v>0</v>
      </c>
      <c r="L52" s="714">
        <f t="shared" si="4"/>
        <v>25</v>
      </c>
      <c r="M52" s="713">
        <f t="shared" si="4"/>
        <v>30</v>
      </c>
      <c r="N52" s="1988" t="s">
        <v>882</v>
      </c>
      <c r="O52" s="1911">
        <v>20</v>
      </c>
      <c r="P52" s="1911">
        <v>40</v>
      </c>
      <c r="Q52" s="1912">
        <v>60</v>
      </c>
    </row>
    <row r="53" spans="1:17">
      <c r="A53" s="3012" t="s">
        <v>35</v>
      </c>
      <c r="B53" s="3171" t="s">
        <v>11</v>
      </c>
      <c r="C53" s="3188" t="s">
        <v>13</v>
      </c>
      <c r="D53" s="3191" t="s">
        <v>883</v>
      </c>
      <c r="E53" s="2626" t="s">
        <v>40</v>
      </c>
      <c r="F53" s="2556" t="s">
        <v>911</v>
      </c>
      <c r="G53" s="1847" t="s">
        <v>36</v>
      </c>
      <c r="H53" s="1848">
        <v>8</v>
      </c>
      <c r="I53" s="887">
        <v>8</v>
      </c>
      <c r="J53" s="886">
        <v>0</v>
      </c>
      <c r="K53" s="843">
        <v>0</v>
      </c>
      <c r="L53" s="82">
        <v>12</v>
      </c>
      <c r="M53" s="1899">
        <v>15</v>
      </c>
      <c r="N53" s="3157" t="s">
        <v>884</v>
      </c>
      <c r="O53" s="1989">
        <v>2</v>
      </c>
      <c r="P53" s="1901">
        <v>2</v>
      </c>
      <c r="Q53" s="1902">
        <v>2</v>
      </c>
    </row>
    <row r="54" spans="1:17" ht="13.8" thickBot="1">
      <c r="A54" s="3013"/>
      <c r="B54" s="3172"/>
      <c r="C54" s="3189"/>
      <c r="D54" s="3150"/>
      <c r="E54" s="2629"/>
      <c r="F54" s="2629"/>
      <c r="G54" s="723" t="s">
        <v>12</v>
      </c>
      <c r="H54" s="724">
        <f t="shared" ref="H54:M54" si="5">H53</f>
        <v>8</v>
      </c>
      <c r="I54" s="724">
        <f t="shared" si="5"/>
        <v>8</v>
      </c>
      <c r="J54" s="724">
        <f t="shared" si="5"/>
        <v>0</v>
      </c>
      <c r="K54" s="1908">
        <f t="shared" si="5"/>
        <v>0</v>
      </c>
      <c r="L54" s="1909">
        <f t="shared" si="5"/>
        <v>12</v>
      </c>
      <c r="M54" s="1910">
        <f t="shared" si="5"/>
        <v>15</v>
      </c>
      <c r="N54" s="3193"/>
      <c r="O54" s="1739"/>
      <c r="P54" s="1911"/>
      <c r="Q54" s="1912"/>
    </row>
    <row r="55" spans="1:17" ht="13.8" thickBot="1">
      <c r="A55" s="653" t="s">
        <v>35</v>
      </c>
      <c r="B55" s="649" t="s">
        <v>11</v>
      </c>
      <c r="C55" s="3059" t="s">
        <v>14</v>
      </c>
      <c r="D55" s="2539"/>
      <c r="E55" s="2539"/>
      <c r="F55" s="2539"/>
      <c r="G55" s="3060"/>
      <c r="H55" s="654">
        <f t="shared" ref="H55:M55" si="6">H52+H54</f>
        <v>22.7</v>
      </c>
      <c r="I55" s="654">
        <f t="shared" si="6"/>
        <v>22.7</v>
      </c>
      <c r="J55" s="654">
        <f t="shared" si="6"/>
        <v>0</v>
      </c>
      <c r="K55" s="1913">
        <f t="shared" si="6"/>
        <v>0</v>
      </c>
      <c r="L55" s="1229">
        <f t="shared" si="6"/>
        <v>37</v>
      </c>
      <c r="M55" s="1914">
        <f t="shared" si="6"/>
        <v>45</v>
      </c>
      <c r="N55" s="1915"/>
      <c r="O55" s="651"/>
      <c r="P55" s="651"/>
      <c r="Q55" s="1916"/>
    </row>
    <row r="56" spans="1:17" ht="13.8" thickBot="1">
      <c r="A56" s="36" t="s">
        <v>11</v>
      </c>
      <c r="B56" s="3194" t="s">
        <v>15</v>
      </c>
      <c r="C56" s="2542"/>
      <c r="D56" s="2542"/>
      <c r="E56" s="2542"/>
      <c r="F56" s="2542"/>
      <c r="G56" s="2542"/>
      <c r="H56" s="1917">
        <f t="shared" ref="H56:M56" si="7">H32+H46+H55</f>
        <v>1288.9000000000001</v>
      </c>
      <c r="I56" s="1917">
        <f t="shared" si="7"/>
        <v>1288.9000000000001</v>
      </c>
      <c r="J56" s="1917">
        <f t="shared" si="7"/>
        <v>0</v>
      </c>
      <c r="K56" s="1918">
        <f t="shared" si="7"/>
        <v>0</v>
      </c>
      <c r="L56" s="1266">
        <f t="shared" si="7"/>
        <v>1329.5</v>
      </c>
      <c r="M56" s="1918">
        <f t="shared" si="7"/>
        <v>1343.5</v>
      </c>
      <c r="N56" s="3195"/>
      <c r="O56" s="3196"/>
      <c r="P56" s="3196"/>
      <c r="Q56" s="3197"/>
    </row>
    <row r="57" spans="1:17">
      <c r="A57" s="1919"/>
      <c r="B57" s="1920"/>
      <c r="C57" s="1920"/>
      <c r="D57" s="1920"/>
      <c r="E57" s="1920"/>
      <c r="F57" s="658"/>
      <c r="G57" s="658"/>
      <c r="H57" s="658"/>
      <c r="I57" s="658"/>
      <c r="J57" s="658"/>
      <c r="K57" s="658"/>
      <c r="L57" s="658"/>
      <c r="M57" s="658"/>
      <c r="N57" s="441"/>
      <c r="O57" s="441"/>
      <c r="P57" s="441"/>
      <c r="Q57" s="441"/>
    </row>
    <row r="58" spans="1:17" ht="16.2" thickBot="1">
      <c r="A58" s="1919"/>
      <c r="B58" s="1920"/>
      <c r="C58" s="1920"/>
      <c r="D58" s="1920"/>
      <c r="E58" s="1920"/>
      <c r="F58" s="3198" t="s">
        <v>16</v>
      </c>
      <c r="G58" s="3198"/>
      <c r="H58" s="3198"/>
      <c r="I58" s="3198"/>
      <c r="J58" s="3198"/>
      <c r="K58" s="3198"/>
      <c r="L58" s="3198"/>
      <c r="M58" s="3198"/>
      <c r="N58" s="441"/>
      <c r="O58" s="441"/>
      <c r="P58" s="441"/>
      <c r="Q58" s="441"/>
    </row>
    <row r="59" spans="1:17" ht="54.6" customHeight="1" thickBot="1">
      <c r="A59" s="633"/>
      <c r="B59" s="633"/>
      <c r="C59" s="2528" t="s">
        <v>17</v>
      </c>
      <c r="D59" s="2889"/>
      <c r="E59" s="2889"/>
      <c r="F59" s="2889"/>
      <c r="G59" s="2890"/>
      <c r="H59" s="3199" t="s">
        <v>672</v>
      </c>
      <c r="I59" s="3200"/>
      <c r="J59" s="3200"/>
      <c r="K59" s="3201"/>
      <c r="L59" s="633"/>
      <c r="M59" s="633"/>
      <c r="N59" s="633"/>
      <c r="O59" s="684"/>
      <c r="P59" s="633"/>
      <c r="Q59" s="633"/>
    </row>
    <row r="60" spans="1:17" ht="13.8" thickBot="1">
      <c r="A60" s="633"/>
      <c r="B60" s="633"/>
      <c r="C60" s="3202" t="s">
        <v>18</v>
      </c>
      <c r="D60" s="3203"/>
      <c r="E60" s="3203"/>
      <c r="F60" s="3203"/>
      <c r="G60" s="3204"/>
      <c r="H60" s="2521">
        <f>H61+H62+H63+H64+H65</f>
        <v>1288.9000000000001</v>
      </c>
      <c r="I60" s="2522"/>
      <c r="J60" s="2522"/>
      <c r="K60" s="2523"/>
      <c r="L60" s="633"/>
      <c r="M60" s="633"/>
      <c r="N60" s="633"/>
      <c r="O60" s="684"/>
      <c r="P60" s="633"/>
      <c r="Q60" s="633"/>
    </row>
    <row r="61" spans="1:17">
      <c r="A61" s="633"/>
      <c r="B61" s="633"/>
      <c r="C61" s="3205" t="s">
        <v>61</v>
      </c>
      <c r="D61" s="3206"/>
      <c r="E61" s="3206"/>
      <c r="F61" s="3206"/>
      <c r="G61" s="3207"/>
      <c r="H61" s="3208">
        <f>H56</f>
        <v>1288.9000000000001</v>
      </c>
      <c r="I61" s="3209"/>
      <c r="J61" s="3209"/>
      <c r="K61" s="3210"/>
      <c r="L61" s="633"/>
      <c r="M61" s="633"/>
      <c r="N61" s="633"/>
      <c r="O61" s="684"/>
      <c r="P61" s="633"/>
      <c r="Q61" s="633"/>
    </row>
    <row r="62" spans="1:17">
      <c r="A62" s="633"/>
      <c r="B62" s="633"/>
      <c r="C62" s="2524" t="s">
        <v>62</v>
      </c>
      <c r="D62" s="3211"/>
      <c r="E62" s="3211"/>
      <c r="F62" s="3211"/>
      <c r="G62" s="3212"/>
      <c r="H62" s="2509"/>
      <c r="I62" s="2499"/>
      <c r="J62" s="2499"/>
      <c r="K62" s="2500"/>
      <c r="L62" s="633"/>
      <c r="M62" s="633"/>
      <c r="N62" s="633"/>
      <c r="O62" s="684"/>
      <c r="P62" s="633"/>
      <c r="Q62" s="633"/>
    </row>
    <row r="63" spans="1:17">
      <c r="A63" s="633"/>
      <c r="B63" s="633"/>
      <c r="C63" s="2496" t="s">
        <v>885</v>
      </c>
      <c r="D63" s="2497"/>
      <c r="E63" s="2497"/>
      <c r="F63" s="2497"/>
      <c r="G63" s="2527"/>
      <c r="H63" s="2509"/>
      <c r="I63" s="2499"/>
      <c r="J63" s="2499"/>
      <c r="K63" s="2500"/>
      <c r="L63" s="633"/>
      <c r="M63" s="633"/>
      <c r="N63" s="633"/>
      <c r="O63" s="684"/>
      <c r="P63" s="633"/>
      <c r="Q63" s="633"/>
    </row>
    <row r="64" spans="1:17">
      <c r="A64" s="633"/>
      <c r="B64" s="633"/>
      <c r="C64" s="2496" t="s">
        <v>119</v>
      </c>
      <c r="D64" s="2497"/>
      <c r="E64" s="2497"/>
      <c r="F64" s="2497"/>
      <c r="G64" s="2527"/>
      <c r="H64" s="2509">
        <v>0</v>
      </c>
      <c r="I64" s="2499"/>
      <c r="J64" s="2499"/>
      <c r="K64" s="2500"/>
      <c r="L64" s="633"/>
      <c r="M64" s="633"/>
      <c r="N64" s="633"/>
      <c r="O64" s="684"/>
      <c r="P64" s="633"/>
      <c r="Q64" s="633"/>
    </row>
    <row r="65" spans="1:17" ht="13.8" thickBot="1">
      <c r="A65" s="633"/>
      <c r="B65" s="633"/>
      <c r="C65" s="2524" t="s">
        <v>221</v>
      </c>
      <c r="D65" s="2525"/>
      <c r="E65" s="2525"/>
      <c r="F65" s="2525"/>
      <c r="G65" s="2526"/>
      <c r="H65" s="2509">
        <v>0</v>
      </c>
      <c r="I65" s="2499"/>
      <c r="J65" s="2499"/>
      <c r="K65" s="2500"/>
      <c r="L65" s="633"/>
      <c r="M65" s="633"/>
      <c r="N65" s="633"/>
      <c r="O65" s="684"/>
      <c r="P65" s="633"/>
      <c r="Q65" s="633"/>
    </row>
    <row r="66" spans="1:17" ht="13.8" thickBot="1">
      <c r="A66" s="633"/>
      <c r="B66" s="633"/>
      <c r="C66" s="2518" t="s">
        <v>19</v>
      </c>
      <c r="D66" s="2519"/>
      <c r="E66" s="2519"/>
      <c r="F66" s="2519"/>
      <c r="G66" s="2520"/>
      <c r="H66" s="2521">
        <f>SUM(H67:K71)</f>
        <v>0</v>
      </c>
      <c r="I66" s="2522"/>
      <c r="J66" s="2522"/>
      <c r="K66" s="2523"/>
      <c r="L66" s="633"/>
      <c r="M66" s="633"/>
      <c r="N66" s="633"/>
      <c r="O66" s="684"/>
      <c r="P66" s="633"/>
      <c r="Q66" s="633"/>
    </row>
    <row r="67" spans="1:17">
      <c r="A67" s="633"/>
      <c r="B67" s="633"/>
      <c r="C67" s="3205" t="s">
        <v>63</v>
      </c>
      <c r="D67" s="3206"/>
      <c r="E67" s="3206"/>
      <c r="F67" s="3206"/>
      <c r="G67" s="3207"/>
      <c r="H67" s="3208">
        <v>0</v>
      </c>
      <c r="I67" s="3209"/>
      <c r="J67" s="3209"/>
      <c r="K67" s="3210"/>
      <c r="L67" s="633"/>
      <c r="M67" s="633"/>
      <c r="N67" s="633"/>
      <c r="O67" s="684"/>
      <c r="P67" s="633"/>
      <c r="Q67" s="633"/>
    </row>
    <row r="68" spans="1:17">
      <c r="A68" s="633"/>
      <c r="B68" s="633"/>
      <c r="C68" s="3216" t="s">
        <v>822</v>
      </c>
      <c r="D68" s="3217"/>
      <c r="E68" s="3217"/>
      <c r="F68" s="3217"/>
      <c r="G68" s="3218"/>
      <c r="H68" s="2499"/>
      <c r="I68" s="2499"/>
      <c r="J68" s="2499"/>
      <c r="K68" s="2500"/>
      <c r="L68" s="633"/>
      <c r="M68" s="633"/>
      <c r="N68" s="633"/>
      <c r="O68" s="684"/>
      <c r="P68" s="633"/>
      <c r="Q68" s="633"/>
    </row>
    <row r="69" spans="1:17">
      <c r="A69" s="633"/>
      <c r="B69" s="633"/>
      <c r="C69" s="2512" t="s">
        <v>64</v>
      </c>
      <c r="D69" s="2513"/>
      <c r="E69" s="2513"/>
      <c r="F69" s="2513"/>
      <c r="G69" s="2514"/>
      <c r="H69" s="2499">
        <v>0</v>
      </c>
      <c r="I69" s="2499"/>
      <c r="J69" s="2499"/>
      <c r="K69" s="2500"/>
      <c r="L69" s="633"/>
      <c r="M69" s="633"/>
      <c r="N69" s="633"/>
      <c r="O69" s="684"/>
      <c r="P69" s="633"/>
      <c r="Q69" s="633"/>
    </row>
    <row r="70" spans="1:17">
      <c r="A70" s="633"/>
      <c r="B70" s="633"/>
      <c r="C70" s="3213" t="s">
        <v>823</v>
      </c>
      <c r="D70" s="3214"/>
      <c r="E70" s="3214"/>
      <c r="F70" s="3214"/>
      <c r="G70" s="3215"/>
      <c r="H70" s="2499"/>
      <c r="I70" s="2499"/>
      <c r="J70" s="2499"/>
      <c r="K70" s="2500"/>
      <c r="L70" s="633"/>
      <c r="M70" s="633"/>
      <c r="N70" s="633"/>
      <c r="O70" s="684"/>
      <c r="P70" s="633"/>
      <c r="Q70" s="633"/>
    </row>
    <row r="71" spans="1:17" ht="13.8" thickBot="1">
      <c r="A71" s="633"/>
      <c r="B71" s="633"/>
      <c r="C71" s="2496" t="s">
        <v>65</v>
      </c>
      <c r="D71" s="2497"/>
      <c r="E71" s="2497"/>
      <c r="F71" s="2497"/>
      <c r="G71" s="2498"/>
      <c r="H71" s="2499"/>
      <c r="I71" s="2499"/>
      <c r="J71" s="2499"/>
      <c r="K71" s="2500"/>
      <c r="L71" s="633"/>
      <c r="M71" s="633"/>
      <c r="N71" s="633"/>
      <c r="O71" s="684"/>
      <c r="P71" s="633"/>
      <c r="Q71" s="633"/>
    </row>
    <row r="72" spans="1:17" ht="13.8" thickBot="1">
      <c r="A72" s="633"/>
      <c r="B72" s="633"/>
      <c r="C72" s="2501" t="s">
        <v>20</v>
      </c>
      <c r="D72" s="2502"/>
      <c r="E72" s="2502"/>
      <c r="F72" s="2502"/>
      <c r="G72" s="2503"/>
      <c r="H72" s="2504">
        <f>H66+H60</f>
        <v>1288.9000000000001</v>
      </c>
      <c r="I72" s="2504"/>
      <c r="J72" s="2504"/>
      <c r="K72" s="2505"/>
      <c r="L72" s="633"/>
      <c r="M72" s="633"/>
      <c r="N72" s="633"/>
      <c r="O72" s="684"/>
      <c r="P72" s="633"/>
      <c r="Q72" s="633"/>
    </row>
  </sheetData>
  <mergeCells count="156">
    <mergeCell ref="C72:G72"/>
    <mergeCell ref="H72:K72"/>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N53:N54"/>
    <mergeCell ref="C55:G55"/>
    <mergeCell ref="B56:G56"/>
    <mergeCell ref="N56:Q56"/>
    <mergeCell ref="F58:M58"/>
    <mergeCell ref="C59:G59"/>
    <mergeCell ref="H59:K59"/>
    <mergeCell ref="A53:A54"/>
    <mergeCell ref="B53:B54"/>
    <mergeCell ref="C53:C54"/>
    <mergeCell ref="D53:D54"/>
    <mergeCell ref="E53:E54"/>
    <mergeCell ref="F53:F54"/>
    <mergeCell ref="C46:G46"/>
    <mergeCell ref="B47:Q47"/>
    <mergeCell ref="C48:Q48"/>
    <mergeCell ref="A49:A52"/>
    <mergeCell ref="B49:B52"/>
    <mergeCell ref="C49:C52"/>
    <mergeCell ref="D49:D52"/>
    <mergeCell ref="E49:E52"/>
    <mergeCell ref="F49:F52"/>
    <mergeCell ref="C41:Q41"/>
    <mergeCell ref="A42:A45"/>
    <mergeCell ref="B42:B45"/>
    <mergeCell ref="C42:C45"/>
    <mergeCell ref="D42:D45"/>
    <mergeCell ref="E42:E45"/>
    <mergeCell ref="F42:F45"/>
    <mergeCell ref="N42:N43"/>
    <mergeCell ref="O42:O43"/>
    <mergeCell ref="P42:P43"/>
    <mergeCell ref="Q42:Q43"/>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A26:A27"/>
    <mergeCell ref="B26:B27"/>
    <mergeCell ref="C26:C27"/>
    <mergeCell ref="D26:D27"/>
    <mergeCell ref="E26:E27"/>
    <mergeCell ref="F26:F27"/>
    <mergeCell ref="N26:N27"/>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18:N20"/>
    <mergeCell ref="D21:D22"/>
    <mergeCell ref="E21:E22"/>
    <mergeCell ref="F21:F22"/>
    <mergeCell ref="N21:N22"/>
    <mergeCell ref="A23:A25"/>
    <mergeCell ref="B23:B25"/>
    <mergeCell ref="C23:C25"/>
    <mergeCell ref="D23:D25"/>
    <mergeCell ref="E23:E25"/>
    <mergeCell ref="A18:A20"/>
    <mergeCell ref="B18:B20"/>
    <mergeCell ref="C18:C20"/>
    <mergeCell ref="D18:D20"/>
    <mergeCell ref="E18:E20"/>
    <mergeCell ref="F18:F20"/>
    <mergeCell ref="A21:A22"/>
    <mergeCell ref="B21:B22"/>
    <mergeCell ref="F23:F25"/>
    <mergeCell ref="N23:N25"/>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A4:A6"/>
    <mergeCell ref="B4:B6"/>
    <mergeCell ref="C4:C6"/>
    <mergeCell ref="D4:D6"/>
    <mergeCell ref="E4:E6"/>
    <mergeCell ref="F4:F6"/>
    <mergeCell ref="G4:G6"/>
    <mergeCell ref="H4:K4"/>
    <mergeCell ref="L4:L6"/>
    <mergeCell ref="N1:P1"/>
    <mergeCell ref="M4:M6"/>
    <mergeCell ref="N4:Q4"/>
    <mergeCell ref="H5:H6"/>
    <mergeCell ref="I5:J5"/>
    <mergeCell ref="K5:K6"/>
    <mergeCell ref="N5:N6"/>
    <mergeCell ref="O5:Q5"/>
    <mergeCell ref="D3:Q3"/>
  </mergeCells>
  <pageMargins left="0.7" right="0.7" top="0.75" bottom="0.75" header="0.3" footer="0.3"/>
  <pageSetup paperSize="9" scale="9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workbookViewId="0">
      <selection activeCell="N1" sqref="N1:Q1"/>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4414062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1" spans="1:17" ht="46.2" customHeight="1">
      <c r="N1" s="2670" t="s">
        <v>1143</v>
      </c>
      <c r="O1" s="2670"/>
      <c r="P1" s="2670"/>
      <c r="Q1" s="2670"/>
    </row>
    <row r="2" spans="1:17" ht="19.2" customHeight="1">
      <c r="A2" s="632"/>
      <c r="B2" s="632"/>
      <c r="C2" s="632"/>
      <c r="D2" s="3278" t="s">
        <v>33</v>
      </c>
      <c r="E2" s="3278"/>
      <c r="F2" s="3278"/>
      <c r="G2" s="3278"/>
      <c r="H2" s="3278"/>
      <c r="I2" s="3278"/>
      <c r="J2" s="3278"/>
      <c r="K2" s="3278"/>
      <c r="L2" s="3278"/>
      <c r="M2" s="3278"/>
      <c r="N2" s="3278"/>
      <c r="O2" s="3278"/>
      <c r="P2" s="3278"/>
      <c r="Q2" s="3278"/>
    </row>
    <row r="3" spans="1:17" ht="12" customHeight="1" thickBot="1">
      <c r="A3" s="1368"/>
      <c r="B3" s="1369"/>
      <c r="C3" s="1369"/>
      <c r="D3" s="1369"/>
      <c r="E3" s="1370" t="s">
        <v>652</v>
      </c>
      <c r="F3" s="1370"/>
      <c r="G3" s="1371"/>
      <c r="H3" s="1370"/>
      <c r="I3" s="1370"/>
      <c r="J3" s="1370"/>
      <c r="K3" s="1370"/>
      <c r="L3" s="1372"/>
      <c r="M3" s="1373"/>
      <c r="N3" s="1374"/>
      <c r="O3" s="1374"/>
      <c r="P3" s="1374"/>
      <c r="Q3" s="1374"/>
    </row>
    <row r="4" spans="1:17" ht="30.6" customHeight="1">
      <c r="A4" s="3279" t="s">
        <v>0</v>
      </c>
      <c r="B4" s="3282" t="s">
        <v>1</v>
      </c>
      <c r="C4" s="3282" t="s">
        <v>2</v>
      </c>
      <c r="D4" s="3285" t="s">
        <v>3</v>
      </c>
      <c r="E4" s="3288" t="s">
        <v>4</v>
      </c>
      <c r="F4" s="3291" t="s">
        <v>5</v>
      </c>
      <c r="G4" s="3288" t="s">
        <v>6</v>
      </c>
      <c r="H4" s="3294" t="s">
        <v>670</v>
      </c>
      <c r="I4" s="3295"/>
      <c r="J4" s="3295"/>
      <c r="K4" s="3296"/>
      <c r="L4" s="3297" t="s">
        <v>222</v>
      </c>
      <c r="M4" s="3243" t="s">
        <v>435</v>
      </c>
      <c r="N4" s="3246" t="s">
        <v>21</v>
      </c>
      <c r="O4" s="3247"/>
      <c r="P4" s="3247"/>
      <c r="Q4" s="3248"/>
    </row>
    <row r="5" spans="1:17" ht="13.2" customHeight="1">
      <c r="A5" s="3280"/>
      <c r="B5" s="3283"/>
      <c r="C5" s="3283"/>
      <c r="D5" s="3286"/>
      <c r="E5" s="3289"/>
      <c r="F5" s="3292"/>
      <c r="G5" s="3289"/>
      <c r="H5" s="3249" t="s">
        <v>7</v>
      </c>
      <c r="I5" s="3251" t="s">
        <v>8</v>
      </c>
      <c r="J5" s="3251"/>
      <c r="K5" s="3252" t="s">
        <v>223</v>
      </c>
      <c r="L5" s="3298"/>
      <c r="M5" s="3244"/>
      <c r="N5" s="3254" t="s">
        <v>32</v>
      </c>
      <c r="O5" s="3256" t="s">
        <v>9</v>
      </c>
      <c r="P5" s="3256"/>
      <c r="Q5" s="3257"/>
    </row>
    <row r="6" spans="1:17" ht="79.2" thickBot="1">
      <c r="A6" s="3281"/>
      <c r="B6" s="3284"/>
      <c r="C6" s="3284"/>
      <c r="D6" s="3287"/>
      <c r="E6" s="3290"/>
      <c r="F6" s="3293"/>
      <c r="G6" s="3290"/>
      <c r="H6" s="3250"/>
      <c r="I6" s="1809" t="s">
        <v>7</v>
      </c>
      <c r="J6" s="1375" t="s">
        <v>10</v>
      </c>
      <c r="K6" s="3253"/>
      <c r="L6" s="3299"/>
      <c r="M6" s="3245"/>
      <c r="N6" s="3255"/>
      <c r="O6" s="1376" t="s">
        <v>121</v>
      </c>
      <c r="P6" s="1376" t="s">
        <v>433</v>
      </c>
      <c r="Q6" s="1377" t="s">
        <v>671</v>
      </c>
    </row>
    <row r="7" spans="1:17" ht="13.8" thickBot="1">
      <c r="A7" s="1378" t="s">
        <v>11</v>
      </c>
      <c r="B7" s="3258" t="s">
        <v>653</v>
      </c>
      <c r="C7" s="3258"/>
      <c r="D7" s="3258"/>
      <c r="E7" s="3258"/>
      <c r="F7" s="3258"/>
      <c r="G7" s="3258"/>
      <c r="H7" s="3258"/>
      <c r="I7" s="3258"/>
      <c r="J7" s="3258"/>
      <c r="K7" s="3258"/>
      <c r="L7" s="3258"/>
      <c r="M7" s="3258"/>
      <c r="N7" s="3258"/>
      <c r="O7" s="3258"/>
      <c r="P7" s="3258"/>
      <c r="Q7" s="3259"/>
    </row>
    <row r="8" spans="1:17" ht="13.95" customHeight="1" thickBot="1">
      <c r="A8" s="1379" t="s">
        <v>11</v>
      </c>
      <c r="B8" s="1380" t="s">
        <v>11</v>
      </c>
      <c r="C8" s="3260" t="s">
        <v>654</v>
      </c>
      <c r="D8" s="3260"/>
      <c r="E8" s="3260"/>
      <c r="F8" s="3260"/>
      <c r="G8" s="3260"/>
      <c r="H8" s="3260"/>
      <c r="I8" s="3260"/>
      <c r="J8" s="3260"/>
      <c r="K8" s="3260"/>
      <c r="L8" s="3260"/>
      <c r="M8" s="3260"/>
      <c r="N8" s="3260"/>
      <c r="O8" s="3260"/>
      <c r="P8" s="3260"/>
      <c r="Q8" s="3261"/>
    </row>
    <row r="9" spans="1:17" ht="13.2" customHeight="1">
      <c r="A9" s="3262" t="s">
        <v>11</v>
      </c>
      <c r="B9" s="3265" t="s">
        <v>11</v>
      </c>
      <c r="C9" s="3268" t="s">
        <v>11</v>
      </c>
      <c r="D9" s="3271" t="s">
        <v>655</v>
      </c>
      <c r="E9" s="3231" t="s">
        <v>40</v>
      </c>
      <c r="F9" s="3234">
        <v>7</v>
      </c>
      <c r="G9" s="1381" t="s">
        <v>224</v>
      </c>
      <c r="H9" s="1382">
        <f>I9+K9</f>
        <v>5</v>
      </c>
      <c r="I9" s="1383">
        <v>5</v>
      </c>
      <c r="J9" s="1383"/>
      <c r="K9" s="1384">
        <v>0</v>
      </c>
      <c r="L9" s="1385">
        <v>5</v>
      </c>
      <c r="M9" s="1386">
        <v>5</v>
      </c>
      <c r="N9" s="3274" t="s">
        <v>656</v>
      </c>
      <c r="O9" s="1387">
        <v>2</v>
      </c>
      <c r="P9" s="1387">
        <v>2</v>
      </c>
      <c r="Q9" s="1388">
        <v>2</v>
      </c>
    </row>
    <row r="10" spans="1:17">
      <c r="A10" s="3263"/>
      <c r="B10" s="3266"/>
      <c r="C10" s="3269"/>
      <c r="D10" s="3272"/>
      <c r="E10" s="3232"/>
      <c r="F10" s="3235"/>
      <c r="G10" s="1389"/>
      <c r="H10" s="1390"/>
      <c r="I10" s="1391"/>
      <c r="J10" s="1391"/>
      <c r="K10" s="1392"/>
      <c r="L10" s="1393"/>
      <c r="M10" s="1394"/>
      <c r="N10" s="3275"/>
      <c r="O10" s="1395"/>
      <c r="P10" s="1395"/>
      <c r="Q10" s="1396"/>
    </row>
    <row r="11" spans="1:17" ht="13.8" thickBot="1">
      <c r="A11" s="3264"/>
      <c r="B11" s="3267"/>
      <c r="C11" s="3270"/>
      <c r="D11" s="3273"/>
      <c r="E11" s="3233"/>
      <c r="F11" s="3236"/>
      <c r="G11" s="1397" t="s">
        <v>12</v>
      </c>
      <c r="H11" s="1398">
        <f t="shared" ref="H11:M11" si="0">SUM(H9:H10)</f>
        <v>5</v>
      </c>
      <c r="I11" s="1398">
        <f t="shared" si="0"/>
        <v>5</v>
      </c>
      <c r="J11" s="1398">
        <f t="shared" si="0"/>
        <v>0</v>
      </c>
      <c r="K11" s="1398">
        <f t="shared" si="0"/>
        <v>0</v>
      </c>
      <c r="L11" s="1398">
        <f t="shared" si="0"/>
        <v>5</v>
      </c>
      <c r="M11" s="1398">
        <f t="shared" si="0"/>
        <v>5</v>
      </c>
      <c r="N11" s="1832" t="s">
        <v>658</v>
      </c>
      <c r="O11" s="1833">
        <v>5</v>
      </c>
      <c r="P11" s="1833">
        <v>5</v>
      </c>
      <c r="Q11" s="1834">
        <v>5</v>
      </c>
    </row>
    <row r="12" spans="1:17" ht="13.2" customHeight="1">
      <c r="A12" s="3262" t="s">
        <v>11</v>
      </c>
      <c r="B12" s="3265" t="s">
        <v>11</v>
      </c>
      <c r="C12" s="3225" t="s">
        <v>13</v>
      </c>
      <c r="D12" s="3271" t="s">
        <v>657</v>
      </c>
      <c r="E12" s="3231" t="s">
        <v>40</v>
      </c>
      <c r="F12" s="3234">
        <v>7</v>
      </c>
      <c r="G12" s="1381" t="s">
        <v>224</v>
      </c>
      <c r="H12" s="1382">
        <f>I12+K12</f>
        <v>5</v>
      </c>
      <c r="I12" s="1383">
        <v>5</v>
      </c>
      <c r="J12" s="1383"/>
      <c r="K12" s="1384">
        <v>0</v>
      </c>
      <c r="L12" s="1385">
        <v>5</v>
      </c>
      <c r="M12" s="1386">
        <v>5</v>
      </c>
      <c r="N12" s="3274" t="s">
        <v>656</v>
      </c>
      <c r="O12" s="1387">
        <v>30</v>
      </c>
      <c r="P12" s="1387">
        <v>25</v>
      </c>
      <c r="Q12" s="1388">
        <v>20</v>
      </c>
    </row>
    <row r="13" spans="1:17">
      <c r="A13" s="3263"/>
      <c r="B13" s="3266"/>
      <c r="C13" s="3310"/>
      <c r="D13" s="3272"/>
      <c r="E13" s="3232"/>
      <c r="F13" s="3235"/>
      <c r="G13" s="1389"/>
      <c r="H13" s="1390"/>
      <c r="I13" s="1391"/>
      <c r="J13" s="1391"/>
      <c r="K13" s="1392"/>
      <c r="L13" s="1393"/>
      <c r="M13" s="1394"/>
      <c r="N13" s="3300"/>
      <c r="O13" s="1401"/>
      <c r="P13" s="1401"/>
      <c r="Q13" s="1402"/>
    </row>
    <row r="14" spans="1:17" ht="29.4" customHeight="1" thickBot="1">
      <c r="A14" s="3264"/>
      <c r="B14" s="3267"/>
      <c r="C14" s="3227"/>
      <c r="D14" s="3273"/>
      <c r="E14" s="3233"/>
      <c r="F14" s="3236"/>
      <c r="G14" s="1397" t="s">
        <v>12</v>
      </c>
      <c r="H14" s="1398">
        <f t="shared" ref="H14:M14" si="1">SUM(H12:H13)</f>
        <v>5</v>
      </c>
      <c r="I14" s="1398">
        <f t="shared" si="1"/>
        <v>5</v>
      </c>
      <c r="J14" s="1398">
        <f t="shared" si="1"/>
        <v>0</v>
      </c>
      <c r="K14" s="1398">
        <f t="shared" si="1"/>
        <v>0</v>
      </c>
      <c r="L14" s="1398">
        <f t="shared" si="1"/>
        <v>5</v>
      </c>
      <c r="M14" s="1398">
        <f t="shared" si="1"/>
        <v>5</v>
      </c>
      <c r="N14" s="1403" t="s">
        <v>658</v>
      </c>
      <c r="O14" s="1399">
        <v>5</v>
      </c>
      <c r="P14" s="1399">
        <v>4</v>
      </c>
      <c r="Q14" s="1400">
        <v>3</v>
      </c>
    </row>
    <row r="15" spans="1:17" ht="13.8" thickBot="1">
      <c r="A15" s="1379" t="s">
        <v>11</v>
      </c>
      <c r="B15" s="1404" t="s">
        <v>11</v>
      </c>
      <c r="C15" s="3301" t="s">
        <v>14</v>
      </c>
      <c r="D15" s="3302"/>
      <c r="E15" s="3302"/>
      <c r="F15" s="3302"/>
      <c r="G15" s="3303"/>
      <c r="H15" s="1405">
        <f t="shared" ref="H15:M15" si="2">H11+H14</f>
        <v>10</v>
      </c>
      <c r="I15" s="1405">
        <f t="shared" si="2"/>
        <v>10</v>
      </c>
      <c r="J15" s="1405">
        <f t="shared" si="2"/>
        <v>0</v>
      </c>
      <c r="K15" s="1405">
        <f t="shared" si="2"/>
        <v>0</v>
      </c>
      <c r="L15" s="1405">
        <f t="shared" si="2"/>
        <v>10</v>
      </c>
      <c r="M15" s="1405">
        <f t="shared" si="2"/>
        <v>10</v>
      </c>
      <c r="N15" s="1406"/>
      <c r="O15" s="1407"/>
      <c r="P15" s="1407"/>
      <c r="Q15" s="1408"/>
    </row>
    <row r="16" spans="1:17" ht="13.8" thickBot="1">
      <c r="A16" s="1379" t="s">
        <v>11</v>
      </c>
      <c r="B16" s="1380" t="s">
        <v>13</v>
      </c>
      <c r="C16" s="3304" t="s">
        <v>843</v>
      </c>
      <c r="D16" s="3305"/>
      <c r="E16" s="3305"/>
      <c r="F16" s="3305"/>
      <c r="G16" s="3305"/>
      <c r="H16" s="3305"/>
      <c r="I16" s="3305"/>
      <c r="J16" s="3305"/>
      <c r="K16" s="3305"/>
      <c r="L16" s="3305"/>
      <c r="M16" s="3305"/>
      <c r="N16" s="3305"/>
      <c r="O16" s="3305"/>
      <c r="P16" s="3305"/>
      <c r="Q16" s="3306"/>
    </row>
    <row r="17" spans="1:17" ht="26.4" customHeight="1">
      <c r="A17" s="3237" t="s">
        <v>11</v>
      </c>
      <c r="B17" s="3222" t="s">
        <v>13</v>
      </c>
      <c r="C17" s="3268" t="s">
        <v>11</v>
      </c>
      <c r="D17" s="3228" t="s">
        <v>659</v>
      </c>
      <c r="E17" s="3231" t="s">
        <v>40</v>
      </c>
      <c r="F17" s="3234">
        <v>7</v>
      </c>
      <c r="G17" s="1381" t="s">
        <v>224</v>
      </c>
      <c r="H17" s="1409">
        <f>I17+K17</f>
        <v>70</v>
      </c>
      <c r="I17" s="1410">
        <v>70</v>
      </c>
      <c r="J17" s="1411">
        <v>0</v>
      </c>
      <c r="K17" s="1412">
        <v>0</v>
      </c>
      <c r="L17" s="1413">
        <v>80</v>
      </c>
      <c r="M17" s="1436">
        <v>80</v>
      </c>
      <c r="N17" s="1468" t="s">
        <v>660</v>
      </c>
      <c r="O17" s="1401">
        <v>10</v>
      </c>
      <c r="P17" s="1401">
        <v>10</v>
      </c>
      <c r="Q17" s="1402">
        <v>10</v>
      </c>
    </row>
    <row r="18" spans="1:17">
      <c r="A18" s="3238"/>
      <c r="B18" s="3223"/>
      <c r="C18" s="3307"/>
      <c r="D18" s="3229"/>
      <c r="E18" s="3232"/>
      <c r="F18" s="3235"/>
      <c r="G18" s="1418"/>
      <c r="H18" s="1419"/>
      <c r="I18" s="1420"/>
      <c r="J18" s="1421"/>
      <c r="K18" s="1422"/>
      <c r="L18" s="1423"/>
      <c r="M18" s="1439"/>
      <c r="N18" s="3308"/>
      <c r="O18" s="1395"/>
      <c r="P18" s="1395"/>
      <c r="Q18" s="1396"/>
    </row>
    <row r="19" spans="1:17" ht="13.8" thickBot="1">
      <c r="A19" s="3239"/>
      <c r="B19" s="3224"/>
      <c r="C19" s="3270"/>
      <c r="D19" s="3230"/>
      <c r="E19" s="3233"/>
      <c r="F19" s="3236"/>
      <c r="G19" s="1397" t="s">
        <v>12</v>
      </c>
      <c r="H19" s="1425">
        <f t="shared" ref="H19:M19" si="3">H17</f>
        <v>70</v>
      </c>
      <c r="I19" s="1425">
        <f t="shared" si="3"/>
        <v>70</v>
      </c>
      <c r="J19" s="1425">
        <f t="shared" si="3"/>
        <v>0</v>
      </c>
      <c r="K19" s="1425">
        <f t="shared" si="3"/>
        <v>0</v>
      </c>
      <c r="L19" s="1425">
        <f t="shared" si="3"/>
        <v>80</v>
      </c>
      <c r="M19" s="1440">
        <f t="shared" si="3"/>
        <v>80</v>
      </c>
      <c r="N19" s="3309"/>
      <c r="O19" s="1399"/>
      <c r="P19" s="1399"/>
      <c r="Q19" s="1400"/>
    </row>
    <row r="20" spans="1:17" ht="13.2" customHeight="1">
      <c r="A20" s="3237" t="s">
        <v>11</v>
      </c>
      <c r="B20" s="3222" t="s">
        <v>13</v>
      </c>
      <c r="C20" s="3268" t="s">
        <v>13</v>
      </c>
      <c r="D20" s="3228" t="s">
        <v>661</v>
      </c>
      <c r="E20" s="3231" t="s">
        <v>40</v>
      </c>
      <c r="F20" s="3234">
        <v>7</v>
      </c>
      <c r="G20" s="1381" t="s">
        <v>224</v>
      </c>
      <c r="H20" s="1409">
        <f>I20+K20</f>
        <v>10</v>
      </c>
      <c r="I20" s="1410">
        <v>10</v>
      </c>
      <c r="J20" s="1411">
        <v>0</v>
      </c>
      <c r="K20" s="1412">
        <v>0</v>
      </c>
      <c r="L20" s="1426">
        <v>10</v>
      </c>
      <c r="M20" s="1414">
        <v>10</v>
      </c>
      <c r="N20" s="1427"/>
      <c r="O20" s="1428"/>
      <c r="P20" s="1428"/>
      <c r="Q20" s="1429"/>
    </row>
    <row r="21" spans="1:17">
      <c r="A21" s="3238"/>
      <c r="B21" s="3223"/>
      <c r="C21" s="3307"/>
      <c r="D21" s="3229"/>
      <c r="E21" s="3232"/>
      <c r="F21" s="3235"/>
      <c r="G21" s="1418"/>
      <c r="H21" s="1419"/>
      <c r="I21" s="1420"/>
      <c r="J21" s="1421"/>
      <c r="K21" s="1422"/>
      <c r="L21" s="1430"/>
      <c r="M21" s="1424"/>
      <c r="N21" s="1431"/>
      <c r="O21" s="1395"/>
      <c r="P21" s="1395"/>
      <c r="Q21" s="1396"/>
    </row>
    <row r="22" spans="1:17" ht="13.8" thickBot="1">
      <c r="A22" s="3239"/>
      <c r="B22" s="3224"/>
      <c r="C22" s="3270"/>
      <c r="D22" s="3230"/>
      <c r="E22" s="3233"/>
      <c r="F22" s="3236"/>
      <c r="G22" s="1397" t="s">
        <v>12</v>
      </c>
      <c r="H22" s="1425">
        <f>H20</f>
        <v>10</v>
      </c>
      <c r="I22" s="1432">
        <f>SUM(I20:I21)</f>
        <v>10</v>
      </c>
      <c r="J22" s="1432">
        <f>SUM(J20:J21)</f>
        <v>0</v>
      </c>
      <c r="K22" s="1433">
        <f>SUM(K20:K21)</f>
        <v>0</v>
      </c>
      <c r="L22" s="1434">
        <f>L20</f>
        <v>10</v>
      </c>
      <c r="M22" s="1435">
        <f>M20</f>
        <v>10</v>
      </c>
      <c r="N22" s="1399"/>
      <c r="O22" s="1399"/>
      <c r="P22" s="1399"/>
      <c r="Q22" s="1400"/>
    </row>
    <row r="23" spans="1:17" ht="13.2" customHeight="1">
      <c r="A23" s="3237" t="s">
        <v>11</v>
      </c>
      <c r="B23" s="3222" t="s">
        <v>13</v>
      </c>
      <c r="C23" s="3268" t="s">
        <v>34</v>
      </c>
      <c r="D23" s="3311" t="s">
        <v>662</v>
      </c>
      <c r="E23" s="3231" t="s">
        <v>40</v>
      </c>
      <c r="F23" s="3234">
        <v>7</v>
      </c>
      <c r="G23" s="1381" t="s">
        <v>224</v>
      </c>
      <c r="H23" s="1409">
        <f>I23+K23</f>
        <v>5</v>
      </c>
      <c r="I23" s="1410">
        <v>5</v>
      </c>
      <c r="J23" s="1411">
        <v>0</v>
      </c>
      <c r="K23" s="1412">
        <v>0</v>
      </c>
      <c r="L23" s="1413">
        <v>5</v>
      </c>
      <c r="M23" s="1436">
        <v>5</v>
      </c>
      <c r="N23" s="3240" t="s">
        <v>663</v>
      </c>
      <c r="O23" s="1437"/>
      <c r="P23" s="1437"/>
      <c r="Q23" s="1438"/>
    </row>
    <row r="24" spans="1:17">
      <c r="A24" s="3238"/>
      <c r="B24" s="3223"/>
      <c r="C24" s="3307"/>
      <c r="D24" s="3312"/>
      <c r="E24" s="3232"/>
      <c r="F24" s="3235"/>
      <c r="G24" s="1418"/>
      <c r="H24" s="1419"/>
      <c r="I24" s="1420"/>
      <c r="J24" s="1421"/>
      <c r="K24" s="1422"/>
      <c r="L24" s="1423"/>
      <c r="M24" s="1439"/>
      <c r="N24" s="3241"/>
      <c r="O24" s="1395">
        <v>2</v>
      </c>
      <c r="P24" s="1395">
        <v>2</v>
      </c>
      <c r="Q24" s="1396">
        <v>2</v>
      </c>
    </row>
    <row r="25" spans="1:17" ht="16.95" customHeight="1" thickBot="1">
      <c r="A25" s="3239"/>
      <c r="B25" s="3224"/>
      <c r="C25" s="3270"/>
      <c r="D25" s="3313"/>
      <c r="E25" s="3233"/>
      <c r="F25" s="3236"/>
      <c r="G25" s="1397" t="s">
        <v>12</v>
      </c>
      <c r="H25" s="1425">
        <f t="shared" ref="H25:M25" si="4">H23</f>
        <v>5</v>
      </c>
      <c r="I25" s="1425">
        <f t="shared" si="4"/>
        <v>5</v>
      </c>
      <c r="J25" s="1425">
        <f t="shared" si="4"/>
        <v>0</v>
      </c>
      <c r="K25" s="1425">
        <f t="shared" si="4"/>
        <v>0</v>
      </c>
      <c r="L25" s="1425">
        <f t="shared" si="4"/>
        <v>5</v>
      </c>
      <c r="M25" s="1440">
        <f t="shared" si="4"/>
        <v>5</v>
      </c>
      <c r="N25" s="3242"/>
      <c r="O25" s="1441"/>
      <c r="P25" s="1441"/>
      <c r="Q25" s="1442"/>
    </row>
    <row r="26" spans="1:17" s="632" customFormat="1" ht="16.95" customHeight="1">
      <c r="A26" s="1443" t="s">
        <v>11</v>
      </c>
      <c r="B26" s="1444" t="s">
        <v>13</v>
      </c>
      <c r="C26" s="1445" t="s">
        <v>55</v>
      </c>
      <c r="D26" s="3276" t="s">
        <v>1078</v>
      </c>
      <c r="E26" s="3231" t="s">
        <v>40</v>
      </c>
      <c r="F26" s="3234" t="s">
        <v>51</v>
      </c>
      <c r="G26" s="1446" t="s">
        <v>36</v>
      </c>
      <c r="H26" s="1409">
        <f>I26+K26</f>
        <v>60</v>
      </c>
      <c r="I26" s="1410">
        <v>0</v>
      </c>
      <c r="J26" s="1411">
        <v>0</v>
      </c>
      <c r="K26" s="1412">
        <v>60</v>
      </c>
      <c r="L26" s="1426"/>
      <c r="M26" s="1436"/>
      <c r="N26" s="1415"/>
      <c r="O26" s="1447"/>
      <c r="P26" s="1447"/>
      <c r="Q26" s="1448"/>
    </row>
    <row r="27" spans="1:17" s="632" customFormat="1" ht="13.95" customHeight="1" thickBot="1">
      <c r="A27" s="1449"/>
      <c r="B27" s="1450"/>
      <c r="C27" s="1451"/>
      <c r="D27" s="3277"/>
      <c r="E27" s="3233"/>
      <c r="F27" s="3236"/>
      <c r="G27" s="1397" t="s">
        <v>12</v>
      </c>
      <c r="H27" s="1425">
        <f t="shared" ref="H27:M27" si="5">H26</f>
        <v>60</v>
      </c>
      <c r="I27" s="1425">
        <f t="shared" si="5"/>
        <v>0</v>
      </c>
      <c r="J27" s="1425">
        <f t="shared" si="5"/>
        <v>0</v>
      </c>
      <c r="K27" s="1425">
        <f t="shared" si="5"/>
        <v>60</v>
      </c>
      <c r="L27" s="1425">
        <f t="shared" si="5"/>
        <v>0</v>
      </c>
      <c r="M27" s="1440">
        <f t="shared" si="5"/>
        <v>0</v>
      </c>
      <c r="N27" s="1452"/>
      <c r="O27" s="1441"/>
      <c r="P27" s="1441"/>
      <c r="Q27" s="1442"/>
    </row>
    <row r="28" spans="1:17" ht="39.6">
      <c r="A28" s="1443" t="s">
        <v>11</v>
      </c>
      <c r="B28" s="1444" t="s">
        <v>13</v>
      </c>
      <c r="C28" s="1445" t="s">
        <v>38</v>
      </c>
      <c r="D28" s="3276" t="s">
        <v>664</v>
      </c>
      <c r="E28" s="3231" t="s">
        <v>40</v>
      </c>
      <c r="F28" s="3234">
        <v>7</v>
      </c>
      <c r="G28" s="1446" t="s">
        <v>224</v>
      </c>
      <c r="H28" s="1409">
        <f>I28+K28</f>
        <v>130.30000000000001</v>
      </c>
      <c r="I28" s="1410">
        <v>130.30000000000001</v>
      </c>
      <c r="J28" s="1411">
        <v>0</v>
      </c>
      <c r="K28" s="1412">
        <v>0</v>
      </c>
      <c r="L28" s="1426">
        <v>130</v>
      </c>
      <c r="M28" s="1436">
        <v>140</v>
      </c>
      <c r="N28" s="1415" t="s">
        <v>665</v>
      </c>
      <c r="O28" s="1416">
        <v>10</v>
      </c>
      <c r="P28" s="1416">
        <v>12</v>
      </c>
      <c r="Q28" s="1417">
        <v>14</v>
      </c>
    </row>
    <row r="29" spans="1:17" ht="13.8" thickBot="1">
      <c r="A29" s="1449"/>
      <c r="B29" s="1450"/>
      <c r="C29" s="1451"/>
      <c r="D29" s="3277"/>
      <c r="E29" s="3233"/>
      <c r="F29" s="3236"/>
      <c r="G29" s="1397" t="s">
        <v>12</v>
      </c>
      <c r="H29" s="1425">
        <f t="shared" ref="H29:K29" si="6">H28</f>
        <v>130.30000000000001</v>
      </c>
      <c r="I29" s="1425">
        <f t="shared" si="6"/>
        <v>130.30000000000001</v>
      </c>
      <c r="J29" s="1425">
        <f t="shared" si="6"/>
        <v>0</v>
      </c>
      <c r="K29" s="1425">
        <f t="shared" si="6"/>
        <v>0</v>
      </c>
      <c r="L29" s="1425">
        <v>130</v>
      </c>
      <c r="M29" s="1440">
        <v>130</v>
      </c>
      <c r="N29" s="1452"/>
      <c r="O29" s="1399"/>
      <c r="P29" s="1399"/>
      <c r="Q29" s="1400"/>
    </row>
    <row r="30" spans="1:17">
      <c r="A30" s="3237" t="s">
        <v>11</v>
      </c>
      <c r="B30" s="3222" t="s">
        <v>13</v>
      </c>
      <c r="C30" s="3225" t="s">
        <v>56</v>
      </c>
      <c r="D30" s="3228" t="s">
        <v>666</v>
      </c>
      <c r="E30" s="3231" t="s">
        <v>40</v>
      </c>
      <c r="F30" s="3234">
        <v>7</v>
      </c>
      <c r="G30" s="1381" t="s">
        <v>224</v>
      </c>
      <c r="H30" s="1409">
        <f>I30+K30</f>
        <v>4</v>
      </c>
      <c r="I30" s="1410">
        <v>4</v>
      </c>
      <c r="J30" s="1411">
        <v>0</v>
      </c>
      <c r="K30" s="1412">
        <v>0</v>
      </c>
      <c r="L30" s="1426">
        <v>4</v>
      </c>
      <c r="M30" s="1414">
        <v>4</v>
      </c>
      <c r="N30" s="1428"/>
      <c r="O30" s="1428"/>
      <c r="P30" s="1428"/>
      <c r="Q30" s="1429"/>
    </row>
    <row r="31" spans="1:17">
      <c r="A31" s="3238"/>
      <c r="B31" s="3223"/>
      <c r="C31" s="3226"/>
      <c r="D31" s="3229"/>
      <c r="E31" s="3232"/>
      <c r="F31" s="3235"/>
      <c r="G31" s="1418"/>
      <c r="H31" s="1419"/>
      <c r="I31" s="1420"/>
      <c r="J31" s="1421"/>
      <c r="K31" s="1422"/>
      <c r="L31" s="1430"/>
      <c r="M31" s="1424"/>
      <c r="N31" s="1395"/>
      <c r="O31" s="1395"/>
      <c r="P31" s="1395"/>
      <c r="Q31" s="1396"/>
    </row>
    <row r="32" spans="1:17" ht="13.2" customHeight="1" thickBot="1">
      <c r="A32" s="3239"/>
      <c r="B32" s="3224"/>
      <c r="C32" s="3227"/>
      <c r="D32" s="3230"/>
      <c r="E32" s="3233"/>
      <c r="F32" s="3236"/>
      <c r="G32" s="1397" t="s">
        <v>12</v>
      </c>
      <c r="H32" s="1425">
        <f>H30</f>
        <v>4</v>
      </c>
      <c r="I32" s="1432">
        <f>SUM(I30:I31)</f>
        <v>4</v>
      </c>
      <c r="J32" s="1432">
        <f>SUM(J30:J31)</f>
        <v>0</v>
      </c>
      <c r="K32" s="1433">
        <f>SUM(K30:K31)</f>
        <v>0</v>
      </c>
      <c r="L32" s="1434">
        <f>L30</f>
        <v>4</v>
      </c>
      <c r="M32" s="1435">
        <f>M30</f>
        <v>4</v>
      </c>
      <c r="N32" s="1399"/>
      <c r="O32" s="1399"/>
      <c r="P32" s="1399"/>
      <c r="Q32" s="1400"/>
    </row>
    <row r="33" spans="1:17">
      <c r="A33" s="3219" t="s">
        <v>11</v>
      </c>
      <c r="B33" s="3222" t="s">
        <v>13</v>
      </c>
      <c r="C33" s="3225" t="s">
        <v>57</v>
      </c>
      <c r="D33" s="3228" t="s">
        <v>667</v>
      </c>
      <c r="E33" s="3231" t="s">
        <v>40</v>
      </c>
      <c r="F33" s="3234">
        <v>7</v>
      </c>
      <c r="G33" s="1381" t="s">
        <v>224</v>
      </c>
      <c r="H33" s="1409">
        <f>I33+K33</f>
        <v>3.7</v>
      </c>
      <c r="I33" s="1410">
        <v>1.7</v>
      </c>
      <c r="J33" s="1411">
        <v>0</v>
      </c>
      <c r="K33" s="1412">
        <v>2</v>
      </c>
      <c r="L33" s="1413">
        <v>4</v>
      </c>
      <c r="M33" s="1436">
        <v>4</v>
      </c>
      <c r="N33" s="3240" t="s">
        <v>668</v>
      </c>
      <c r="O33" s="1437"/>
      <c r="P33" s="1437"/>
      <c r="Q33" s="1438"/>
    </row>
    <row r="34" spans="1:17">
      <c r="A34" s="3220"/>
      <c r="B34" s="3223"/>
      <c r="C34" s="3226"/>
      <c r="D34" s="3229"/>
      <c r="E34" s="3232"/>
      <c r="F34" s="3235"/>
      <c r="G34" s="1418"/>
      <c r="H34" s="1419"/>
      <c r="I34" s="1420"/>
      <c r="J34" s="1421"/>
      <c r="K34" s="1422"/>
      <c r="L34" s="1423"/>
      <c r="M34" s="1439"/>
      <c r="N34" s="3241"/>
      <c r="O34" s="1395">
        <v>2</v>
      </c>
      <c r="P34" s="1395">
        <v>2</v>
      </c>
      <c r="Q34" s="1396">
        <v>2</v>
      </c>
    </row>
    <row r="35" spans="1:17" ht="27" customHeight="1" thickBot="1">
      <c r="A35" s="3221"/>
      <c r="B35" s="3224"/>
      <c r="C35" s="3227"/>
      <c r="D35" s="3230"/>
      <c r="E35" s="3233"/>
      <c r="F35" s="3236"/>
      <c r="G35" s="1397" t="s">
        <v>12</v>
      </c>
      <c r="H35" s="1425">
        <f t="shared" ref="H35:M35" si="7">H33</f>
        <v>3.7</v>
      </c>
      <c r="I35" s="1425">
        <f t="shared" si="7"/>
        <v>1.7</v>
      </c>
      <c r="J35" s="1425">
        <f t="shared" si="7"/>
        <v>0</v>
      </c>
      <c r="K35" s="1425">
        <f t="shared" si="7"/>
        <v>2</v>
      </c>
      <c r="L35" s="1425">
        <f t="shared" si="7"/>
        <v>4</v>
      </c>
      <c r="M35" s="1440">
        <f t="shared" si="7"/>
        <v>4</v>
      </c>
      <c r="N35" s="3242"/>
      <c r="O35" s="1441"/>
      <c r="P35" s="1441"/>
      <c r="Q35" s="1442"/>
    </row>
    <row r="36" spans="1:17">
      <c r="A36" s="3219" t="s">
        <v>11</v>
      </c>
      <c r="B36" s="3222" t="s">
        <v>13</v>
      </c>
      <c r="C36" s="3225" t="s">
        <v>66</v>
      </c>
      <c r="D36" s="3228" t="s">
        <v>669</v>
      </c>
      <c r="E36" s="3231" t="s">
        <v>40</v>
      </c>
      <c r="F36" s="3234">
        <v>7</v>
      </c>
      <c r="G36" s="1381" t="s">
        <v>224</v>
      </c>
      <c r="H36" s="1409">
        <f>I36+K36</f>
        <v>30</v>
      </c>
      <c r="I36" s="1410">
        <v>0</v>
      </c>
      <c r="J36" s="1411">
        <v>0</v>
      </c>
      <c r="K36" s="1412">
        <v>30</v>
      </c>
      <c r="L36" s="1413">
        <v>30</v>
      </c>
      <c r="M36" s="1436">
        <v>30</v>
      </c>
      <c r="N36" s="3240" t="s">
        <v>842</v>
      </c>
      <c r="O36" s="1428">
        <v>2</v>
      </c>
      <c r="P36" s="1428">
        <v>2</v>
      </c>
      <c r="Q36" s="1429">
        <v>2</v>
      </c>
    </row>
    <row r="37" spans="1:17" ht="9.6" customHeight="1">
      <c r="A37" s="3220"/>
      <c r="B37" s="3223"/>
      <c r="C37" s="3226"/>
      <c r="D37" s="3229"/>
      <c r="E37" s="3232"/>
      <c r="F37" s="3235"/>
      <c r="G37" s="1418"/>
      <c r="H37" s="1419"/>
      <c r="I37" s="1420"/>
      <c r="J37" s="1421"/>
      <c r="K37" s="1422"/>
      <c r="L37" s="1423"/>
      <c r="M37" s="1439"/>
      <c r="N37" s="3241"/>
      <c r="O37" s="1395"/>
      <c r="P37" s="1395"/>
      <c r="Q37" s="1396"/>
    </row>
    <row r="38" spans="1:17" ht="41.4" customHeight="1" thickBot="1">
      <c r="A38" s="3221"/>
      <c r="B38" s="3224"/>
      <c r="C38" s="3227"/>
      <c r="D38" s="3230"/>
      <c r="E38" s="3233"/>
      <c r="F38" s="3236"/>
      <c r="G38" s="1397" t="s">
        <v>12</v>
      </c>
      <c r="H38" s="1425">
        <f t="shared" ref="H38:M38" si="8">H36</f>
        <v>30</v>
      </c>
      <c r="I38" s="1425">
        <f t="shared" si="8"/>
        <v>0</v>
      </c>
      <c r="J38" s="1425">
        <f t="shared" si="8"/>
        <v>0</v>
      </c>
      <c r="K38" s="1425">
        <f t="shared" si="8"/>
        <v>30</v>
      </c>
      <c r="L38" s="1425">
        <f t="shared" si="8"/>
        <v>30</v>
      </c>
      <c r="M38" s="1440">
        <f t="shared" si="8"/>
        <v>30</v>
      </c>
      <c r="N38" s="3242"/>
      <c r="O38" s="1399"/>
      <c r="P38" s="1399"/>
      <c r="Q38" s="1400"/>
    </row>
    <row r="39" spans="1:17" ht="13.8" thickBot="1">
      <c r="A39" s="1379" t="s">
        <v>11</v>
      </c>
      <c r="B39" s="3351" t="s">
        <v>60</v>
      </c>
      <c r="C39" s="3352"/>
      <c r="D39" s="3352"/>
      <c r="E39" s="3352"/>
      <c r="F39" s="3352"/>
      <c r="G39" s="3352"/>
      <c r="H39" s="1453">
        <f>H19+H22+H25+H29+H32+H35+H38+H27</f>
        <v>313</v>
      </c>
      <c r="I39" s="1453">
        <f t="shared" ref="I39:M39" si="9">I19+I22+I25+I29+I32+I35+I38+I27</f>
        <v>221</v>
      </c>
      <c r="J39" s="1453">
        <f t="shared" si="9"/>
        <v>0</v>
      </c>
      <c r="K39" s="1453">
        <f t="shared" si="9"/>
        <v>92</v>
      </c>
      <c r="L39" s="1453">
        <f t="shared" si="9"/>
        <v>263</v>
      </c>
      <c r="M39" s="1453">
        <f t="shared" si="9"/>
        <v>263</v>
      </c>
      <c r="N39" s="1454"/>
      <c r="O39" s="1455"/>
      <c r="P39" s="1455"/>
      <c r="Q39" s="1456"/>
    </row>
    <row r="40" spans="1:17" ht="13.8" thickBot="1">
      <c r="A40" s="1457" t="s">
        <v>11</v>
      </c>
      <c r="B40" s="3353" t="s">
        <v>15</v>
      </c>
      <c r="C40" s="3353"/>
      <c r="D40" s="3353"/>
      <c r="E40" s="3353"/>
      <c r="F40" s="3353"/>
      <c r="G40" s="3353"/>
      <c r="H40" s="1458">
        <f t="shared" ref="H40:M40" si="10">H39+H15</f>
        <v>323</v>
      </c>
      <c r="I40" s="1458">
        <f t="shared" si="10"/>
        <v>231</v>
      </c>
      <c r="J40" s="1458">
        <f t="shared" si="10"/>
        <v>0</v>
      </c>
      <c r="K40" s="1458">
        <f t="shared" si="10"/>
        <v>92</v>
      </c>
      <c r="L40" s="1458">
        <f t="shared" si="10"/>
        <v>273</v>
      </c>
      <c r="M40" s="1458">
        <f t="shared" si="10"/>
        <v>273</v>
      </c>
      <c r="N40" s="3354"/>
      <c r="O40" s="3355"/>
      <c r="P40" s="3355"/>
      <c r="Q40" s="3356"/>
    </row>
    <row r="41" spans="1:17" ht="15.6">
      <c r="A41" s="1459"/>
      <c r="B41" s="1461"/>
      <c r="C41" s="1461"/>
      <c r="D41" s="1461"/>
      <c r="E41" s="1461"/>
      <c r="F41" s="1810"/>
      <c r="G41" s="1811"/>
      <c r="H41" s="1811"/>
      <c r="I41" s="1811"/>
      <c r="J41" s="1811"/>
      <c r="K41" s="1811"/>
      <c r="L41" s="1811"/>
      <c r="M41" s="1811"/>
      <c r="N41" s="1460"/>
      <c r="O41" s="1460"/>
      <c r="P41" s="1460"/>
      <c r="Q41" s="1460"/>
    </row>
    <row r="42" spans="1:17" ht="13.8" thickBot="1">
      <c r="A42" s="1459"/>
      <c r="B42" s="1461"/>
      <c r="C42" s="1461"/>
      <c r="D42" s="1461"/>
      <c r="E42" s="1461"/>
      <c r="F42" s="3357" t="s">
        <v>16</v>
      </c>
      <c r="G42" s="3358"/>
      <c r="H42" s="3358"/>
      <c r="I42" s="3358"/>
      <c r="J42" s="3358"/>
      <c r="K42" s="3358"/>
      <c r="L42" s="3358"/>
      <c r="M42" s="3358"/>
      <c r="N42" s="1460"/>
      <c r="O42" s="1460"/>
      <c r="P42" s="1460"/>
      <c r="Q42" s="1460"/>
    </row>
    <row r="43" spans="1:17" ht="34.200000000000003" customHeight="1" thickBot="1">
      <c r="A43" s="1462"/>
      <c r="B43" s="1368"/>
      <c r="C43" s="3333" t="s">
        <v>17</v>
      </c>
      <c r="D43" s="3334"/>
      <c r="E43" s="3334"/>
      <c r="F43" s="3334"/>
      <c r="G43" s="3335"/>
      <c r="H43" s="3336" t="s">
        <v>672</v>
      </c>
      <c r="I43" s="3337"/>
      <c r="J43" s="3337"/>
      <c r="K43" s="3338"/>
      <c r="L43" s="1463"/>
      <c r="M43" s="1463"/>
      <c r="N43" s="1462"/>
      <c r="O43" s="1464"/>
      <c r="P43" s="1462"/>
      <c r="Q43" s="1462"/>
    </row>
    <row r="44" spans="1:17" ht="13.95" customHeight="1" thickBot="1">
      <c r="A44" s="1462"/>
      <c r="B44" s="1368"/>
      <c r="C44" s="3326" t="s">
        <v>18</v>
      </c>
      <c r="D44" s="3327"/>
      <c r="E44" s="3327"/>
      <c r="F44" s="3327"/>
      <c r="G44" s="3328"/>
      <c r="H44" s="3329">
        <f>H45+H46+H47+H48+H49+H50+H51</f>
        <v>323</v>
      </c>
      <c r="I44" s="3330"/>
      <c r="J44" s="3330"/>
      <c r="K44" s="3331"/>
      <c r="L44" s="1463"/>
      <c r="M44" s="1463"/>
      <c r="N44" s="1462"/>
      <c r="O44" s="1464"/>
      <c r="P44" s="1462"/>
      <c r="Q44" s="1462"/>
    </row>
    <row r="45" spans="1:17" ht="16.2" customHeight="1">
      <c r="A45" s="1462"/>
      <c r="B45" s="1368"/>
      <c r="C45" s="3320" t="s">
        <v>61</v>
      </c>
      <c r="D45" s="3321"/>
      <c r="E45" s="3321"/>
      <c r="F45" s="3321"/>
      <c r="G45" s="3322"/>
      <c r="H45" s="3323">
        <v>60</v>
      </c>
      <c r="I45" s="3324"/>
      <c r="J45" s="3324"/>
      <c r="K45" s="3325"/>
      <c r="L45" s="1463"/>
      <c r="M45" s="1463"/>
      <c r="N45" s="1462"/>
      <c r="O45" s="1464"/>
      <c r="P45" s="1462"/>
      <c r="Q45" s="1462"/>
    </row>
    <row r="46" spans="1:17" ht="13.95" customHeight="1">
      <c r="A46" s="1462"/>
      <c r="B46" s="1368"/>
      <c r="C46" s="3339" t="s">
        <v>62</v>
      </c>
      <c r="D46" s="3340"/>
      <c r="E46" s="3340"/>
      <c r="F46" s="3340"/>
      <c r="G46" s="3341"/>
      <c r="H46" s="3317">
        <v>0</v>
      </c>
      <c r="I46" s="3318"/>
      <c r="J46" s="3318"/>
      <c r="K46" s="3319"/>
      <c r="L46" s="1463"/>
      <c r="M46" s="1463"/>
      <c r="N46" s="1462"/>
      <c r="O46" s="1464"/>
      <c r="P46" s="1462"/>
      <c r="Q46" s="1462"/>
    </row>
    <row r="47" spans="1:17" ht="13.2" customHeight="1">
      <c r="A47" s="1462"/>
      <c r="B47" s="1368"/>
      <c r="C47" s="3314" t="s">
        <v>225</v>
      </c>
      <c r="D47" s="3315"/>
      <c r="E47" s="3315"/>
      <c r="F47" s="3315"/>
      <c r="G47" s="3316"/>
      <c r="H47" s="3317">
        <v>263</v>
      </c>
      <c r="I47" s="3318"/>
      <c r="J47" s="3318"/>
      <c r="K47" s="3319"/>
      <c r="L47" s="1463"/>
      <c r="M47" s="1463"/>
      <c r="N47" s="1462"/>
      <c r="O47" s="1464"/>
      <c r="P47" s="1462"/>
      <c r="Q47" s="1462"/>
    </row>
    <row r="48" spans="1:17" ht="13.2" customHeight="1">
      <c r="A48" s="1462"/>
      <c r="B48" s="1368"/>
      <c r="C48" s="3314" t="s">
        <v>119</v>
      </c>
      <c r="D48" s="3315"/>
      <c r="E48" s="3315"/>
      <c r="F48" s="3315"/>
      <c r="G48" s="3316"/>
      <c r="H48" s="3317">
        <v>0</v>
      </c>
      <c r="I48" s="3318"/>
      <c r="J48" s="3318"/>
      <c r="K48" s="3319"/>
      <c r="L48" s="1463"/>
      <c r="M48" s="1463"/>
      <c r="N48" s="1462"/>
      <c r="O48" s="1464"/>
      <c r="P48" s="1462"/>
      <c r="Q48" s="1462"/>
    </row>
    <row r="49" spans="1:17" ht="13.2" customHeight="1">
      <c r="A49" s="1462"/>
      <c r="B49" s="1368"/>
      <c r="C49" s="3339" t="s">
        <v>221</v>
      </c>
      <c r="D49" s="3340"/>
      <c r="E49" s="3340"/>
      <c r="F49" s="3340"/>
      <c r="G49" s="3341"/>
      <c r="H49" s="3317">
        <v>0</v>
      </c>
      <c r="I49" s="3318"/>
      <c r="J49" s="3318"/>
      <c r="K49" s="3319"/>
      <c r="L49" s="1463"/>
      <c r="M49" s="1463"/>
      <c r="N49" s="1462"/>
      <c r="O49" s="1464"/>
      <c r="P49" s="1462"/>
      <c r="Q49" s="1462"/>
    </row>
    <row r="50" spans="1:17" ht="13.2" customHeight="1">
      <c r="A50" s="1462"/>
      <c r="B50" s="1368"/>
      <c r="C50" s="3339" t="s">
        <v>63</v>
      </c>
      <c r="D50" s="3359"/>
      <c r="E50" s="3359"/>
      <c r="F50" s="3359"/>
      <c r="G50" s="3360"/>
      <c r="H50" s="3317"/>
      <c r="I50" s="2510"/>
      <c r="J50" s="2510"/>
      <c r="K50" s="2511"/>
      <c r="L50" s="1463"/>
      <c r="M50" s="1463"/>
      <c r="N50" s="1462"/>
      <c r="O50" s="1464"/>
      <c r="P50" s="1462"/>
      <c r="Q50" s="1462"/>
    </row>
    <row r="51" spans="1:17" ht="13.2" customHeight="1" thickBot="1">
      <c r="A51" s="1462"/>
      <c r="B51" s="1462"/>
      <c r="C51" s="3347" t="s">
        <v>64</v>
      </c>
      <c r="D51" s="3348"/>
      <c r="E51" s="3348"/>
      <c r="F51" s="3348"/>
      <c r="G51" s="3349"/>
      <c r="H51" s="3350"/>
      <c r="I51" s="2516"/>
      <c r="J51" s="2516"/>
      <c r="K51" s="2517"/>
      <c r="L51" s="1463"/>
      <c r="M51" s="1463"/>
      <c r="N51" s="1462"/>
      <c r="O51" s="1464"/>
      <c r="P51" s="1462"/>
      <c r="Q51" s="1462"/>
    </row>
    <row r="52" spans="1:17" ht="13.2" customHeight="1" thickBot="1">
      <c r="A52" s="1462"/>
      <c r="B52" s="1462"/>
      <c r="C52" s="3326" t="s">
        <v>19</v>
      </c>
      <c r="D52" s="3327"/>
      <c r="E52" s="3327"/>
      <c r="F52" s="3327"/>
      <c r="G52" s="3328"/>
      <c r="H52" s="3329">
        <f>H53*1</f>
        <v>0</v>
      </c>
      <c r="I52" s="3330"/>
      <c r="J52" s="3330"/>
      <c r="K52" s="3331"/>
      <c r="L52" s="1463"/>
      <c r="M52" s="1463"/>
      <c r="N52" s="1462"/>
      <c r="O52" s="1464"/>
      <c r="P52" s="1462"/>
      <c r="Q52" s="1462"/>
    </row>
    <row r="53" spans="1:17" ht="13.95" customHeight="1" thickBot="1">
      <c r="A53" s="1462"/>
      <c r="B53" s="1462"/>
      <c r="C53" s="3314" t="s">
        <v>65</v>
      </c>
      <c r="D53" s="3315"/>
      <c r="E53" s="3315"/>
      <c r="F53" s="3315"/>
      <c r="G53" s="3332"/>
      <c r="H53" s="3318">
        <v>0</v>
      </c>
      <c r="I53" s="3318"/>
      <c r="J53" s="3318"/>
      <c r="K53" s="3319"/>
      <c r="L53" s="1463"/>
      <c r="M53" s="1463"/>
      <c r="N53" s="1462"/>
      <c r="O53" s="1464"/>
      <c r="P53" s="1462"/>
      <c r="Q53" s="1462"/>
    </row>
    <row r="54" spans="1:17" ht="13.95" customHeight="1" thickBot="1">
      <c r="A54" s="1462"/>
      <c r="B54" s="1462"/>
      <c r="C54" s="3342" t="s">
        <v>20</v>
      </c>
      <c r="D54" s="3343"/>
      <c r="E54" s="3343"/>
      <c r="F54" s="3343"/>
      <c r="G54" s="3344"/>
      <c r="H54" s="3345">
        <f>H52+H44</f>
        <v>323</v>
      </c>
      <c r="I54" s="3345"/>
      <c r="J54" s="3345"/>
      <c r="K54" s="3346"/>
      <c r="L54" s="1368"/>
      <c r="M54" s="1368"/>
      <c r="N54" s="1462"/>
      <c r="O54" s="1464"/>
      <c r="P54" s="1462"/>
      <c r="Q54" s="1462"/>
    </row>
  </sheetData>
  <mergeCells count="110">
    <mergeCell ref="C54:G54"/>
    <mergeCell ref="H54:K54"/>
    <mergeCell ref="C51:G51"/>
    <mergeCell ref="H51:K51"/>
    <mergeCell ref="B39:G39"/>
    <mergeCell ref="B40:G40"/>
    <mergeCell ref="N40:Q40"/>
    <mergeCell ref="F42:M42"/>
    <mergeCell ref="C49:G49"/>
    <mergeCell ref="H49:K49"/>
    <mergeCell ref="C50:G50"/>
    <mergeCell ref="C47:G47"/>
    <mergeCell ref="H47:K47"/>
    <mergeCell ref="N1:Q1"/>
    <mergeCell ref="C48:G48"/>
    <mergeCell ref="H48:K48"/>
    <mergeCell ref="C45:G45"/>
    <mergeCell ref="H45:K45"/>
    <mergeCell ref="C52:G52"/>
    <mergeCell ref="H52:K52"/>
    <mergeCell ref="C53:G53"/>
    <mergeCell ref="H53:K53"/>
    <mergeCell ref="H50:K50"/>
    <mergeCell ref="N23:N25"/>
    <mergeCell ref="D28:D29"/>
    <mergeCell ref="E28:E29"/>
    <mergeCell ref="F28:F29"/>
    <mergeCell ref="N33:N35"/>
    <mergeCell ref="C43:G43"/>
    <mergeCell ref="H43:K43"/>
    <mergeCell ref="C44:G44"/>
    <mergeCell ref="H44:K44"/>
    <mergeCell ref="E26:E27"/>
    <mergeCell ref="F26:F27"/>
    <mergeCell ref="F30:F32"/>
    <mergeCell ref="C46:G46"/>
    <mergeCell ref="H46:K46"/>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D2:Q2"/>
    <mergeCell ref="A4:A6"/>
    <mergeCell ref="B4:B6"/>
    <mergeCell ref="C4:C6"/>
    <mergeCell ref="D4:D6"/>
    <mergeCell ref="E4:E6"/>
    <mergeCell ref="F4:F6"/>
    <mergeCell ref="G4:G6"/>
    <mergeCell ref="H4:K4"/>
    <mergeCell ref="L4:L6"/>
    <mergeCell ref="A36:A38"/>
    <mergeCell ref="B36:B38"/>
    <mergeCell ref="C36:C38"/>
    <mergeCell ref="D36:D38"/>
    <mergeCell ref="E36:E38"/>
    <mergeCell ref="F36:F38"/>
    <mergeCell ref="N36:N38"/>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D26:D27"/>
    <mergeCell ref="A33:A35"/>
    <mergeCell ref="B33:B35"/>
    <mergeCell ref="C33:C35"/>
    <mergeCell ref="D33:D35"/>
    <mergeCell ref="E33:E35"/>
    <mergeCell ref="F33:F35"/>
    <mergeCell ref="A30:A32"/>
    <mergeCell ref="B30:B32"/>
    <mergeCell ref="C30:C32"/>
    <mergeCell ref="D30:D32"/>
    <mergeCell ref="E30:E32"/>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zoomScaleNormal="100" workbookViewId="0">
      <selection activeCell="N1" sqref="N1:Q1"/>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8.5546875" customWidth="1"/>
    <col min="13" max="13" width="7.88671875" customWidth="1"/>
    <col min="14" max="14" width="24.44140625" customWidth="1"/>
    <col min="15" max="15" width="4" customWidth="1"/>
    <col min="16" max="16" width="3.6640625" customWidth="1"/>
    <col min="17" max="17" width="3.44140625" customWidth="1"/>
  </cols>
  <sheetData>
    <row r="1" spans="1:23" ht="45.6" customHeight="1">
      <c r="N1" s="2670" t="s">
        <v>1143</v>
      </c>
      <c r="O1" s="2671"/>
      <c r="P1" s="2671"/>
      <c r="Q1" s="2671"/>
    </row>
    <row r="2" spans="1:23" ht="12" customHeight="1">
      <c r="A2" s="1368"/>
      <c r="B2" s="1368"/>
      <c r="C2" s="1368"/>
      <c r="D2" s="1463"/>
      <c r="E2" s="1519" t="s">
        <v>709</v>
      </c>
      <c r="F2" s="1520"/>
      <c r="G2" s="1521"/>
      <c r="H2" s="1520"/>
      <c r="I2" s="1520"/>
      <c r="J2" s="1522"/>
      <c r="K2" s="1368"/>
      <c r="L2" s="1523"/>
      <c r="M2" s="1524"/>
      <c r="N2" s="1524"/>
      <c r="O2" s="1524"/>
      <c r="P2" s="1524"/>
      <c r="Q2" s="1524"/>
      <c r="R2" s="1463"/>
      <c r="S2" s="1463"/>
      <c r="T2" s="1463"/>
      <c r="U2" s="1463"/>
      <c r="V2" s="1463"/>
      <c r="W2" s="1463"/>
    </row>
    <row r="3" spans="1:23" ht="13.8" thickBot="1">
      <c r="A3" s="1525"/>
      <c r="B3" s="1526"/>
      <c r="C3" s="1526"/>
      <c r="D3" s="3361" t="s">
        <v>33</v>
      </c>
      <c r="E3" s="3361"/>
      <c r="F3" s="3361"/>
      <c r="G3" s="3361"/>
      <c r="H3" s="3361"/>
      <c r="I3" s="3361"/>
      <c r="J3" s="3361"/>
      <c r="K3" s="3361"/>
      <c r="L3" s="3361"/>
      <c r="M3" s="3361"/>
      <c r="N3" s="3361"/>
      <c r="O3" s="3361"/>
      <c r="P3" s="3361"/>
      <c r="Q3" s="3361"/>
      <c r="R3" s="3361"/>
      <c r="S3" s="3361"/>
      <c r="T3" s="3361"/>
      <c r="U3" s="3361"/>
      <c r="V3" s="3361"/>
      <c r="W3" s="3361"/>
    </row>
    <row r="4" spans="1:23" ht="33.6" customHeight="1">
      <c r="A4" s="3362" t="s">
        <v>0</v>
      </c>
      <c r="B4" s="3365" t="s">
        <v>1</v>
      </c>
      <c r="C4" s="3365" t="s">
        <v>2</v>
      </c>
      <c r="D4" s="3368" t="s">
        <v>3</v>
      </c>
      <c r="E4" s="3371" t="s">
        <v>4</v>
      </c>
      <c r="F4" s="3374" t="s">
        <v>5</v>
      </c>
      <c r="G4" s="3377" t="s">
        <v>6</v>
      </c>
      <c r="H4" s="3336" t="s">
        <v>678</v>
      </c>
      <c r="I4" s="3337"/>
      <c r="J4" s="3337"/>
      <c r="K4" s="3338"/>
      <c r="L4" s="3380" t="s">
        <v>434</v>
      </c>
      <c r="M4" s="3377" t="s">
        <v>679</v>
      </c>
      <c r="N4" s="3383" t="s">
        <v>21</v>
      </c>
      <c r="O4" s="3384"/>
      <c r="P4" s="3384"/>
      <c r="Q4" s="3385"/>
      <c r="R4" s="1463"/>
      <c r="S4" s="1463"/>
      <c r="T4" s="1463"/>
      <c r="U4" s="1463"/>
      <c r="V4" s="1463"/>
      <c r="W4" s="1463"/>
    </row>
    <row r="5" spans="1:23">
      <c r="A5" s="3363"/>
      <c r="B5" s="3366"/>
      <c r="C5" s="3366"/>
      <c r="D5" s="3369"/>
      <c r="E5" s="3372"/>
      <c r="F5" s="3375"/>
      <c r="G5" s="3378"/>
      <c r="H5" s="3386" t="s">
        <v>7</v>
      </c>
      <c r="I5" s="3388" t="s">
        <v>8</v>
      </c>
      <c r="J5" s="3388"/>
      <c r="K5" s="3389" t="s">
        <v>125</v>
      </c>
      <c r="L5" s="3381"/>
      <c r="M5" s="3378"/>
      <c r="N5" s="3391" t="s">
        <v>32</v>
      </c>
      <c r="O5" s="3393" t="s">
        <v>9</v>
      </c>
      <c r="P5" s="3393"/>
      <c r="Q5" s="3394"/>
      <c r="R5" s="1463"/>
      <c r="S5" s="1463"/>
      <c r="T5" s="1463"/>
      <c r="U5" s="1463"/>
      <c r="V5" s="1463"/>
      <c r="W5" s="1463"/>
    </row>
    <row r="6" spans="1:23" ht="126" customHeight="1" thickBot="1">
      <c r="A6" s="3364"/>
      <c r="B6" s="3367"/>
      <c r="C6" s="3367"/>
      <c r="D6" s="3370"/>
      <c r="E6" s="3373"/>
      <c r="F6" s="3376"/>
      <c r="G6" s="3379"/>
      <c r="H6" s="3387"/>
      <c r="I6" s="1527" t="s">
        <v>7</v>
      </c>
      <c r="J6" s="1528" t="s">
        <v>10</v>
      </c>
      <c r="K6" s="3390"/>
      <c r="L6" s="3382"/>
      <c r="M6" s="3379"/>
      <c r="N6" s="3392"/>
      <c r="O6" s="1529" t="s">
        <v>121</v>
      </c>
      <c r="P6" s="1529" t="s">
        <v>433</v>
      </c>
      <c r="Q6" s="1530" t="s">
        <v>671</v>
      </c>
      <c r="R6" s="1463"/>
      <c r="S6" s="1463"/>
      <c r="T6" s="1463"/>
      <c r="U6" s="1463"/>
      <c r="V6" s="1463"/>
      <c r="W6" s="1463"/>
    </row>
    <row r="7" spans="1:23" ht="35.4" customHeight="1" thickBot="1">
      <c r="A7" s="1378" t="s">
        <v>11</v>
      </c>
      <c r="B7" s="3395" t="s">
        <v>710</v>
      </c>
      <c r="C7" s="3395"/>
      <c r="D7" s="3395"/>
      <c r="E7" s="3395"/>
      <c r="F7" s="3395"/>
      <c r="G7" s="3395"/>
      <c r="H7" s="3395"/>
      <c r="I7" s="3395"/>
      <c r="J7" s="3395"/>
      <c r="K7" s="3395"/>
      <c r="L7" s="3395"/>
      <c r="M7" s="3395"/>
      <c r="N7" s="3395"/>
      <c r="O7" s="3395"/>
      <c r="P7" s="3395"/>
      <c r="Q7" s="3396"/>
      <c r="R7" s="1463"/>
      <c r="S7" s="1463"/>
      <c r="T7" s="1463"/>
      <c r="U7" s="1463"/>
      <c r="V7" s="1463"/>
      <c r="W7" s="1463"/>
    </row>
    <row r="8" spans="1:23" ht="24.6" customHeight="1" thickBot="1">
      <c r="A8" s="1379" t="s">
        <v>11</v>
      </c>
      <c r="B8" s="1531" t="s">
        <v>11</v>
      </c>
      <c r="C8" s="3397" t="s">
        <v>711</v>
      </c>
      <c r="D8" s="3397"/>
      <c r="E8" s="3397"/>
      <c r="F8" s="3397"/>
      <c r="G8" s="3397"/>
      <c r="H8" s="3397"/>
      <c r="I8" s="3397"/>
      <c r="J8" s="3397"/>
      <c r="K8" s="3397"/>
      <c r="L8" s="3397"/>
      <c r="M8" s="3397"/>
      <c r="N8" s="3397"/>
      <c r="O8" s="3397"/>
      <c r="P8" s="3397"/>
      <c r="Q8" s="3398"/>
      <c r="R8" s="1463"/>
      <c r="S8" s="1463"/>
      <c r="T8" s="1463"/>
      <c r="U8" s="1463"/>
      <c r="V8" s="1463"/>
      <c r="W8" s="1463"/>
    </row>
    <row r="9" spans="1:23" s="632" customFormat="1" ht="49.95" customHeight="1" thickBot="1">
      <c r="A9" s="1465"/>
      <c r="B9" s="1604"/>
      <c r="C9" s="1605"/>
      <c r="D9" s="1606"/>
      <c r="E9" s="1607"/>
      <c r="F9" s="1607"/>
      <c r="G9" s="1607"/>
      <c r="H9" s="1608"/>
      <c r="I9" s="1605"/>
      <c r="J9" s="1608"/>
      <c r="K9" s="1606"/>
      <c r="L9" s="1607"/>
      <c r="M9" s="1607"/>
      <c r="N9" s="1609" t="s">
        <v>719</v>
      </c>
      <c r="O9" s="1611">
        <v>4</v>
      </c>
      <c r="P9" s="1611">
        <v>6</v>
      </c>
      <c r="Q9" s="1612">
        <v>6.5</v>
      </c>
      <c r="R9" s="1463"/>
      <c r="S9" s="1463"/>
      <c r="T9" s="1463"/>
      <c r="U9" s="1463"/>
      <c r="V9" s="1463"/>
      <c r="W9" s="1463"/>
    </row>
    <row r="10" spans="1:23">
      <c r="A10" s="3262" t="s">
        <v>11</v>
      </c>
      <c r="B10" s="3399" t="s">
        <v>11</v>
      </c>
      <c r="C10" s="3402" t="s">
        <v>11</v>
      </c>
      <c r="D10" s="3405" t="s">
        <v>712</v>
      </c>
      <c r="E10" s="3408" t="s">
        <v>40</v>
      </c>
      <c r="F10" s="3411" t="s">
        <v>713</v>
      </c>
      <c r="G10" s="1532" t="s">
        <v>36</v>
      </c>
      <c r="H10" s="1409">
        <f>I10+K10</f>
        <v>201.9</v>
      </c>
      <c r="I10" s="1410">
        <v>41.9</v>
      </c>
      <c r="J10" s="1411">
        <v>0</v>
      </c>
      <c r="K10" s="1412">
        <v>160</v>
      </c>
      <c r="L10" s="1533">
        <v>0</v>
      </c>
      <c r="M10" s="1534">
        <v>0</v>
      </c>
      <c r="N10" s="3414" t="s">
        <v>714</v>
      </c>
      <c r="O10" s="1535"/>
      <c r="P10" s="1535"/>
      <c r="Q10" s="1536"/>
      <c r="R10" s="1463"/>
      <c r="S10" s="1463"/>
      <c r="T10" s="1463"/>
      <c r="U10" s="1463"/>
      <c r="V10" s="1463"/>
      <c r="W10" s="1463"/>
    </row>
    <row r="11" spans="1:23" ht="38.4" customHeight="1">
      <c r="A11" s="3263"/>
      <c r="B11" s="3400"/>
      <c r="C11" s="3403"/>
      <c r="D11" s="3406"/>
      <c r="E11" s="3409"/>
      <c r="F11" s="3412"/>
      <c r="G11" s="1537"/>
      <c r="H11" s="1538"/>
      <c r="I11" s="1539"/>
      <c r="J11" s="1539"/>
      <c r="K11" s="1540"/>
      <c r="L11" s="1541"/>
      <c r="M11" s="1542"/>
      <c r="N11" s="3415"/>
      <c r="O11" s="1613" t="s">
        <v>720</v>
      </c>
      <c r="P11" s="1613">
        <v>32</v>
      </c>
      <c r="Q11" s="1614">
        <v>40</v>
      </c>
      <c r="R11" s="1463"/>
      <c r="S11" s="1463"/>
      <c r="T11" s="1543"/>
      <c r="U11" s="1463"/>
      <c r="V11" s="1463"/>
      <c r="W11" s="1463"/>
    </row>
    <row r="12" spans="1:23" s="632" customFormat="1" ht="18.600000000000001" customHeight="1">
      <c r="A12" s="3263"/>
      <c r="B12" s="3400"/>
      <c r="C12" s="3403"/>
      <c r="D12" s="3406"/>
      <c r="E12" s="3409"/>
      <c r="F12" s="3412"/>
      <c r="G12" s="1537"/>
      <c r="H12" s="1538"/>
      <c r="I12" s="1539"/>
      <c r="J12" s="1539"/>
      <c r="K12" s="1540"/>
      <c r="L12" s="1541"/>
      <c r="M12" s="1542"/>
      <c r="N12" s="1467" t="s">
        <v>715</v>
      </c>
      <c r="O12" s="1617" t="s">
        <v>721</v>
      </c>
      <c r="P12" s="1617">
        <v>15</v>
      </c>
      <c r="Q12" s="1618">
        <v>15</v>
      </c>
      <c r="R12" s="1463"/>
      <c r="S12" s="1463"/>
      <c r="T12" s="1543"/>
      <c r="U12" s="1463"/>
      <c r="V12" s="1463"/>
      <c r="W12" s="1463"/>
    </row>
    <row r="13" spans="1:23" ht="42" customHeight="1" thickBot="1">
      <c r="A13" s="3264"/>
      <c r="B13" s="3401"/>
      <c r="C13" s="3404"/>
      <c r="D13" s="3407"/>
      <c r="E13" s="3410"/>
      <c r="F13" s="3413"/>
      <c r="G13" s="1544" t="s">
        <v>12</v>
      </c>
      <c r="H13" s="1545">
        <f>H10</f>
        <v>201.9</v>
      </c>
      <c r="I13" s="1546">
        <f>I10</f>
        <v>41.9</v>
      </c>
      <c r="J13" s="1546"/>
      <c r="K13" s="1547">
        <f>K10</f>
        <v>160</v>
      </c>
      <c r="L13" s="1548">
        <f>L10</f>
        <v>0</v>
      </c>
      <c r="M13" s="1549">
        <f>M10</f>
        <v>0</v>
      </c>
      <c r="N13" s="1610" t="s">
        <v>722</v>
      </c>
      <c r="O13" s="1615" t="s">
        <v>723</v>
      </c>
      <c r="P13" s="1615" t="s">
        <v>226</v>
      </c>
      <c r="Q13" s="1616" t="s">
        <v>226</v>
      </c>
      <c r="R13" s="1552"/>
      <c r="S13" s="1463"/>
      <c r="T13" s="1543"/>
      <c r="U13" s="1463"/>
      <c r="V13" s="1463"/>
      <c r="W13" s="1463"/>
    </row>
    <row r="14" spans="1:23" ht="19.95" customHeight="1" thickBot="1">
      <c r="A14" s="1466" t="s">
        <v>11</v>
      </c>
      <c r="B14" s="1553" t="s">
        <v>11</v>
      </c>
      <c r="C14" s="3416" t="s">
        <v>14</v>
      </c>
      <c r="D14" s="3417"/>
      <c r="E14" s="3417"/>
      <c r="F14" s="3417"/>
      <c r="G14" s="3417"/>
      <c r="H14" s="1554">
        <f>H13+H8</f>
        <v>201.9</v>
      </c>
      <c r="I14" s="1555">
        <f>I13+I8</f>
        <v>41.9</v>
      </c>
      <c r="J14" s="1555"/>
      <c r="K14" s="1556">
        <f>K13+K8</f>
        <v>160</v>
      </c>
      <c r="L14" s="1557">
        <f>L13+L8</f>
        <v>0</v>
      </c>
      <c r="M14" s="1558">
        <f>M13</f>
        <v>0</v>
      </c>
      <c r="N14" s="1559"/>
      <c r="O14" s="1560"/>
      <c r="P14" s="1560"/>
      <c r="Q14" s="1561"/>
      <c r="R14" s="1552"/>
      <c r="S14" s="1463"/>
      <c r="T14" s="1543"/>
      <c r="U14" s="1463"/>
      <c r="V14" s="1463"/>
      <c r="W14" s="1463"/>
    </row>
    <row r="15" spans="1:23" ht="20.399999999999999" customHeight="1" thickBot="1">
      <c r="A15" s="1379" t="s">
        <v>11</v>
      </c>
      <c r="B15" s="1531" t="s">
        <v>13</v>
      </c>
      <c r="C15" s="3418" t="s">
        <v>716</v>
      </c>
      <c r="D15" s="3419"/>
      <c r="E15" s="3419"/>
      <c r="F15" s="3419"/>
      <c r="G15" s="3419"/>
      <c r="H15" s="3419"/>
      <c r="I15" s="3419"/>
      <c r="J15" s="3419"/>
      <c r="K15" s="3419"/>
      <c r="L15" s="3419"/>
      <c r="M15" s="3419"/>
      <c r="N15" s="3419"/>
      <c r="O15" s="3419"/>
      <c r="P15" s="3419"/>
      <c r="Q15" s="3420"/>
      <c r="R15" s="1463"/>
      <c r="S15" s="1463"/>
      <c r="T15" s="1463"/>
      <c r="U15" s="1463"/>
      <c r="V15" s="1463"/>
      <c r="W15" s="1463"/>
    </row>
    <row r="16" spans="1:23">
      <c r="A16" s="3237" t="s">
        <v>11</v>
      </c>
      <c r="B16" s="3421" t="s">
        <v>13</v>
      </c>
      <c r="C16" s="3402" t="s">
        <v>13</v>
      </c>
      <c r="D16" s="3425" t="s">
        <v>717</v>
      </c>
      <c r="E16" s="3408" t="s">
        <v>40</v>
      </c>
      <c r="F16" s="3411" t="s">
        <v>181</v>
      </c>
      <c r="G16" s="1562"/>
      <c r="H16" s="1563">
        <v>0</v>
      </c>
      <c r="I16" s="1564">
        <v>0</v>
      </c>
      <c r="J16" s="1565"/>
      <c r="K16" s="1566">
        <v>0</v>
      </c>
      <c r="L16" s="1567">
        <v>0</v>
      </c>
      <c r="M16" s="1568">
        <v>0</v>
      </c>
      <c r="N16" s="3428"/>
      <c r="O16" s="1427"/>
      <c r="P16" s="1569"/>
      <c r="Q16" s="1570"/>
      <c r="R16" s="1571"/>
      <c r="S16" s="1571"/>
      <c r="T16" s="1572"/>
      <c r="U16" s="1571"/>
      <c r="V16" s="1571"/>
      <c r="W16" s="1571"/>
    </row>
    <row r="17" spans="1:23">
      <c r="A17" s="3238"/>
      <c r="B17" s="3422"/>
      <c r="C17" s="3424"/>
      <c r="D17" s="3426"/>
      <c r="E17" s="3409"/>
      <c r="F17" s="3412"/>
      <c r="G17" s="1573"/>
      <c r="H17" s="1574"/>
      <c r="I17" s="1575"/>
      <c r="J17" s="1576"/>
      <c r="K17" s="1577"/>
      <c r="L17" s="1578"/>
      <c r="M17" s="1579"/>
      <c r="N17" s="3429"/>
      <c r="O17" s="1580"/>
      <c r="P17" s="1580"/>
      <c r="Q17" s="1581"/>
      <c r="R17" s="1571"/>
      <c r="S17" s="1571"/>
      <c r="T17" s="1572"/>
      <c r="U17" s="1571"/>
      <c r="V17" s="1571"/>
      <c r="W17" s="1571"/>
    </row>
    <row r="18" spans="1:23" ht="96.6" customHeight="1" thickBot="1">
      <c r="A18" s="3239"/>
      <c r="B18" s="3423"/>
      <c r="C18" s="3404"/>
      <c r="D18" s="3427"/>
      <c r="E18" s="3410"/>
      <c r="F18" s="3413"/>
      <c r="G18" s="1544" t="s">
        <v>12</v>
      </c>
      <c r="H18" s="1582">
        <f>H16</f>
        <v>0</v>
      </c>
      <c r="I18" s="1583">
        <f>SUM(I16:I17)</f>
        <v>0</v>
      </c>
      <c r="J18" s="1584"/>
      <c r="K18" s="1585">
        <f>SUM(K16:K17)</f>
        <v>0</v>
      </c>
      <c r="L18" s="1586">
        <f>L16</f>
        <v>0</v>
      </c>
      <c r="M18" s="1587">
        <f>M16</f>
        <v>0</v>
      </c>
      <c r="N18" s="3430"/>
      <c r="O18" s="1588"/>
      <c r="P18" s="1588"/>
      <c r="Q18" s="1589"/>
      <c r="R18" s="1571"/>
      <c r="S18" s="1571"/>
      <c r="T18" s="1572"/>
      <c r="U18" s="1571"/>
      <c r="V18" s="1571"/>
      <c r="W18" s="1571"/>
    </row>
    <row r="19" spans="1:23">
      <c r="A19" s="3237" t="s">
        <v>11</v>
      </c>
      <c r="B19" s="3421" t="s">
        <v>13</v>
      </c>
      <c r="C19" s="3402" t="s">
        <v>34</v>
      </c>
      <c r="D19" s="3425" t="s">
        <v>718</v>
      </c>
      <c r="E19" s="3408" t="s">
        <v>40</v>
      </c>
      <c r="F19" s="3411" t="s">
        <v>181</v>
      </c>
      <c r="G19" s="1562"/>
      <c r="H19" s="1563">
        <v>0</v>
      </c>
      <c r="I19" s="1564">
        <v>0</v>
      </c>
      <c r="J19" s="1565"/>
      <c r="K19" s="1566">
        <v>0</v>
      </c>
      <c r="L19" s="1590">
        <v>0</v>
      </c>
      <c r="M19" s="1568">
        <v>0</v>
      </c>
      <c r="N19" s="3428"/>
      <c r="O19" s="1569"/>
      <c r="P19" s="1569"/>
      <c r="Q19" s="1591"/>
      <c r="R19" s="1571"/>
      <c r="S19" s="1571"/>
      <c r="T19" s="1572"/>
      <c r="U19" s="1571"/>
      <c r="V19" s="1571"/>
      <c r="W19" s="1571"/>
    </row>
    <row r="20" spans="1:23">
      <c r="A20" s="3238"/>
      <c r="B20" s="3422"/>
      <c r="C20" s="3424"/>
      <c r="D20" s="3426"/>
      <c r="E20" s="3409"/>
      <c r="F20" s="3412"/>
      <c r="G20" s="1573"/>
      <c r="H20" s="1574"/>
      <c r="I20" s="1575"/>
      <c r="J20" s="1576"/>
      <c r="K20" s="1577"/>
      <c r="L20" s="1592"/>
      <c r="M20" s="1579"/>
      <c r="N20" s="3431"/>
      <c r="O20" s="1593"/>
      <c r="P20" s="1593"/>
      <c r="Q20" s="1594"/>
      <c r="R20" s="1571"/>
      <c r="S20" s="1571"/>
      <c r="T20" s="1572"/>
      <c r="U20" s="1571"/>
      <c r="V20" s="1571"/>
      <c r="W20" s="1571"/>
    </row>
    <row r="21" spans="1:23" ht="77.400000000000006" customHeight="1" thickBot="1">
      <c r="A21" s="3239"/>
      <c r="B21" s="3423"/>
      <c r="C21" s="3404"/>
      <c r="D21" s="3427"/>
      <c r="E21" s="3410"/>
      <c r="F21" s="3413"/>
      <c r="G21" s="1544" t="s">
        <v>12</v>
      </c>
      <c r="H21" s="1582">
        <f>H19</f>
        <v>0</v>
      </c>
      <c r="I21" s="1583">
        <f>SUM(I19:I20)</f>
        <v>0</v>
      </c>
      <c r="J21" s="1584"/>
      <c r="K21" s="1585">
        <f>SUM(K19:K20)</f>
        <v>0</v>
      </c>
      <c r="L21" s="1586">
        <f>L19</f>
        <v>0</v>
      </c>
      <c r="M21" s="1587">
        <f>M19</f>
        <v>0</v>
      </c>
      <c r="N21" s="3432"/>
      <c r="O21" s="1550"/>
      <c r="P21" s="1550"/>
      <c r="Q21" s="1551"/>
      <c r="R21" s="1571"/>
      <c r="S21" s="1571"/>
      <c r="T21" s="1572"/>
      <c r="U21" s="1571"/>
      <c r="V21" s="1571"/>
      <c r="W21" s="1571"/>
    </row>
    <row r="22" spans="1:23" ht="13.8" thickBot="1">
      <c r="A22" s="1457" t="s">
        <v>11</v>
      </c>
      <c r="B22" s="3433" t="s">
        <v>15</v>
      </c>
      <c r="C22" s="3433"/>
      <c r="D22" s="3433"/>
      <c r="E22" s="3433"/>
      <c r="F22" s="3433"/>
      <c r="G22" s="3433"/>
      <c r="H22" s="1595">
        <f t="shared" ref="H22:M22" si="0">H21+H18+H14</f>
        <v>201.9</v>
      </c>
      <c r="I22" s="1595">
        <f t="shared" si="0"/>
        <v>41.9</v>
      </c>
      <c r="J22" s="1595">
        <f t="shared" si="0"/>
        <v>0</v>
      </c>
      <c r="K22" s="1595">
        <f t="shared" si="0"/>
        <v>160</v>
      </c>
      <c r="L22" s="1595">
        <f t="shared" si="0"/>
        <v>0</v>
      </c>
      <c r="M22" s="1595">
        <f t="shared" si="0"/>
        <v>0</v>
      </c>
      <c r="N22" s="3434"/>
      <c r="O22" s="3435"/>
      <c r="P22" s="3435"/>
      <c r="Q22" s="3436"/>
      <c r="R22" s="1463"/>
      <c r="S22" s="1571"/>
      <c r="T22" s="1571"/>
      <c r="U22" s="1571"/>
      <c r="V22" s="1571"/>
      <c r="W22" s="1571"/>
    </row>
    <row r="23" spans="1:23" ht="14.4">
      <c r="A23" s="1596"/>
      <c r="B23" s="1461"/>
      <c r="C23" s="1461"/>
      <c r="D23" s="3437" t="s">
        <v>1138</v>
      </c>
      <c r="E23" s="3438"/>
      <c r="F23" s="3438"/>
      <c r="G23" s="3438"/>
      <c r="H23" s="3438"/>
      <c r="I23" s="3438"/>
      <c r="J23" s="3438"/>
      <c r="K23" s="3438"/>
      <c r="L23" s="3438"/>
      <c r="M23" s="3438"/>
      <c r="N23" s="3438"/>
      <c r="O23" s="3438"/>
      <c r="P23" s="3438"/>
      <c r="Q23" s="3438"/>
      <c r="R23" s="1597"/>
      <c r="S23" s="1597"/>
      <c r="T23" s="1597"/>
      <c r="U23" s="1597"/>
      <c r="V23" s="1597"/>
      <c r="W23" s="1597"/>
    </row>
    <row r="24" spans="1:23" ht="14.4">
      <c r="A24" s="1596"/>
      <c r="B24" s="1461"/>
      <c r="C24" s="1461"/>
      <c r="D24" s="1598"/>
      <c r="E24" s="1599"/>
      <c r="F24" s="1599"/>
      <c r="G24" s="1599"/>
      <c r="H24" s="1599"/>
      <c r="I24" s="1599"/>
      <c r="J24" s="1599"/>
      <c r="K24" s="1599"/>
      <c r="L24" s="1599"/>
      <c r="M24" s="1599"/>
      <c r="N24" s="1599"/>
      <c r="O24" s="1599"/>
      <c r="P24" s="1599"/>
      <c r="Q24" s="1599"/>
      <c r="R24" s="1597"/>
      <c r="S24" s="1597"/>
      <c r="T24" s="1597"/>
      <c r="U24" s="1597"/>
      <c r="V24" s="1597"/>
      <c r="W24" s="1597"/>
    </row>
    <row r="25" spans="1:23" ht="14.4">
      <c r="A25" s="1596"/>
      <c r="B25" s="1461"/>
      <c r="C25" s="1461"/>
      <c r="D25" s="1461"/>
      <c r="E25" s="1600"/>
      <c r="F25" s="1600"/>
      <c r="G25" s="1600"/>
      <c r="H25" s="1600"/>
      <c r="I25" s="1600"/>
      <c r="J25" s="1600"/>
      <c r="K25" s="1600"/>
      <c r="L25" s="1600"/>
      <c r="M25" s="1600"/>
      <c r="N25" s="1600"/>
      <c r="O25" s="1600"/>
      <c r="P25" s="1600"/>
      <c r="Q25" s="1600"/>
      <c r="R25" s="1597"/>
      <c r="S25" s="1597"/>
      <c r="T25" s="1597"/>
      <c r="U25" s="1597"/>
      <c r="V25" s="1597"/>
      <c r="W25" s="1597"/>
    </row>
    <row r="26" spans="1:23" ht="13.8" thickBot="1">
      <c r="A26" s="1596"/>
      <c r="B26" s="1461"/>
      <c r="C26" s="1461"/>
      <c r="D26" s="1461"/>
      <c r="E26" s="1461"/>
      <c r="F26" s="3357" t="s">
        <v>16</v>
      </c>
      <c r="G26" s="3358"/>
      <c r="H26" s="3358"/>
      <c r="I26" s="3358"/>
      <c r="J26" s="3358"/>
      <c r="K26" s="3358"/>
      <c r="L26" s="3358"/>
      <c r="M26" s="3358"/>
      <c r="N26" s="1601"/>
      <c r="O26" s="1601"/>
      <c r="P26" s="1601"/>
      <c r="Q26" s="1601"/>
      <c r="R26" s="1597"/>
      <c r="S26" s="1597"/>
      <c r="T26" s="1597"/>
      <c r="U26" s="1597"/>
      <c r="V26" s="1597"/>
      <c r="W26" s="1597"/>
    </row>
    <row r="27" spans="1:23" ht="45" customHeight="1" thickBot="1">
      <c r="A27" s="1368"/>
      <c r="B27" s="1368"/>
      <c r="C27" s="2528" t="s">
        <v>17</v>
      </c>
      <c r="D27" s="2529"/>
      <c r="E27" s="2529"/>
      <c r="F27" s="2529"/>
      <c r="G27" s="2530"/>
      <c r="H27" s="2531" t="s">
        <v>677</v>
      </c>
      <c r="I27" s="2532"/>
      <c r="J27" s="2532"/>
      <c r="K27" s="2533"/>
      <c r="L27" s="1368"/>
      <c r="M27" s="1368"/>
      <c r="N27" s="1368"/>
      <c r="O27" s="1602"/>
      <c r="P27" s="1368"/>
      <c r="Q27" s="1368"/>
      <c r="R27" s="1463"/>
      <c r="S27" s="1463"/>
      <c r="T27" s="1463"/>
      <c r="U27" s="1463"/>
      <c r="V27" s="1463"/>
      <c r="W27" s="1463"/>
    </row>
    <row r="28" spans="1:23" ht="13.95" customHeight="1" thickBot="1">
      <c r="A28" s="1368"/>
      <c r="B28" s="1368"/>
      <c r="C28" s="2518" t="s">
        <v>18</v>
      </c>
      <c r="D28" s="2519"/>
      <c r="E28" s="2519"/>
      <c r="F28" s="2519"/>
      <c r="G28" s="2520"/>
      <c r="H28" s="2521">
        <f>H29+H30+H31+H32+H33+H34</f>
        <v>201.9</v>
      </c>
      <c r="I28" s="2522"/>
      <c r="J28" s="2522"/>
      <c r="K28" s="2523"/>
      <c r="L28" s="1368"/>
      <c r="M28" s="1368"/>
      <c r="N28" s="1368"/>
      <c r="O28" s="1602"/>
      <c r="P28" s="1368"/>
      <c r="Q28" s="1368"/>
      <c r="R28" s="1463"/>
      <c r="S28" s="1463"/>
      <c r="T28" s="1463"/>
      <c r="U28" s="1463"/>
      <c r="V28" s="1463"/>
      <c r="W28" s="1463"/>
    </row>
    <row r="29" spans="1:23" ht="13.2" customHeight="1">
      <c r="A29" s="1368"/>
      <c r="B29" s="1368"/>
      <c r="C29" s="2506" t="s">
        <v>61</v>
      </c>
      <c r="D29" s="2507"/>
      <c r="E29" s="2507"/>
      <c r="F29" s="2507"/>
      <c r="G29" s="2534"/>
      <c r="H29" s="2535">
        <v>201.9</v>
      </c>
      <c r="I29" s="2536"/>
      <c r="J29" s="2536"/>
      <c r="K29" s="2537"/>
      <c r="L29" s="1368"/>
      <c r="M29" s="1368"/>
      <c r="N29" s="1368"/>
      <c r="O29" s="1602"/>
      <c r="P29" s="1368"/>
      <c r="Q29" s="1368"/>
      <c r="R29" s="1463"/>
      <c r="S29" s="1463"/>
      <c r="T29" s="1463"/>
      <c r="U29" s="1463"/>
      <c r="V29" s="1463"/>
      <c r="W29" s="1463"/>
    </row>
    <row r="30" spans="1:23" ht="13.2" customHeight="1">
      <c r="A30" s="1368"/>
      <c r="B30" s="1368"/>
      <c r="C30" s="2524" t="s">
        <v>62</v>
      </c>
      <c r="D30" s="2525"/>
      <c r="E30" s="2525"/>
      <c r="F30" s="2525"/>
      <c r="G30" s="2526"/>
      <c r="H30" s="2509">
        <v>0</v>
      </c>
      <c r="I30" s="2499"/>
      <c r="J30" s="2499"/>
      <c r="K30" s="2500"/>
      <c r="L30" s="1368"/>
      <c r="M30" s="1368"/>
      <c r="N30" s="1368"/>
      <c r="O30" s="1602"/>
      <c r="P30" s="1368"/>
      <c r="Q30" s="1368"/>
      <c r="R30" s="1463"/>
      <c r="S30" s="1463"/>
      <c r="T30" s="1463"/>
      <c r="U30" s="1463"/>
      <c r="V30" s="1463"/>
      <c r="W30" s="1463"/>
    </row>
    <row r="31" spans="1:23" ht="13.2" customHeight="1">
      <c r="A31" s="1368"/>
      <c r="B31" s="1368"/>
      <c r="C31" s="2496" t="s">
        <v>119</v>
      </c>
      <c r="D31" s="2497"/>
      <c r="E31" s="2497"/>
      <c r="F31" s="2497"/>
      <c r="G31" s="2527"/>
      <c r="H31" s="2509">
        <v>0</v>
      </c>
      <c r="I31" s="2499"/>
      <c r="J31" s="2499"/>
      <c r="K31" s="2500"/>
      <c r="L31" s="1368"/>
      <c r="M31" s="1368"/>
      <c r="N31" s="1368"/>
      <c r="O31" s="1602"/>
      <c r="P31" s="1368"/>
      <c r="Q31" s="1368"/>
      <c r="R31" s="1463"/>
      <c r="S31" s="1463"/>
      <c r="T31" s="1463"/>
      <c r="U31" s="1463"/>
      <c r="V31" s="1463"/>
      <c r="W31" s="1463"/>
    </row>
    <row r="32" spans="1:23" ht="13.2" customHeight="1">
      <c r="A32" s="1368"/>
      <c r="B32" s="1368"/>
      <c r="C32" s="2524" t="s">
        <v>120</v>
      </c>
      <c r="D32" s="2525"/>
      <c r="E32" s="2525"/>
      <c r="F32" s="2525"/>
      <c r="G32" s="2526"/>
      <c r="H32" s="2509">
        <v>0</v>
      </c>
      <c r="I32" s="2499"/>
      <c r="J32" s="2499"/>
      <c r="K32" s="2500"/>
      <c r="L32" s="1603"/>
      <c r="M32" s="1603"/>
      <c r="N32" s="1603"/>
      <c r="O32" s="1603"/>
      <c r="P32" s="1603"/>
      <c r="Q32" s="1603"/>
      <c r="R32" s="1603"/>
      <c r="S32" s="1603"/>
      <c r="T32" s="1603"/>
      <c r="U32" s="1463"/>
      <c r="V32" s="1463"/>
      <c r="W32" s="1463"/>
    </row>
    <row r="33" spans="1:23" ht="13.95" customHeight="1">
      <c r="A33" s="1368"/>
      <c r="B33" s="1368"/>
      <c r="C33" s="2506" t="s">
        <v>63</v>
      </c>
      <c r="D33" s="2507"/>
      <c r="E33" s="2507"/>
      <c r="F33" s="2507"/>
      <c r="G33" s="2508"/>
      <c r="H33" s="2509"/>
      <c r="I33" s="2510"/>
      <c r="J33" s="2510"/>
      <c r="K33" s="2511"/>
      <c r="L33" s="1368"/>
      <c r="M33" s="1368"/>
      <c r="N33" s="1368"/>
      <c r="O33" s="1602"/>
      <c r="P33" s="1368"/>
      <c r="Q33" s="1368"/>
      <c r="R33" s="1463"/>
      <c r="S33" s="1463"/>
      <c r="T33" s="1463"/>
      <c r="U33" s="1463"/>
      <c r="V33" s="1463"/>
      <c r="W33" s="1463"/>
    </row>
    <row r="34" spans="1:23" ht="13.95" customHeight="1" thickBot="1">
      <c r="A34" s="1368"/>
      <c r="B34" s="1368"/>
      <c r="C34" s="2512" t="s">
        <v>64</v>
      </c>
      <c r="D34" s="2513"/>
      <c r="E34" s="2513"/>
      <c r="F34" s="2513"/>
      <c r="G34" s="2514"/>
      <c r="H34" s="2515">
        <v>0</v>
      </c>
      <c r="I34" s="2516"/>
      <c r="J34" s="2516"/>
      <c r="K34" s="2517"/>
      <c r="L34" s="1368"/>
      <c r="M34" s="1368"/>
      <c r="N34" s="1368"/>
      <c r="O34" s="1602"/>
      <c r="P34" s="1368"/>
      <c r="Q34" s="1368"/>
      <c r="R34" s="1463"/>
      <c r="S34" s="1463"/>
      <c r="T34" s="1463"/>
      <c r="U34" s="1463"/>
      <c r="V34" s="1463"/>
      <c r="W34" s="1463"/>
    </row>
    <row r="35" spans="1:23" ht="13.2" customHeight="1" thickBot="1">
      <c r="A35" s="1368"/>
      <c r="B35" s="1368"/>
      <c r="C35" s="2518" t="s">
        <v>19</v>
      </c>
      <c r="D35" s="2519"/>
      <c r="E35" s="2519"/>
      <c r="F35" s="2519"/>
      <c r="G35" s="2520"/>
      <c r="H35" s="2521">
        <f>H36*1</f>
        <v>0</v>
      </c>
      <c r="I35" s="2522"/>
      <c r="J35" s="2522"/>
      <c r="K35" s="2523"/>
      <c r="L35" s="1368"/>
      <c r="M35" s="1368"/>
      <c r="N35" s="1368"/>
      <c r="O35" s="1602"/>
      <c r="P35" s="1368"/>
      <c r="Q35" s="1368"/>
      <c r="R35" s="1463"/>
      <c r="S35" s="1463"/>
      <c r="T35" s="1463"/>
      <c r="U35" s="1463"/>
      <c r="V35" s="1463"/>
      <c r="W35" s="1463"/>
    </row>
    <row r="36" spans="1:23" ht="13.2" customHeight="1" thickBot="1">
      <c r="A36" s="1368"/>
      <c r="B36" s="1368"/>
      <c r="C36" s="2496" t="s">
        <v>65</v>
      </c>
      <c r="D36" s="2497"/>
      <c r="E36" s="2497"/>
      <c r="F36" s="2497"/>
      <c r="G36" s="2498"/>
      <c r="H36" s="2499">
        <v>0</v>
      </c>
      <c r="I36" s="2499"/>
      <c r="J36" s="2499"/>
      <c r="K36" s="2500"/>
      <c r="L36" s="1368"/>
      <c r="M36" s="1368"/>
      <c r="N36" s="1368"/>
      <c r="O36" s="1602"/>
      <c r="P36" s="1368"/>
      <c r="Q36" s="1368"/>
      <c r="R36" s="1463"/>
      <c r="S36" s="1463"/>
      <c r="T36" s="1463"/>
      <c r="U36" s="1463"/>
      <c r="V36" s="1463"/>
      <c r="W36" s="1463"/>
    </row>
    <row r="37" spans="1:23" ht="13.95" customHeight="1" thickBot="1">
      <c r="A37" s="1368"/>
      <c r="B37" s="1368"/>
      <c r="C37" s="2501" t="s">
        <v>20</v>
      </c>
      <c r="D37" s="2502"/>
      <c r="E37" s="2502"/>
      <c r="F37" s="2502"/>
      <c r="G37" s="2503"/>
      <c r="H37" s="2504">
        <f>H35+H28</f>
        <v>201.9</v>
      </c>
      <c r="I37" s="2504"/>
      <c r="J37" s="2504"/>
      <c r="K37" s="2505"/>
      <c r="L37" s="1368"/>
      <c r="M37" s="1368"/>
      <c r="N37" s="1368"/>
      <c r="O37" s="1602"/>
      <c r="P37" s="1368"/>
      <c r="Q37" s="1368"/>
      <c r="R37" s="1463"/>
      <c r="S37" s="1463"/>
      <c r="T37" s="1463"/>
      <c r="U37" s="1463"/>
      <c r="V37" s="1463"/>
      <c r="W37" s="1463"/>
    </row>
  </sheetData>
  <mergeCells count="69">
    <mergeCell ref="N1:Q1"/>
    <mergeCell ref="C37:G37"/>
    <mergeCell ref="H37:K37"/>
    <mergeCell ref="C34:G34"/>
    <mergeCell ref="H34:K34"/>
    <mergeCell ref="C35:G35"/>
    <mergeCell ref="H35:K35"/>
    <mergeCell ref="C36:G36"/>
    <mergeCell ref="H36:K36"/>
    <mergeCell ref="C31:G31"/>
    <mergeCell ref="H31:K31"/>
    <mergeCell ref="C32:G32"/>
    <mergeCell ref="H32:K32"/>
    <mergeCell ref="C33:G33"/>
    <mergeCell ref="H33:K33"/>
    <mergeCell ref="C28:G28"/>
    <mergeCell ref="H28:K28"/>
    <mergeCell ref="C29:G29"/>
    <mergeCell ref="H29:K29"/>
    <mergeCell ref="C30:G30"/>
    <mergeCell ref="H30:K30"/>
    <mergeCell ref="N19:N21"/>
    <mergeCell ref="B22:G22"/>
    <mergeCell ref="N22:Q22"/>
    <mergeCell ref="D23:Q23"/>
    <mergeCell ref="F26:M26"/>
    <mergeCell ref="C27:G27"/>
    <mergeCell ref="H27:K27"/>
    <mergeCell ref="A19:A21"/>
    <mergeCell ref="B19:B21"/>
    <mergeCell ref="C19:C21"/>
    <mergeCell ref="D19:D21"/>
    <mergeCell ref="E19:E21"/>
    <mergeCell ref="F19:F21"/>
    <mergeCell ref="C14:G14"/>
    <mergeCell ref="C15:Q15"/>
    <mergeCell ref="A16:A18"/>
    <mergeCell ref="B16:B18"/>
    <mergeCell ref="C16:C18"/>
    <mergeCell ref="D16:D18"/>
    <mergeCell ref="E16:E18"/>
    <mergeCell ref="F16:F18"/>
    <mergeCell ref="N16:N18"/>
    <mergeCell ref="O5:Q5"/>
    <mergeCell ref="B7:Q7"/>
    <mergeCell ref="C8:Q8"/>
    <mergeCell ref="A10:A13"/>
    <mergeCell ref="B10:B13"/>
    <mergeCell ref="C10:C13"/>
    <mergeCell ref="D10:D13"/>
    <mergeCell ref="E10:E13"/>
    <mergeCell ref="F10:F13"/>
    <mergeCell ref="N10:N1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
  <sheetViews>
    <sheetView zoomScaleNormal="100" workbookViewId="0">
      <selection activeCell="N1" sqref="N1:Q1"/>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44140625" customWidth="1"/>
    <col min="18" max="18" width="0.5546875" customWidth="1"/>
    <col min="19" max="23" width="0" hidden="1" customWidth="1"/>
  </cols>
  <sheetData>
    <row r="1" spans="1:23" s="632" customFormat="1" ht="41.4" customHeight="1">
      <c r="N1" s="2670" t="s">
        <v>1143</v>
      </c>
      <c r="O1" s="2670"/>
      <c r="P1" s="2670"/>
      <c r="Q1" s="2670"/>
    </row>
    <row r="2" spans="1:23" ht="13.8">
      <c r="A2" s="636"/>
      <c r="B2" s="1998"/>
      <c r="C2" s="1998"/>
      <c r="D2" s="1999"/>
      <c r="E2" s="2000" t="s">
        <v>918</v>
      </c>
      <c r="F2" s="2001"/>
      <c r="G2" s="2002"/>
      <c r="H2" s="2001"/>
      <c r="I2" s="2001"/>
      <c r="J2" s="2001"/>
      <c r="K2" s="1999"/>
      <c r="L2" s="2003"/>
      <c r="M2" s="1999"/>
      <c r="N2" s="1999"/>
      <c r="O2" s="1999"/>
      <c r="P2" s="1999"/>
      <c r="Q2" s="1999"/>
      <c r="R2" s="1999"/>
      <c r="S2" s="1999"/>
      <c r="T2" s="1999"/>
      <c r="U2" s="1999"/>
      <c r="V2" s="1999"/>
      <c r="W2" s="1999"/>
    </row>
    <row r="3" spans="1:23" ht="14.4" thickBot="1">
      <c r="A3" s="637"/>
      <c r="B3" s="1996"/>
      <c r="C3" s="1996"/>
      <c r="D3" s="3505" t="s">
        <v>33</v>
      </c>
      <c r="E3" s="3505"/>
      <c r="F3" s="3505"/>
      <c r="G3" s="3505"/>
      <c r="H3" s="3505"/>
      <c r="I3" s="3505"/>
      <c r="J3" s="3505"/>
      <c r="K3" s="3505"/>
      <c r="L3" s="3505"/>
      <c r="M3" s="3505"/>
      <c r="N3" s="3505"/>
      <c r="O3" s="3505"/>
      <c r="P3" s="3505"/>
      <c r="Q3" s="3505"/>
      <c r="R3" s="3505"/>
      <c r="S3" s="3505"/>
      <c r="T3" s="3505"/>
      <c r="U3" s="3505"/>
      <c r="V3" s="3505"/>
      <c r="W3" s="3505"/>
    </row>
    <row r="4" spans="1:23" ht="36" customHeight="1">
      <c r="A4" s="2808" t="s">
        <v>0</v>
      </c>
      <c r="B4" s="2769" t="s">
        <v>1</v>
      </c>
      <c r="C4" s="2769" t="s">
        <v>2</v>
      </c>
      <c r="D4" s="2772" t="s">
        <v>3</v>
      </c>
      <c r="E4" s="2775" t="s">
        <v>4</v>
      </c>
      <c r="F4" s="2778" t="s">
        <v>5</v>
      </c>
      <c r="G4" s="2790" t="s">
        <v>6</v>
      </c>
      <c r="H4" s="2793" t="s">
        <v>673</v>
      </c>
      <c r="I4" s="2794"/>
      <c r="J4" s="2794"/>
      <c r="K4" s="2795"/>
      <c r="L4" s="2796" t="s">
        <v>434</v>
      </c>
      <c r="M4" s="2799" t="s">
        <v>919</v>
      </c>
      <c r="N4" s="2802" t="s">
        <v>21</v>
      </c>
      <c r="O4" s="2803"/>
      <c r="P4" s="2803"/>
      <c r="Q4" s="2804"/>
      <c r="R4" s="636"/>
      <c r="S4" s="636"/>
      <c r="T4" s="636"/>
      <c r="U4" s="636"/>
      <c r="V4" s="636"/>
      <c r="W4" s="636"/>
    </row>
    <row r="5" spans="1:23">
      <c r="A5" s="2809"/>
      <c r="B5" s="2770"/>
      <c r="C5" s="2770"/>
      <c r="D5" s="2773"/>
      <c r="E5" s="2776"/>
      <c r="F5" s="2779"/>
      <c r="G5" s="2791"/>
      <c r="H5" s="2805" t="s">
        <v>7</v>
      </c>
      <c r="I5" s="2807" t="s">
        <v>8</v>
      </c>
      <c r="J5" s="2807"/>
      <c r="K5" s="2660" t="s">
        <v>125</v>
      </c>
      <c r="L5" s="2797"/>
      <c r="M5" s="2800"/>
      <c r="N5" s="2758" t="s">
        <v>32</v>
      </c>
      <c r="O5" s="2760" t="s">
        <v>9</v>
      </c>
      <c r="P5" s="2760"/>
      <c r="Q5" s="2761"/>
      <c r="R5" s="636"/>
      <c r="S5" s="636"/>
      <c r="T5" s="636"/>
      <c r="U5" s="636"/>
      <c r="V5" s="636"/>
      <c r="W5" s="636"/>
    </row>
    <row r="6" spans="1:23" ht="114.6" customHeight="1" thickBot="1">
      <c r="A6" s="2810"/>
      <c r="B6" s="2771"/>
      <c r="C6" s="2771"/>
      <c r="D6" s="2774"/>
      <c r="E6" s="2777"/>
      <c r="F6" s="2780"/>
      <c r="G6" s="2792"/>
      <c r="H6" s="2806"/>
      <c r="I6" s="1994" t="s">
        <v>7</v>
      </c>
      <c r="J6" s="1994" t="s">
        <v>10</v>
      </c>
      <c r="K6" s="2661"/>
      <c r="L6" s="2798"/>
      <c r="M6" s="2801"/>
      <c r="N6" s="2759"/>
      <c r="O6" s="146" t="s">
        <v>121</v>
      </c>
      <c r="P6" s="146" t="s">
        <v>433</v>
      </c>
      <c r="Q6" s="147" t="s">
        <v>671</v>
      </c>
      <c r="R6" s="636"/>
      <c r="S6" s="636"/>
      <c r="T6" s="636"/>
      <c r="U6" s="636"/>
      <c r="V6" s="636"/>
      <c r="W6" s="636"/>
    </row>
    <row r="7" spans="1:23" ht="18.600000000000001" customHeight="1" thickBot="1">
      <c r="A7" s="148" t="s">
        <v>11</v>
      </c>
      <c r="B7" s="2750" t="s">
        <v>920</v>
      </c>
      <c r="C7" s="2750"/>
      <c r="D7" s="2750"/>
      <c r="E7" s="2750"/>
      <c r="F7" s="2750"/>
      <c r="G7" s="2750"/>
      <c r="H7" s="2750"/>
      <c r="I7" s="2750"/>
      <c r="J7" s="2750"/>
      <c r="K7" s="2750"/>
      <c r="L7" s="2750"/>
      <c r="M7" s="2750"/>
      <c r="N7" s="2750"/>
      <c r="O7" s="2750"/>
      <c r="P7" s="2750"/>
      <c r="Q7" s="2751"/>
      <c r="R7" s="2004"/>
      <c r="S7" s="2004"/>
      <c r="T7" s="2004"/>
      <c r="U7" s="2004"/>
      <c r="V7" s="2004"/>
      <c r="W7" s="2004"/>
    </row>
    <row r="8" spans="1:23" ht="24.6" thickBot="1">
      <c r="A8" s="2005"/>
      <c r="B8" s="2006"/>
      <c r="C8" s="2007"/>
      <c r="D8" s="2008"/>
      <c r="E8" s="2009"/>
      <c r="F8" s="2009"/>
      <c r="G8" s="2009"/>
      <c r="H8" s="2010"/>
      <c r="I8" s="2007"/>
      <c r="J8" s="2007"/>
      <c r="K8" s="2008"/>
      <c r="L8" s="2009"/>
      <c r="M8" s="2009"/>
      <c r="N8" s="1995" t="s">
        <v>921</v>
      </c>
      <c r="O8" s="2011">
        <v>8</v>
      </c>
      <c r="P8" s="2011">
        <v>4</v>
      </c>
      <c r="Q8" s="2012">
        <v>4</v>
      </c>
      <c r="R8" s="2004"/>
      <c r="S8" s="2004"/>
      <c r="T8" s="2004"/>
      <c r="U8" s="2004"/>
      <c r="V8" s="2004"/>
      <c r="W8" s="2004"/>
    </row>
    <row r="9" spans="1:23" ht="16.2" customHeight="1" thickBot="1">
      <c r="A9" s="2005"/>
      <c r="B9" s="2006"/>
      <c r="C9" s="2007"/>
      <c r="D9" s="2008"/>
      <c r="E9" s="2009"/>
      <c r="F9" s="2009"/>
      <c r="G9" s="2009"/>
      <c r="H9" s="2010"/>
      <c r="I9" s="2007"/>
      <c r="J9" s="2007"/>
      <c r="K9" s="2008"/>
      <c r="L9" s="2009"/>
      <c r="M9" s="2009"/>
      <c r="N9" s="1995" t="s">
        <v>922</v>
      </c>
      <c r="O9" s="2013">
        <v>11.5</v>
      </c>
      <c r="P9" s="2014">
        <v>12</v>
      </c>
      <c r="Q9" s="2015">
        <v>12.5</v>
      </c>
      <c r="R9" s="2004"/>
      <c r="S9" s="2004"/>
      <c r="T9" s="2004"/>
      <c r="U9" s="2004"/>
      <c r="V9" s="2004"/>
      <c r="W9" s="2004"/>
    </row>
    <row r="10" spans="1:23" ht="25.2" customHeight="1" thickBot="1">
      <c r="A10" s="2005" t="s">
        <v>11</v>
      </c>
      <c r="B10" s="221" t="s">
        <v>11</v>
      </c>
      <c r="C10" s="3476" t="s">
        <v>923</v>
      </c>
      <c r="D10" s="3476"/>
      <c r="E10" s="3476"/>
      <c r="F10" s="3476"/>
      <c r="G10" s="3476"/>
      <c r="H10" s="3476"/>
      <c r="I10" s="3476"/>
      <c r="J10" s="3476"/>
      <c r="K10" s="3476"/>
      <c r="L10" s="3476"/>
      <c r="M10" s="3476"/>
      <c r="N10" s="3476"/>
      <c r="O10" s="3476"/>
      <c r="P10" s="3476"/>
      <c r="Q10" s="3477"/>
      <c r="R10" s="2004"/>
      <c r="S10" s="2004"/>
      <c r="T10" s="2004"/>
      <c r="U10" s="2004"/>
      <c r="V10" s="2004"/>
      <c r="W10" s="2004"/>
    </row>
    <row r="11" spans="1:23">
      <c r="A11" s="3463" t="s">
        <v>11</v>
      </c>
      <c r="B11" s="3467" t="s">
        <v>11</v>
      </c>
      <c r="C11" s="2691" t="s">
        <v>11</v>
      </c>
      <c r="D11" s="2645" t="s">
        <v>924</v>
      </c>
      <c r="E11" s="2737" t="s">
        <v>40</v>
      </c>
      <c r="F11" s="3495" t="s">
        <v>226</v>
      </c>
      <c r="G11" s="2016" t="s">
        <v>36</v>
      </c>
      <c r="H11" s="2017">
        <f>I11+K11</f>
        <v>60</v>
      </c>
      <c r="I11" s="2018">
        <v>60</v>
      </c>
      <c r="J11" s="2018">
        <v>0</v>
      </c>
      <c r="K11" s="2019">
        <v>0</v>
      </c>
      <c r="L11" s="2020">
        <v>70</v>
      </c>
      <c r="M11" s="2020">
        <v>70</v>
      </c>
      <c r="N11" s="2021" t="s">
        <v>925</v>
      </c>
      <c r="O11" s="2022">
        <v>36</v>
      </c>
      <c r="P11" s="2022">
        <v>36</v>
      </c>
      <c r="Q11" s="2023">
        <v>36</v>
      </c>
      <c r="R11" s="2004"/>
      <c r="S11" s="2004"/>
      <c r="T11" s="2004"/>
      <c r="U11" s="2004"/>
      <c r="V11" s="2004"/>
      <c r="W11" s="2004"/>
    </row>
    <row r="12" spans="1:23" ht="24.6" thickBot="1">
      <c r="A12" s="3465"/>
      <c r="B12" s="3469"/>
      <c r="C12" s="3471"/>
      <c r="D12" s="2646"/>
      <c r="E12" s="2739"/>
      <c r="F12" s="3474"/>
      <c r="G12" s="1992"/>
      <c r="H12" s="66"/>
      <c r="I12" s="1358"/>
      <c r="J12" s="1358"/>
      <c r="K12" s="2024"/>
      <c r="L12" s="60"/>
      <c r="M12" s="60"/>
      <c r="N12" s="1993" t="s">
        <v>926</v>
      </c>
      <c r="O12" s="722">
        <v>600</v>
      </c>
      <c r="P12" s="722">
        <v>600</v>
      </c>
      <c r="Q12" s="183">
        <v>600</v>
      </c>
      <c r="R12" s="2004"/>
      <c r="S12" s="2004"/>
      <c r="T12" s="2025"/>
      <c r="U12" s="2004"/>
      <c r="V12" s="2004"/>
      <c r="W12" s="2004"/>
    </row>
    <row r="13" spans="1:23" ht="36" customHeight="1" thickBot="1">
      <c r="A13" s="3466"/>
      <c r="B13" s="3470"/>
      <c r="C13" s="2693"/>
      <c r="D13" s="2647"/>
      <c r="E13" s="2740"/>
      <c r="F13" s="3475"/>
      <c r="G13" s="179" t="s">
        <v>12</v>
      </c>
      <c r="H13" s="2026">
        <f t="shared" ref="H13:M13" si="0">H11+H12</f>
        <v>60</v>
      </c>
      <c r="I13" s="2027">
        <f t="shared" si="0"/>
        <v>60</v>
      </c>
      <c r="J13" s="2027">
        <f t="shared" si="0"/>
        <v>0</v>
      </c>
      <c r="K13" s="2028">
        <f t="shared" si="0"/>
        <v>0</v>
      </c>
      <c r="L13" s="2029">
        <f t="shared" si="0"/>
        <v>70</v>
      </c>
      <c r="M13" s="2029">
        <f t="shared" si="0"/>
        <v>70</v>
      </c>
      <c r="N13" s="1993"/>
      <c r="O13" s="293"/>
      <c r="P13" s="293"/>
      <c r="Q13" s="2030"/>
      <c r="R13" s="2004"/>
      <c r="S13" s="2004"/>
      <c r="T13" s="2025"/>
      <c r="U13" s="2004"/>
      <c r="V13" s="2004"/>
      <c r="W13" s="2004"/>
    </row>
    <row r="14" spans="1:23">
      <c r="A14" s="3463" t="s">
        <v>11</v>
      </c>
      <c r="B14" s="3467" t="s">
        <v>11</v>
      </c>
      <c r="C14" s="2691" t="s">
        <v>13</v>
      </c>
      <c r="D14" s="2552" t="s">
        <v>927</v>
      </c>
      <c r="E14" s="2737" t="s">
        <v>40</v>
      </c>
      <c r="F14" s="3495" t="s">
        <v>928</v>
      </c>
      <c r="G14" s="2031" t="s">
        <v>36</v>
      </c>
      <c r="H14" s="2017">
        <f>I14+K14</f>
        <v>0</v>
      </c>
      <c r="I14" s="2032">
        <v>0</v>
      </c>
      <c r="J14" s="2032">
        <v>0</v>
      </c>
      <c r="K14" s="2033">
        <v>0</v>
      </c>
      <c r="L14" s="2034">
        <v>0</v>
      </c>
      <c r="M14" s="2034">
        <v>0</v>
      </c>
      <c r="N14" s="3497" t="s">
        <v>929</v>
      </c>
      <c r="O14" s="2035" t="s">
        <v>41</v>
      </c>
      <c r="P14" s="2035" t="s">
        <v>41</v>
      </c>
      <c r="Q14" s="2036" t="s">
        <v>41</v>
      </c>
      <c r="R14" s="2004"/>
      <c r="S14" s="2004"/>
      <c r="T14" s="2025"/>
      <c r="U14" s="2004"/>
      <c r="V14" s="2004"/>
      <c r="W14" s="2004"/>
    </row>
    <row r="15" spans="1:23" ht="22.95" customHeight="1" thickBot="1">
      <c r="A15" s="3466"/>
      <c r="B15" s="3470"/>
      <c r="C15" s="2693"/>
      <c r="D15" s="2553"/>
      <c r="E15" s="2740"/>
      <c r="F15" s="3475"/>
      <c r="G15" s="179" t="s">
        <v>12</v>
      </c>
      <c r="H15" s="2037">
        <f t="shared" ref="H15:M15" si="1">H14*1</f>
        <v>0</v>
      </c>
      <c r="I15" s="2037">
        <f>0</f>
        <v>0</v>
      </c>
      <c r="J15" s="2037">
        <f t="shared" si="1"/>
        <v>0</v>
      </c>
      <c r="K15" s="2038">
        <f t="shared" si="1"/>
        <v>0</v>
      </c>
      <c r="L15" s="2039">
        <f t="shared" si="1"/>
        <v>0</v>
      </c>
      <c r="M15" s="2039">
        <f t="shared" si="1"/>
        <v>0</v>
      </c>
      <c r="N15" s="3498"/>
      <c r="O15" s="2040"/>
      <c r="P15" s="2040"/>
      <c r="Q15" s="2041"/>
      <c r="R15" s="2004"/>
      <c r="S15" s="2004"/>
      <c r="T15" s="2025"/>
      <c r="U15" s="2004"/>
      <c r="V15" s="2004"/>
      <c r="W15" s="2004"/>
    </row>
    <row r="16" spans="1:23">
      <c r="A16" s="2005" t="s">
        <v>11</v>
      </c>
      <c r="B16" s="237" t="s">
        <v>11</v>
      </c>
      <c r="C16" s="3499" t="s">
        <v>34</v>
      </c>
      <c r="D16" s="2552" t="s">
        <v>930</v>
      </c>
      <c r="E16" s="2737" t="s">
        <v>40</v>
      </c>
      <c r="F16" s="3501" t="s">
        <v>931</v>
      </c>
      <c r="G16" s="663" t="s">
        <v>36</v>
      </c>
      <c r="H16" s="660">
        <f>I16+K16</f>
        <v>5</v>
      </c>
      <c r="I16" s="661">
        <v>5</v>
      </c>
      <c r="J16" s="661">
        <v>0</v>
      </c>
      <c r="K16" s="52">
        <v>0</v>
      </c>
      <c r="L16" s="53">
        <v>10</v>
      </c>
      <c r="M16" s="711">
        <v>10</v>
      </c>
      <c r="N16" s="3503" t="s">
        <v>932</v>
      </c>
      <c r="O16" s="2035" t="s">
        <v>41</v>
      </c>
      <c r="P16" s="2035" t="s">
        <v>41</v>
      </c>
      <c r="Q16" s="2036" t="s">
        <v>41</v>
      </c>
      <c r="R16" s="2004"/>
      <c r="S16" s="2004"/>
      <c r="T16" s="2025"/>
      <c r="U16" s="2004"/>
      <c r="V16" s="2004"/>
      <c r="W16" s="2004"/>
    </row>
    <row r="17" spans="1:23" ht="10.95" customHeight="1">
      <c r="A17" s="2042"/>
      <c r="B17" s="1296"/>
      <c r="C17" s="2692"/>
      <c r="D17" s="2577"/>
      <c r="E17" s="2739"/>
      <c r="F17" s="3496"/>
      <c r="G17" s="1992"/>
      <c r="H17" s="56"/>
      <c r="I17" s="57"/>
      <c r="J17" s="57"/>
      <c r="K17" s="58"/>
      <c r="L17" s="63"/>
      <c r="M17" s="64"/>
      <c r="N17" s="3504"/>
      <c r="O17" s="1997"/>
      <c r="P17" s="1997"/>
      <c r="Q17" s="2043"/>
      <c r="R17" s="2004"/>
      <c r="S17" s="2004"/>
      <c r="T17" s="2025"/>
      <c r="U17" s="2004"/>
      <c r="V17" s="2004"/>
      <c r="W17" s="2004"/>
    </row>
    <row r="18" spans="1:23" ht="13.8" thickBot="1">
      <c r="A18" s="2044"/>
      <c r="B18" s="245"/>
      <c r="C18" s="3500"/>
      <c r="D18" s="2553"/>
      <c r="E18" s="2740"/>
      <c r="F18" s="3502"/>
      <c r="G18" s="179" t="s">
        <v>12</v>
      </c>
      <c r="H18" s="2045">
        <f t="shared" ref="H18:M18" si="2">H16*1</f>
        <v>5</v>
      </c>
      <c r="I18" s="2045">
        <f t="shared" si="2"/>
        <v>5</v>
      </c>
      <c r="J18" s="2045">
        <f t="shared" si="2"/>
        <v>0</v>
      </c>
      <c r="K18" s="2046">
        <f t="shared" si="2"/>
        <v>0</v>
      </c>
      <c r="L18" s="2029">
        <f t="shared" si="2"/>
        <v>10</v>
      </c>
      <c r="M18" s="2029">
        <f t="shared" si="2"/>
        <v>10</v>
      </c>
      <c r="N18" s="1993"/>
      <c r="O18" s="293"/>
      <c r="P18" s="293"/>
      <c r="Q18" s="2030"/>
      <c r="R18" s="2004"/>
      <c r="S18" s="2004"/>
      <c r="T18" s="2025"/>
      <c r="U18" s="2004"/>
      <c r="V18" s="2004"/>
      <c r="W18" s="2004"/>
    </row>
    <row r="19" spans="1:23" ht="21" customHeight="1" thickBot="1">
      <c r="A19" s="2047" t="s">
        <v>11</v>
      </c>
      <c r="B19" s="2048" t="s">
        <v>11</v>
      </c>
      <c r="C19" s="3492" t="s">
        <v>14</v>
      </c>
      <c r="D19" s="3493"/>
      <c r="E19" s="3493"/>
      <c r="F19" s="3493"/>
      <c r="G19" s="3494"/>
      <c r="H19" s="2049">
        <f t="shared" ref="H19:M19" si="3">H18+H13+H15</f>
        <v>65</v>
      </c>
      <c r="I19" s="2049">
        <f t="shared" si="3"/>
        <v>65</v>
      </c>
      <c r="J19" s="2049">
        <f t="shared" si="3"/>
        <v>0</v>
      </c>
      <c r="K19" s="2050">
        <f t="shared" si="3"/>
        <v>0</v>
      </c>
      <c r="L19" s="2051">
        <f t="shared" si="3"/>
        <v>80</v>
      </c>
      <c r="M19" s="2051">
        <f t="shared" si="3"/>
        <v>80</v>
      </c>
      <c r="N19" s="2052"/>
      <c r="O19" s="2053"/>
      <c r="P19" s="2053"/>
      <c r="Q19" s="2054"/>
      <c r="R19" s="2004"/>
      <c r="S19" s="2004"/>
      <c r="T19" s="2004"/>
      <c r="U19" s="2004"/>
      <c r="V19" s="2004"/>
      <c r="W19" s="2004"/>
    </row>
    <row r="20" spans="1:23" ht="24" customHeight="1" thickBot="1">
      <c r="A20" s="149" t="s">
        <v>11</v>
      </c>
      <c r="B20" s="150" t="s">
        <v>13</v>
      </c>
      <c r="C20" s="2752" t="s">
        <v>933</v>
      </c>
      <c r="D20" s="2753"/>
      <c r="E20" s="2753"/>
      <c r="F20" s="2753"/>
      <c r="G20" s="2753"/>
      <c r="H20" s="2753"/>
      <c r="I20" s="2753"/>
      <c r="J20" s="2753"/>
      <c r="K20" s="2753"/>
      <c r="L20" s="2753"/>
      <c r="M20" s="2753"/>
      <c r="N20" s="2753"/>
      <c r="O20" s="2753"/>
      <c r="P20" s="2753"/>
      <c r="Q20" s="2754"/>
      <c r="R20" s="2004"/>
      <c r="S20" s="2004"/>
      <c r="T20" s="2004"/>
      <c r="U20" s="2004"/>
      <c r="V20" s="2004"/>
      <c r="W20" s="2004"/>
    </row>
    <row r="21" spans="1:23">
      <c r="A21" s="2731" t="s">
        <v>11</v>
      </c>
      <c r="B21" s="2734" t="s">
        <v>13</v>
      </c>
      <c r="C21" s="2691" t="s">
        <v>11</v>
      </c>
      <c r="D21" s="2599" t="s">
        <v>934</v>
      </c>
      <c r="E21" s="2737" t="s">
        <v>40</v>
      </c>
      <c r="F21" s="3495" t="s">
        <v>226</v>
      </c>
      <c r="G21" s="2016" t="s">
        <v>36</v>
      </c>
      <c r="H21" s="720">
        <f>I21+K21</f>
        <v>25</v>
      </c>
      <c r="I21" s="703">
        <v>25</v>
      </c>
      <c r="J21" s="703">
        <v>0</v>
      </c>
      <c r="K21" s="2055">
        <v>0</v>
      </c>
      <c r="L21" s="2056">
        <v>30</v>
      </c>
      <c r="M21" s="2057">
        <v>30</v>
      </c>
      <c r="N21" s="2058"/>
      <c r="O21" s="845"/>
      <c r="P21" s="845"/>
      <c r="Q21" s="846"/>
      <c r="R21" s="2004"/>
      <c r="S21" s="2004"/>
      <c r="T21" s="2025"/>
      <c r="U21" s="2004"/>
      <c r="V21" s="2004"/>
      <c r="W21" s="2004"/>
    </row>
    <row r="22" spans="1:23">
      <c r="A22" s="2732"/>
      <c r="B22" s="2735"/>
      <c r="C22" s="2692"/>
      <c r="D22" s="2610"/>
      <c r="E22" s="2738"/>
      <c r="F22" s="3496"/>
      <c r="G22" s="2059"/>
      <c r="H22" s="719"/>
      <c r="I22" s="704"/>
      <c r="J22" s="86"/>
      <c r="K22" s="2060"/>
      <c r="L22" s="2061"/>
      <c r="M22" s="88"/>
      <c r="N22" s="2062" t="s">
        <v>935</v>
      </c>
      <c r="O22" s="1359">
        <v>5</v>
      </c>
      <c r="P22" s="1359">
        <v>5</v>
      </c>
      <c r="Q22" s="1360">
        <v>6</v>
      </c>
      <c r="R22" s="2004"/>
      <c r="S22" s="2004"/>
      <c r="T22" s="2025"/>
      <c r="U22" s="2004"/>
      <c r="V22" s="2004"/>
      <c r="W22" s="2004"/>
    </row>
    <row r="23" spans="1:23">
      <c r="A23" s="2732"/>
      <c r="B23" s="2735"/>
      <c r="C23" s="2692"/>
      <c r="D23" s="2610"/>
      <c r="E23" s="2738"/>
      <c r="F23" s="3496"/>
      <c r="G23" s="2059"/>
      <c r="H23" s="719"/>
      <c r="I23" s="704"/>
      <c r="J23" s="86"/>
      <c r="K23" s="2060"/>
      <c r="L23" s="2061"/>
      <c r="M23" s="88"/>
      <c r="N23" s="2063" t="s">
        <v>936</v>
      </c>
      <c r="O23" s="2064">
        <v>5</v>
      </c>
      <c r="P23" s="2064">
        <v>5</v>
      </c>
      <c r="Q23" s="2065">
        <v>6</v>
      </c>
      <c r="R23" s="2004"/>
      <c r="S23" s="2004"/>
      <c r="T23" s="2025"/>
      <c r="U23" s="2004"/>
      <c r="V23" s="2004"/>
      <c r="W23" s="2004"/>
    </row>
    <row r="24" spans="1:23" s="632" customFormat="1" ht="24">
      <c r="A24" s="2732"/>
      <c r="B24" s="2735"/>
      <c r="C24" s="2692"/>
      <c r="D24" s="2610"/>
      <c r="E24" s="2738"/>
      <c r="F24" s="3496"/>
      <c r="G24" s="2059"/>
      <c r="H24" s="719"/>
      <c r="I24" s="704"/>
      <c r="J24" s="86"/>
      <c r="K24" s="2060"/>
      <c r="L24" s="2061"/>
      <c r="M24" s="88"/>
      <c r="N24" s="2171" t="s">
        <v>958</v>
      </c>
      <c r="O24" s="1359">
        <v>2</v>
      </c>
      <c r="P24" s="1359">
        <v>2</v>
      </c>
      <c r="Q24" s="1360">
        <v>2</v>
      </c>
      <c r="R24" s="2004"/>
      <c r="S24" s="2004"/>
      <c r="T24" s="2025"/>
      <c r="U24" s="2004"/>
      <c r="V24" s="2004"/>
      <c r="W24" s="2004"/>
    </row>
    <row r="25" spans="1:23" ht="24.6" thickBot="1">
      <c r="A25" s="2732"/>
      <c r="B25" s="2735"/>
      <c r="C25" s="2692"/>
      <c r="D25" s="2610"/>
      <c r="E25" s="2738"/>
      <c r="F25" s="3496"/>
      <c r="G25" s="2066"/>
      <c r="H25" s="2067"/>
      <c r="I25" s="2068"/>
      <c r="J25" s="2069"/>
      <c r="K25" s="2070"/>
      <c r="L25" s="2071"/>
      <c r="M25" s="2072"/>
      <c r="N25" s="2073" t="s">
        <v>937</v>
      </c>
      <c r="O25" s="1359">
        <v>2</v>
      </c>
      <c r="P25" s="1359">
        <v>2</v>
      </c>
      <c r="Q25" s="1360">
        <v>2</v>
      </c>
      <c r="R25" s="2004"/>
      <c r="S25" s="2004"/>
      <c r="T25" s="2025"/>
      <c r="U25" s="2004"/>
      <c r="V25" s="2004"/>
      <c r="W25" s="2004"/>
    </row>
    <row r="26" spans="1:23" ht="13.8" thickBot="1">
      <c r="A26" s="2733"/>
      <c r="B26" s="2736"/>
      <c r="C26" s="2693"/>
      <c r="D26" s="2600"/>
      <c r="E26" s="2740"/>
      <c r="F26" s="3475"/>
      <c r="G26" s="2074" t="s">
        <v>12</v>
      </c>
      <c r="H26" s="2075">
        <f t="shared" ref="H26:M26" si="4">H21*1</f>
        <v>25</v>
      </c>
      <c r="I26" s="2076">
        <f t="shared" si="4"/>
        <v>25</v>
      </c>
      <c r="J26" s="2076">
        <f t="shared" si="4"/>
        <v>0</v>
      </c>
      <c r="K26" s="2076">
        <f t="shared" si="4"/>
        <v>0</v>
      </c>
      <c r="L26" s="2076">
        <f t="shared" si="4"/>
        <v>30</v>
      </c>
      <c r="M26" s="2076">
        <f t="shared" si="4"/>
        <v>30</v>
      </c>
      <c r="N26" s="2077"/>
      <c r="O26" s="976"/>
      <c r="P26" s="688"/>
      <c r="Q26" s="975"/>
      <c r="R26" s="2004"/>
      <c r="S26" s="2004"/>
      <c r="T26" s="2025"/>
      <c r="U26" s="2004"/>
      <c r="V26" s="2004"/>
      <c r="W26" s="2004"/>
    </row>
    <row r="27" spans="1:23">
      <c r="A27" s="2731" t="s">
        <v>11</v>
      </c>
      <c r="B27" s="2734" t="s">
        <v>13</v>
      </c>
      <c r="C27" s="2691" t="s">
        <v>13</v>
      </c>
      <c r="D27" s="2599" t="s">
        <v>938</v>
      </c>
      <c r="E27" s="2737" t="s">
        <v>40</v>
      </c>
      <c r="F27" s="3490" t="s">
        <v>226</v>
      </c>
      <c r="G27" s="667" t="s">
        <v>36</v>
      </c>
      <c r="H27" s="674">
        <v>0</v>
      </c>
      <c r="I27" s="668">
        <v>0</v>
      </c>
      <c r="J27" s="96"/>
      <c r="K27" s="675">
        <v>0</v>
      </c>
      <c r="L27" s="718">
        <v>0</v>
      </c>
      <c r="M27" s="670">
        <v>0</v>
      </c>
      <c r="N27" s="2078"/>
      <c r="O27" s="845" t="s">
        <v>41</v>
      </c>
      <c r="P27" s="845" t="s">
        <v>41</v>
      </c>
      <c r="Q27" s="846" t="s">
        <v>41</v>
      </c>
      <c r="R27" s="2004"/>
      <c r="S27" s="2004"/>
      <c r="T27" s="2025"/>
      <c r="U27" s="2004"/>
      <c r="V27" s="2004"/>
      <c r="W27" s="2004"/>
    </row>
    <row r="28" spans="1:23" ht="13.8" thickBot="1">
      <c r="A28" s="2733"/>
      <c r="B28" s="2736"/>
      <c r="C28" s="2693"/>
      <c r="D28" s="2600"/>
      <c r="E28" s="2740"/>
      <c r="F28" s="3491"/>
      <c r="G28" s="162" t="s">
        <v>12</v>
      </c>
      <c r="H28" s="2079">
        <f>H27*1</f>
        <v>0</v>
      </c>
      <c r="I28" s="2079">
        <f>SUM(I27:I27)</f>
        <v>0</v>
      </c>
      <c r="J28" s="2080"/>
      <c r="K28" s="2081">
        <f>SUM(K27:K27)</f>
        <v>0</v>
      </c>
      <c r="L28" s="2081">
        <f>SUM(L27:L27)</f>
        <v>0</v>
      </c>
      <c r="M28" s="2081">
        <f>SUM(M27:M27)</f>
        <v>0</v>
      </c>
      <c r="N28" s="2077"/>
      <c r="O28" s="976"/>
      <c r="P28" s="688"/>
      <c r="Q28" s="975"/>
      <c r="R28" s="2004"/>
      <c r="S28" s="2004"/>
      <c r="T28" s="2025"/>
      <c r="U28" s="2004"/>
      <c r="V28" s="2004"/>
      <c r="W28" s="2004"/>
    </row>
    <row r="29" spans="1:23" ht="13.8" thickBot="1">
      <c r="A29" s="217" t="s">
        <v>11</v>
      </c>
      <c r="B29" s="204" t="s">
        <v>13</v>
      </c>
      <c r="C29" s="2745" t="s">
        <v>14</v>
      </c>
      <c r="D29" s="2746"/>
      <c r="E29" s="2746"/>
      <c r="F29" s="2746"/>
      <c r="G29" s="2747"/>
      <c r="H29" s="2082">
        <f t="shared" ref="H29:M29" si="5">H28+H26</f>
        <v>25</v>
      </c>
      <c r="I29" s="2082">
        <f t="shared" si="5"/>
        <v>25</v>
      </c>
      <c r="J29" s="2082">
        <f t="shared" si="5"/>
        <v>0</v>
      </c>
      <c r="K29" s="2082">
        <f t="shared" si="5"/>
        <v>0</v>
      </c>
      <c r="L29" s="2082">
        <f t="shared" si="5"/>
        <v>30</v>
      </c>
      <c r="M29" s="2082">
        <f t="shared" si="5"/>
        <v>30</v>
      </c>
      <c r="N29" s="205"/>
      <c r="O29" s="269"/>
      <c r="P29" s="269"/>
      <c r="Q29" s="270"/>
      <c r="R29" s="2004"/>
      <c r="S29" s="2004"/>
      <c r="T29" s="2004"/>
      <c r="U29" s="2004"/>
      <c r="V29" s="2004"/>
      <c r="W29" s="2004"/>
    </row>
    <row r="30" spans="1:23" ht="13.8" thickBot="1">
      <c r="A30" s="149" t="s">
        <v>11</v>
      </c>
      <c r="B30" s="150" t="s">
        <v>34</v>
      </c>
      <c r="C30" s="3487" t="s">
        <v>939</v>
      </c>
      <c r="D30" s="3488"/>
      <c r="E30" s="3488"/>
      <c r="F30" s="3488"/>
      <c r="G30" s="3488"/>
      <c r="H30" s="3488"/>
      <c r="I30" s="3488"/>
      <c r="J30" s="3488"/>
      <c r="K30" s="3488"/>
      <c r="L30" s="3488"/>
      <c r="M30" s="3488"/>
      <c r="N30" s="3488"/>
      <c r="O30" s="3488"/>
      <c r="P30" s="3488"/>
      <c r="Q30" s="3489"/>
      <c r="R30" s="2004"/>
      <c r="S30" s="2004"/>
      <c r="T30" s="2004"/>
      <c r="U30" s="2004"/>
      <c r="V30" s="2004"/>
      <c r="W30" s="2004"/>
    </row>
    <row r="31" spans="1:23">
      <c r="A31" s="2005" t="s">
        <v>11</v>
      </c>
      <c r="B31" s="237" t="s">
        <v>34</v>
      </c>
      <c r="C31" s="3480" t="s">
        <v>11</v>
      </c>
      <c r="D31" s="2552" t="s">
        <v>940</v>
      </c>
      <c r="E31" s="2737" t="s">
        <v>40</v>
      </c>
      <c r="F31" s="2829" t="s">
        <v>226</v>
      </c>
      <c r="G31" s="2582" t="s">
        <v>36</v>
      </c>
      <c r="H31" s="680">
        <f>I31+K31</f>
        <v>30</v>
      </c>
      <c r="I31" s="668">
        <v>30</v>
      </c>
      <c r="J31" s="668">
        <v>0</v>
      </c>
      <c r="K31" s="669">
        <v>0</v>
      </c>
      <c r="L31" s="80">
        <v>45</v>
      </c>
      <c r="M31" s="669">
        <v>45</v>
      </c>
      <c r="N31" s="2083" t="s">
        <v>941</v>
      </c>
      <c r="O31" s="2084" t="s">
        <v>41</v>
      </c>
      <c r="P31" s="2084" t="s">
        <v>41</v>
      </c>
      <c r="Q31" s="2085" t="s">
        <v>41</v>
      </c>
      <c r="R31" s="2004"/>
      <c r="S31" s="2004"/>
      <c r="T31" s="2025"/>
      <c r="U31" s="2004"/>
      <c r="V31" s="2004"/>
      <c r="W31" s="2004"/>
    </row>
    <row r="32" spans="1:23" ht="10.199999999999999" customHeight="1">
      <c r="A32" s="2042"/>
      <c r="B32" s="1296"/>
      <c r="C32" s="3483"/>
      <c r="D32" s="2577"/>
      <c r="E32" s="2739"/>
      <c r="F32" s="3484"/>
      <c r="G32" s="3485"/>
      <c r="H32" s="2086"/>
      <c r="I32" s="2087"/>
      <c r="J32" s="2087"/>
      <c r="K32" s="2088"/>
      <c r="L32" s="2089"/>
      <c r="M32" s="2088"/>
      <c r="N32" s="2090"/>
      <c r="O32" s="2091"/>
      <c r="P32" s="2091"/>
      <c r="Q32" s="2092"/>
      <c r="R32" s="2004"/>
      <c r="S32" s="2004"/>
      <c r="T32" s="2025"/>
      <c r="U32" s="2004"/>
      <c r="V32" s="2004"/>
      <c r="W32" s="2004"/>
    </row>
    <row r="33" spans="1:23" ht="11.4" customHeight="1" thickBot="1">
      <c r="A33" s="2093"/>
      <c r="B33" s="245"/>
      <c r="C33" s="3481"/>
      <c r="D33" s="2553"/>
      <c r="E33" s="2740"/>
      <c r="F33" s="3482"/>
      <c r="G33" s="2074" t="s">
        <v>12</v>
      </c>
      <c r="H33" s="2075">
        <f>H31</f>
        <v>30</v>
      </c>
      <c r="I33" s="2094">
        <f>I31</f>
        <v>30</v>
      </c>
      <c r="J33" s="2094">
        <f>J31</f>
        <v>0</v>
      </c>
      <c r="K33" s="2095">
        <f>K31</f>
        <v>0</v>
      </c>
      <c r="L33" s="2096">
        <f>L31*1</f>
        <v>45</v>
      </c>
      <c r="M33" s="2095">
        <f>M31*1</f>
        <v>45</v>
      </c>
      <c r="N33" s="2097"/>
      <c r="O33" s="2098"/>
      <c r="P33" s="2098"/>
      <c r="Q33" s="2099"/>
      <c r="R33" s="2004"/>
      <c r="S33" s="2004"/>
      <c r="T33" s="2025"/>
      <c r="U33" s="2004"/>
      <c r="V33" s="2004"/>
      <c r="W33" s="2004"/>
    </row>
    <row r="34" spans="1:23">
      <c r="A34" s="2005" t="s">
        <v>11</v>
      </c>
      <c r="B34" s="237" t="s">
        <v>34</v>
      </c>
      <c r="C34" s="3480" t="s">
        <v>13</v>
      </c>
      <c r="D34" s="2552" t="s">
        <v>942</v>
      </c>
      <c r="E34" s="2737" t="s">
        <v>40</v>
      </c>
      <c r="F34" s="2829" t="s">
        <v>226</v>
      </c>
      <c r="G34" s="2582" t="s">
        <v>36</v>
      </c>
      <c r="H34" s="680">
        <f>I34+K34</f>
        <v>0</v>
      </c>
      <c r="I34" s="2100">
        <v>0</v>
      </c>
      <c r="J34" s="668">
        <v>0</v>
      </c>
      <c r="K34" s="669">
        <v>0</v>
      </c>
      <c r="L34" s="670">
        <v>0</v>
      </c>
      <c r="M34" s="670">
        <v>35</v>
      </c>
      <c r="N34" s="2083" t="s">
        <v>943</v>
      </c>
      <c r="O34" s="2084">
        <v>0</v>
      </c>
      <c r="P34" s="2084">
        <v>0</v>
      </c>
      <c r="Q34" s="2085">
        <v>1</v>
      </c>
      <c r="R34" s="2004"/>
      <c r="S34" s="2004"/>
      <c r="T34" s="2025"/>
      <c r="U34" s="2004"/>
      <c r="V34" s="2004"/>
      <c r="W34" s="2004"/>
    </row>
    <row r="35" spans="1:23" ht="9" customHeight="1">
      <c r="A35" s="2042"/>
      <c r="B35" s="1296"/>
      <c r="C35" s="3483"/>
      <c r="D35" s="2577"/>
      <c r="E35" s="2739"/>
      <c r="F35" s="3484"/>
      <c r="G35" s="3485"/>
      <c r="H35" s="2086"/>
      <c r="I35" s="2087"/>
      <c r="J35" s="2087"/>
      <c r="K35" s="2088"/>
      <c r="L35" s="2101"/>
      <c r="M35" s="2101"/>
      <c r="N35" s="2090"/>
      <c r="O35" s="2091"/>
      <c r="P35" s="2091"/>
      <c r="Q35" s="2092"/>
      <c r="R35" s="2004"/>
      <c r="S35" s="2004"/>
      <c r="T35" s="2025"/>
      <c r="U35" s="2004"/>
      <c r="V35" s="2004"/>
      <c r="W35" s="2004"/>
    </row>
    <row r="36" spans="1:23" ht="13.8" thickBot="1">
      <c r="A36" s="2093"/>
      <c r="B36" s="245"/>
      <c r="C36" s="3481"/>
      <c r="D36" s="2553"/>
      <c r="E36" s="2740"/>
      <c r="F36" s="3482"/>
      <c r="G36" s="2074" t="s">
        <v>12</v>
      </c>
      <c r="H36" s="2075">
        <f>H34</f>
        <v>0</v>
      </c>
      <c r="I36" s="2094">
        <f>I34</f>
        <v>0</v>
      </c>
      <c r="J36" s="2094">
        <f>J34</f>
        <v>0</v>
      </c>
      <c r="K36" s="2095">
        <f>K34</f>
        <v>0</v>
      </c>
      <c r="L36" s="2102">
        <f>L34*1</f>
        <v>0</v>
      </c>
      <c r="M36" s="2102">
        <f>M34*1</f>
        <v>35</v>
      </c>
      <c r="N36" s="2097"/>
      <c r="O36" s="2098"/>
      <c r="P36" s="2098"/>
      <c r="Q36" s="2099"/>
      <c r="R36" s="2004"/>
      <c r="S36" s="2004"/>
      <c r="T36" s="2025"/>
      <c r="U36" s="2004"/>
      <c r="V36" s="2004"/>
      <c r="W36" s="2004"/>
    </row>
    <row r="37" spans="1:23">
      <c r="A37" s="2005" t="s">
        <v>11</v>
      </c>
      <c r="B37" s="237" t="s">
        <v>34</v>
      </c>
      <c r="C37" s="3480" t="s">
        <v>34</v>
      </c>
      <c r="D37" s="2552" t="s">
        <v>944</v>
      </c>
      <c r="E37" s="2737" t="s">
        <v>40</v>
      </c>
      <c r="F37" s="2829" t="s">
        <v>945</v>
      </c>
      <c r="G37" s="663" t="s">
        <v>36</v>
      </c>
      <c r="H37" s="680">
        <f>I37+K37</f>
        <v>16</v>
      </c>
      <c r="I37" s="668">
        <v>16</v>
      </c>
      <c r="J37" s="668"/>
      <c r="K37" s="669">
        <v>0</v>
      </c>
      <c r="L37" s="670">
        <v>45</v>
      </c>
      <c r="M37" s="670">
        <v>45</v>
      </c>
      <c r="N37" s="2103" t="s">
        <v>946</v>
      </c>
      <c r="O37" s="2104">
        <v>2</v>
      </c>
      <c r="P37" s="2104">
        <v>3</v>
      </c>
      <c r="Q37" s="2105">
        <v>3</v>
      </c>
      <c r="R37" s="2004"/>
      <c r="S37" s="2004"/>
      <c r="T37" s="2025"/>
      <c r="U37" s="2004"/>
      <c r="V37" s="2004"/>
      <c r="W37" s="2004"/>
    </row>
    <row r="38" spans="1:23" ht="10.95" customHeight="1">
      <c r="A38" s="2042"/>
      <c r="B38" s="1296"/>
      <c r="C38" s="3486"/>
      <c r="D38" s="2577"/>
      <c r="E38" s="2738"/>
      <c r="F38" s="2830"/>
      <c r="G38" s="62"/>
      <c r="H38" s="717"/>
      <c r="I38" s="717"/>
      <c r="J38" s="717"/>
      <c r="K38" s="721"/>
      <c r="L38" s="2106"/>
      <c r="M38" s="2106"/>
      <c r="N38" s="2107"/>
      <c r="O38" s="2108"/>
      <c r="P38" s="2108"/>
      <c r="Q38" s="2109"/>
      <c r="R38" s="2004"/>
      <c r="S38" s="2004"/>
      <c r="T38" s="2025"/>
      <c r="U38" s="2004"/>
      <c r="V38" s="2004"/>
      <c r="W38" s="2004"/>
    </row>
    <row r="39" spans="1:23" ht="10.95" customHeight="1" thickBot="1">
      <c r="A39" s="2093"/>
      <c r="B39" s="245"/>
      <c r="C39" s="3481"/>
      <c r="D39" s="2553"/>
      <c r="E39" s="2740"/>
      <c r="F39" s="3482"/>
      <c r="G39" s="2074" t="s">
        <v>12</v>
      </c>
      <c r="H39" s="2110">
        <f>H37+H38</f>
        <v>16</v>
      </c>
      <c r="I39" s="2075">
        <f>I37</f>
        <v>16</v>
      </c>
      <c r="J39" s="2075">
        <f>J37</f>
        <v>0</v>
      </c>
      <c r="K39" s="2111">
        <f>K37</f>
        <v>0</v>
      </c>
      <c r="L39" s="2102">
        <f>L37*1</f>
        <v>45</v>
      </c>
      <c r="M39" s="2102">
        <f>M37*1</f>
        <v>45</v>
      </c>
      <c r="N39" s="2112"/>
      <c r="O39" s="2098"/>
      <c r="P39" s="2098"/>
      <c r="Q39" s="2099"/>
      <c r="R39" s="2004"/>
      <c r="S39" s="2004"/>
      <c r="T39" s="2025"/>
      <c r="U39" s="2004"/>
      <c r="V39" s="2004"/>
      <c r="W39" s="2004"/>
    </row>
    <row r="40" spans="1:23">
      <c r="A40" s="2005" t="s">
        <v>11</v>
      </c>
      <c r="B40" s="237" t="s">
        <v>34</v>
      </c>
      <c r="C40" s="3480" t="s">
        <v>35</v>
      </c>
      <c r="D40" s="3017" t="s">
        <v>947</v>
      </c>
      <c r="E40" s="2737" t="s">
        <v>40</v>
      </c>
      <c r="F40" s="2829" t="s">
        <v>931</v>
      </c>
      <c r="G40" s="1991" t="s">
        <v>36</v>
      </c>
      <c r="H40" s="680">
        <f>I40+K40</f>
        <v>14</v>
      </c>
      <c r="I40" s="668">
        <v>14</v>
      </c>
      <c r="J40" s="668"/>
      <c r="K40" s="669">
        <v>0</v>
      </c>
      <c r="L40" s="670">
        <v>15</v>
      </c>
      <c r="M40" s="670">
        <v>15</v>
      </c>
      <c r="N40" s="2113" t="s">
        <v>948</v>
      </c>
      <c r="O40" s="2084">
        <v>2</v>
      </c>
      <c r="P40" s="2084">
        <v>2</v>
      </c>
      <c r="Q40" s="2085">
        <v>2</v>
      </c>
      <c r="R40" s="2004"/>
      <c r="S40" s="2004"/>
      <c r="T40" s="2025"/>
      <c r="U40" s="2004"/>
      <c r="V40" s="2004"/>
      <c r="W40" s="2004"/>
    </row>
    <row r="41" spans="1:23" ht="13.8" thickBot="1">
      <c r="A41" s="2093"/>
      <c r="B41" s="245"/>
      <c r="C41" s="3481"/>
      <c r="D41" s="2553"/>
      <c r="E41" s="2740"/>
      <c r="F41" s="3482"/>
      <c r="G41" s="2074" t="s">
        <v>12</v>
      </c>
      <c r="H41" s="2075">
        <f>H40</f>
        <v>14</v>
      </c>
      <c r="I41" s="2075">
        <f>I40</f>
        <v>14</v>
      </c>
      <c r="J41" s="2075">
        <f>J40</f>
        <v>0</v>
      </c>
      <c r="K41" s="2075">
        <f>K40</f>
        <v>0</v>
      </c>
      <c r="L41" s="2075">
        <f>L40*1</f>
        <v>15</v>
      </c>
      <c r="M41" s="2075">
        <f>M40*1</f>
        <v>15</v>
      </c>
      <c r="N41" s="2097"/>
      <c r="O41" s="2098"/>
      <c r="P41" s="2098"/>
      <c r="Q41" s="2099"/>
      <c r="R41" s="2004"/>
      <c r="S41" s="2004"/>
      <c r="T41" s="2025"/>
      <c r="U41" s="2004"/>
      <c r="V41" s="2004"/>
      <c r="W41" s="2004"/>
    </row>
    <row r="42" spans="1:23" ht="13.8" thickBot="1">
      <c r="A42" s="2044" t="s">
        <v>11</v>
      </c>
      <c r="B42" s="235" t="s">
        <v>34</v>
      </c>
      <c r="C42" s="3455" t="s">
        <v>14</v>
      </c>
      <c r="D42" s="3456"/>
      <c r="E42" s="3456"/>
      <c r="F42" s="3456"/>
      <c r="G42" s="3456"/>
      <c r="H42" s="2114">
        <f t="shared" ref="H42:M42" si="6">H33+H41+H39+H36</f>
        <v>60</v>
      </c>
      <c r="I42" s="2114">
        <f t="shared" si="6"/>
        <v>60</v>
      </c>
      <c r="J42" s="2114">
        <f t="shared" si="6"/>
        <v>0</v>
      </c>
      <c r="K42" s="2114">
        <f t="shared" si="6"/>
        <v>0</v>
      </c>
      <c r="L42" s="2114">
        <f t="shared" si="6"/>
        <v>105</v>
      </c>
      <c r="M42" s="2114">
        <f t="shared" si="6"/>
        <v>140</v>
      </c>
      <c r="N42" s="2115"/>
      <c r="O42" s="206"/>
      <c r="P42" s="206"/>
      <c r="Q42" s="207"/>
      <c r="R42" s="636"/>
      <c r="S42" s="636"/>
      <c r="T42" s="636"/>
      <c r="U42" s="636"/>
      <c r="V42" s="636"/>
      <c r="W42" s="636"/>
    </row>
    <row r="43" spans="1:23" ht="11.4" customHeight="1" thickBot="1">
      <c r="A43" s="149" t="s">
        <v>11</v>
      </c>
      <c r="B43" s="3457" t="s">
        <v>60</v>
      </c>
      <c r="C43" s="3458"/>
      <c r="D43" s="3458"/>
      <c r="E43" s="3458"/>
      <c r="F43" s="3458"/>
      <c r="G43" s="3458"/>
      <c r="H43" s="2116">
        <f t="shared" ref="H43:M43" si="7">H42+H29+H19</f>
        <v>150</v>
      </c>
      <c r="I43" s="2116">
        <f t="shared" si="7"/>
        <v>150</v>
      </c>
      <c r="J43" s="2116">
        <f t="shared" si="7"/>
        <v>0</v>
      </c>
      <c r="K43" s="2116">
        <f t="shared" si="7"/>
        <v>0</v>
      </c>
      <c r="L43" s="2116">
        <f t="shared" si="7"/>
        <v>215</v>
      </c>
      <c r="M43" s="2116">
        <f t="shared" si="7"/>
        <v>250</v>
      </c>
      <c r="N43" s="2117"/>
      <c r="O43" s="218"/>
      <c r="P43" s="218"/>
      <c r="Q43" s="219"/>
      <c r="R43" s="636"/>
      <c r="S43" s="636"/>
      <c r="T43" s="636"/>
      <c r="U43" s="636"/>
      <c r="V43" s="636"/>
      <c r="W43" s="636"/>
    </row>
    <row r="44" spans="1:23" ht="12.6" customHeight="1" thickBot="1">
      <c r="A44" s="148" t="s">
        <v>13</v>
      </c>
      <c r="B44" s="2750" t="s">
        <v>949</v>
      </c>
      <c r="C44" s="2750"/>
      <c r="D44" s="2750"/>
      <c r="E44" s="2750"/>
      <c r="F44" s="2750"/>
      <c r="G44" s="2750"/>
      <c r="H44" s="2750"/>
      <c r="I44" s="2750"/>
      <c r="J44" s="2750"/>
      <c r="K44" s="2750"/>
      <c r="L44" s="2750"/>
      <c r="M44" s="2750"/>
      <c r="N44" s="2750"/>
      <c r="O44" s="2750"/>
      <c r="P44" s="2750"/>
      <c r="Q44" s="2751"/>
      <c r="R44" s="636"/>
      <c r="S44" s="636"/>
      <c r="T44" s="636"/>
      <c r="U44" s="636"/>
      <c r="V44" s="636"/>
      <c r="W44" s="636"/>
    </row>
    <row r="45" spans="1:23" ht="12.6" customHeight="1" thickBot="1">
      <c r="A45" s="149" t="s">
        <v>13</v>
      </c>
      <c r="B45" s="150" t="s">
        <v>11</v>
      </c>
      <c r="C45" s="2785" t="s">
        <v>950</v>
      </c>
      <c r="D45" s="2785"/>
      <c r="E45" s="2785"/>
      <c r="F45" s="2785"/>
      <c r="G45" s="2785"/>
      <c r="H45" s="2785"/>
      <c r="I45" s="2785"/>
      <c r="J45" s="2785"/>
      <c r="K45" s="2785"/>
      <c r="L45" s="2785"/>
      <c r="M45" s="2785"/>
      <c r="N45" s="3476"/>
      <c r="O45" s="3476"/>
      <c r="P45" s="3476"/>
      <c r="Q45" s="3477"/>
      <c r="R45" s="636"/>
      <c r="S45" s="636"/>
      <c r="T45" s="636"/>
      <c r="U45" s="636"/>
      <c r="V45" s="636"/>
      <c r="W45" s="636"/>
    </row>
    <row r="46" spans="1:23">
      <c r="A46" s="3463" t="s">
        <v>13</v>
      </c>
      <c r="B46" s="3467" t="s">
        <v>11</v>
      </c>
      <c r="C46" s="2691" t="s">
        <v>11</v>
      </c>
      <c r="D46" s="2645" t="s">
        <v>951</v>
      </c>
      <c r="E46" s="2737" t="s">
        <v>40</v>
      </c>
      <c r="F46" s="3472" t="s">
        <v>952</v>
      </c>
      <c r="G46" s="2031" t="s">
        <v>36</v>
      </c>
      <c r="H46" s="660">
        <f>I46+K46</f>
        <v>0</v>
      </c>
      <c r="I46" s="661">
        <v>0</v>
      </c>
      <c r="J46" s="661">
        <v>0</v>
      </c>
      <c r="K46" s="662">
        <v>0</v>
      </c>
      <c r="L46" s="2118">
        <v>0</v>
      </c>
      <c r="M46" s="2119">
        <v>0</v>
      </c>
      <c r="N46" s="3478"/>
      <c r="O46" s="2120" t="s">
        <v>41</v>
      </c>
      <c r="P46" s="2121" t="s">
        <v>41</v>
      </c>
      <c r="Q46" s="2122" t="s">
        <v>41</v>
      </c>
      <c r="R46" s="636"/>
      <c r="S46" s="636"/>
      <c r="T46" s="636"/>
      <c r="U46" s="636"/>
      <c r="V46" s="636"/>
      <c r="W46" s="636"/>
    </row>
    <row r="47" spans="1:23" ht="11.4" customHeight="1">
      <c r="A47" s="3465"/>
      <c r="B47" s="3469"/>
      <c r="C47" s="3471"/>
      <c r="D47" s="2646"/>
      <c r="E47" s="2739"/>
      <c r="F47" s="3474"/>
      <c r="G47" s="24"/>
      <c r="H47" s="43"/>
      <c r="I47" s="25"/>
      <c r="J47" s="25"/>
      <c r="K47" s="44"/>
      <c r="L47" s="28"/>
      <c r="M47" s="26"/>
      <c r="N47" s="3479"/>
      <c r="O47" s="176"/>
      <c r="P47" s="177"/>
      <c r="Q47" s="178"/>
      <c r="R47" s="636"/>
      <c r="S47" s="636"/>
      <c r="T47" s="636"/>
      <c r="U47" s="636"/>
      <c r="V47" s="636"/>
      <c r="W47" s="636"/>
    </row>
    <row r="48" spans="1:23" ht="13.8" thickBot="1">
      <c r="A48" s="3466"/>
      <c r="B48" s="3470"/>
      <c r="C48" s="2693"/>
      <c r="D48" s="2647"/>
      <c r="E48" s="2740"/>
      <c r="F48" s="3475"/>
      <c r="G48" s="179" t="s">
        <v>12</v>
      </c>
      <c r="H48" s="2028">
        <f t="shared" ref="H48:M48" si="8">H46+H47</f>
        <v>0</v>
      </c>
      <c r="I48" s="2028">
        <f t="shared" si="8"/>
        <v>0</v>
      </c>
      <c r="J48" s="2028">
        <f t="shared" si="8"/>
        <v>0</v>
      </c>
      <c r="K48" s="2028">
        <f t="shared" si="8"/>
        <v>0</v>
      </c>
      <c r="L48" s="2027">
        <f t="shared" si="8"/>
        <v>0</v>
      </c>
      <c r="M48" s="2027">
        <f t="shared" si="8"/>
        <v>0</v>
      </c>
      <c r="N48" s="2123"/>
      <c r="O48" s="181"/>
      <c r="P48" s="182"/>
      <c r="Q48" s="183"/>
      <c r="R48" s="636"/>
      <c r="S48" s="636"/>
      <c r="T48" s="636"/>
      <c r="U48" s="636"/>
      <c r="V48" s="636"/>
      <c r="W48" s="636"/>
    </row>
    <row r="49" spans="1:23" ht="24">
      <c r="A49" s="3463" t="s">
        <v>13</v>
      </c>
      <c r="B49" s="3467" t="s">
        <v>11</v>
      </c>
      <c r="C49" s="2691" t="s">
        <v>34</v>
      </c>
      <c r="D49" s="2645" t="s">
        <v>1142</v>
      </c>
      <c r="E49" s="2737" t="s">
        <v>40</v>
      </c>
      <c r="F49" s="3472" t="s">
        <v>952</v>
      </c>
      <c r="G49" s="2016" t="s">
        <v>36</v>
      </c>
      <c r="H49" s="2017">
        <f>I49+K49</f>
        <v>90</v>
      </c>
      <c r="I49" s="2018">
        <v>90</v>
      </c>
      <c r="J49" s="2018">
        <v>0</v>
      </c>
      <c r="K49" s="2019">
        <v>0</v>
      </c>
      <c r="L49" s="2020">
        <v>100</v>
      </c>
      <c r="M49" s="2020">
        <v>110</v>
      </c>
      <c r="N49" s="2124" t="s">
        <v>953</v>
      </c>
      <c r="O49" s="2125" t="s">
        <v>41</v>
      </c>
      <c r="P49" s="2126" t="s">
        <v>41</v>
      </c>
      <c r="Q49" s="2127" t="s">
        <v>41</v>
      </c>
      <c r="R49" s="636"/>
      <c r="S49" s="636"/>
      <c r="T49" s="636"/>
      <c r="U49" s="636"/>
      <c r="V49" s="636"/>
      <c r="W49" s="636"/>
    </row>
    <row r="50" spans="1:23" ht="24">
      <c r="A50" s="3464"/>
      <c r="B50" s="3468"/>
      <c r="C50" s="2692"/>
      <c r="D50" s="2646"/>
      <c r="E50" s="2738"/>
      <c r="F50" s="3473"/>
      <c r="G50" s="2059"/>
      <c r="H50" s="66"/>
      <c r="I50" s="58"/>
      <c r="J50" s="58"/>
      <c r="K50" s="74"/>
      <c r="L50" s="2128"/>
      <c r="M50" s="2128"/>
      <c r="N50" s="2129" t="s">
        <v>954</v>
      </c>
      <c r="O50" s="2130">
        <v>2</v>
      </c>
      <c r="P50" s="2131">
        <v>2</v>
      </c>
      <c r="Q50" s="2132">
        <v>2</v>
      </c>
      <c r="R50" s="636"/>
      <c r="S50" s="636"/>
      <c r="T50" s="636"/>
      <c r="U50" s="636"/>
      <c r="V50" s="636"/>
      <c r="W50" s="636"/>
    </row>
    <row r="51" spans="1:23">
      <c r="A51" s="3464"/>
      <c r="B51" s="3468"/>
      <c r="C51" s="2692"/>
      <c r="D51" s="2646"/>
      <c r="E51" s="2738"/>
      <c r="F51" s="3473"/>
      <c r="G51" s="2059"/>
      <c r="H51" s="66"/>
      <c r="I51" s="58"/>
      <c r="J51" s="58"/>
      <c r="K51" s="74"/>
      <c r="L51" s="2128"/>
      <c r="M51" s="2128"/>
      <c r="N51" s="2129" t="s">
        <v>955</v>
      </c>
      <c r="O51" s="2130" t="s">
        <v>41</v>
      </c>
      <c r="P51" s="2131" t="s">
        <v>41</v>
      </c>
      <c r="Q51" s="2132" t="s">
        <v>41</v>
      </c>
      <c r="R51" s="636"/>
      <c r="S51" s="636"/>
      <c r="T51" s="636"/>
      <c r="U51" s="636"/>
      <c r="V51" s="636"/>
      <c r="W51" s="636"/>
    </row>
    <row r="52" spans="1:23" ht="24">
      <c r="A52" s="3465"/>
      <c r="B52" s="3469"/>
      <c r="C52" s="3471"/>
      <c r="D52" s="2646"/>
      <c r="E52" s="2739"/>
      <c r="F52" s="3474"/>
      <c r="G52" s="1992"/>
      <c r="H52" s="66"/>
      <c r="I52" s="1358"/>
      <c r="J52" s="1358"/>
      <c r="K52" s="2024"/>
      <c r="L52" s="60"/>
      <c r="M52" s="60"/>
      <c r="N52" s="2133" t="s">
        <v>956</v>
      </c>
      <c r="O52" s="2134" t="s">
        <v>41</v>
      </c>
      <c r="P52" s="2135" t="s">
        <v>41</v>
      </c>
      <c r="Q52" s="822" t="s">
        <v>41</v>
      </c>
      <c r="R52" s="636"/>
      <c r="S52" s="636"/>
      <c r="T52" s="636"/>
      <c r="U52" s="636"/>
      <c r="V52" s="636"/>
      <c r="W52" s="636"/>
    </row>
    <row r="53" spans="1:23" ht="13.8" thickBot="1">
      <c r="A53" s="3466"/>
      <c r="B53" s="3470"/>
      <c r="C53" s="2693"/>
      <c r="D53" s="2647"/>
      <c r="E53" s="2740"/>
      <c r="F53" s="3475"/>
      <c r="G53" s="179" t="s">
        <v>12</v>
      </c>
      <c r="H53" s="2136">
        <f t="shared" ref="H53:M53" si="9">H49+H52</f>
        <v>90</v>
      </c>
      <c r="I53" s="2136">
        <f t="shared" si="9"/>
        <v>90</v>
      </c>
      <c r="J53" s="2136">
        <f t="shared" si="9"/>
        <v>0</v>
      </c>
      <c r="K53" s="2136">
        <f t="shared" si="9"/>
        <v>0</v>
      </c>
      <c r="L53" s="2136">
        <f t="shared" si="9"/>
        <v>100</v>
      </c>
      <c r="M53" s="2136">
        <f t="shared" si="9"/>
        <v>110</v>
      </c>
      <c r="N53" s="2137"/>
      <c r="O53" s="2138"/>
      <c r="P53" s="2139"/>
      <c r="Q53" s="2030"/>
      <c r="R53" s="636"/>
      <c r="S53" s="636"/>
      <c r="T53" s="636"/>
      <c r="U53" s="636"/>
      <c r="V53" s="636"/>
      <c r="W53" s="636"/>
    </row>
    <row r="54" spans="1:23" ht="13.8" thickBot="1">
      <c r="A54" s="2044" t="s">
        <v>13</v>
      </c>
      <c r="B54" s="235" t="s">
        <v>11</v>
      </c>
      <c r="C54" s="3455" t="s">
        <v>14</v>
      </c>
      <c r="D54" s="3456"/>
      <c r="E54" s="3456"/>
      <c r="F54" s="3456"/>
      <c r="G54" s="3456"/>
      <c r="H54" s="2114">
        <f t="shared" ref="H54:M54" si="10">H53+H48</f>
        <v>90</v>
      </c>
      <c r="I54" s="2114">
        <f t="shared" si="10"/>
        <v>90</v>
      </c>
      <c r="J54" s="2114">
        <f t="shared" si="10"/>
        <v>0</v>
      </c>
      <c r="K54" s="2114">
        <f t="shared" si="10"/>
        <v>0</v>
      </c>
      <c r="L54" s="2114">
        <f t="shared" si="10"/>
        <v>100</v>
      </c>
      <c r="M54" s="2114">
        <f t="shared" si="10"/>
        <v>110</v>
      </c>
      <c r="N54" s="2115"/>
      <c r="O54" s="206"/>
      <c r="P54" s="206"/>
      <c r="Q54" s="207"/>
      <c r="R54" s="636"/>
      <c r="S54" s="636"/>
      <c r="T54" s="636"/>
      <c r="U54" s="636"/>
      <c r="V54" s="636"/>
      <c r="W54" s="636"/>
    </row>
    <row r="55" spans="1:23" ht="13.8" thickBot="1">
      <c r="A55" s="149" t="s">
        <v>13</v>
      </c>
      <c r="B55" s="3457" t="s">
        <v>60</v>
      </c>
      <c r="C55" s="3458"/>
      <c r="D55" s="3458"/>
      <c r="E55" s="3458"/>
      <c r="F55" s="3458"/>
      <c r="G55" s="3458"/>
      <c r="H55" s="294">
        <f>H54*1</f>
        <v>90</v>
      </c>
      <c r="I55" s="294">
        <f t="shared" ref="I55:M55" si="11">I54*1</f>
        <v>90</v>
      </c>
      <c r="J55" s="294">
        <f t="shared" si="11"/>
        <v>0</v>
      </c>
      <c r="K55" s="294">
        <f t="shared" si="11"/>
        <v>0</v>
      </c>
      <c r="L55" s="294">
        <f t="shared" si="11"/>
        <v>100</v>
      </c>
      <c r="M55" s="294">
        <f t="shared" si="11"/>
        <v>110</v>
      </c>
      <c r="N55" s="2117"/>
      <c r="O55" s="218"/>
      <c r="P55" s="218"/>
      <c r="Q55" s="219"/>
      <c r="R55" s="636"/>
      <c r="S55" s="636"/>
      <c r="T55" s="636"/>
      <c r="U55" s="636"/>
      <c r="V55" s="636"/>
      <c r="W55" s="636"/>
    </row>
    <row r="56" spans="1:23" ht="13.8" thickBot="1">
      <c r="A56" s="281" t="s">
        <v>11</v>
      </c>
      <c r="B56" s="2843" t="s">
        <v>15</v>
      </c>
      <c r="C56" s="2843"/>
      <c r="D56" s="2843"/>
      <c r="E56" s="2843"/>
      <c r="F56" s="2843"/>
      <c r="G56" s="2843"/>
      <c r="H56" s="2140">
        <f t="shared" ref="H56:M56" si="12">H55+H43</f>
        <v>240</v>
      </c>
      <c r="I56" s="2140">
        <f t="shared" si="12"/>
        <v>240</v>
      </c>
      <c r="J56" s="2140">
        <f t="shared" si="12"/>
        <v>0</v>
      </c>
      <c r="K56" s="2140">
        <f t="shared" si="12"/>
        <v>0</v>
      </c>
      <c r="L56" s="2140">
        <f t="shared" si="12"/>
        <v>315</v>
      </c>
      <c r="M56" s="2140">
        <f t="shared" si="12"/>
        <v>360</v>
      </c>
      <c r="N56" s="3459"/>
      <c r="O56" s="3460"/>
      <c r="P56" s="3460"/>
      <c r="Q56" s="3461"/>
      <c r="R56" s="2004"/>
      <c r="S56" s="2004"/>
      <c r="T56" s="2004"/>
      <c r="U56" s="2004"/>
      <c r="V56" s="2004"/>
      <c r="W56" s="2004"/>
    </row>
    <row r="57" spans="1:23">
      <c r="A57" s="2141"/>
      <c r="B57" s="2142"/>
      <c r="C57" s="2142"/>
      <c r="D57" s="2142"/>
      <c r="E57" s="2142"/>
      <c r="F57" s="2142"/>
      <c r="G57" s="2142"/>
      <c r="H57" s="2143"/>
      <c r="I57" s="2143"/>
      <c r="J57" s="2143"/>
      <c r="K57" s="2143"/>
      <c r="L57" s="2143"/>
      <c r="M57" s="2143"/>
      <c r="N57" s="687"/>
      <c r="O57" s="687"/>
      <c r="P57" s="687"/>
      <c r="Q57" s="687"/>
      <c r="R57" s="636"/>
      <c r="S57" s="636"/>
      <c r="T57" s="636"/>
      <c r="U57" s="636"/>
      <c r="V57" s="636"/>
      <c r="W57" s="636"/>
    </row>
    <row r="58" spans="1:23">
      <c r="A58" s="2141"/>
      <c r="B58" s="2142"/>
      <c r="C58" s="2142"/>
      <c r="D58" s="2142"/>
      <c r="E58" s="2142"/>
      <c r="F58" s="2142"/>
      <c r="G58" s="2142"/>
      <c r="H58" s="2143"/>
      <c r="I58" s="2143"/>
      <c r="J58" s="2143"/>
      <c r="K58" s="2143"/>
      <c r="L58" s="2143"/>
      <c r="M58" s="2143"/>
      <c r="N58" s="687"/>
      <c r="O58" s="687"/>
      <c r="P58" s="687"/>
      <c r="Q58" s="687"/>
      <c r="R58" s="636"/>
      <c r="S58" s="636"/>
      <c r="T58" s="636"/>
      <c r="U58" s="636"/>
      <c r="V58" s="636"/>
      <c r="W58" s="636"/>
    </row>
    <row r="59" spans="1:23">
      <c r="A59" s="636"/>
      <c r="B59" s="636"/>
      <c r="C59" s="636"/>
      <c r="D59" s="2144"/>
      <c r="E59" s="2145"/>
      <c r="F59" s="2548" t="s">
        <v>16</v>
      </c>
      <c r="G59" s="3462"/>
      <c r="H59" s="3462"/>
      <c r="I59" s="3462"/>
      <c r="J59" s="3462"/>
      <c r="K59" s="3462"/>
      <c r="L59" s="3462"/>
      <c r="M59" s="3462"/>
      <c r="N59" s="636"/>
      <c r="O59" s="274"/>
      <c r="P59" s="636"/>
      <c r="Q59" s="636"/>
      <c r="R59" s="280"/>
      <c r="S59" s="636"/>
      <c r="T59" s="636"/>
      <c r="U59" s="636"/>
      <c r="V59" s="636"/>
      <c r="W59" s="636"/>
    </row>
    <row r="60" spans="1:23" ht="11.4" customHeight="1" thickBot="1">
      <c r="A60" s="636"/>
      <c r="B60" s="636"/>
      <c r="C60" s="636"/>
      <c r="D60" s="2144"/>
      <c r="E60" s="2145"/>
      <c r="F60" s="1990"/>
      <c r="G60" s="2146"/>
      <c r="H60" s="2146"/>
      <c r="I60" s="2146"/>
      <c r="J60" s="2146"/>
      <c r="K60" s="2146"/>
      <c r="L60" s="2146"/>
      <c r="M60" s="2146"/>
      <c r="N60" s="636"/>
      <c r="O60" s="274"/>
      <c r="P60" s="636"/>
      <c r="Q60" s="636"/>
      <c r="R60" s="280"/>
      <c r="S60" s="636"/>
      <c r="T60" s="636"/>
      <c r="U60" s="636"/>
      <c r="V60" s="636"/>
      <c r="W60" s="636"/>
    </row>
    <row r="61" spans="1:23" ht="40.950000000000003" customHeight="1" thickBot="1">
      <c r="A61" s="636"/>
      <c r="B61" s="636"/>
      <c r="C61" s="636"/>
      <c r="D61" s="2837" t="s">
        <v>17</v>
      </c>
      <c r="E61" s="2838"/>
      <c r="F61" s="2838"/>
      <c r="G61" s="2838"/>
      <c r="H61" s="2839"/>
      <c r="I61" s="2840" t="s">
        <v>672</v>
      </c>
      <c r="J61" s="2841"/>
      <c r="K61" s="2841"/>
      <c r="L61" s="2842"/>
      <c r="M61" s="636"/>
      <c r="N61" s="636"/>
      <c r="O61" s="274"/>
      <c r="P61" s="636"/>
      <c r="Q61" s="636"/>
      <c r="R61" s="636"/>
      <c r="S61" s="636"/>
      <c r="T61" s="636"/>
      <c r="U61" s="636"/>
      <c r="V61" s="636"/>
      <c r="W61" s="636"/>
    </row>
    <row r="62" spans="1:23" ht="13.95" customHeight="1" thickBot="1">
      <c r="A62" s="636"/>
      <c r="B62" s="636"/>
      <c r="C62" s="636"/>
      <c r="D62" s="2834" t="s">
        <v>18</v>
      </c>
      <c r="E62" s="2835"/>
      <c r="F62" s="2835"/>
      <c r="G62" s="2835"/>
      <c r="H62" s="2836"/>
      <c r="I62" s="2706">
        <f>I63+I64+I65+I66+I67+I68+I69</f>
        <v>240</v>
      </c>
      <c r="J62" s="2707"/>
      <c r="K62" s="2707"/>
      <c r="L62" s="2708"/>
      <c r="M62" s="636"/>
      <c r="N62" s="636"/>
      <c r="O62" s="274"/>
      <c r="P62" s="636"/>
      <c r="Q62" s="636"/>
      <c r="R62" s="636"/>
      <c r="S62" s="636"/>
      <c r="T62" s="636"/>
      <c r="U62" s="636"/>
      <c r="V62" s="636"/>
      <c r="W62" s="636"/>
    </row>
    <row r="63" spans="1:23" ht="13.2" customHeight="1">
      <c r="A63" s="636"/>
      <c r="B63" s="636"/>
      <c r="C63" s="636"/>
      <c r="D63" s="2719" t="s">
        <v>61</v>
      </c>
      <c r="E63" s="2720"/>
      <c r="F63" s="2720"/>
      <c r="G63" s="2720"/>
      <c r="H63" s="2721"/>
      <c r="I63" s="3452">
        <v>240</v>
      </c>
      <c r="J63" s="3453"/>
      <c r="K63" s="3453"/>
      <c r="L63" s="3454"/>
      <c r="M63" s="636"/>
      <c r="N63" s="636"/>
      <c r="O63" s="274"/>
      <c r="P63" s="636"/>
      <c r="Q63" s="636"/>
      <c r="R63" s="636"/>
      <c r="S63" s="636"/>
      <c r="T63" s="636"/>
      <c r="U63" s="636"/>
      <c r="V63" s="636"/>
      <c r="W63" s="636"/>
    </row>
    <row r="64" spans="1:23" ht="13.2" customHeight="1">
      <c r="A64" s="636"/>
      <c r="B64" s="636"/>
      <c r="C64" s="636"/>
      <c r="D64" s="2725" t="s">
        <v>62</v>
      </c>
      <c r="E64" s="2726"/>
      <c r="F64" s="2726"/>
      <c r="G64" s="2726"/>
      <c r="H64" s="2727"/>
      <c r="I64" s="3445">
        <v>0</v>
      </c>
      <c r="J64" s="2712"/>
      <c r="K64" s="2712"/>
      <c r="L64" s="2713"/>
      <c r="M64" s="636"/>
      <c r="N64" s="636"/>
      <c r="O64" s="274"/>
      <c r="P64" s="636"/>
      <c r="Q64" s="636"/>
      <c r="R64" s="636"/>
      <c r="S64" s="636"/>
      <c r="T64" s="636"/>
      <c r="U64" s="636"/>
      <c r="V64" s="636"/>
      <c r="W64" s="636"/>
    </row>
    <row r="65" spans="1:23" ht="13.2" customHeight="1">
      <c r="A65" s="636"/>
      <c r="B65" s="636"/>
      <c r="C65" s="636"/>
      <c r="D65" s="2725" t="s">
        <v>957</v>
      </c>
      <c r="E65" s="2726"/>
      <c r="F65" s="2726"/>
      <c r="G65" s="2726"/>
      <c r="H65" s="2727"/>
      <c r="I65" s="3445">
        <v>0</v>
      </c>
      <c r="J65" s="2712"/>
      <c r="K65" s="2712"/>
      <c r="L65" s="2713"/>
      <c r="M65" s="636"/>
      <c r="N65" s="636"/>
      <c r="O65" s="274"/>
      <c r="P65" s="636"/>
      <c r="Q65" s="636"/>
      <c r="R65" s="636"/>
      <c r="S65" s="636"/>
      <c r="T65" s="636"/>
      <c r="U65" s="636"/>
      <c r="V65" s="636"/>
      <c r="W65" s="636"/>
    </row>
    <row r="66" spans="1:23" ht="13.2" customHeight="1">
      <c r="A66" s="636"/>
      <c r="B66" s="636"/>
      <c r="C66" s="636"/>
      <c r="D66" s="2725" t="s">
        <v>119</v>
      </c>
      <c r="E66" s="2726"/>
      <c r="F66" s="2726"/>
      <c r="G66" s="2726"/>
      <c r="H66" s="2727"/>
      <c r="I66" s="3445">
        <v>0</v>
      </c>
      <c r="J66" s="2712"/>
      <c r="K66" s="2712"/>
      <c r="L66" s="2713"/>
      <c r="M66" s="725"/>
      <c r="N66" s="725"/>
      <c r="O66" s="725"/>
      <c r="P66" s="725"/>
      <c r="Q66" s="725"/>
      <c r="R66" s="636"/>
      <c r="S66" s="725"/>
      <c r="T66" s="725"/>
      <c r="U66" s="636"/>
      <c r="V66" s="636"/>
      <c r="W66" s="636"/>
    </row>
    <row r="67" spans="1:23" ht="13.2" customHeight="1">
      <c r="A67" s="636"/>
      <c r="B67" s="636"/>
      <c r="C67" s="636"/>
      <c r="D67" s="2725" t="s">
        <v>221</v>
      </c>
      <c r="E67" s="2726"/>
      <c r="F67" s="2726"/>
      <c r="G67" s="2726"/>
      <c r="H67" s="2727"/>
      <c r="I67" s="3445">
        <v>0</v>
      </c>
      <c r="J67" s="2712"/>
      <c r="K67" s="2712"/>
      <c r="L67" s="2713"/>
      <c r="M67" s="636"/>
      <c r="N67" s="636"/>
      <c r="O67" s="274"/>
      <c r="P67" s="636"/>
      <c r="Q67" s="636"/>
      <c r="R67" s="725"/>
      <c r="S67" s="636"/>
      <c r="T67" s="636"/>
      <c r="U67" s="636"/>
      <c r="V67" s="636"/>
      <c r="W67" s="636"/>
    </row>
    <row r="68" spans="1:23" ht="13.2" customHeight="1">
      <c r="A68" s="636"/>
      <c r="B68" s="636"/>
      <c r="C68" s="636"/>
      <c r="D68" s="2725" t="s">
        <v>63</v>
      </c>
      <c r="E68" s="2726"/>
      <c r="F68" s="2726"/>
      <c r="G68" s="2726"/>
      <c r="H68" s="2727"/>
      <c r="I68" s="3445"/>
      <c r="J68" s="2712"/>
      <c r="K68" s="2712"/>
      <c r="L68" s="2713"/>
      <c r="M68" s="636"/>
      <c r="N68" s="636"/>
      <c r="O68" s="274"/>
      <c r="P68" s="636"/>
      <c r="Q68" s="636"/>
      <c r="R68" s="725"/>
      <c r="S68" s="636"/>
      <c r="T68" s="636"/>
      <c r="U68" s="636"/>
      <c r="V68" s="636"/>
      <c r="W68" s="636"/>
    </row>
    <row r="69" spans="1:23" ht="13.95" customHeight="1" thickBot="1">
      <c r="A69" s="636"/>
      <c r="B69" s="636"/>
      <c r="C69" s="636"/>
      <c r="D69" s="3446" t="s">
        <v>64</v>
      </c>
      <c r="E69" s="3447"/>
      <c r="F69" s="3447"/>
      <c r="G69" s="3447"/>
      <c r="H69" s="3448"/>
      <c r="I69" s="3449"/>
      <c r="J69" s="3450"/>
      <c r="K69" s="3450"/>
      <c r="L69" s="3451"/>
      <c r="M69" s="636"/>
      <c r="N69" s="636"/>
      <c r="O69" s="274"/>
      <c r="P69" s="636"/>
      <c r="Q69" s="636"/>
      <c r="R69" s="725"/>
      <c r="S69" s="636"/>
      <c r="T69" s="636"/>
      <c r="U69" s="636"/>
      <c r="V69" s="636"/>
      <c r="W69" s="636"/>
    </row>
    <row r="70" spans="1:23" ht="13.95" customHeight="1" thickBot="1">
      <c r="A70" s="636"/>
      <c r="B70" s="636"/>
      <c r="C70" s="636"/>
      <c r="D70" s="2834" t="s">
        <v>19</v>
      </c>
      <c r="E70" s="2835"/>
      <c r="F70" s="2835"/>
      <c r="G70" s="2835"/>
      <c r="H70" s="2836"/>
      <c r="I70" s="2706">
        <f>I71*1</f>
        <v>0</v>
      </c>
      <c r="J70" s="2707"/>
      <c r="K70" s="2707"/>
      <c r="L70" s="2708"/>
      <c r="M70" s="636"/>
      <c r="N70" s="636"/>
      <c r="O70" s="274"/>
      <c r="P70" s="636"/>
      <c r="Q70" s="636"/>
      <c r="R70" s="636"/>
      <c r="S70" s="636"/>
      <c r="T70" s="636"/>
      <c r="U70" s="636"/>
      <c r="V70" s="636"/>
      <c r="W70" s="636"/>
    </row>
    <row r="71" spans="1:23" ht="13.95" customHeight="1" thickBot="1">
      <c r="A71" s="636"/>
      <c r="B71" s="636"/>
      <c r="C71" s="636"/>
      <c r="D71" s="3439" t="s">
        <v>65</v>
      </c>
      <c r="E71" s="3440"/>
      <c r="F71" s="3440"/>
      <c r="G71" s="3440"/>
      <c r="H71" s="3441"/>
      <c r="I71" s="3442">
        <v>0</v>
      </c>
      <c r="J71" s="3443"/>
      <c r="K71" s="3443"/>
      <c r="L71" s="3444"/>
      <c r="M71" s="636"/>
      <c r="N71" s="636"/>
      <c r="O71" s="274"/>
      <c r="P71" s="636"/>
      <c r="Q71" s="636"/>
      <c r="R71" s="636"/>
      <c r="S71" s="636"/>
      <c r="T71" s="636"/>
      <c r="U71" s="636"/>
      <c r="V71" s="636"/>
      <c r="W71" s="636"/>
    </row>
    <row r="72" spans="1:23" ht="13.95" customHeight="1" thickBot="1">
      <c r="A72" s="632"/>
      <c r="B72" s="632"/>
      <c r="C72" s="632"/>
      <c r="D72" s="3342" t="s">
        <v>20</v>
      </c>
      <c r="E72" s="3343"/>
      <c r="F72" s="3343"/>
      <c r="G72" s="3343"/>
      <c r="H72" s="3344"/>
      <c r="I72" s="3345">
        <f>I70+I62</f>
        <v>240</v>
      </c>
      <c r="J72" s="3345"/>
      <c r="K72" s="3345"/>
      <c r="L72" s="3346"/>
      <c r="M72" s="632"/>
      <c r="N72" s="632"/>
      <c r="O72" s="632"/>
      <c r="P72" s="632"/>
      <c r="Q72" s="632"/>
      <c r="R72" s="632"/>
      <c r="S72" s="632"/>
      <c r="T72" s="632"/>
      <c r="U72" s="632"/>
      <c r="V72" s="632"/>
      <c r="W72" s="632"/>
    </row>
  </sheetData>
  <mergeCells count="118">
    <mergeCell ref="D3:W3"/>
    <mergeCell ref="A4:A6"/>
    <mergeCell ref="B4:B6"/>
    <mergeCell ref="C4:C6"/>
    <mergeCell ref="D4:D6"/>
    <mergeCell ref="E4:E6"/>
    <mergeCell ref="F4:F6"/>
    <mergeCell ref="G4:G6"/>
    <mergeCell ref="H4:K4"/>
    <mergeCell ref="L4:L6"/>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C29:G29"/>
    <mergeCell ref="C30:Q30"/>
    <mergeCell ref="C31:C33"/>
    <mergeCell ref="D31:D33"/>
    <mergeCell ref="E31:E33"/>
    <mergeCell ref="F31:F33"/>
    <mergeCell ref="G31:G32"/>
    <mergeCell ref="A27:A28"/>
    <mergeCell ref="B27:B28"/>
    <mergeCell ref="C27:C28"/>
    <mergeCell ref="D27:D28"/>
    <mergeCell ref="E27:E28"/>
    <mergeCell ref="F27:F28"/>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B44:Q44"/>
    <mergeCell ref="C45:Q45"/>
    <mergeCell ref="A46:A48"/>
    <mergeCell ref="B46:B48"/>
    <mergeCell ref="C46:C48"/>
    <mergeCell ref="D46:D48"/>
    <mergeCell ref="E46:E48"/>
    <mergeCell ref="F46:F48"/>
    <mergeCell ref="N46:N47"/>
    <mergeCell ref="B55:G55"/>
    <mergeCell ref="B56:G56"/>
    <mergeCell ref="N56:Q56"/>
    <mergeCell ref="F59:M59"/>
    <mergeCell ref="D61:H61"/>
    <mergeCell ref="I61:L61"/>
    <mergeCell ref="A49:A53"/>
    <mergeCell ref="B49:B53"/>
    <mergeCell ref="C49:C53"/>
    <mergeCell ref="D49:D53"/>
    <mergeCell ref="E49:E53"/>
    <mergeCell ref="F49:F53"/>
    <mergeCell ref="D72:H72"/>
    <mergeCell ref="I72:L72"/>
    <mergeCell ref="N1:Q1"/>
    <mergeCell ref="D71:H71"/>
    <mergeCell ref="I71:L71"/>
    <mergeCell ref="D68:H68"/>
    <mergeCell ref="I68:L68"/>
    <mergeCell ref="D69:H69"/>
    <mergeCell ref="I69:L69"/>
    <mergeCell ref="D70:H70"/>
    <mergeCell ref="I70:L70"/>
    <mergeCell ref="D65:H65"/>
    <mergeCell ref="I65:L65"/>
    <mergeCell ref="D66:H66"/>
    <mergeCell ref="I66:L66"/>
    <mergeCell ref="D67:H67"/>
    <mergeCell ref="I67:L67"/>
    <mergeCell ref="D62:H62"/>
    <mergeCell ref="I62:L62"/>
    <mergeCell ref="D63:H63"/>
    <mergeCell ref="I63:L63"/>
    <mergeCell ref="D64:H64"/>
    <mergeCell ref="I64:L64"/>
    <mergeCell ref="C54:G54"/>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Normal="100" workbookViewId="0">
      <selection activeCell="N1" sqref="N1:Q1"/>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s>
  <sheetData>
    <row r="1" spans="1:17" ht="39.6" customHeight="1">
      <c r="N1" s="3139" t="s">
        <v>1143</v>
      </c>
      <c r="O1" s="3139"/>
      <c r="P1" s="3139"/>
      <c r="Q1" s="3139"/>
    </row>
    <row r="2" spans="1:17" ht="15.6">
      <c r="A2" s="632"/>
      <c r="B2" s="632"/>
      <c r="C2" s="632"/>
      <c r="D2" s="633"/>
      <c r="E2" s="633"/>
      <c r="F2" s="633"/>
      <c r="G2" s="690" t="s">
        <v>681</v>
      </c>
      <c r="H2" s="633"/>
      <c r="I2" s="638"/>
      <c r="J2" s="633"/>
      <c r="K2" s="633"/>
      <c r="L2" s="633"/>
      <c r="M2" s="633"/>
      <c r="N2" s="708"/>
      <c r="O2" s="1476"/>
      <c r="P2" s="1476"/>
      <c r="Q2" s="1476"/>
    </row>
    <row r="3" spans="1:17" ht="13.8" thickBot="1">
      <c r="A3" s="632"/>
      <c r="B3" s="632"/>
      <c r="C3" s="632"/>
      <c r="D3" s="3506" t="s">
        <v>33</v>
      </c>
      <c r="E3" s="3507"/>
      <c r="F3" s="3507"/>
      <c r="G3" s="3507"/>
      <c r="H3" s="3507"/>
      <c r="I3" s="3507"/>
      <c r="J3" s="3507"/>
      <c r="K3" s="3507"/>
      <c r="L3" s="3507"/>
      <c r="M3" s="3507"/>
      <c r="N3" s="3507"/>
      <c r="O3" s="3507"/>
      <c r="P3" s="3507"/>
      <c r="Q3" s="3507"/>
    </row>
    <row r="4" spans="1:17" ht="46.2" customHeight="1">
      <c r="A4" s="2673" t="s">
        <v>0</v>
      </c>
      <c r="B4" s="2676" t="s">
        <v>1</v>
      </c>
      <c r="C4" s="2676" t="s">
        <v>2</v>
      </c>
      <c r="D4" s="2679" t="s">
        <v>3</v>
      </c>
      <c r="E4" s="2682" t="s">
        <v>4</v>
      </c>
      <c r="F4" s="2685" t="s">
        <v>5</v>
      </c>
      <c r="G4" s="2651" t="s">
        <v>6</v>
      </c>
      <c r="H4" s="2531" t="s">
        <v>678</v>
      </c>
      <c r="I4" s="2532"/>
      <c r="J4" s="2532"/>
      <c r="K4" s="2533"/>
      <c r="L4" s="3147" t="s">
        <v>682</v>
      </c>
      <c r="M4" s="3144" t="s">
        <v>704</v>
      </c>
      <c r="N4" s="2654" t="s">
        <v>21</v>
      </c>
      <c r="O4" s="2655"/>
      <c r="P4" s="2655"/>
      <c r="Q4" s="2656"/>
    </row>
    <row r="5" spans="1:17">
      <c r="A5" s="2674"/>
      <c r="B5" s="2677"/>
      <c r="C5" s="2677"/>
      <c r="D5" s="2680"/>
      <c r="E5" s="2683"/>
      <c r="F5" s="2686"/>
      <c r="G5" s="2652"/>
      <c r="H5" s="2657" t="s">
        <v>7</v>
      </c>
      <c r="I5" s="2659" t="s">
        <v>8</v>
      </c>
      <c r="J5" s="2659"/>
      <c r="K5" s="2660" t="s">
        <v>125</v>
      </c>
      <c r="L5" s="3010"/>
      <c r="M5" s="3006"/>
      <c r="N5" s="2662" t="s">
        <v>32</v>
      </c>
      <c r="O5" s="2664" t="s">
        <v>9</v>
      </c>
      <c r="P5" s="2664"/>
      <c r="Q5" s="2665"/>
    </row>
    <row r="6" spans="1:17" ht="79.2" thickBot="1">
      <c r="A6" s="2675"/>
      <c r="B6" s="2678"/>
      <c r="C6" s="2678"/>
      <c r="D6" s="2681"/>
      <c r="E6" s="2684"/>
      <c r="F6" s="2687"/>
      <c r="G6" s="2653"/>
      <c r="H6" s="2658"/>
      <c r="I6" s="1361" t="s">
        <v>7</v>
      </c>
      <c r="J6" s="1363" t="s">
        <v>10</v>
      </c>
      <c r="K6" s="2661"/>
      <c r="L6" s="3011"/>
      <c r="M6" s="3007"/>
      <c r="N6" s="2663"/>
      <c r="O6" s="639" t="s">
        <v>121</v>
      </c>
      <c r="P6" s="639" t="s">
        <v>433</v>
      </c>
      <c r="Q6" s="640" t="s">
        <v>671</v>
      </c>
    </row>
    <row r="7" spans="1:17" ht="13.8" thickBot="1">
      <c r="A7" s="641" t="s">
        <v>11</v>
      </c>
      <c r="B7" s="2634" t="s">
        <v>683</v>
      </c>
      <c r="C7" s="2634"/>
      <c r="D7" s="2634"/>
      <c r="E7" s="2634"/>
      <c r="F7" s="2634"/>
      <c r="G7" s="2634"/>
      <c r="H7" s="2634"/>
      <c r="I7" s="2634"/>
      <c r="J7" s="2634"/>
      <c r="K7" s="2634"/>
      <c r="L7" s="2634"/>
      <c r="M7" s="2634"/>
      <c r="N7" s="2634"/>
      <c r="O7" s="2634"/>
      <c r="P7" s="2634"/>
      <c r="Q7" s="2635"/>
    </row>
    <row r="8" spans="1:17" s="632" customFormat="1" ht="60" customHeight="1" thickBot="1">
      <c r="A8" s="1364"/>
      <c r="B8" s="1511"/>
      <c r="C8" s="1512"/>
      <c r="D8" s="1513"/>
      <c r="E8" s="1514"/>
      <c r="F8" s="1514"/>
      <c r="G8" s="1514"/>
      <c r="H8" s="1515"/>
      <c r="I8" s="1512"/>
      <c r="J8" s="1512"/>
      <c r="K8" s="1513"/>
      <c r="L8" s="1514"/>
      <c r="M8" s="1514"/>
      <c r="N8" s="1516" t="s">
        <v>1127</v>
      </c>
      <c r="O8" s="1974">
        <v>4</v>
      </c>
      <c r="P8" s="1975">
        <v>6</v>
      </c>
      <c r="Q8" s="1973">
        <v>8</v>
      </c>
    </row>
    <row r="9" spans="1:17" s="632" customFormat="1" ht="24.6" thickBot="1">
      <c r="A9" s="1364"/>
      <c r="B9" s="1511"/>
      <c r="C9" s="1512"/>
      <c r="D9" s="1513"/>
      <c r="E9" s="1514"/>
      <c r="F9" s="1514"/>
      <c r="G9" s="1514"/>
      <c r="H9" s="1515"/>
      <c r="I9" s="1512"/>
      <c r="J9" s="1512"/>
      <c r="K9" s="1513"/>
      <c r="L9" s="1514"/>
      <c r="M9" s="1514"/>
      <c r="N9" s="1517" t="s">
        <v>706</v>
      </c>
      <c r="O9" s="1974">
        <v>3</v>
      </c>
      <c r="P9" s="1975">
        <v>5</v>
      </c>
      <c r="Q9" s="1973">
        <v>6</v>
      </c>
    </row>
    <row r="10" spans="1:17" s="632" customFormat="1" ht="13.95" customHeight="1" thickBot="1">
      <c r="A10" s="642" t="s">
        <v>11</v>
      </c>
      <c r="B10" s="643" t="s">
        <v>11</v>
      </c>
      <c r="C10" s="2636" t="s">
        <v>684</v>
      </c>
      <c r="D10" s="2636"/>
      <c r="E10" s="2636"/>
      <c r="F10" s="2636"/>
      <c r="G10" s="2636"/>
      <c r="H10" s="2636"/>
      <c r="I10" s="2636"/>
      <c r="J10" s="2636"/>
      <c r="K10" s="2636"/>
      <c r="L10" s="2636"/>
      <c r="M10" s="2636"/>
      <c r="N10" s="2636"/>
      <c r="O10" s="2636"/>
      <c r="P10" s="2636"/>
      <c r="Q10" s="2637"/>
    </row>
    <row r="11" spans="1:17">
      <c r="A11" s="2638" t="s">
        <v>11</v>
      </c>
      <c r="B11" s="2641" t="s">
        <v>11</v>
      </c>
      <c r="C11" s="2597" t="s">
        <v>11</v>
      </c>
      <c r="D11" s="3508" t="s">
        <v>685</v>
      </c>
      <c r="E11" s="2554" t="s">
        <v>40</v>
      </c>
      <c r="F11" s="2648" t="s">
        <v>686</v>
      </c>
      <c r="G11" s="644" t="s">
        <v>36</v>
      </c>
      <c r="H11" s="692">
        <f>I11+K11</f>
        <v>0</v>
      </c>
      <c r="I11" s="646">
        <v>0</v>
      </c>
      <c r="J11" s="646">
        <v>0</v>
      </c>
      <c r="K11" s="298">
        <v>0</v>
      </c>
      <c r="L11" s="716">
        <v>0</v>
      </c>
      <c r="M11" s="716">
        <v>0</v>
      </c>
      <c r="N11" s="3510" t="s">
        <v>687</v>
      </c>
      <c r="O11" s="694"/>
      <c r="P11" s="694">
        <v>4</v>
      </c>
      <c r="Q11" s="712">
        <v>5</v>
      </c>
    </row>
    <row r="12" spans="1:17" ht="13.8" thickBot="1">
      <c r="A12" s="2640"/>
      <c r="B12" s="2643"/>
      <c r="C12" s="2598"/>
      <c r="D12" s="3509"/>
      <c r="E12" s="2555"/>
      <c r="F12" s="2650"/>
      <c r="G12" s="645" t="s">
        <v>12</v>
      </c>
      <c r="H12" s="655">
        <f>SUM(H11:H11)</f>
        <v>0</v>
      </c>
      <c r="I12" s="32">
        <f>I11</f>
        <v>0</v>
      </c>
      <c r="J12" s="32">
        <f>J11</f>
        <v>0</v>
      </c>
      <c r="K12" s="33">
        <f>K11</f>
        <v>0</v>
      </c>
      <c r="L12" s="27">
        <f>SUM(L11:L11)</f>
        <v>0</v>
      </c>
      <c r="M12" s="68">
        <f>SUM(M11:M11)</f>
        <v>0</v>
      </c>
      <c r="N12" s="3511"/>
      <c r="O12" s="1477"/>
      <c r="P12" s="1477"/>
      <c r="Q12" s="1478"/>
    </row>
    <row r="13" spans="1:17">
      <c r="A13" s="1364" t="s">
        <v>11</v>
      </c>
      <c r="B13" s="1294" t="s">
        <v>11</v>
      </c>
      <c r="C13" s="2619" t="s">
        <v>13</v>
      </c>
      <c r="D13" s="3514" t="s">
        <v>688</v>
      </c>
      <c r="E13" s="2554" t="s">
        <v>40</v>
      </c>
      <c r="F13" s="2648" t="s">
        <v>686</v>
      </c>
      <c r="G13" s="663" t="s">
        <v>36</v>
      </c>
      <c r="H13" s="660">
        <f>I13+K13</f>
        <v>60</v>
      </c>
      <c r="I13" s="661">
        <v>60</v>
      </c>
      <c r="J13" s="661">
        <v>0</v>
      </c>
      <c r="K13" s="52">
        <v>0</v>
      </c>
      <c r="L13" s="53">
        <v>30</v>
      </c>
      <c r="M13" s="711">
        <v>40</v>
      </c>
      <c r="N13" s="3512" t="s">
        <v>689</v>
      </c>
      <c r="O13" s="1479">
        <v>1</v>
      </c>
      <c r="P13" s="1480">
        <v>1</v>
      </c>
      <c r="Q13" s="1481">
        <v>2</v>
      </c>
    </row>
    <row r="14" spans="1:17" ht="16.95" customHeight="1" thickBot="1">
      <c r="A14" s="1366"/>
      <c r="B14" s="664"/>
      <c r="C14" s="2620"/>
      <c r="D14" s="3516"/>
      <c r="E14" s="2555"/>
      <c r="F14" s="2650"/>
      <c r="G14" s="645" t="s">
        <v>12</v>
      </c>
      <c r="H14" s="655">
        <f t="shared" ref="H14:M14" si="0">H13</f>
        <v>60</v>
      </c>
      <c r="I14" s="32">
        <f t="shared" si="0"/>
        <v>60</v>
      </c>
      <c r="J14" s="32">
        <f t="shared" si="0"/>
        <v>0</v>
      </c>
      <c r="K14" s="33">
        <f t="shared" si="0"/>
        <v>0</v>
      </c>
      <c r="L14" s="27">
        <f t="shared" si="0"/>
        <v>30</v>
      </c>
      <c r="M14" s="68">
        <f t="shared" si="0"/>
        <v>40</v>
      </c>
      <c r="N14" s="3513"/>
      <c r="O14" s="1482"/>
      <c r="P14" s="1483"/>
      <c r="Q14" s="1484"/>
    </row>
    <row r="15" spans="1:17">
      <c r="A15" s="1364" t="s">
        <v>11</v>
      </c>
      <c r="B15" s="1294" t="s">
        <v>11</v>
      </c>
      <c r="C15" s="2619" t="s">
        <v>34</v>
      </c>
      <c r="D15" s="3514" t="s">
        <v>690</v>
      </c>
      <c r="E15" s="2554" t="s">
        <v>40</v>
      </c>
      <c r="F15" s="2648" t="s">
        <v>686</v>
      </c>
      <c r="G15" s="663" t="s">
        <v>36</v>
      </c>
      <c r="H15" s="660">
        <f>I15+K15</f>
        <v>0</v>
      </c>
      <c r="I15" s="661">
        <v>0</v>
      </c>
      <c r="J15" s="661">
        <v>0</v>
      </c>
      <c r="K15" s="52">
        <v>0</v>
      </c>
      <c r="L15" s="53">
        <v>0</v>
      </c>
      <c r="M15" s="711">
        <v>0</v>
      </c>
      <c r="N15" s="3517" t="s">
        <v>691</v>
      </c>
      <c r="O15" s="1485">
        <v>0.8</v>
      </c>
      <c r="P15" s="1485">
        <v>0.9</v>
      </c>
      <c r="Q15" s="1486">
        <v>1</v>
      </c>
    </row>
    <row r="16" spans="1:17">
      <c r="A16" s="1365"/>
      <c r="B16" s="1367"/>
      <c r="C16" s="2609"/>
      <c r="D16" s="3515"/>
      <c r="E16" s="2579"/>
      <c r="F16" s="2649"/>
      <c r="G16" s="1362"/>
      <c r="H16" s="56"/>
      <c r="I16" s="57"/>
      <c r="J16" s="57"/>
      <c r="K16" s="58"/>
      <c r="L16" s="63"/>
      <c r="M16" s="64"/>
      <c r="N16" s="3518"/>
      <c r="O16" s="999"/>
      <c r="P16" s="999"/>
      <c r="Q16" s="1000"/>
    </row>
    <row r="17" spans="1:17" ht="16.95" customHeight="1" thickBot="1">
      <c r="A17" s="1366"/>
      <c r="B17" s="664"/>
      <c r="C17" s="2620"/>
      <c r="D17" s="3516"/>
      <c r="E17" s="2555"/>
      <c r="F17" s="2650"/>
      <c r="G17" s="645" t="s">
        <v>12</v>
      </c>
      <c r="H17" s="34">
        <f t="shared" ref="H17:M17" si="1">H15</f>
        <v>0</v>
      </c>
      <c r="I17" s="32">
        <f t="shared" si="1"/>
        <v>0</v>
      </c>
      <c r="J17" s="32">
        <f t="shared" si="1"/>
        <v>0</v>
      </c>
      <c r="K17" s="301">
        <f t="shared" si="1"/>
        <v>0</v>
      </c>
      <c r="L17" s="27">
        <f t="shared" si="1"/>
        <v>0</v>
      </c>
      <c r="M17" s="68">
        <f t="shared" si="1"/>
        <v>0</v>
      </c>
      <c r="N17" s="3519"/>
      <c r="O17" s="1487"/>
      <c r="P17" s="1487"/>
      <c r="Q17" s="1488"/>
    </row>
    <row r="18" spans="1:17">
      <c r="A18" s="1364" t="s">
        <v>11</v>
      </c>
      <c r="B18" s="1294" t="s">
        <v>11</v>
      </c>
      <c r="C18" s="2619" t="s">
        <v>35</v>
      </c>
      <c r="D18" s="3514" t="s">
        <v>692</v>
      </c>
      <c r="E18" s="2554" t="s">
        <v>40</v>
      </c>
      <c r="F18" s="2648" t="s">
        <v>686</v>
      </c>
      <c r="G18" s="663" t="s">
        <v>36</v>
      </c>
      <c r="H18" s="1510">
        <f>I18+K18</f>
        <v>12</v>
      </c>
      <c r="I18" s="1489">
        <v>12</v>
      </c>
      <c r="J18" s="1489">
        <v>0</v>
      </c>
      <c r="K18" s="1358">
        <v>0</v>
      </c>
      <c r="L18" s="53">
        <v>15</v>
      </c>
      <c r="M18" s="711">
        <v>20</v>
      </c>
      <c r="N18" s="3517" t="s">
        <v>693</v>
      </c>
      <c r="O18" s="1485">
        <v>0.6</v>
      </c>
      <c r="P18" s="1485">
        <v>0.7</v>
      </c>
      <c r="Q18" s="1486">
        <v>0.8</v>
      </c>
    </row>
    <row r="19" spans="1:17">
      <c r="A19" s="1365"/>
      <c r="B19" s="1367"/>
      <c r="C19" s="2609"/>
      <c r="D19" s="3515"/>
      <c r="E19" s="2579"/>
      <c r="F19" s="2649"/>
      <c r="G19" s="1362"/>
      <c r="H19" s="56"/>
      <c r="I19" s="57"/>
      <c r="J19" s="57"/>
      <c r="K19" s="58"/>
      <c r="L19" s="63"/>
      <c r="M19" s="64"/>
      <c r="N19" s="3518"/>
      <c r="O19" s="999"/>
      <c r="P19" s="999"/>
      <c r="Q19" s="1000"/>
    </row>
    <row r="20" spans="1:17" ht="32.4" customHeight="1" thickBot="1">
      <c r="A20" s="1366"/>
      <c r="B20" s="664"/>
      <c r="C20" s="2620"/>
      <c r="D20" s="3516"/>
      <c r="E20" s="2555"/>
      <c r="F20" s="2650"/>
      <c r="G20" s="645" t="s">
        <v>12</v>
      </c>
      <c r="H20" s="655">
        <f t="shared" ref="H20:M20" si="2">H18</f>
        <v>12</v>
      </c>
      <c r="I20" s="655">
        <f t="shared" si="2"/>
        <v>12</v>
      </c>
      <c r="J20" s="655">
        <f t="shared" si="2"/>
        <v>0</v>
      </c>
      <c r="K20" s="34">
        <f t="shared" si="2"/>
        <v>0</v>
      </c>
      <c r="L20" s="27">
        <f t="shared" si="2"/>
        <v>15</v>
      </c>
      <c r="M20" s="68">
        <f t="shared" si="2"/>
        <v>20</v>
      </c>
      <c r="N20" s="3519"/>
      <c r="O20" s="1487"/>
      <c r="P20" s="1487"/>
      <c r="Q20" s="1488"/>
    </row>
    <row r="21" spans="1:17" ht="13.8" thickBot="1">
      <c r="A21" s="642"/>
      <c r="B21" s="649"/>
      <c r="C21" s="2568" t="s">
        <v>14</v>
      </c>
      <c r="D21" s="2569"/>
      <c r="E21" s="2569"/>
      <c r="F21" s="2569"/>
      <c r="G21" s="2571"/>
      <c r="H21" s="29">
        <f t="shared" ref="H21:M21" si="3">H20+H17+H14+H12</f>
        <v>72</v>
      </c>
      <c r="I21" s="29">
        <f t="shared" si="3"/>
        <v>72</v>
      </c>
      <c r="J21" s="29">
        <f t="shared" si="3"/>
        <v>0</v>
      </c>
      <c r="K21" s="303">
        <f t="shared" si="3"/>
        <v>0</v>
      </c>
      <c r="L21" s="304">
        <f t="shared" si="3"/>
        <v>45</v>
      </c>
      <c r="M21" s="29">
        <f t="shared" si="3"/>
        <v>60</v>
      </c>
      <c r="N21" s="650"/>
      <c r="O21" s="651"/>
      <c r="P21" s="651"/>
      <c r="Q21" s="652"/>
    </row>
    <row r="22" spans="1:17" ht="13.8" thickBot="1">
      <c r="A22" s="642" t="s">
        <v>11</v>
      </c>
      <c r="B22" s="643" t="s">
        <v>13</v>
      </c>
      <c r="C22" s="2563" t="s">
        <v>707</v>
      </c>
      <c r="D22" s="2563"/>
      <c r="E22" s="2563"/>
      <c r="F22" s="2563"/>
      <c r="G22" s="2563"/>
      <c r="H22" s="2563"/>
      <c r="I22" s="2563"/>
      <c r="J22" s="2563"/>
      <c r="K22" s="2563"/>
      <c r="L22" s="2563"/>
      <c r="M22" s="2563"/>
      <c r="N22" s="2563"/>
      <c r="O22" s="2563"/>
      <c r="P22" s="2563"/>
      <c r="Q22" s="2574"/>
    </row>
    <row r="23" spans="1:17" ht="14.4" customHeight="1">
      <c r="A23" s="1364" t="s">
        <v>11</v>
      </c>
      <c r="B23" s="1294" t="s">
        <v>13</v>
      </c>
      <c r="C23" s="2550" t="s">
        <v>11</v>
      </c>
      <c r="D23" s="3514" t="s">
        <v>694</v>
      </c>
      <c r="E23" s="2554" t="s">
        <v>695</v>
      </c>
      <c r="F23" s="2648" t="s">
        <v>686</v>
      </c>
      <c r="G23" s="663" t="s">
        <v>36</v>
      </c>
      <c r="H23" s="670">
        <f>I23+K23</f>
        <v>35</v>
      </c>
      <c r="I23" s="718">
        <v>5</v>
      </c>
      <c r="J23" s="675">
        <v>0</v>
      </c>
      <c r="K23" s="718">
        <v>30</v>
      </c>
      <c r="L23" s="670">
        <v>40</v>
      </c>
      <c r="M23" s="718">
        <v>50</v>
      </c>
      <c r="N23" s="3520" t="s">
        <v>696</v>
      </c>
      <c r="O23" s="992" t="s">
        <v>41</v>
      </c>
      <c r="P23" s="992" t="s">
        <v>41</v>
      </c>
      <c r="Q23" s="993" t="s">
        <v>41</v>
      </c>
    </row>
    <row r="24" spans="1:17" ht="25.2" customHeight="1">
      <c r="A24" s="1365"/>
      <c r="B24" s="1367"/>
      <c r="C24" s="2575"/>
      <c r="D24" s="3515"/>
      <c r="E24" s="2578"/>
      <c r="F24" s="2622"/>
      <c r="G24" s="1362"/>
      <c r="H24" s="994"/>
      <c r="I24" s="1490" t="s">
        <v>697</v>
      </c>
      <c r="J24" s="1491"/>
      <c r="K24" s="1490"/>
      <c r="L24" s="994"/>
      <c r="M24" s="1490"/>
      <c r="N24" s="3521"/>
      <c r="O24" s="1359"/>
      <c r="P24" s="1359"/>
      <c r="Q24" s="1360"/>
    </row>
    <row r="25" spans="1:17" ht="54.6" customHeight="1" thickBot="1">
      <c r="A25" s="682"/>
      <c r="B25" s="664"/>
      <c r="C25" s="2551"/>
      <c r="D25" s="3516"/>
      <c r="E25" s="2555"/>
      <c r="F25" s="2650"/>
      <c r="G25" s="645" t="s">
        <v>12</v>
      </c>
      <c r="H25" s="128">
        <f t="shared" ref="H25:M25" si="4">H23*1</f>
        <v>35</v>
      </c>
      <c r="I25" s="705">
        <f t="shared" si="4"/>
        <v>5</v>
      </c>
      <c r="J25" s="1492">
        <f t="shared" si="4"/>
        <v>0</v>
      </c>
      <c r="K25" s="141">
        <f t="shared" si="4"/>
        <v>30</v>
      </c>
      <c r="L25" s="128">
        <f t="shared" si="4"/>
        <v>40</v>
      </c>
      <c r="M25" s="128">
        <f t="shared" si="4"/>
        <v>50</v>
      </c>
      <c r="N25" s="1518" t="s">
        <v>698</v>
      </c>
      <c r="O25" s="976" t="s">
        <v>41</v>
      </c>
      <c r="P25" s="688" t="s">
        <v>41</v>
      </c>
      <c r="Q25" s="975" t="s">
        <v>41</v>
      </c>
    </row>
    <row r="26" spans="1:17">
      <c r="A26" s="1364" t="s">
        <v>11</v>
      </c>
      <c r="B26" s="1294" t="s">
        <v>13</v>
      </c>
      <c r="C26" s="2550" t="s">
        <v>54</v>
      </c>
      <c r="D26" s="3514" t="s">
        <v>699</v>
      </c>
      <c r="E26" s="2554" t="s">
        <v>40</v>
      </c>
      <c r="F26" s="2648" t="s">
        <v>686</v>
      </c>
      <c r="G26" s="644" t="s">
        <v>36</v>
      </c>
      <c r="H26" s="670">
        <f>I26+K26</f>
        <v>0</v>
      </c>
      <c r="I26" s="718">
        <v>0</v>
      </c>
      <c r="J26" s="675">
        <v>0</v>
      </c>
      <c r="K26" s="718">
        <v>0</v>
      </c>
      <c r="L26" s="670">
        <v>0</v>
      </c>
      <c r="M26" s="718">
        <v>0</v>
      </c>
      <c r="N26" s="3522" t="s">
        <v>708</v>
      </c>
      <c r="O26" s="992" t="s">
        <v>41</v>
      </c>
      <c r="P26" s="992" t="s">
        <v>41</v>
      </c>
      <c r="Q26" s="993" t="s">
        <v>41</v>
      </c>
    </row>
    <row r="27" spans="1:17">
      <c r="A27" s="1365"/>
      <c r="B27" s="1367"/>
      <c r="C27" s="2576"/>
      <c r="D27" s="3515"/>
      <c r="E27" s="2579"/>
      <c r="F27" s="2649"/>
      <c r="G27" s="295"/>
      <c r="H27" s="1493"/>
      <c r="I27" s="1494"/>
      <c r="J27" s="1495"/>
      <c r="K27" s="1496"/>
      <c r="L27" s="120"/>
      <c r="M27" s="1494"/>
      <c r="N27" s="3524"/>
      <c r="O27" s="700"/>
      <c r="P27" s="701"/>
      <c r="Q27" s="702"/>
    </row>
    <row r="28" spans="1:17" ht="12.6" customHeight="1" thickBot="1">
      <c r="A28" s="682"/>
      <c r="B28" s="664"/>
      <c r="C28" s="2551"/>
      <c r="D28" s="3516"/>
      <c r="E28" s="2555"/>
      <c r="F28" s="2650"/>
      <c r="G28" s="124" t="s">
        <v>12</v>
      </c>
      <c r="H28" s="128">
        <f t="shared" ref="H28:M28" si="5">H26+H27</f>
        <v>0</v>
      </c>
      <c r="I28" s="705">
        <f t="shared" si="5"/>
        <v>0</v>
      </c>
      <c r="J28" s="1492">
        <f t="shared" si="5"/>
        <v>0</v>
      </c>
      <c r="K28" s="1497">
        <f t="shared" si="5"/>
        <v>0</v>
      </c>
      <c r="L28" s="128">
        <f t="shared" si="5"/>
        <v>0</v>
      </c>
      <c r="M28" s="128">
        <f t="shared" si="5"/>
        <v>0</v>
      </c>
      <c r="N28" s="3523"/>
      <c r="O28" s="976"/>
      <c r="P28" s="688"/>
      <c r="Q28" s="975"/>
    </row>
    <row r="29" spans="1:17">
      <c r="A29" s="1364" t="s">
        <v>11</v>
      </c>
      <c r="B29" s="1294" t="s">
        <v>13</v>
      </c>
      <c r="C29" s="2550" t="s">
        <v>37</v>
      </c>
      <c r="D29" s="3514" t="s">
        <v>700</v>
      </c>
      <c r="E29" s="2554" t="s">
        <v>40</v>
      </c>
      <c r="F29" s="2648" t="s">
        <v>686</v>
      </c>
      <c r="G29" s="644" t="s">
        <v>36</v>
      </c>
      <c r="H29" s="670">
        <f>I29+K29</f>
        <v>0</v>
      </c>
      <c r="I29" s="718">
        <v>0</v>
      </c>
      <c r="J29" s="675">
        <v>0</v>
      </c>
      <c r="K29" s="718">
        <v>0</v>
      </c>
      <c r="L29" s="670">
        <v>0</v>
      </c>
      <c r="M29" s="718">
        <v>0</v>
      </c>
      <c r="N29" s="3522" t="s">
        <v>701</v>
      </c>
      <c r="O29" s="992" t="s">
        <v>41</v>
      </c>
      <c r="P29" s="992" t="s">
        <v>41</v>
      </c>
      <c r="Q29" s="993" t="s">
        <v>41</v>
      </c>
    </row>
    <row r="30" spans="1:17">
      <c r="A30" s="1365"/>
      <c r="B30" s="1367"/>
      <c r="C30" s="2576"/>
      <c r="D30" s="3515"/>
      <c r="E30" s="2579"/>
      <c r="F30" s="2649"/>
      <c r="G30" s="1001"/>
      <c r="H30" s="120"/>
      <c r="I30" s="1494"/>
      <c r="J30" s="1495"/>
      <c r="K30" s="1494"/>
      <c r="L30" s="120"/>
      <c r="M30" s="1494"/>
      <c r="N30" s="3524"/>
      <c r="O30" s="700"/>
      <c r="P30" s="701"/>
      <c r="Q30" s="702"/>
    </row>
    <row r="31" spans="1:17" ht="17.399999999999999" customHeight="1" thickBot="1">
      <c r="A31" s="682"/>
      <c r="B31" s="664"/>
      <c r="C31" s="2551"/>
      <c r="D31" s="3516"/>
      <c r="E31" s="2555"/>
      <c r="F31" s="2650"/>
      <c r="G31" s="124" t="s">
        <v>12</v>
      </c>
      <c r="H31" s="128">
        <f t="shared" ref="H31:M31" si="6">H29+H30</f>
        <v>0</v>
      </c>
      <c r="I31" s="705">
        <f t="shared" si="6"/>
        <v>0</v>
      </c>
      <c r="J31" s="1492">
        <f t="shared" si="6"/>
        <v>0</v>
      </c>
      <c r="K31" s="129">
        <f t="shared" si="6"/>
        <v>0</v>
      </c>
      <c r="L31" s="128">
        <f t="shared" si="6"/>
        <v>0</v>
      </c>
      <c r="M31" s="128">
        <f t="shared" si="6"/>
        <v>0</v>
      </c>
      <c r="N31" s="3523"/>
      <c r="O31" s="976"/>
      <c r="P31" s="688"/>
      <c r="Q31" s="975"/>
    </row>
    <row r="32" spans="1:17">
      <c r="A32" s="1364" t="s">
        <v>11</v>
      </c>
      <c r="B32" s="1294" t="s">
        <v>13</v>
      </c>
      <c r="C32" s="2550" t="s">
        <v>55</v>
      </c>
      <c r="D32" s="3514" t="s">
        <v>702</v>
      </c>
      <c r="E32" s="2554" t="s">
        <v>40</v>
      </c>
      <c r="F32" s="2648" t="s">
        <v>686</v>
      </c>
      <c r="G32" s="644" t="s">
        <v>36</v>
      </c>
      <c r="H32" s="670">
        <f>I32+K32</f>
        <v>74</v>
      </c>
      <c r="I32" s="718">
        <v>44</v>
      </c>
      <c r="J32" s="675">
        <v>0</v>
      </c>
      <c r="K32" s="718">
        <v>30</v>
      </c>
      <c r="L32" s="670">
        <v>100</v>
      </c>
      <c r="M32" s="718">
        <v>120</v>
      </c>
      <c r="N32" s="3522" t="s">
        <v>703</v>
      </c>
      <c r="O32" s="992" t="s">
        <v>41</v>
      </c>
      <c r="P32" s="1498" t="s">
        <v>41</v>
      </c>
      <c r="Q32" s="1498" t="s">
        <v>41</v>
      </c>
    </row>
    <row r="33" spans="1:17" ht="58.2" customHeight="1" thickBot="1">
      <c r="A33" s="682"/>
      <c r="B33" s="664"/>
      <c r="C33" s="2551"/>
      <c r="D33" s="3516"/>
      <c r="E33" s="2555"/>
      <c r="F33" s="2650"/>
      <c r="G33" s="124" t="s">
        <v>12</v>
      </c>
      <c r="H33" s="128">
        <f t="shared" ref="H33:M33" si="7">H32</f>
        <v>74</v>
      </c>
      <c r="I33" s="705">
        <f t="shared" si="7"/>
        <v>44</v>
      </c>
      <c r="J33" s="1492">
        <f t="shared" si="7"/>
        <v>0</v>
      </c>
      <c r="K33" s="141">
        <f t="shared" si="7"/>
        <v>30</v>
      </c>
      <c r="L33" s="128">
        <f t="shared" si="7"/>
        <v>100</v>
      </c>
      <c r="M33" s="128">
        <f t="shared" si="7"/>
        <v>120</v>
      </c>
      <c r="N33" s="3523"/>
      <c r="O33" s="976"/>
      <c r="P33" s="688"/>
      <c r="Q33" s="975"/>
    </row>
    <row r="34" spans="1:17" ht="13.8" thickBot="1">
      <c r="A34" s="642"/>
      <c r="B34" s="649"/>
      <c r="C34" s="2568" t="s">
        <v>14</v>
      </c>
      <c r="D34" s="2569"/>
      <c r="E34" s="2569"/>
      <c r="F34" s="2569"/>
      <c r="G34" s="2571"/>
      <c r="H34" s="29">
        <f t="shared" ref="H34:M34" si="8">H33+H31+H28+H25</f>
        <v>109</v>
      </c>
      <c r="I34" s="29">
        <f t="shared" si="8"/>
        <v>49</v>
      </c>
      <c r="J34" s="29">
        <f t="shared" si="8"/>
        <v>0</v>
      </c>
      <c r="K34" s="29">
        <f t="shared" si="8"/>
        <v>60</v>
      </c>
      <c r="L34" s="29">
        <f t="shared" si="8"/>
        <v>140</v>
      </c>
      <c r="M34" s="29">
        <f t="shared" si="8"/>
        <v>170</v>
      </c>
      <c r="N34" s="650"/>
      <c r="O34" s="651"/>
      <c r="P34" s="651"/>
      <c r="Q34" s="652"/>
    </row>
    <row r="35" spans="1:17" ht="13.8" thickBot="1">
      <c r="A35" s="1366"/>
      <c r="B35" s="1499"/>
      <c r="C35" s="2540" t="s">
        <v>60</v>
      </c>
      <c r="D35" s="2541"/>
      <c r="E35" s="2541"/>
      <c r="F35" s="2541"/>
      <c r="G35" s="2541"/>
      <c r="H35" s="1500">
        <f t="shared" ref="H35:M35" si="9">H34+H21</f>
        <v>181</v>
      </c>
      <c r="I35" s="1500">
        <f t="shared" si="9"/>
        <v>121</v>
      </c>
      <c r="J35" s="1500">
        <f t="shared" si="9"/>
        <v>0</v>
      </c>
      <c r="K35" s="1500">
        <f t="shared" si="9"/>
        <v>60</v>
      </c>
      <c r="L35" s="1500">
        <f t="shared" si="9"/>
        <v>185</v>
      </c>
      <c r="M35" s="1500">
        <f t="shared" si="9"/>
        <v>230</v>
      </c>
      <c r="N35" s="1501"/>
      <c r="O35" s="1502"/>
      <c r="P35" s="1502"/>
      <c r="Q35" s="1503"/>
    </row>
    <row r="36" spans="1:17" ht="13.8" thickBot="1">
      <c r="A36" s="1504"/>
      <c r="B36" s="3194" t="s">
        <v>15</v>
      </c>
      <c r="C36" s="2542"/>
      <c r="D36" s="2542"/>
      <c r="E36" s="2542"/>
      <c r="F36" s="2542"/>
      <c r="G36" s="2542"/>
      <c r="H36" s="1505">
        <f>H35</f>
        <v>181</v>
      </c>
      <c r="I36" s="1505">
        <f>I35</f>
        <v>121</v>
      </c>
      <c r="J36" s="1505">
        <f>J35</f>
        <v>0</v>
      </c>
      <c r="K36" s="1505">
        <f>K35</f>
        <v>60</v>
      </c>
      <c r="L36" s="1505">
        <f>L35*1</f>
        <v>185</v>
      </c>
      <c r="M36" s="1505">
        <f>M35*1</f>
        <v>230</v>
      </c>
      <c r="N36" s="2543"/>
      <c r="O36" s="2544"/>
      <c r="P36" s="2544"/>
      <c r="Q36" s="2545"/>
    </row>
    <row r="37" spans="1:17">
      <c r="A37" s="1506"/>
      <c r="B37" s="1507"/>
      <c r="C37" s="1507"/>
      <c r="D37" s="1507"/>
      <c r="E37" s="1507"/>
      <c r="F37" s="1507"/>
      <c r="G37" s="1507"/>
      <c r="H37" s="1508"/>
      <c r="I37" s="1508"/>
      <c r="J37" s="1508"/>
      <c r="K37" s="1508"/>
      <c r="L37" s="1508"/>
      <c r="M37" s="1508"/>
      <c r="N37" s="1509"/>
      <c r="O37" s="1509"/>
      <c r="P37" s="1509"/>
      <c r="Q37" s="1509"/>
    </row>
    <row r="38" spans="1:17" ht="16.2" thickBot="1">
      <c r="A38" s="634"/>
      <c r="B38" s="635"/>
      <c r="C38" s="635"/>
      <c r="D38" s="635"/>
      <c r="E38" s="635"/>
      <c r="F38" s="2548" t="s">
        <v>16</v>
      </c>
      <c r="G38" s="2548"/>
      <c r="H38" s="2548"/>
      <c r="I38" s="2548"/>
      <c r="J38" s="2548"/>
      <c r="K38" s="2548"/>
      <c r="L38" s="2548"/>
      <c r="M38" s="2548"/>
      <c r="N38" s="637"/>
      <c r="O38" s="637"/>
      <c r="P38" s="637"/>
      <c r="Q38" s="637"/>
    </row>
    <row r="39" spans="1:17" ht="40.200000000000003" customHeight="1" thickBot="1">
      <c r="A39" s="633"/>
      <c r="B39" s="633"/>
      <c r="C39" s="636"/>
      <c r="D39" s="2528" t="s">
        <v>17</v>
      </c>
      <c r="E39" s="2529"/>
      <c r="F39" s="2529"/>
      <c r="G39" s="2529"/>
      <c r="H39" s="2530"/>
      <c r="I39" s="3533" t="s">
        <v>705</v>
      </c>
      <c r="J39" s="3534"/>
      <c r="K39" s="3534"/>
      <c r="L39" s="3535"/>
      <c r="M39" s="659"/>
      <c r="N39" s="633"/>
      <c r="O39" s="684"/>
      <c r="P39" s="633"/>
      <c r="Q39" s="633"/>
    </row>
    <row r="40" spans="1:17" ht="13.8" thickBot="1">
      <c r="A40" s="633"/>
      <c r="B40" s="633"/>
      <c r="C40" s="633"/>
      <c r="D40" s="2518" t="s">
        <v>18</v>
      </c>
      <c r="E40" s="3528"/>
      <c r="F40" s="3528"/>
      <c r="G40" s="3528"/>
      <c r="H40" s="3529"/>
      <c r="I40" s="2521">
        <f>I41+I42+I43+I44+I45+I46+I47</f>
        <v>181</v>
      </c>
      <c r="J40" s="2522"/>
      <c r="K40" s="2522"/>
      <c r="L40" s="2523"/>
      <c r="M40" s="633"/>
      <c r="N40" s="633"/>
      <c r="O40" s="684"/>
      <c r="P40" s="633"/>
      <c r="Q40" s="633"/>
    </row>
    <row r="41" spans="1:17">
      <c r="A41" s="633"/>
      <c r="B41" s="633"/>
      <c r="C41" s="633"/>
      <c r="D41" s="2506" t="s">
        <v>61</v>
      </c>
      <c r="E41" s="3536"/>
      <c r="F41" s="3536"/>
      <c r="G41" s="3536"/>
      <c r="H41" s="3537"/>
      <c r="I41" s="2535">
        <v>181</v>
      </c>
      <c r="J41" s="2536"/>
      <c r="K41" s="2536"/>
      <c r="L41" s="2537"/>
      <c r="M41" s="633"/>
      <c r="N41" s="633"/>
      <c r="O41" s="684"/>
      <c r="P41" s="633"/>
      <c r="Q41" s="633"/>
    </row>
    <row r="42" spans="1:17">
      <c r="A42" s="633"/>
      <c r="B42" s="633"/>
      <c r="C42" s="633"/>
      <c r="D42" s="2524" t="s">
        <v>62</v>
      </c>
      <c r="E42" s="3359"/>
      <c r="F42" s="3359"/>
      <c r="G42" s="3359"/>
      <c r="H42" s="3360"/>
      <c r="I42" s="2509"/>
      <c r="J42" s="2499"/>
      <c r="K42" s="2499"/>
      <c r="L42" s="2500"/>
      <c r="M42" s="633"/>
      <c r="N42" s="633"/>
      <c r="O42" s="684"/>
      <c r="P42" s="633"/>
      <c r="Q42" s="633"/>
    </row>
    <row r="43" spans="1:17">
      <c r="A43" s="633"/>
      <c r="B43" s="633"/>
      <c r="C43" s="633"/>
      <c r="D43" s="2496" t="s">
        <v>225</v>
      </c>
      <c r="E43" s="3530"/>
      <c r="F43" s="3530"/>
      <c r="G43" s="3530"/>
      <c r="H43" s="3532"/>
      <c r="I43" s="2509"/>
      <c r="J43" s="2499"/>
      <c r="K43" s="2499"/>
      <c r="L43" s="2500"/>
      <c r="M43" s="633"/>
      <c r="N43" s="633"/>
      <c r="O43" s="684"/>
      <c r="P43" s="633"/>
      <c r="Q43" s="633"/>
    </row>
    <row r="44" spans="1:17">
      <c r="A44" s="633"/>
      <c r="B44" s="633"/>
      <c r="C44" s="633"/>
      <c r="D44" s="2496" t="s">
        <v>119</v>
      </c>
      <c r="E44" s="3530"/>
      <c r="F44" s="3530"/>
      <c r="G44" s="3530"/>
      <c r="H44" s="3532"/>
      <c r="I44" s="2509">
        <v>0</v>
      </c>
      <c r="J44" s="2499"/>
      <c r="K44" s="2499"/>
      <c r="L44" s="2500"/>
      <c r="M44" s="633"/>
      <c r="N44" s="633"/>
      <c r="O44" s="684"/>
      <c r="P44" s="633"/>
      <c r="Q44" s="633"/>
    </row>
    <row r="45" spans="1:17">
      <c r="A45" s="633"/>
      <c r="B45" s="633"/>
      <c r="C45" s="633"/>
      <c r="D45" s="2524" t="s">
        <v>221</v>
      </c>
      <c r="E45" s="3359"/>
      <c r="F45" s="3359"/>
      <c r="G45" s="3359"/>
      <c r="H45" s="3360"/>
      <c r="I45" s="2509"/>
      <c r="J45" s="2499"/>
      <c r="K45" s="2499"/>
      <c r="L45" s="2500"/>
      <c r="M45" s="1002"/>
      <c r="N45" s="1002"/>
      <c r="O45" s="1002"/>
      <c r="P45" s="1002"/>
      <c r="Q45" s="1002"/>
    </row>
    <row r="46" spans="1:17">
      <c r="A46" s="633"/>
      <c r="B46" s="633"/>
      <c r="C46" s="633"/>
      <c r="D46" s="3140" t="s">
        <v>63</v>
      </c>
      <c r="E46" s="3141"/>
      <c r="F46" s="3141"/>
      <c r="G46" s="3141"/>
      <c r="H46" s="3142"/>
      <c r="I46" s="2509"/>
      <c r="J46" s="2510"/>
      <c r="K46" s="2510"/>
      <c r="L46" s="2511"/>
      <c r="M46" s="1002"/>
      <c r="N46" s="1002"/>
      <c r="O46" s="1002"/>
      <c r="P46" s="1002"/>
      <c r="Q46" s="1002"/>
    </row>
    <row r="47" spans="1:17" ht="13.8" thickBot="1">
      <c r="A47" s="633"/>
      <c r="B47" s="633"/>
      <c r="C47" s="633"/>
      <c r="D47" s="2512" t="s">
        <v>64</v>
      </c>
      <c r="E47" s="2513"/>
      <c r="F47" s="2513"/>
      <c r="G47" s="2513"/>
      <c r="H47" s="2514"/>
      <c r="I47" s="3527"/>
      <c r="J47" s="2862"/>
      <c r="K47" s="2862"/>
      <c r="L47" s="2863"/>
      <c r="M47" s="1002"/>
      <c r="N47" s="1002"/>
      <c r="O47" s="1002"/>
      <c r="P47" s="1002"/>
      <c r="Q47" s="1002"/>
    </row>
    <row r="48" spans="1:17" ht="13.8" thickBot="1">
      <c r="A48" s="633"/>
      <c r="B48" s="633"/>
      <c r="C48" s="633"/>
      <c r="D48" s="2518" t="s">
        <v>19</v>
      </c>
      <c r="E48" s="3528"/>
      <c r="F48" s="3528"/>
      <c r="G48" s="3528"/>
      <c r="H48" s="3529"/>
      <c r="I48" s="2521">
        <f>I49*1</f>
        <v>0</v>
      </c>
      <c r="J48" s="2522"/>
      <c r="K48" s="2522"/>
      <c r="L48" s="2523"/>
      <c r="M48" s="633"/>
      <c r="N48" s="633"/>
      <c r="O48" s="684"/>
      <c r="P48" s="633"/>
      <c r="Q48" s="633"/>
    </row>
    <row r="49" spans="1:17" ht="13.8" thickBot="1">
      <c r="A49" s="633"/>
      <c r="B49" s="633"/>
      <c r="C49" s="633"/>
      <c r="D49" s="2496" t="s">
        <v>65</v>
      </c>
      <c r="E49" s="3530"/>
      <c r="F49" s="3530"/>
      <c r="G49" s="3530"/>
      <c r="H49" s="3531"/>
      <c r="I49" s="2499"/>
      <c r="J49" s="2499"/>
      <c r="K49" s="2499"/>
      <c r="L49" s="2500"/>
      <c r="M49" s="633"/>
      <c r="N49" s="633"/>
      <c r="O49" s="684"/>
      <c r="P49" s="633"/>
      <c r="Q49" s="633"/>
    </row>
    <row r="50" spans="1:17" ht="13.8" thickBot="1">
      <c r="A50" s="633"/>
      <c r="B50" s="633"/>
      <c r="C50" s="633"/>
      <c r="D50" s="2501" t="s">
        <v>20</v>
      </c>
      <c r="E50" s="3525"/>
      <c r="F50" s="3525"/>
      <c r="G50" s="3525"/>
      <c r="H50" s="3526"/>
      <c r="I50" s="2504">
        <f>I40+I48</f>
        <v>181</v>
      </c>
      <c r="J50" s="2504"/>
      <c r="K50" s="2504"/>
      <c r="L50" s="2505"/>
      <c r="M50" s="633"/>
      <c r="N50" s="633"/>
      <c r="O50" s="684"/>
      <c r="P50" s="633"/>
      <c r="Q50" s="633"/>
    </row>
  </sheetData>
  <mergeCells count="93">
    <mergeCell ref="N1:Q1"/>
    <mergeCell ref="D45:H45"/>
    <mergeCell ref="I45:L45"/>
    <mergeCell ref="D49:H49"/>
    <mergeCell ref="I49:L49"/>
    <mergeCell ref="D42:H42"/>
    <mergeCell ref="I42:L42"/>
    <mergeCell ref="D43:H43"/>
    <mergeCell ref="I43:L43"/>
    <mergeCell ref="D44:H44"/>
    <mergeCell ref="I44:L44"/>
    <mergeCell ref="D39:H39"/>
    <mergeCell ref="I39:L39"/>
    <mergeCell ref="D40:H40"/>
    <mergeCell ref="I40:L40"/>
    <mergeCell ref="D41:H41"/>
    <mergeCell ref="D50:H50"/>
    <mergeCell ref="I50:L50"/>
    <mergeCell ref="D46:H46"/>
    <mergeCell ref="I46:L46"/>
    <mergeCell ref="D47:H47"/>
    <mergeCell ref="I47:L47"/>
    <mergeCell ref="D48:H48"/>
    <mergeCell ref="I48:L48"/>
    <mergeCell ref="I41:L41"/>
    <mergeCell ref="C35:G35"/>
    <mergeCell ref="B36:G36"/>
    <mergeCell ref="N36:Q36"/>
    <mergeCell ref="F38:M38"/>
    <mergeCell ref="C34:G34"/>
    <mergeCell ref="C32:C33"/>
    <mergeCell ref="D32:D33"/>
    <mergeCell ref="E32:E33"/>
    <mergeCell ref="F32:F33"/>
    <mergeCell ref="N32:N33"/>
    <mergeCell ref="N26:N28"/>
    <mergeCell ref="C29:C31"/>
    <mergeCell ref="D29:D31"/>
    <mergeCell ref="E29:E31"/>
    <mergeCell ref="F29:F31"/>
    <mergeCell ref="N29:N31"/>
    <mergeCell ref="C26:C28"/>
    <mergeCell ref="D26:D28"/>
    <mergeCell ref="E26:E28"/>
    <mergeCell ref="F26:F28"/>
    <mergeCell ref="N23:N24"/>
    <mergeCell ref="C18:C20"/>
    <mergeCell ref="D18:D20"/>
    <mergeCell ref="E18:E20"/>
    <mergeCell ref="F18:F20"/>
    <mergeCell ref="N18:N20"/>
    <mergeCell ref="C21:G21"/>
    <mergeCell ref="C22:Q22"/>
    <mergeCell ref="C23:C25"/>
    <mergeCell ref="D23:D25"/>
    <mergeCell ref="E23:E25"/>
    <mergeCell ref="F23:F25"/>
    <mergeCell ref="N13:N14"/>
    <mergeCell ref="C15:C17"/>
    <mergeCell ref="D15:D17"/>
    <mergeCell ref="E15:E17"/>
    <mergeCell ref="F15:F17"/>
    <mergeCell ref="N15:N17"/>
    <mergeCell ref="C13:C14"/>
    <mergeCell ref="D13:D14"/>
    <mergeCell ref="E13:E14"/>
    <mergeCell ref="F13:F14"/>
    <mergeCell ref="O5:Q5"/>
    <mergeCell ref="B7:Q7"/>
    <mergeCell ref="A11:A12"/>
    <mergeCell ref="B11:B12"/>
    <mergeCell ref="C11:C12"/>
    <mergeCell ref="D11:D12"/>
    <mergeCell ref="E11:E12"/>
    <mergeCell ref="F11:F12"/>
    <mergeCell ref="N11:N12"/>
    <mergeCell ref="C10:Q10"/>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7</vt:i4>
      </vt:variant>
    </vt:vector>
  </HeadingPairs>
  <TitlesOfParts>
    <vt:vector size="24"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'01'!Print_Area</vt:lpstr>
      <vt:lpstr>'03'!Print_Area</vt:lpstr>
      <vt:lpstr>'04'!Print_Area</vt:lpstr>
      <vt:lpstr>'07'!Print_Area</vt:lpstr>
      <vt:lpstr>'12'!Print_Area</vt:lpstr>
      <vt:lpstr>'14'!Print_Area</vt:lpstr>
      <vt:lpstr>'16'!Print_Area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2020-02-24T07:52:57Z</cp:lastPrinted>
  <dcterms:created xsi:type="dcterms:W3CDTF">1996-10-14T23:33:28Z</dcterms:created>
  <dcterms:modified xsi:type="dcterms:W3CDTF">2020-02-24T12:49:15Z</dcterms:modified>
</cp:coreProperties>
</file>