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ne1\Desktop\Biudžetas patikslintas\"/>
    </mc:Choice>
  </mc:AlternateContent>
  <bookViews>
    <workbookView xWindow="480" yWindow="195" windowWidth="11355" windowHeight="7815" activeTab="3"/>
  </bookViews>
  <sheets>
    <sheet name="3 priedas" sheetId="19" r:id="rId1"/>
    <sheet name="2 priedas" sheetId="22" r:id="rId2"/>
    <sheet name="1priedas" sheetId="24" r:id="rId3"/>
    <sheet name="4 priedas" sheetId="25" r:id="rId4"/>
  </sheets>
  <definedNames>
    <definedName name="_xlnm.Print_Titles" localSheetId="2">'1priedas'!$8:$8</definedName>
    <definedName name="_xlnm.Print_Titles" localSheetId="1">'2 priedas'!$4:$6</definedName>
    <definedName name="_xlnm.Print_Titles" localSheetId="0">'3 priedas'!$5:$7</definedName>
    <definedName name="_xlnm.Print_Titles" localSheetId="3">'4 priedas'!$12:$14</definedName>
  </definedNames>
  <calcPr calcId="152511"/>
</workbook>
</file>

<file path=xl/calcChain.xml><?xml version="1.0" encoding="utf-8"?>
<calcChain xmlns="http://schemas.openxmlformats.org/spreadsheetml/2006/main">
  <c r="C447" i="22" l="1"/>
  <c r="B447" i="22"/>
  <c r="C207" i="22"/>
  <c r="D207" i="22"/>
  <c r="E207" i="22"/>
  <c r="B207" i="22"/>
  <c r="B29" i="24" l="1"/>
  <c r="B21" i="24" l="1"/>
  <c r="B20" i="24" s="1"/>
  <c r="B17" i="25" l="1"/>
  <c r="C119" i="25" l="1"/>
  <c r="E119" i="25"/>
  <c r="E122" i="25" s="1"/>
  <c r="E207" i="25" s="1"/>
  <c r="B119" i="25"/>
  <c r="C206" i="25" l="1"/>
  <c r="B206" i="25"/>
  <c r="C490" i="22" l="1"/>
  <c r="D490" i="22"/>
  <c r="B490" i="22"/>
  <c r="E32" i="22"/>
  <c r="C139" i="25" l="1"/>
  <c r="D139" i="25"/>
  <c r="B139" i="25"/>
  <c r="C116" i="25" l="1"/>
  <c r="C122" i="25" s="1"/>
  <c r="D116" i="25"/>
  <c r="D122" i="25" s="1"/>
  <c r="B116" i="25"/>
  <c r="B122" i="25" s="1"/>
  <c r="D143" i="25" l="1"/>
  <c r="D201" i="25"/>
  <c r="D207" i="25" l="1"/>
  <c r="C446" i="22"/>
  <c r="C501" i="22" s="1"/>
  <c r="B446" i="22"/>
  <c r="B501" i="22" s="1"/>
  <c r="C480" i="22" l="1"/>
  <c r="D480" i="22"/>
  <c r="B480" i="22"/>
  <c r="E459" i="22"/>
  <c r="E198" i="22"/>
  <c r="E32" i="25"/>
  <c r="E189" i="22"/>
  <c r="E173" i="22"/>
  <c r="E185" i="22"/>
  <c r="E164" i="22"/>
  <c r="E167" i="22"/>
  <c r="E161" i="22"/>
  <c r="C442" i="22"/>
  <c r="D442" i="22"/>
  <c r="E442" i="22"/>
  <c r="B442" i="22"/>
  <c r="E439" i="22"/>
  <c r="C439" i="22"/>
  <c r="D439" i="22"/>
  <c r="B439" i="22"/>
  <c r="C410" i="22"/>
  <c r="D410" i="22"/>
  <c r="B410" i="22"/>
  <c r="E373" i="22"/>
  <c r="E361" i="22"/>
  <c r="C444" i="22"/>
  <c r="D444" i="22"/>
  <c r="E444" i="22"/>
  <c r="B444" i="22"/>
  <c r="E332" i="22"/>
  <c r="E328" i="22"/>
  <c r="E288" i="22"/>
  <c r="E252" i="22"/>
  <c r="B152" i="22"/>
  <c r="E39" i="22"/>
  <c r="C443" i="22" l="1"/>
  <c r="D443" i="22"/>
  <c r="E443" i="22"/>
  <c r="B443" i="22"/>
  <c r="C201" i="25"/>
  <c r="B201" i="25"/>
  <c r="C143" i="25"/>
  <c r="B143" i="25"/>
  <c r="C17" i="25"/>
  <c r="C128" i="25" l="1"/>
  <c r="B128" i="25"/>
  <c r="C125" i="25"/>
  <c r="C207" i="25" s="1"/>
  <c r="B125" i="25"/>
  <c r="C26" i="25"/>
  <c r="C140" i="22"/>
  <c r="B140" i="22"/>
  <c r="C41" i="22"/>
  <c r="B41" i="22"/>
  <c r="B38" i="22"/>
  <c r="C36" i="22"/>
  <c r="E36" i="22"/>
  <c r="B36" i="22"/>
  <c r="C23" i="22"/>
  <c r="D23" i="22"/>
  <c r="E23" i="22"/>
  <c r="B23" i="22"/>
  <c r="C18" i="22"/>
  <c r="E18" i="22"/>
  <c r="B18" i="22"/>
  <c r="B207" i="25" l="1"/>
  <c r="C46" i="22"/>
  <c r="B46" i="22"/>
  <c r="C135" i="22" l="1"/>
  <c r="B135" i="22"/>
  <c r="B9" i="19" l="1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" i="19"/>
  <c r="C170" i="22" l="1"/>
  <c r="D170" i="22"/>
  <c r="B170" i="22"/>
  <c r="C25" i="22"/>
  <c r="C499" i="22" s="1"/>
  <c r="D25" i="22"/>
  <c r="D499" i="22" s="1"/>
  <c r="B25" i="22"/>
  <c r="B499" i="22" s="1"/>
  <c r="C11" i="22"/>
  <c r="D11" i="22"/>
  <c r="E11" i="22"/>
  <c r="B11" i="22"/>
  <c r="C8" i="22"/>
  <c r="D8" i="22"/>
  <c r="B8" i="22"/>
  <c r="B32" i="24"/>
  <c r="B34" i="22" l="1"/>
  <c r="B500" i="22" s="1"/>
  <c r="E34" i="22"/>
  <c r="E500" i="22" s="1"/>
  <c r="C107" i="25" l="1"/>
  <c r="B107" i="25"/>
  <c r="E104" i="25"/>
  <c r="C104" i="25"/>
  <c r="B104" i="25"/>
  <c r="E99" i="25"/>
  <c r="C99" i="25"/>
  <c r="B99" i="25"/>
  <c r="E46" i="25"/>
  <c r="C46" i="25"/>
  <c r="B46" i="25"/>
  <c r="E42" i="25"/>
  <c r="D42" i="25"/>
  <c r="D108" i="25" s="1"/>
  <c r="C42" i="25"/>
  <c r="B42" i="25"/>
  <c r="C32" i="25"/>
  <c r="B32" i="25"/>
  <c r="E29" i="25"/>
  <c r="B29" i="25"/>
  <c r="B26" i="25"/>
  <c r="C23" i="25"/>
  <c r="B23" i="25"/>
  <c r="E20" i="25"/>
  <c r="C20" i="25"/>
  <c r="B20" i="25"/>
  <c r="E17" i="25"/>
  <c r="C108" i="25" l="1"/>
  <c r="E108" i="25"/>
  <c r="B108" i="25"/>
  <c r="E430" i="22"/>
  <c r="C80" i="19" l="1"/>
  <c r="D80" i="19"/>
  <c r="E80" i="19"/>
  <c r="C38" i="22"/>
  <c r="E38" i="22"/>
  <c r="E179" i="22"/>
  <c r="C240" i="22"/>
  <c r="D240" i="22"/>
  <c r="E240" i="22"/>
  <c r="B240" i="22"/>
  <c r="C430" i="22"/>
  <c r="D430" i="22"/>
  <c r="B430" i="22"/>
  <c r="C427" i="22"/>
  <c r="D427" i="22"/>
  <c r="B427" i="22"/>
  <c r="C488" i="22" l="1"/>
  <c r="D488" i="22"/>
  <c r="B488" i="22"/>
  <c r="C489" i="22"/>
  <c r="B489" i="22"/>
  <c r="C483" i="22"/>
  <c r="C487" i="22" s="1"/>
  <c r="D483" i="22"/>
  <c r="D487" i="22" s="1"/>
  <c r="B483" i="22"/>
  <c r="E457" i="22" l="1"/>
  <c r="C152" i="22"/>
  <c r="E152" i="22"/>
  <c r="E33" i="22" l="1"/>
  <c r="E497" i="22" s="1"/>
  <c r="B33" i="22"/>
  <c r="B497" i="22" s="1"/>
  <c r="C27" i="22"/>
  <c r="D27" i="22"/>
  <c r="E27" i="22"/>
  <c r="B27" i="22"/>
  <c r="E382" i="22" l="1"/>
  <c r="E353" i="22"/>
  <c r="E348" i="22"/>
  <c r="B10" i="24"/>
  <c r="B12" i="24"/>
  <c r="B16" i="24"/>
  <c r="B36" i="24"/>
  <c r="B40" i="24"/>
  <c r="B42" i="24"/>
  <c r="B31" i="24" l="1"/>
  <c r="B45" i="24" s="1"/>
  <c r="B9" i="24"/>
  <c r="B80" i="19"/>
  <c r="C137" i="22" l="1"/>
  <c r="C139" i="22" s="1"/>
  <c r="B137" i="22"/>
  <c r="B139" i="22" s="1"/>
  <c r="C77" i="22" l="1"/>
  <c r="B77" i="22"/>
  <c r="C67" i="22"/>
  <c r="B67" i="22"/>
  <c r="C91" i="22"/>
  <c r="B91" i="22"/>
  <c r="C75" i="22"/>
  <c r="B75" i="22"/>
  <c r="C69" i="22"/>
  <c r="B69" i="22"/>
  <c r="C65" i="22"/>
  <c r="B65" i="22"/>
  <c r="C87" i="22"/>
  <c r="B87" i="22"/>
  <c r="C83" i="22"/>
  <c r="B83" i="22"/>
  <c r="C71" i="22"/>
  <c r="B71" i="22"/>
  <c r="C97" i="22"/>
  <c r="B97" i="22"/>
  <c r="C115" i="22"/>
  <c r="B115" i="22"/>
  <c r="B111" i="22"/>
  <c r="C111" i="22"/>
  <c r="C113" i="22"/>
  <c r="B113" i="22"/>
  <c r="C109" i="22"/>
  <c r="B109" i="22"/>
  <c r="C117" i="22"/>
  <c r="B117" i="22"/>
  <c r="C103" i="22"/>
  <c r="B103" i="22"/>
  <c r="C101" i="22"/>
  <c r="B101" i="22"/>
  <c r="C95" i="22"/>
  <c r="B95" i="22"/>
  <c r="B179" i="22" l="1"/>
  <c r="C179" i="22"/>
  <c r="D179" i="22"/>
  <c r="B51" i="22"/>
  <c r="C51" i="22"/>
  <c r="C32" i="22"/>
  <c r="D32" i="22"/>
  <c r="C31" i="22"/>
  <c r="D31" i="22"/>
  <c r="E31" i="22"/>
  <c r="C155" i="22" l="1"/>
  <c r="C157" i="22"/>
  <c r="C498" i="22" s="1"/>
  <c r="B157" i="22"/>
  <c r="B498" i="22" s="1"/>
  <c r="C445" i="22"/>
  <c r="D445" i="22"/>
  <c r="E445" i="22"/>
  <c r="E496" i="22" s="1"/>
  <c r="B445" i="22"/>
  <c r="E495" i="22"/>
  <c r="C348" i="22"/>
  <c r="D348" i="22"/>
  <c r="B348" i="22"/>
  <c r="E228" i="22"/>
  <c r="C476" i="22"/>
  <c r="D476" i="22"/>
  <c r="B476" i="22"/>
  <c r="C414" i="22"/>
  <c r="D414" i="22"/>
  <c r="B414" i="22"/>
  <c r="C129" i="22"/>
  <c r="B129" i="22"/>
  <c r="C119" i="22"/>
  <c r="B119" i="22"/>
  <c r="C189" i="22"/>
  <c r="D189" i="22"/>
  <c r="C203" i="22"/>
  <c r="D203" i="22"/>
  <c r="B203" i="22"/>
  <c r="C192" i="22"/>
  <c r="C194" i="22"/>
  <c r="C198" i="22"/>
  <c r="B192" i="22"/>
  <c r="C373" i="22"/>
  <c r="D373" i="22"/>
  <c r="B373" i="22"/>
  <c r="C147" i="22"/>
  <c r="C149" i="22" s="1"/>
  <c r="E147" i="22"/>
  <c r="E149" i="22" s="1"/>
  <c r="B147" i="22"/>
  <c r="B149" i="22" s="1"/>
  <c r="B24" i="22"/>
  <c r="B475" i="22"/>
  <c r="C24" i="22"/>
  <c r="C475" i="22"/>
  <c r="D24" i="22"/>
  <c r="C53" i="22"/>
  <c r="B53" i="22"/>
  <c r="E182" i="22"/>
  <c r="D475" i="22"/>
  <c r="E155" i="22"/>
  <c r="B155" i="22"/>
  <c r="E474" i="22"/>
  <c r="C457" i="22"/>
  <c r="C454" i="22"/>
  <c r="C459" i="22"/>
  <c r="C463" i="22"/>
  <c r="C467" i="22"/>
  <c r="C44" i="22"/>
  <c r="C43" i="22" s="1"/>
  <c r="C49" i="22"/>
  <c r="C55" i="22"/>
  <c r="C57" i="22"/>
  <c r="C59" i="22"/>
  <c r="C61" i="22"/>
  <c r="C63" i="22"/>
  <c r="C73" i="22"/>
  <c r="C79" i="22"/>
  <c r="C81" i="22"/>
  <c r="C85" i="22"/>
  <c r="C89" i="22"/>
  <c r="C93" i="22"/>
  <c r="C99" i="22"/>
  <c r="C105" i="22"/>
  <c r="C107" i="22"/>
  <c r="C121" i="22"/>
  <c r="C123" i="22"/>
  <c r="C125" i="22"/>
  <c r="C127" i="22"/>
  <c r="C131" i="22"/>
  <c r="C142" i="22"/>
  <c r="C144" i="22" s="1"/>
  <c r="C159" i="22"/>
  <c r="C161" i="22"/>
  <c r="C164" i="22"/>
  <c r="C167" i="22"/>
  <c r="C173" i="22"/>
  <c r="C176" i="22"/>
  <c r="C182" i="22"/>
  <c r="C185" i="22"/>
  <c r="C212" i="22"/>
  <c r="C216" i="22"/>
  <c r="C220" i="22"/>
  <c r="C224" i="22"/>
  <c r="C228" i="22"/>
  <c r="C232" i="22"/>
  <c r="C236" i="22"/>
  <c r="C244" i="22"/>
  <c r="C248" i="22"/>
  <c r="C252" i="22"/>
  <c r="C256" i="22"/>
  <c r="C260" i="22"/>
  <c r="C264" i="22"/>
  <c r="C268" i="22"/>
  <c r="C272" i="22"/>
  <c r="C276" i="22"/>
  <c r="C280" i="22"/>
  <c r="C284" i="22"/>
  <c r="C288" i="22"/>
  <c r="C292" i="22"/>
  <c r="C296" i="22"/>
  <c r="C300" i="22"/>
  <c r="C304" i="22"/>
  <c r="C308" i="22"/>
  <c r="C312" i="22"/>
  <c r="C316" i="22"/>
  <c r="C320" i="22"/>
  <c r="C324" i="22"/>
  <c r="C328" i="22"/>
  <c r="C332" i="22"/>
  <c r="C336" i="22"/>
  <c r="C340" i="22"/>
  <c r="C344" i="22"/>
  <c r="C353" i="22"/>
  <c r="C357" i="22"/>
  <c r="C361" i="22"/>
  <c r="C365" i="22"/>
  <c r="C369" i="22"/>
  <c r="C378" i="22"/>
  <c r="C382" i="22"/>
  <c r="C386" i="22"/>
  <c r="C390" i="22"/>
  <c r="C394" i="22"/>
  <c r="C398" i="22"/>
  <c r="C402" i="22"/>
  <c r="C406" i="22"/>
  <c r="C419" i="22"/>
  <c r="C423" i="22"/>
  <c r="C433" i="22"/>
  <c r="C436" i="22"/>
  <c r="C452" i="22"/>
  <c r="C451" i="22" s="1"/>
  <c r="D459" i="22"/>
  <c r="D463" i="22"/>
  <c r="D467" i="22"/>
  <c r="D161" i="22"/>
  <c r="D164" i="22"/>
  <c r="D167" i="22"/>
  <c r="D173" i="22"/>
  <c r="D176" i="22"/>
  <c r="D182" i="22"/>
  <c r="D185" i="22"/>
  <c r="D194" i="22"/>
  <c r="D198" i="22"/>
  <c r="D212" i="22"/>
  <c r="D216" i="22"/>
  <c r="D220" i="22"/>
  <c r="D224" i="22"/>
  <c r="D228" i="22"/>
  <c r="D232" i="22"/>
  <c r="D236" i="22"/>
  <c r="D244" i="22"/>
  <c r="D248" i="22"/>
  <c r="D252" i="22"/>
  <c r="D256" i="22"/>
  <c r="D260" i="22"/>
  <c r="D264" i="22"/>
  <c r="D268" i="22"/>
  <c r="D272" i="22"/>
  <c r="D276" i="22"/>
  <c r="D280" i="22"/>
  <c r="D284" i="22"/>
  <c r="D288" i="22"/>
  <c r="D292" i="22"/>
  <c r="D296" i="22"/>
  <c r="D300" i="22"/>
  <c r="D304" i="22"/>
  <c r="D308" i="22"/>
  <c r="D312" i="22"/>
  <c r="D316" i="22"/>
  <c r="D320" i="22"/>
  <c r="D324" i="22"/>
  <c r="D328" i="22"/>
  <c r="D332" i="22"/>
  <c r="D336" i="22"/>
  <c r="D340" i="22"/>
  <c r="D344" i="22"/>
  <c r="D353" i="22"/>
  <c r="D357" i="22"/>
  <c r="D361" i="22"/>
  <c r="D365" i="22"/>
  <c r="D369" i="22"/>
  <c r="D378" i="22"/>
  <c r="D382" i="22"/>
  <c r="D386" i="22"/>
  <c r="D390" i="22"/>
  <c r="D394" i="22"/>
  <c r="D398" i="22"/>
  <c r="D402" i="22"/>
  <c r="D406" i="22"/>
  <c r="D419" i="22"/>
  <c r="D423" i="22"/>
  <c r="D433" i="22"/>
  <c r="D436" i="22"/>
  <c r="E176" i="22"/>
  <c r="E194" i="22"/>
  <c r="E202" i="22" s="1"/>
  <c r="E419" i="22"/>
  <c r="E423" i="22"/>
  <c r="C474" i="22"/>
  <c r="C156" i="22"/>
  <c r="C39" i="22"/>
  <c r="C134" i="22"/>
  <c r="C145" i="22"/>
  <c r="C150" i="22"/>
  <c r="D474" i="22"/>
  <c r="E150" i="22"/>
  <c r="E156" i="22"/>
  <c r="B457" i="22"/>
  <c r="B454" i="22"/>
  <c r="B459" i="22"/>
  <c r="B463" i="22"/>
  <c r="B467" i="22"/>
  <c r="B31" i="22"/>
  <c r="B44" i="22"/>
  <c r="B43" i="22" s="1"/>
  <c r="B49" i="22"/>
  <c r="B55" i="22"/>
  <c r="B57" i="22"/>
  <c r="B59" i="22"/>
  <c r="B61" i="22"/>
  <c r="B63" i="22"/>
  <c r="B73" i="22"/>
  <c r="B79" i="22"/>
  <c r="B81" i="22"/>
  <c r="B85" i="22"/>
  <c r="B89" i="22"/>
  <c r="B93" i="22"/>
  <c r="B99" i="22"/>
  <c r="B105" i="22"/>
  <c r="B107" i="22"/>
  <c r="B121" i="22"/>
  <c r="B123" i="22"/>
  <c r="B125" i="22"/>
  <c r="B127" i="22"/>
  <c r="B131" i="22"/>
  <c r="B142" i="22"/>
  <c r="B144" i="22" s="1"/>
  <c r="B159" i="22"/>
  <c r="B161" i="22"/>
  <c r="B164" i="22"/>
  <c r="B167" i="22"/>
  <c r="B173" i="22"/>
  <c r="B176" i="22"/>
  <c r="B182" i="22"/>
  <c r="B185" i="22"/>
  <c r="B194" i="22"/>
  <c r="B198" i="22"/>
  <c r="B212" i="22"/>
  <c r="B216" i="22"/>
  <c r="B220" i="22"/>
  <c r="B224" i="22"/>
  <c r="B228" i="22"/>
  <c r="B232" i="22"/>
  <c r="B236" i="22"/>
  <c r="B244" i="22"/>
  <c r="B248" i="22"/>
  <c r="B252" i="22"/>
  <c r="B256" i="22"/>
  <c r="B260" i="22"/>
  <c r="B264" i="22"/>
  <c r="B268" i="22"/>
  <c r="B272" i="22"/>
  <c r="B276" i="22"/>
  <c r="B280" i="22"/>
  <c r="B284" i="22"/>
  <c r="B288" i="22"/>
  <c r="B292" i="22"/>
  <c r="B296" i="22"/>
  <c r="B300" i="22"/>
  <c r="B304" i="22"/>
  <c r="B308" i="22"/>
  <c r="B312" i="22"/>
  <c r="B316" i="22"/>
  <c r="B320" i="22"/>
  <c r="B324" i="22"/>
  <c r="B328" i="22"/>
  <c r="B332" i="22"/>
  <c r="B336" i="22"/>
  <c r="B340" i="22"/>
  <c r="B344" i="22"/>
  <c r="B353" i="22"/>
  <c r="B357" i="22"/>
  <c r="B361" i="22"/>
  <c r="B365" i="22"/>
  <c r="B369" i="22"/>
  <c r="B378" i="22"/>
  <c r="B382" i="22"/>
  <c r="B386" i="22"/>
  <c r="B390" i="22"/>
  <c r="B394" i="22"/>
  <c r="B398" i="22"/>
  <c r="B402" i="22"/>
  <c r="B406" i="22"/>
  <c r="B419" i="22"/>
  <c r="B423" i="22"/>
  <c r="B433" i="22"/>
  <c r="B436" i="22"/>
  <c r="B452" i="22"/>
  <c r="B451" i="22" s="1"/>
  <c r="B474" i="22"/>
  <c r="B39" i="22"/>
  <c r="B32" i="22"/>
  <c r="B134" i="22"/>
  <c r="B145" i="22"/>
  <c r="B150" i="22"/>
  <c r="B156" i="22"/>
  <c r="B189" i="22"/>
  <c r="C190" i="22"/>
  <c r="C204" i="22"/>
  <c r="C477" i="22"/>
  <c r="D190" i="22"/>
  <c r="D477" i="22"/>
  <c r="E190" i="22"/>
  <c r="E204" i="22"/>
  <c r="E477" i="22"/>
  <c r="B190" i="22"/>
  <c r="B204" i="22"/>
  <c r="B477" i="22"/>
  <c r="C205" i="22"/>
  <c r="C478" i="22"/>
  <c r="D205" i="22"/>
  <c r="D478" i="22"/>
  <c r="B205" i="22"/>
  <c r="B478" i="22"/>
  <c r="C449" i="22"/>
  <c r="B449" i="22"/>
  <c r="E441" i="22" l="1"/>
  <c r="B493" i="22"/>
  <c r="D441" i="22"/>
  <c r="C441" i="22"/>
  <c r="B441" i="22"/>
  <c r="C133" i="22"/>
  <c r="B133" i="22"/>
  <c r="D494" i="22"/>
  <c r="D493" i="22"/>
  <c r="D492" i="22"/>
  <c r="E492" i="22"/>
  <c r="C492" i="22"/>
  <c r="E494" i="22"/>
  <c r="B492" i="22"/>
  <c r="B494" i="22"/>
  <c r="C494" i="22"/>
  <c r="D496" i="22"/>
  <c r="E22" i="22"/>
  <c r="B487" i="22"/>
  <c r="D495" i="22"/>
  <c r="E473" i="22"/>
  <c r="D473" i="22"/>
  <c r="C473" i="22"/>
  <c r="C496" i="22"/>
  <c r="B496" i="22"/>
  <c r="B202" i="22"/>
  <c r="B495" i="22"/>
  <c r="C188" i="22"/>
  <c r="D188" i="22"/>
  <c r="D202" i="22"/>
  <c r="C495" i="22"/>
  <c r="B473" i="22"/>
  <c r="E188" i="22"/>
  <c r="C202" i="22"/>
  <c r="B22" i="22"/>
  <c r="B188" i="22"/>
  <c r="C22" i="22"/>
  <c r="C493" i="22"/>
  <c r="D22" i="22"/>
  <c r="E491" i="22" l="1"/>
  <c r="E502" i="22" s="1"/>
  <c r="C491" i="22"/>
  <c r="C502" i="22" s="1"/>
  <c r="D491" i="22"/>
  <c r="D502" i="22" s="1"/>
  <c r="B491" i="22"/>
  <c r="B502" i="22" s="1"/>
</calcChain>
</file>

<file path=xl/sharedStrings.xml><?xml version="1.0" encoding="utf-8"?>
<sst xmlns="http://schemas.openxmlformats.org/spreadsheetml/2006/main" count="832" uniqueCount="308">
  <si>
    <t>Asignavimų valdytojas</t>
  </si>
  <si>
    <t>Iš viso</t>
  </si>
  <si>
    <t>Gamtos mokykla</t>
  </si>
  <si>
    <t>Kūno kultūros ir sporto centras</t>
  </si>
  <si>
    <t>Savivaldybės viešoji biblioteka</t>
  </si>
  <si>
    <t>Kraštotyros muziejus</t>
  </si>
  <si>
    <t>Lėlių vežimo teatras</t>
  </si>
  <si>
    <t>Teatras „Menas“</t>
  </si>
  <si>
    <t>Savivaldybės administracija</t>
  </si>
  <si>
    <t>Pradinė mokykla</t>
  </si>
  <si>
    <t>Skaistakalnio pagrindinė mokykla</t>
  </si>
  <si>
    <t>Moksleivių namai</t>
  </si>
  <si>
    <t>Pedagogų švietimo centras</t>
  </si>
  <si>
    <t>Savivaldybės institucijos ir įstaigos pavadinimas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</si>
  <si>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</si>
  <si>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</si>
  <si>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</si>
  <si>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</si>
  <si>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</si>
  <si>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</si>
  <si>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</si>
  <si>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Koncertinė įstaiga  „Panevėžio garsas“</t>
  </si>
  <si>
    <t>Teatras ,,Menas"</t>
  </si>
  <si>
    <t>Futbolo akademija</t>
  </si>
  <si>
    <t>Lopšelis-darželis „Jūratė“</t>
  </si>
  <si>
    <t>Kultūros centras Panevėžio bendruomenių rūmai</t>
  </si>
  <si>
    <t>Lopšelis-darželis ,,Jūratė"</t>
  </si>
  <si>
    <t>Lopšelis-darželis ,,Aušra"</t>
  </si>
  <si>
    <t>Lopšelis-darželis ,,Vyturėlis"</t>
  </si>
  <si>
    <t>Lopšelis-darželis ,,Gintarėlis"</t>
  </si>
  <si>
    <t>Lopšelis-darželis ,,Sigutė"</t>
  </si>
  <si>
    <t>Lopšelis-darželis ,,Žilvinas"</t>
  </si>
  <si>
    <t>Lopšelis-darželis ,,Nykštukas"</t>
  </si>
  <si>
    <t>Lopšelis-darželis ,,Kastytis"</t>
  </si>
  <si>
    <t>Lopšelis-darželis ,,Varpelis"</t>
  </si>
  <si>
    <t>Lopšelis-darželis ,,Kregždutė"</t>
  </si>
  <si>
    <t>Lopšelis-darželis ,,Žvaigždutė"</t>
  </si>
  <si>
    <t>Lopšelis-darželis ,,Rugelis"</t>
  </si>
  <si>
    <t>Lopšelis-darželis ,,Dobilas"</t>
  </si>
  <si>
    <t>Lopšelis-darželis ,,Vaivorykštė"</t>
  </si>
  <si>
    <t>Lopšelis-darželis ,,Vaikystė"</t>
  </si>
  <si>
    <t>Lopšelis-darželis ,,Papartis"</t>
  </si>
  <si>
    <t>Lopšelis-darželis ,,Žilvitis"</t>
  </si>
  <si>
    <t>Lopšelis-darželis ,,Puriena"</t>
  </si>
  <si>
    <t>Lopšelis-darželis ,,Voveraitė"</t>
  </si>
  <si>
    <t>Lopšelis-darželis ,,Rūta"</t>
  </si>
  <si>
    <t>IŠ SAVIVALDYBĖS BIUDŽETO IŠLAIKOMŲ ĮSTAIGŲ PAJAMŲ UŽ TEIKIAMAS PASLAUGAS ĮMOKOS Į SAVIVALDYBĖS BIUDŽETĄ</t>
  </si>
  <si>
    <t>Koncertinė įstaiga ,,Panevėžio garsas"</t>
  </si>
  <si>
    <t>Lopšelis-darželis ,,Diemedis"</t>
  </si>
  <si>
    <t>Kino centras ,,Garsas"</t>
  </si>
  <si>
    <t>Lopšelis-darželis ,,Žibutė"</t>
  </si>
  <si>
    <t xml:space="preserve">Savivaldybės administracija </t>
  </si>
  <si>
    <t>Lopšelis-darželis ,,Pušynėlis"</t>
  </si>
  <si>
    <t>Lopšelis-darželis ,,Pasaka"</t>
  </si>
  <si>
    <t xml:space="preserve">Regos centras „Linelis“ </t>
  </si>
  <si>
    <t>Kurčiųjų ir neprigirdinčiųjų pagrindinė mokykla</t>
  </si>
  <si>
    <t xml:space="preserve">     ASIGNAVIMAI PAGAL ASIGNAVIMŲ VALDYTOJUS IR PROGRAMAS</t>
  </si>
  <si>
    <t xml:space="preserve">         Savivaldybės biudžeto lėšos Administracijai</t>
  </si>
  <si>
    <t xml:space="preserve">         palūkanoms už paskolas ir kitus finansinius </t>
  </si>
  <si>
    <t>Iš viso  01 programai</t>
  </si>
  <si>
    <t>Iš viso  02 programai</t>
  </si>
  <si>
    <t>Iš viso  03 programai</t>
  </si>
  <si>
    <t xml:space="preserve">                                     01 SAVIVALDYBĖS VALDYMO  PROGRAMA</t>
  </si>
  <si>
    <t xml:space="preserve">                                   03 URBANISTINĖS PLĖTROS PROGRAMA</t>
  </si>
  <si>
    <r>
      <t xml:space="preserve">                                 </t>
    </r>
    <r>
      <rPr>
        <b/>
        <sz val="11"/>
        <rFont val="Times New Roman"/>
        <family val="1"/>
        <charset val="186"/>
      </rPr>
      <t xml:space="preserve"> 04 APLINKOS APSAUGOS RĖMIMO SPECIALIOJI PROGRAMA</t>
    </r>
  </si>
  <si>
    <t>Iš viso  04 programai</t>
  </si>
  <si>
    <t xml:space="preserve">                    05 EKONOMINĖS PLĖTROS IR UŽIMTUMO SKATINIMO PROGRAMA</t>
  </si>
  <si>
    <t xml:space="preserve">Savivaldybės kontrolės ir audito tarnyba </t>
  </si>
  <si>
    <t>Iš jų: Savivaldybės  biudžeto lėšos Tarybai</t>
  </si>
  <si>
    <t>Iš jų: paskoloms grąžinti</t>
  </si>
  <si>
    <t xml:space="preserve">       Administracijos direktoriaus rezervui</t>
  </si>
  <si>
    <t>Iš jų: Savivaldybės biudžeto lėšos</t>
  </si>
  <si>
    <t>Iš jų:  Savivaldybės biudžeto lėšos</t>
  </si>
  <si>
    <t xml:space="preserve">                                06 SAVIVALDYBĖS TURTO VALDYMO PROGRAMA</t>
  </si>
  <si>
    <t>Iš viso  06 programai</t>
  </si>
  <si>
    <t>Iš viso  08 programai</t>
  </si>
  <si>
    <t xml:space="preserve">                               09 INFORMACINĖS VISUOMENĖS PLĖTROS PROGRAMA</t>
  </si>
  <si>
    <t>Iš viso  09 programai</t>
  </si>
  <si>
    <t>Iš viso  10 programai</t>
  </si>
  <si>
    <t>Iš viso  11 programai</t>
  </si>
  <si>
    <t xml:space="preserve">                                 12 KŪNO KULTŪROS IR SPORTO PROGRAMA</t>
  </si>
  <si>
    <t xml:space="preserve">          mokinio krepšelio lėšos</t>
  </si>
  <si>
    <t>Iš viso 12 programai</t>
  </si>
  <si>
    <t xml:space="preserve">                                            13 ŠVIETIMO IR UGDYMO PROGRAMA</t>
  </si>
  <si>
    <t xml:space="preserve">          įstaigos pajamos už paslaugas</t>
  </si>
  <si>
    <t xml:space="preserve">          įstaigų pajamos už paslaugas</t>
  </si>
  <si>
    <t>Regos centras ,,Linelis"</t>
  </si>
  <si>
    <t>5-oji gimnazija</t>
  </si>
  <si>
    <t>,,Vyturio" progimnazija</t>
  </si>
  <si>
    <t>Iš jų –  Savivaldybės biudžeto lėšos</t>
  </si>
  <si>
    <t>Iš jų – Savivaldybės biudžeto lėšos</t>
  </si>
  <si>
    <t>Iš viso 13 programai</t>
  </si>
  <si>
    <t>Iš viso 14 programai</t>
  </si>
  <si>
    <t xml:space="preserve">                                    15 SOCIALINĖS PARAMOS ĮGYVENDINIMO PROGRAMA</t>
  </si>
  <si>
    <t>Iš viso 15 programai</t>
  </si>
  <si>
    <t xml:space="preserve">                            16 VISUOMENĖS SVEIKATOS RĖMIMO SPECIALIOJI PROGRAMA</t>
  </si>
  <si>
    <t>Visuomenės sveikatos biuras</t>
  </si>
  <si>
    <t xml:space="preserve">       įstaigų pajamos už paslaugas</t>
  </si>
  <si>
    <t xml:space="preserve">       mokinio krepšelio lėšos</t>
  </si>
  <si>
    <t>,,Saulėtekio" progimnazija</t>
  </si>
  <si>
    <t>Lopšelis-darželis „Aušra“</t>
  </si>
  <si>
    <t>Lopšelis-darželis „Pušynėlis“</t>
  </si>
  <si>
    <t>Lopšelis-darželis „Vyturėlis“</t>
  </si>
  <si>
    <t>Lopšelis-darželis „Žibutė“</t>
  </si>
  <si>
    <t>Lopšelis-darželis „Gintarėlis“</t>
  </si>
  <si>
    <t>Lopšelis-darželis „Sigutė“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</si>
  <si>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</si>
  <si>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</si>
  <si>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</si>
  <si>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</si>
  <si>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</si>
  <si>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</si>
  <si>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</si>
  <si>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</si>
  <si>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</si>
  <si>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</si>
  <si>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</si>
  <si>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</si>
  <si>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</si>
  <si>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</si>
  <si>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</si>
  <si>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</si>
  <si>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</si>
  <si>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</si>
  <si>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</si>
  <si>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„Vyturio“ progimnazija</t>
  </si>
  <si>
    <t>Lopšelis-darželis ,,Riešutėlis"</t>
  </si>
  <si>
    <t xml:space="preserve">         valstybės biudžeto specialioji tikslinė  dotacija valstybinėms (valstybės perduotoms savivaldybėms) funkcijoms atlikti                                                                 </t>
  </si>
  <si>
    <t>Iš jų – valstybės biudžeto specialioji tikslinė dotacija valstybinėms (valstybės  perduotoms savivaldybėms) funkcijoms atlikti</t>
  </si>
  <si>
    <t xml:space="preserve">                                   14 VISUOMENĖS INICIATYVŲ SKATINIMO IR SAUGUMO                                                                                                                                       UŽTIKRINIMO PROGRAMA</t>
  </si>
  <si>
    <t>,,Minties" gimnazija</t>
  </si>
  <si>
    <t xml:space="preserve">įmokos už išlaikymą švietimo, socialinės apsaugos ir kitose įstaigose </t>
  </si>
  <si>
    <t xml:space="preserve">pajamos už prekes ir paslaugas </t>
  </si>
  <si>
    <t xml:space="preserve">        Mero fondui</t>
  </si>
  <si>
    <t xml:space="preserve">                              11 KULTŪROS IR MENO PROGRAMA</t>
  </si>
  <si>
    <t xml:space="preserve">  išlaidoms</t>
  </si>
  <si>
    <t>Iš jų:  valstybės biudžeto specialioji tikslinė dotacija regioninėms įstaigoms finansuoti</t>
  </si>
  <si>
    <t xml:space="preserve">         valstybės biudžeto specialioji tikslinė dotacija regioninėms įstaigoms finansuoti</t>
  </si>
  <si>
    <t xml:space="preserve">          valstybės biudžeto specialioji tikslinė dotacija regioninėms įstaigoms ir klasėms finansuoti</t>
  </si>
  <si>
    <t xml:space="preserve">        valstybės biudžeto specialioji tikslinė dotacija regioninėms įstaigoms ir klasėms finansuoti</t>
  </si>
  <si>
    <t>iš viso</t>
  </si>
  <si>
    <t xml:space="preserve">        įsipareigojimus mokėti</t>
  </si>
  <si>
    <t>Lopšelis-darželis ,,Draugystė"</t>
  </si>
  <si>
    <t xml:space="preserve">                 Iš viso 16 programai</t>
  </si>
  <si>
    <t>,,Šaltinio" progimnazija</t>
  </si>
  <si>
    <t>,,Žemynos"progimnazija</t>
  </si>
  <si>
    <t>Rožyno progimnazija</t>
  </si>
  <si>
    <t>„Žemynos“ progimnazija</t>
  </si>
  <si>
    <t xml:space="preserve">         valstybės biudžeto specialioji tikslinė dotacija regioninėms klasėms finansuoti</t>
  </si>
  <si>
    <t>Iš viso 05 programai</t>
  </si>
  <si>
    <t>Lopšelis-darželis „Draugystė“</t>
  </si>
  <si>
    <t>„Šaltinio“ progimnazija</t>
  </si>
  <si>
    <t xml:space="preserve">          Valstybės investicijų programoje numatytoms  kapitalo investicijoms finansuoti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</si>
  <si>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</si>
  <si>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 xml:space="preserve">        paskolų lėšos investicijų projektams įgyvendinti</t>
  </si>
  <si>
    <t xml:space="preserve">                              10 MIESTO INFRASTRUKTŪROS OBJEKTŲ PLĖTROS,                            MODERNIZAVIMO, PRIEŽIŪROS IR INVESTICIJŲ PROJEKTŲ PROGRAMA</t>
  </si>
  <si>
    <t xml:space="preserve">            mokinio krepšelio lėšos </t>
  </si>
  <si>
    <t>Specialioji mokykla-daugiafunkcis centras</t>
  </si>
  <si>
    <t>,,Šviesos" specialiojo ugdymo centras</t>
  </si>
  <si>
    <t xml:space="preserve">          valstybės biudžeto specialioji tikslinė dotacija regioninėms  klasėms finansuoti</t>
  </si>
  <si>
    <t xml:space="preserve">         valstybės biudžeto specialioji tikslinė dotacija regioninėms mokykloms finansuoti</t>
  </si>
  <si>
    <t>turtui įsigyti  ir finansi-niams įsipareigoji-mams vykdyti</t>
  </si>
  <si>
    <t>Kastyčio Ramanausko lopšelis-darželis</t>
  </si>
  <si>
    <t>Lopšelis-darželis ,,Taika"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</si>
  <si>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</si>
  <si>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</si>
  <si>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</si>
  <si>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</si>
  <si>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</si>
  <si>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,,Šviesos" specialiojo ugdymo centras</t>
  </si>
  <si>
    <t xml:space="preserve">Kastyčio Ramanausko lopšelis-darželis </t>
  </si>
  <si>
    <t xml:space="preserve">        valstybės lėšos vietinės reikšmės keliams (gatvėms) tiesti, taisyti, prižiūrėti ir saugaus eismo sąlygoms užtikrinti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</si>
  <si>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</si>
  <si>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valstybės biudžeto specialioji tikslinė dotacija  valstybinėms (valstybės perduotoms savivaldybėms) funkcijoms atlikti                                                                 </t>
  </si>
  <si>
    <t>Iš jų – valstybės biudžeto specialioji tikslinė dotacija valstybinėms (valstybės perduotoms savivaldybėms) funkcijoms atlikti</t>
  </si>
  <si>
    <t xml:space="preserve">         valstybės biudžeto specialioji tikslinė  dotacija                  Administracijai valstybinėms (valstybės perduotoms savivaldybėms) funkcijoms atlikti                                                                 </t>
  </si>
  <si>
    <t xml:space="preserve">         paskolos lėšos</t>
  </si>
  <si>
    <t>Iš jų – įstaigos pajamos už paslaugas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</si>
  <si>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</si>
  <si>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>,,Aušros" progimnazija</t>
  </si>
  <si>
    <t>,,Vilties" progimnazija</t>
  </si>
  <si>
    <t>Senvagės progimnazija</t>
  </si>
  <si>
    <t>„Ąžuolo“ progimnazija</t>
  </si>
  <si>
    <t>,,Ąžuolo" progimnazija</t>
  </si>
  <si>
    <t>,,Žemynos" progimnazija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</si>
  <si>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</si>
  <si>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</si>
  <si>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</si>
  <si>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</si>
  <si>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</si>
  <si>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</si>
  <si>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</si>
  <si>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</si>
  <si>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</si>
  <si>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</si>
  <si>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</si>
  <si>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</si>
  <si>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</si>
  <si>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Mokinio krepšeliui finansuoti</t>
  </si>
  <si>
    <t>KITOS PAJAMOS</t>
  </si>
  <si>
    <t>Turto pajamos</t>
  </si>
  <si>
    <t xml:space="preserve">Nuomos mokestis už valstybinę žemę </t>
  </si>
  <si>
    <t>Mokesčiai už valstybinius gamtos išteklius</t>
  </si>
  <si>
    <t>Pajamos už prekes ir paslaugas</t>
  </si>
  <si>
    <t>Pajamos už patalpų nuomą</t>
  </si>
  <si>
    <t>Įmokos už išlaikymą švietimo, socialinės apsaugos ir kitose įstaigose</t>
  </si>
  <si>
    <t>Pajamos iš baudų ir konfiskacijos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</si>
  <si>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</si>
  <si>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</si>
  <si>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</si>
  <si>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</si>
  <si>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       valstybės biudžeto specialioji tikslinė  dotacija valstybinėms (valstybės perduotoms savivaldybėms) funkcijoms atlikti                                                                 </t>
  </si>
  <si>
    <t xml:space="preserve">        valstybės biudžeto lėšos </t>
  </si>
  <si>
    <t xml:space="preserve">Gyventojų pajamų mokestis </t>
  </si>
  <si>
    <t>Iš viso pajamų (tūkst. Eur)</t>
  </si>
  <si>
    <t>Iš jų  (tūkst. Eur)</t>
  </si>
  <si>
    <t>Iš viso (tūkst. Eur)</t>
  </si>
  <si>
    <t>iš jų darbo užmokesčiui</t>
  </si>
  <si>
    <t xml:space="preserve">       Valstybės investicijų programoje numatytoms kapitalo investicijoms</t>
  </si>
  <si>
    <t xml:space="preserve">         valstybės biudžeto specialioji tikslinė dotacija valstybinėms (valstybės perduotoms savivaldybėms) funkcijoms atlikti</t>
  </si>
  <si>
    <t>Mokykloms (klasėms), skirtoms šalies (regiono) mokiniams, turintiems specialiųjų ugdymosi poreikių, ir kitoms Savivaldybei perduotoms įstaigoms išlaikyti</t>
  </si>
  <si>
    <t>Raimundo Sargūno sporto gimnazija</t>
  </si>
  <si>
    <t xml:space="preserve">                Iš viso </t>
  </si>
  <si>
    <t xml:space="preserve">       vasario     d. sprendimo Nr.  </t>
  </si>
  <si>
    <t xml:space="preserve">       4 priedas</t>
  </si>
  <si>
    <t xml:space="preserve">                LĖŠŲ PAGAL PROGRAMAS IR ASIGNAVIMŲ VALDYTOJUS</t>
  </si>
  <si>
    <t xml:space="preserve">                               1. TIKSLINĖS PASKIRTIES LĖŠOS</t>
  </si>
  <si>
    <t>Asignavimų valdytojai</t>
  </si>
  <si>
    <t>Iš viso (Eur)</t>
  </si>
  <si>
    <t xml:space="preserve">           Iš jų ( Eur)</t>
  </si>
  <si>
    <t>išlaidoms</t>
  </si>
  <si>
    <t xml:space="preserve">iš viso </t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</si>
  <si>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</si>
  <si>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02  programai</t>
    </r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</si>
  <si>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03  programai</t>
    </r>
  </si>
  <si>
    <t xml:space="preserve">      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</si>
  <si>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04  programai</t>
    </r>
  </si>
  <si>
    <t xml:space="preserve">              06 TURTO VALDYMO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</si>
  <si>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06 programai</t>
    </r>
  </si>
  <si>
    <t xml:space="preserve">            07 BŪSTO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</si>
  <si>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Iš viso  07 programai</t>
    </r>
  </si>
  <si>
    <t xml:space="preserve">      10 MIESTO INFRASTRUKTŪROS OBJEKTŲ PLĖTROS, MODERNIZAVIMO IR PRIEŽIŪROS PROGRAMA</t>
  </si>
  <si>
    <r>
      <t xml:space="preserve">                       </t>
    </r>
    <r>
      <rPr>
        <b/>
        <sz val="12"/>
        <rFont val="Times New Roman"/>
        <family val="1"/>
        <charset val="186"/>
      </rPr>
      <t>Iš viso  10 programai</t>
    </r>
  </si>
  <si>
    <t xml:space="preserve">     11 KULTŪROS IR MENO PROGRAMA</t>
  </si>
  <si>
    <t xml:space="preserve"> Savivaldybės viešoji biblioteka</t>
  </si>
  <si>
    <r>
      <t xml:space="preserve">                        </t>
    </r>
    <r>
      <rPr>
        <b/>
        <sz val="12"/>
        <rFont val="Times New Roman"/>
        <family val="1"/>
        <charset val="186"/>
      </rPr>
      <t>Iš viso 11 programai</t>
    </r>
  </si>
  <si>
    <t xml:space="preserve">      12 KŪNO KULTŪROS IR SPORTO PROGRAMA</t>
  </si>
  <si>
    <r>
      <t xml:space="preserve">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</si>
  <si>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   13 ŠVIETIMO IR UGDYMO PROGRAMA</t>
  </si>
  <si>
    <r>
      <t xml:space="preserve">                      </t>
    </r>
    <r>
      <rPr>
        <b/>
        <sz val="12"/>
        <rFont val="Times New Roman"/>
        <family val="1"/>
        <charset val="186"/>
      </rPr>
      <t>Iš viso 13 programai</t>
    </r>
  </si>
  <si>
    <r>
      <t xml:space="preserve">         </t>
    </r>
    <r>
      <rPr>
        <b/>
        <sz val="11"/>
        <color indexed="8"/>
        <rFont val="Times New Roman"/>
        <family val="1"/>
        <charset val="186"/>
      </rPr>
      <t xml:space="preserve"> 15 SOCIALINĖS PARAMOS ĮGYVENDINIMO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</si>
  <si>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</si>
  <si>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r>
      <t xml:space="preserve">           </t>
    </r>
    <r>
      <rPr>
        <b/>
        <sz val="11"/>
        <rFont val="Times New Roman"/>
        <family val="1"/>
        <charset val="186"/>
      </rPr>
      <t xml:space="preserve">  16 VISUOMENĖS SVEIKATOS RĖMIMO SPECIALIOJI PROGRAMA</t>
    </r>
  </si>
  <si>
    <r>
      <t xml:space="preserve">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</si>
  <si>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Iš viso </t>
  </si>
  <si>
    <t>01 SAVIVALDYBĖS VALDYMO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</si>
  <si>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Iš viso 01  programai</t>
    </r>
  </si>
  <si>
    <t xml:space="preserve">        03  URBANISTINĖS PLĖTROS PROGRAMA</t>
  </si>
  <si>
    <t>Bendrosios dotacijos kompensacija</t>
  </si>
  <si>
    <t>Dividendai</t>
  </si>
  <si>
    <t xml:space="preserve">        PANEVĖŽIO MIESTO SAVIVALDYBĖS 2017 METŲ BIUDŽETAS           </t>
  </si>
  <si>
    <t xml:space="preserve">       Panevėžio miesto savivaldybės tarybos 2017 m. </t>
  </si>
  <si>
    <t xml:space="preserve">         ASIGNAVIMAI IŠ SAVIVALDYBĖS 2016 M. NEPANAUDOTŲ BIUDŽETO</t>
  </si>
  <si>
    <t>Iš jų: Savivaldybės  biudžeto lėšos</t>
  </si>
  <si>
    <t xml:space="preserve">         valstybės biudžeto lėšos</t>
  </si>
  <si>
    <t xml:space="preserve">        valstybės biudžeto lėšos Administracijai</t>
  </si>
  <si>
    <t xml:space="preserve">                        2. LĖŠOS 2016 METŲ GRUODŽIO 31 D. ĮSISKOLINIMUI DENGTI</t>
  </si>
  <si>
    <t>Valstybės investicijų 2017–2019 metų programoje numatytoms kapitalo investicijoms finansuoti</t>
  </si>
  <si>
    <t>Savivaldybės administracijos  Socialinių reikalų skyrius</t>
  </si>
  <si>
    <t xml:space="preserve">Savivaldybės administracijos Strateginio planavimo, investicijų  ir biudžeto skyrius </t>
  </si>
  <si>
    <t xml:space="preserve">Savivaldybės administracijos Strateginio planavimo, investicijų ir biudžeto skyrius </t>
  </si>
  <si>
    <t xml:space="preserve">         perduotoms skoloms bankams sumokėti</t>
  </si>
  <si>
    <t>Savivaldybės  administracija</t>
  </si>
  <si>
    <t xml:space="preserve">                   Iš viso 05 programai</t>
  </si>
  <si>
    <t xml:space="preserve">                  Iš viso 10 programai</t>
  </si>
  <si>
    <t>11 KULTŪROS IR MENO PROGRAMA</t>
  </si>
  <si>
    <t xml:space="preserve">                  Iš viso 11 programai</t>
  </si>
  <si>
    <t>12 KŪNO KULTŪROS IR SPORTO PROGRAMA</t>
  </si>
  <si>
    <t xml:space="preserve">          Iš viso 12 programai</t>
  </si>
  <si>
    <t>13 ŠVIETIMO IR UGDYMO PROGRAMA</t>
  </si>
  <si>
    <t xml:space="preserve">,,Vilties" progimnazija </t>
  </si>
  <si>
    <t>Skaistakalinio pagrindinė mokykla</t>
  </si>
  <si>
    <t>Atviras jaunimo centras</t>
  </si>
  <si>
    <t xml:space="preserve">       Iš viso 13 programai</t>
  </si>
  <si>
    <t>15 SOCIALINĖS PARAMOS ĮGYVENDINIMO PROGRAMA</t>
  </si>
  <si>
    <t>Savivaldybės administracijos Socialinių reikalų skyrius</t>
  </si>
  <si>
    <t xml:space="preserve">            Iš viso 15 programai</t>
  </si>
  <si>
    <t xml:space="preserve">                           Iš viso</t>
  </si>
  <si>
    <t>Suaugusiųjų ir jaunimo mokymo centras</t>
  </si>
  <si>
    <t xml:space="preserve">     05 EKONOMINĖS PLĖTROS IR UŽIMTUMO SKATINIMO PROGRAMA</t>
  </si>
  <si>
    <t xml:space="preserve">     10. MIESTO INFRASTRUKTŪROS OBJEKTŲ PLĖTROS, MODERNIZAVIMO IR PRIEŽIŪROS PROGRAMA</t>
  </si>
  <si>
    <t xml:space="preserve">  Iš jų: valstybės biudžeto specialioji tikslinė dotacija regioninėms įstaigoms finansuoti</t>
  </si>
  <si>
    <t>Atviras  jaunimo centras</t>
  </si>
  <si>
    <t>Iš jų: Savivaldybės biudžeto lėšos  Tarybai</t>
  </si>
  <si>
    <r>
      <t xml:space="preserve">                                   </t>
    </r>
    <r>
      <rPr>
        <b/>
        <sz val="11"/>
        <color theme="1"/>
        <rFont val="Times New Roman"/>
        <family val="1"/>
        <charset val="186"/>
      </rPr>
      <t>02 INVESTICIJŲ PROJEKTŲ PROGRAMA</t>
    </r>
  </si>
  <si>
    <t xml:space="preserve">                               08 RINKODAROS  PROGRAMA</t>
  </si>
  <si>
    <t>Dotacijos ir lėšos iš kitų valdymo lygių</t>
  </si>
  <si>
    <t>Kitos dotacijos ir lėšos iš kitų valdymo lygių</t>
  </si>
  <si>
    <t xml:space="preserve">           valstybės biudžeto lėšos</t>
  </si>
  <si>
    <t>Specialioji tikslinė dotacija</t>
  </si>
  <si>
    <t>Europos Sąjungos finansinės paramos lėšos</t>
  </si>
  <si>
    <t>Iš jų –   Savivaldybės biudžeto lėšos</t>
  </si>
  <si>
    <t xml:space="preserve">           Europos Sąjungos finansinės paramos lėšos</t>
  </si>
  <si>
    <t xml:space="preserve">          Europos Sąjungos finansinės paramos lėšos</t>
  </si>
  <si>
    <t xml:space="preserve">        Europos Sąjungos finansinės paramos lėšos</t>
  </si>
  <si>
    <t>Iš viso asignavimų (išlaidos - paskolų grąžinimas)</t>
  </si>
  <si>
    <t>turtui įsigyti ir finansiniams įsipareigoji-mams vykdyti</t>
  </si>
  <si>
    <t xml:space="preserve">           02 INVESTICIJŲ PROJEKTŲ  PROGRAMA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</si>
</sst>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9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1"/>
      <color indexed="10"/>
      <name val="Times New Roman"/>
      <family val="1"/>
      <charset val="186"/>
    </font>
    <font>
      <b/>
      <sz val="10"/>
      <name val="Arial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indexed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0"/>
      <color indexed="63"/>
      <name val="Times New Roman"/>
      <family val="1"/>
      <charset val="186"/>
    </font>
    <font>
      <sz val="11"/>
      <color indexed="6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  <font>
      <sz val="12"/>
      <color indexed="10"/>
      <name val="Times New Roman"/>
      <family val="1"/>
      <charset val="186"/>
    </font>
    <font>
      <b/>
      <sz val="10"/>
      <color rgb="FFFF0000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theme="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2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6" fillId="0" borderId="0" xfId="0" applyFont="1"/>
    <xf numFmtId="49" fontId="6" fillId="0" borderId="0" xfId="0" applyNumberFormat="1" applyFont="1" applyAlignment="1">
      <alignment horizontal="right"/>
    </xf>
    <xf numFmtId="0" fontId="6" fillId="0" borderId="0" xfId="0" applyFont="1" applyBorder="1"/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/>
    <xf numFmtId="0" fontId="10" fillId="0" borderId="0" xfId="0" applyFont="1"/>
    <xf numFmtId="0" fontId="11" fillId="0" borderId="0" xfId="0" applyFont="1"/>
    <xf numFmtId="164" fontId="6" fillId="0" borderId="2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14" fillId="0" borderId="0" xfId="0" applyFont="1"/>
    <xf numFmtId="164" fontId="6" fillId="0" borderId="1" xfId="0" applyNumberFormat="1" applyFont="1" applyBorder="1"/>
    <xf numFmtId="164" fontId="6" fillId="0" borderId="4" xfId="0" applyNumberFormat="1" applyFont="1" applyBorder="1" applyAlignment="1">
      <alignment horizontal="right" vertical="center" wrapText="1"/>
    </xf>
    <xf numFmtId="0" fontId="0" fillId="0" borderId="0" xfId="0" applyAlignment="1"/>
    <xf numFmtId="0" fontId="14" fillId="0" borderId="5" xfId="0" applyFont="1" applyBorder="1" applyAlignment="1">
      <alignment horizontal="left" vertical="center" wrapText="1"/>
    </xf>
    <xf numFmtId="164" fontId="7" fillId="0" borderId="6" xfId="0" applyNumberFormat="1" applyFont="1" applyBorder="1" applyAlignment="1">
      <alignment horizontal="right" vertical="center" wrapText="1"/>
    </xf>
    <xf numFmtId="164" fontId="6" fillId="0" borderId="7" xfId="0" applyNumberFormat="1" applyFont="1" applyBorder="1"/>
    <xf numFmtId="164" fontId="7" fillId="0" borderId="4" xfId="0" applyNumberFormat="1" applyFont="1" applyBorder="1" applyAlignment="1">
      <alignment horizontal="right" vertical="center" wrapText="1"/>
    </xf>
    <xf numFmtId="2" fontId="8" fillId="0" borderId="0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/>
    </xf>
    <xf numFmtId="164" fontId="7" fillId="0" borderId="7" xfId="0" applyNumberFormat="1" applyFont="1" applyBorder="1"/>
    <xf numFmtId="164" fontId="6" fillId="0" borderId="2" xfId="0" applyNumberFormat="1" applyFont="1" applyBorder="1"/>
    <xf numFmtId="164" fontId="7" fillId="0" borderId="3" xfId="0" applyNumberFormat="1" applyFont="1" applyBorder="1"/>
    <xf numFmtId="164" fontId="6" fillId="0" borderId="2" xfId="0" applyNumberFormat="1" applyFont="1" applyBorder="1" applyAlignment="1">
      <alignment horizontal="right"/>
    </xf>
    <xf numFmtId="164" fontId="7" fillId="0" borderId="4" xfId="0" applyNumberFormat="1" applyFont="1" applyBorder="1"/>
    <xf numFmtId="164" fontId="7" fillId="0" borderId="4" xfId="0" applyNumberFormat="1" applyFont="1" applyBorder="1" applyAlignment="1">
      <alignment horizontal="right"/>
    </xf>
    <xf numFmtId="0" fontId="14" fillId="0" borderId="5" xfId="0" applyFont="1" applyBorder="1"/>
    <xf numFmtId="49" fontId="6" fillId="0" borderId="0" xfId="0" applyNumberFormat="1" applyFont="1" applyBorder="1" applyAlignment="1">
      <alignment horizontal="right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4" fillId="0" borderId="7" xfId="0" applyFont="1" applyBorder="1"/>
    <xf numFmtId="0" fontId="14" fillId="0" borderId="10" xfId="0" applyFont="1" applyBorder="1"/>
    <xf numFmtId="0" fontId="14" fillId="0" borderId="2" xfId="0" applyFont="1" applyBorder="1"/>
    <xf numFmtId="0" fontId="14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0" fillId="0" borderId="0" xfId="0" applyFont="1"/>
    <xf numFmtId="0" fontId="19" fillId="0" borderId="0" xfId="0" applyFont="1"/>
    <xf numFmtId="0" fontId="23" fillId="0" borderId="1" xfId="0" applyFont="1" applyBorder="1" applyAlignment="1">
      <alignment vertical="top" wrapText="1"/>
    </xf>
    <xf numFmtId="164" fontId="7" fillId="0" borderId="1" xfId="0" applyNumberFormat="1" applyFont="1" applyBorder="1"/>
    <xf numFmtId="164" fontId="2" fillId="0" borderId="2" xfId="0" applyNumberFormat="1" applyFont="1" applyBorder="1" applyAlignment="1">
      <alignment horizontal="left" vertical="center" wrapText="1"/>
    </xf>
    <xf numFmtId="164" fontId="14" fillId="0" borderId="5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wrapText="1"/>
    </xf>
    <xf numFmtId="164" fontId="15" fillId="0" borderId="7" xfId="0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wrapText="1"/>
    </xf>
    <xf numFmtId="164" fontId="24" fillId="0" borderId="5" xfId="0" applyNumberFormat="1" applyFont="1" applyBorder="1" applyAlignment="1">
      <alignment horizontal="left" vertical="center" wrapText="1"/>
    </xf>
    <xf numFmtId="164" fontId="25" fillId="0" borderId="7" xfId="0" applyNumberFormat="1" applyFont="1" applyBorder="1" applyAlignment="1">
      <alignment horizontal="right" vertical="center" wrapText="1"/>
    </xf>
    <xf numFmtId="164" fontId="25" fillId="0" borderId="1" xfId="0" applyNumberFormat="1" applyFont="1" applyBorder="1" applyAlignment="1">
      <alignment horizontal="right" vertical="center" wrapText="1"/>
    </xf>
    <xf numFmtId="164" fontId="12" fillId="0" borderId="11" xfId="0" applyNumberFormat="1" applyFont="1" applyBorder="1" applyAlignment="1">
      <alignment horizontal="right" vertical="center" wrapText="1"/>
    </xf>
    <xf numFmtId="164" fontId="14" fillId="0" borderId="9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horizontal="left" vertical="center" wrapText="1"/>
    </xf>
    <xf numFmtId="164" fontId="7" fillId="0" borderId="2" xfId="0" applyNumberFormat="1" applyFont="1" applyBorder="1" applyAlignment="1">
      <alignment horizontal="left" vertical="center" wrapText="1"/>
    </xf>
    <xf numFmtId="164" fontId="9" fillId="0" borderId="7" xfId="0" applyNumberFormat="1" applyFont="1" applyBorder="1" applyAlignment="1">
      <alignment horizontal="right" vertical="center" wrapText="1"/>
    </xf>
    <xf numFmtId="164" fontId="7" fillId="0" borderId="7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right" vertical="center" wrapText="1"/>
    </xf>
    <xf numFmtId="164" fontId="10" fillId="0" borderId="1" xfId="0" applyNumberFormat="1" applyFont="1" applyBorder="1" applyAlignment="1">
      <alignment horizontal="right" vertical="center" wrapText="1"/>
    </xf>
    <xf numFmtId="164" fontId="7" fillId="0" borderId="5" xfId="0" applyNumberFormat="1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left" vertical="center" wrapText="1"/>
    </xf>
    <xf numFmtId="164" fontId="2" fillId="0" borderId="7" xfId="0" applyNumberFormat="1" applyFont="1" applyBorder="1" applyAlignment="1">
      <alignment horizontal="right" vertical="center" wrapText="1"/>
    </xf>
    <xf numFmtId="164" fontId="14" fillId="0" borderId="3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horizontal="left" vertical="center"/>
    </xf>
    <xf numFmtId="164" fontId="7" fillId="0" borderId="1" xfId="0" applyNumberFormat="1" applyFont="1" applyBorder="1" applyAlignment="1">
      <alignment vertical="center" wrapText="1"/>
    </xf>
    <xf numFmtId="164" fontId="14" fillId="0" borderId="0" xfId="0" applyNumberFormat="1" applyFont="1" applyBorder="1" applyAlignment="1">
      <alignment horizontal="left" vertical="center" wrapText="1"/>
    </xf>
    <xf numFmtId="164" fontId="6" fillId="0" borderId="2" xfId="0" applyNumberFormat="1" applyFont="1" applyBorder="1" applyAlignment="1">
      <alignment vertical="center" wrapText="1"/>
    </xf>
    <xf numFmtId="164" fontId="2" fillId="0" borderId="2" xfId="0" applyNumberFormat="1" applyFont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164" fontId="14" fillId="0" borderId="5" xfId="0" applyNumberFormat="1" applyFont="1" applyBorder="1" applyAlignment="1">
      <alignment wrapText="1"/>
    </xf>
    <xf numFmtId="164" fontId="7" fillId="0" borderId="2" xfId="0" applyNumberFormat="1" applyFont="1" applyBorder="1" applyAlignment="1">
      <alignment wrapText="1"/>
    </xf>
    <xf numFmtId="164" fontId="7" fillId="0" borderId="9" xfId="0" applyNumberFormat="1" applyFont="1" applyBorder="1" applyAlignment="1"/>
    <xf numFmtId="164" fontId="6" fillId="0" borderId="4" xfId="0" applyNumberFormat="1" applyFont="1" applyBorder="1"/>
    <xf numFmtId="164" fontId="21" fillId="0" borderId="3" xfId="0" applyNumberFormat="1" applyFont="1" applyBorder="1" applyAlignment="1">
      <alignment horizontal="left" vertical="center" wrapText="1"/>
    </xf>
    <xf numFmtId="164" fontId="17" fillId="0" borderId="2" xfId="0" applyNumberFormat="1" applyFont="1" applyBorder="1" applyAlignment="1">
      <alignment horizontal="left" vertical="center" wrapText="1"/>
    </xf>
    <xf numFmtId="164" fontId="1" fillId="0" borderId="8" xfId="0" applyNumberFormat="1" applyFont="1" applyBorder="1" applyAlignment="1">
      <alignment horizontal="right" vertical="top" wrapText="1"/>
    </xf>
    <xf numFmtId="164" fontId="18" fillId="0" borderId="1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/>
    <xf numFmtId="164" fontId="2" fillId="0" borderId="5" xfId="0" applyNumberFormat="1" applyFont="1" applyBorder="1"/>
    <xf numFmtId="164" fontId="7" fillId="0" borderId="5" xfId="0" applyNumberFormat="1" applyFont="1" applyBorder="1"/>
    <xf numFmtId="164" fontId="7" fillId="0" borderId="2" xfId="0" applyNumberFormat="1" applyFont="1" applyBorder="1"/>
    <xf numFmtId="164" fontId="6" fillId="0" borderId="7" xfId="0" applyNumberFormat="1" applyFont="1" applyBorder="1" applyAlignment="1">
      <alignment horizontal="right"/>
    </xf>
    <xf numFmtId="164" fontId="2" fillId="0" borderId="7" xfId="0" applyNumberFormat="1" applyFont="1" applyBorder="1"/>
    <xf numFmtId="164" fontId="2" fillId="0" borderId="1" xfId="0" applyNumberFormat="1" applyFont="1" applyBorder="1"/>
    <xf numFmtId="164" fontId="6" fillId="0" borderId="11" xfId="0" applyNumberFormat="1" applyFont="1" applyBorder="1"/>
    <xf numFmtId="164" fontId="7" fillId="0" borderId="6" xfId="0" applyNumberFormat="1" applyFont="1" applyBorder="1"/>
    <xf numFmtId="164" fontId="14" fillId="0" borderId="3" xfId="0" applyNumberFormat="1" applyFont="1" applyBorder="1"/>
    <xf numFmtId="164" fontId="7" fillId="0" borderId="9" xfId="0" applyNumberFormat="1" applyFont="1" applyBorder="1"/>
    <xf numFmtId="164" fontId="22" fillId="0" borderId="5" xfId="0" applyNumberFormat="1" applyFont="1" applyBorder="1"/>
    <xf numFmtId="164" fontId="7" fillId="0" borderId="10" xfId="0" applyNumberFormat="1" applyFont="1" applyBorder="1"/>
    <xf numFmtId="164" fontId="14" fillId="0" borderId="5" xfId="0" applyNumberFormat="1" applyFont="1" applyBorder="1"/>
    <xf numFmtId="0" fontId="14" fillId="0" borderId="0" xfId="0" applyFont="1" applyBorder="1" applyAlignment="1">
      <alignment horizontal="left" vertical="center" wrapText="1"/>
    </xf>
    <xf numFmtId="164" fontId="27" fillId="0" borderId="1" xfId="0" applyNumberFormat="1" applyFont="1" applyBorder="1" applyAlignment="1">
      <alignment horizontal="right" vertical="center" wrapText="1"/>
    </xf>
    <xf numFmtId="164" fontId="26" fillId="0" borderId="1" xfId="0" applyNumberFormat="1" applyFont="1" applyBorder="1"/>
    <xf numFmtId="0" fontId="26" fillId="0" borderId="0" xfId="0" applyFont="1"/>
    <xf numFmtId="164" fontId="28" fillId="0" borderId="7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3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 vertical="top" wrapText="1"/>
    </xf>
    <xf numFmtId="164" fontId="6" fillId="0" borderId="2" xfId="0" applyNumberFormat="1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wrapText="1"/>
    </xf>
    <xf numFmtId="164" fontId="6" fillId="0" borderId="3" xfId="0" applyNumberFormat="1" applyFont="1" applyBorder="1" applyAlignment="1">
      <alignment horizontal="center" vertical="top" wrapText="1"/>
    </xf>
    <xf numFmtId="164" fontId="7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164" fontId="29" fillId="0" borderId="1" xfId="0" applyNumberFormat="1" applyFont="1" applyBorder="1" applyAlignment="1">
      <alignment horizontal="center" vertical="center" wrapText="1"/>
    </xf>
    <xf numFmtId="164" fontId="30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wrapText="1"/>
    </xf>
    <xf numFmtId="0" fontId="1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0" fontId="14" fillId="0" borderId="0" xfId="0" applyFont="1" applyBorder="1"/>
    <xf numFmtId="0" fontId="2" fillId="0" borderId="0" xfId="0" applyFont="1"/>
    <xf numFmtId="0" fontId="7" fillId="0" borderId="0" xfId="0" applyFont="1"/>
    <xf numFmtId="0" fontId="0" fillId="0" borderId="11" xfId="0" applyBorder="1"/>
    <xf numFmtId="0" fontId="13" fillId="0" borderId="6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/>
    <xf numFmtId="0" fontId="1" fillId="0" borderId="1" xfId="0" applyFont="1" applyBorder="1"/>
    <xf numFmtId="2" fontId="1" fillId="0" borderId="6" xfId="0" applyNumberFormat="1" applyFont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2" fontId="13" fillId="0" borderId="3" xfId="0" applyNumberFormat="1" applyFont="1" applyBorder="1" applyAlignment="1">
      <alignment horizontal="center" vertical="center" wrapText="1"/>
    </xf>
    <xf numFmtId="2" fontId="30" fillId="0" borderId="1" xfId="0" applyNumberFormat="1" applyFont="1" applyBorder="1"/>
    <xf numFmtId="0" fontId="7" fillId="0" borderId="3" xfId="0" applyFont="1" applyBorder="1" applyAlignment="1">
      <alignment horizontal="center" wrapText="1"/>
    </xf>
    <xf numFmtId="2" fontId="1" fillId="0" borderId="3" xfId="0" applyNumberFormat="1" applyFont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center"/>
    </xf>
    <xf numFmtId="2" fontId="17" fillId="0" borderId="1" xfId="0" applyNumberFormat="1" applyFont="1" applyBorder="1"/>
    <xf numFmtId="2" fontId="17" fillId="0" borderId="1" xfId="0" applyNumberFormat="1" applyFont="1" applyBorder="1" applyAlignment="1">
      <alignment horizontal="center" wrapText="1"/>
    </xf>
    <xf numFmtId="0" fontId="33" fillId="0" borderId="1" xfId="0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30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center" wrapText="1"/>
    </xf>
    <xf numFmtId="0" fontId="33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center" wrapText="1"/>
    </xf>
    <xf numFmtId="0" fontId="34" fillId="0" borderId="1" xfId="0" applyFont="1" applyBorder="1" applyAlignment="1">
      <alignment vertical="top" wrapText="1"/>
    </xf>
    <xf numFmtId="0" fontId="2" fillId="0" borderId="1" xfId="0" applyFont="1" applyBorder="1"/>
    <xf numFmtId="0" fontId="33" fillId="0" borderId="0" xfId="0" applyFont="1"/>
    <xf numFmtId="2" fontId="0" fillId="0" borderId="3" xfId="0" applyNumberFormat="1" applyBorder="1"/>
    <xf numFmtId="2" fontId="13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wrapText="1"/>
    </xf>
    <xf numFmtId="164" fontId="26" fillId="0" borderId="1" xfId="0" applyNumberFormat="1" applyFont="1" applyBorder="1" applyAlignment="1">
      <alignment horizontal="right" vertical="center" wrapText="1"/>
    </xf>
    <xf numFmtId="164" fontId="28" fillId="0" borderId="2" xfId="0" applyNumberFormat="1" applyFont="1" applyBorder="1" applyAlignment="1">
      <alignment horizontal="right" vertical="center" wrapText="1"/>
    </xf>
    <xf numFmtId="164" fontId="28" fillId="0" borderId="11" xfId="0" applyNumberFormat="1" applyFont="1" applyBorder="1" applyAlignment="1">
      <alignment wrapText="1"/>
    </xf>
    <xf numFmtId="164" fontId="28" fillId="0" borderId="3" xfId="0" applyNumberFormat="1" applyFont="1" applyBorder="1" applyAlignment="1">
      <alignment horizontal="right" vertical="center" wrapText="1"/>
    </xf>
    <xf numFmtId="164" fontId="28" fillId="0" borderId="6" xfId="0" applyNumberFormat="1" applyFont="1" applyBorder="1" applyAlignment="1">
      <alignment wrapText="1"/>
    </xf>
    <xf numFmtId="164" fontId="28" fillId="0" borderId="1" xfId="0" applyNumberFormat="1" applyFont="1" applyBorder="1" applyAlignment="1">
      <alignment horizontal="right" vertical="center" wrapText="1"/>
    </xf>
    <xf numFmtId="164" fontId="28" fillId="0" borderId="1" xfId="0" applyNumberFormat="1" applyFont="1" applyBorder="1"/>
    <xf numFmtId="164" fontId="28" fillId="0" borderId="1" xfId="0" applyNumberFormat="1" applyFont="1" applyBorder="1" applyAlignment="1">
      <alignment vertical="center"/>
    </xf>
    <xf numFmtId="2" fontId="2" fillId="0" borderId="6" xfId="0" applyNumberFormat="1" applyFont="1" applyBorder="1" applyAlignment="1">
      <alignment horizontal="center" vertical="center" wrapText="1"/>
    </xf>
    <xf numFmtId="164" fontId="33" fillId="0" borderId="1" xfId="0" applyNumberFormat="1" applyFont="1" applyBorder="1"/>
    <xf numFmtId="164" fontId="26" fillId="0" borderId="2" xfId="0" applyNumberFormat="1" applyFont="1" applyBorder="1" applyAlignment="1">
      <alignment horizontal="right" vertical="center" wrapText="1"/>
    </xf>
    <xf numFmtId="164" fontId="26" fillId="0" borderId="7" xfId="0" applyNumberFormat="1" applyFont="1" applyBorder="1"/>
    <xf numFmtId="164" fontId="30" fillId="0" borderId="1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wrapText="1"/>
    </xf>
    <xf numFmtId="2" fontId="29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/>
    </xf>
    <xf numFmtId="2" fontId="30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2" fontId="13" fillId="0" borderId="1" xfId="0" applyNumberFormat="1" applyFont="1" applyBorder="1" applyAlignment="1">
      <alignment horizontal="center"/>
    </xf>
    <xf numFmtId="2" fontId="34" fillId="0" borderId="1" xfId="0" applyNumberFormat="1" applyFont="1" applyBorder="1" applyAlignment="1">
      <alignment horizontal="center" wrapText="1"/>
    </xf>
    <xf numFmtId="2" fontId="35" fillId="0" borderId="1" xfId="0" applyNumberFormat="1" applyFont="1" applyBorder="1" applyAlignment="1">
      <alignment horizontal="center"/>
    </xf>
    <xf numFmtId="2" fontId="17" fillId="0" borderId="1" xfId="0" applyNumberFormat="1" applyFont="1" applyBorder="1" applyAlignment="1">
      <alignment horizontal="center"/>
    </xf>
    <xf numFmtId="164" fontId="33" fillId="0" borderId="5" xfId="0" applyNumberFormat="1" applyFont="1" applyBorder="1" applyAlignment="1">
      <alignment horizontal="left" vertical="center" wrapText="1"/>
    </xf>
    <xf numFmtId="164" fontId="33" fillId="0" borderId="7" xfId="0" applyNumberFormat="1" applyFont="1" applyBorder="1" applyAlignment="1">
      <alignment horizontal="right" vertical="center" wrapText="1"/>
    </xf>
    <xf numFmtId="164" fontId="28" fillId="0" borderId="11" xfId="0" applyNumberFormat="1" applyFont="1" applyBorder="1" applyAlignment="1">
      <alignment horizontal="right" vertical="center" wrapText="1"/>
    </xf>
    <xf numFmtId="164" fontId="28" fillId="0" borderId="2" xfId="0" applyNumberFormat="1" applyFont="1" applyBorder="1" applyAlignment="1">
      <alignment wrapText="1"/>
    </xf>
    <xf numFmtId="0" fontId="37" fillId="0" borderId="0" xfId="0" applyFont="1"/>
    <xf numFmtId="0" fontId="1" fillId="0" borderId="5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2" fontId="2" fillId="0" borderId="1" xfId="0" applyNumberFormat="1" applyFont="1" applyBorder="1"/>
    <xf numFmtId="0" fontId="7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wrapText="1"/>
    </xf>
    <xf numFmtId="0" fontId="29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right" vertical="center"/>
    </xf>
    <xf numFmtId="164" fontId="28" fillId="0" borderId="2" xfId="0" applyNumberFormat="1" applyFont="1" applyBorder="1"/>
    <xf numFmtId="164" fontId="21" fillId="0" borderId="5" xfId="0" applyNumberFormat="1" applyFont="1" applyBorder="1" applyAlignment="1">
      <alignment horizontal="left" vertical="center" wrapText="1"/>
    </xf>
    <xf numFmtId="164" fontId="28" fillId="0" borderId="7" xfId="0" applyNumberFormat="1" applyFont="1" applyBorder="1"/>
    <xf numFmtId="164" fontId="7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30" fillId="0" borderId="1" xfId="0" applyFont="1" applyBorder="1"/>
    <xf numFmtId="164" fontId="26" fillId="0" borderId="4" xfId="0" applyNumberFormat="1" applyFont="1" applyBorder="1" applyAlignment="1">
      <alignment horizontal="right" vertical="center" wrapText="1"/>
    </xf>
    <xf numFmtId="164" fontId="6" fillId="0" borderId="0" xfId="0" applyNumberFormat="1" applyFont="1"/>
    <xf numFmtId="164" fontId="33" fillId="0" borderId="7" xfId="0" applyNumberFormat="1" applyFont="1" applyBorder="1"/>
    <xf numFmtId="2" fontId="0" fillId="0" borderId="3" xfId="0" applyNumberFormat="1" applyBorder="1" applyAlignment="1">
      <alignment horizontal="center" vertical="center" wrapText="1"/>
    </xf>
    <xf numFmtId="2" fontId="30" fillId="0" borderId="6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164" fontId="33" fillId="0" borderId="8" xfId="0" applyNumberFormat="1" applyFont="1" applyBorder="1" applyAlignment="1">
      <alignment horizontal="left" vertical="center"/>
    </xf>
    <xf numFmtId="0" fontId="2" fillId="0" borderId="0" xfId="0" applyFont="1" applyFill="1" applyBorder="1" applyAlignment="1">
      <alignment vertical="top" wrapText="1"/>
    </xf>
    <xf numFmtId="0" fontId="0" fillId="0" borderId="0" xfId="0" applyBorder="1"/>
    <xf numFmtId="0" fontId="36" fillId="0" borderId="0" xfId="0" applyFont="1" applyBorder="1"/>
    <xf numFmtId="164" fontId="26" fillId="0" borderId="1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7" fillId="0" borderId="12" xfId="0" applyNumberFormat="1" applyFont="1" applyBorder="1" applyAlignment="1">
      <alignment wrapText="1"/>
    </xf>
    <xf numFmtId="164" fontId="0" fillId="0" borderId="4" xfId="0" applyNumberFormat="1" applyBorder="1" applyAlignment="1">
      <alignment wrapText="1"/>
    </xf>
    <xf numFmtId="164" fontId="7" fillId="0" borderId="9" xfId="0" applyNumberFormat="1" applyFont="1" applyBorder="1" applyAlignment="1">
      <alignment wrapText="1"/>
    </xf>
    <xf numFmtId="164" fontId="0" fillId="0" borderId="4" xfId="0" applyNumberFormat="1" applyBorder="1" applyAlignment="1"/>
    <xf numFmtId="164" fontId="33" fillId="0" borderId="9" xfId="0" applyNumberFormat="1" applyFont="1" applyBorder="1" applyAlignment="1">
      <alignment horizontal="left" vertical="center" wrapText="1"/>
    </xf>
    <xf numFmtId="164" fontId="38" fillId="0" borderId="4" xfId="0" applyNumberFormat="1" applyFont="1" applyBorder="1" applyAlignment="1"/>
    <xf numFmtId="164" fontId="6" fillId="0" borderId="9" xfId="0" applyNumberFormat="1" applyFont="1" applyBorder="1" applyAlignment="1">
      <alignment horizontal="left" vertical="center" wrapText="1"/>
    </xf>
    <xf numFmtId="164" fontId="7" fillId="0" borderId="8" xfId="0" applyNumberFormat="1" applyFont="1" applyBorder="1" applyAlignment="1">
      <alignment wrapText="1"/>
    </xf>
    <xf numFmtId="164" fontId="7" fillId="0" borderId="9" xfId="0" applyNumberFormat="1" applyFont="1" applyBorder="1" applyAlignment="1">
      <alignment horizontal="left" vertical="center" wrapText="1"/>
    </xf>
    <xf numFmtId="164" fontId="0" fillId="0" borderId="7" xfId="0" applyNumberFormat="1" applyBorder="1" applyAlignment="1"/>
    <xf numFmtId="164" fontId="7" fillId="0" borderId="10" xfId="0" applyNumberFormat="1" applyFont="1" applyBorder="1" applyAlignment="1">
      <alignment horizontal="left" vertical="center" wrapText="1"/>
    </xf>
    <xf numFmtId="164" fontId="16" fillId="0" borderId="4" xfId="0" applyNumberFormat="1" applyFont="1" applyBorder="1" applyAlignment="1"/>
    <xf numFmtId="164" fontId="16" fillId="0" borderId="7" xfId="0" applyNumberFormat="1" applyFont="1" applyBorder="1" applyAlignment="1"/>
    <xf numFmtId="0" fontId="0" fillId="0" borderId="0" xfId="0" applyAlignment="1"/>
    <xf numFmtId="164" fontId="28" fillId="0" borderId="9" xfId="0" applyNumberFormat="1" applyFont="1" applyBorder="1" applyAlignment="1">
      <alignment horizontal="left" vertical="center" wrapText="1"/>
    </xf>
    <xf numFmtId="164" fontId="38" fillId="0" borderId="4" xfId="0" applyNumberFormat="1" applyFont="1" applyBorder="1" applyAlignment="1">
      <alignment wrapText="1"/>
    </xf>
    <xf numFmtId="164" fontId="38" fillId="0" borderId="7" xfId="0" applyNumberFormat="1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16" fillId="0" borderId="4" xfId="0" applyFont="1" applyBorder="1" applyAlignment="1">
      <alignment wrapText="1"/>
    </xf>
    <xf numFmtId="0" fontId="16" fillId="0" borderId="13" xfId="0" applyFont="1" applyBorder="1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wrapText="1"/>
    </xf>
    <xf numFmtId="0" fontId="28" fillId="0" borderId="3" xfId="0" applyFont="1" applyBorder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38100</xdr:rowOff>
    </xdr:from>
    <xdr:to>
      <xdr:col>4</xdr:col>
      <xdr:colOff>447675</xdr:colOff>
      <xdr:row>0</xdr:row>
      <xdr:rowOff>971550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3714750" y="38100"/>
          <a:ext cx="1838325" cy="93345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2017 m. vasario      d. sprendimo Nr.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 priedas</a:t>
          </a:r>
        </a:p>
      </xdr:txBody>
    </xdr:sp>
    <xdr:clientData/>
  </xdr:twoCellAnchor>
  <xdr:twoCellAnchor>
    <xdr:from>
      <xdr:col>0</xdr:col>
      <xdr:colOff>1685925</xdr:colOff>
      <xdr:row>83</xdr:row>
      <xdr:rowOff>76200</xdr:rowOff>
    </xdr:from>
    <xdr:to>
      <xdr:col>0</xdr:col>
      <xdr:colOff>2924175</xdr:colOff>
      <xdr:row>83</xdr:row>
      <xdr:rowOff>76200</xdr:rowOff>
    </xdr:to>
    <xdr:sp macro="" textlink="">
      <xdr:nvSpPr>
        <xdr:cNvPr id="2050" name="Line 2"/>
        <xdr:cNvSpPr>
          <a:spLocks noChangeShapeType="1"/>
        </xdr:cNvSpPr>
      </xdr:nvSpPr>
      <xdr:spPr bwMode="auto">
        <a:xfrm>
          <a:off x="1685925" y="18649950"/>
          <a:ext cx="1238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523875</xdr:colOff>
      <xdr:row>0</xdr:row>
      <xdr:rowOff>95250</xdr:rowOff>
    </xdr:from>
    <xdr:to>
      <xdr:col>5</xdr:col>
      <xdr:colOff>571500</xdr:colOff>
      <xdr:row>0</xdr:row>
      <xdr:rowOff>895350</xdr:rowOff>
    </xdr:to>
    <xdr:sp macro="" textlink="">
      <xdr:nvSpPr>
        <xdr:cNvPr id="16385" name="Text Box 1"/>
        <xdr:cNvSpPr txBox="1">
          <a:spLocks noChangeArrowheads="1"/>
        </xdr:cNvSpPr>
      </xdr:nvSpPr>
      <xdr:spPr bwMode="auto">
        <a:xfrm>
          <a:off x="3543300" y="95250"/>
          <a:ext cx="2847975" cy="8001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2017 m. vasario       d. sprendimo Nr.            </a:t>
          </a:r>
        </a:p>
        <a:p>
          <a:pPr algn="l" rtl="0">
            <a:defRPr sz="1000"/>
          </a:pPr>
          <a:r>
            <a:rPr lang="lt-LT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 priedas</a:t>
          </a:r>
          <a:endParaRPr lang="lt-LT"/>
        </a:p>
      </xdr:txBody>
    </xdr:sp>
    <xdr:clientData/>
  </xdr:twoCellAnchor>
  <xdr:twoCellAnchor>
    <xdr:from>
      <xdr:col>0</xdr:col>
      <xdr:colOff>2390775</xdr:colOff>
      <xdr:row>503</xdr:row>
      <xdr:rowOff>28575</xdr:rowOff>
    </xdr:from>
    <xdr:to>
      <xdr:col>1</xdr:col>
      <xdr:colOff>466725</xdr:colOff>
      <xdr:row>503</xdr:row>
      <xdr:rowOff>28575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>
          <a:off x="2390775" y="118233825"/>
          <a:ext cx="914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3600450</xdr:colOff>
      <xdr:row>0</xdr:row>
      <xdr:rowOff>76200</xdr:rowOff>
    </xdr:from>
    <xdr:to>
      <xdr:col>2</xdr:col>
      <xdr:colOff>28575</xdr:colOff>
      <xdr:row>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3600450" y="76200"/>
          <a:ext cx="1971675" cy="8096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2017 m.  vasario        d. sprendimo Nr.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 priedas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4"/>
  <sheetViews>
    <sheetView workbookViewId="0">
      <selection activeCell="A66" sqref="A66"/>
    </sheetView>
  </sheetViews>
  <sheetFormatPr defaultRowHeight="12.75" x14ac:dyDescent="0.2"/>
  <cols>
    <col min="1" max="1" width="43.85546875" customWidth="1"/>
    <col min="2" max="2" width="11.42578125" customWidth="1"/>
    <col min="3" max="3" width="11.140625" customWidth="1"/>
    <col min="4" max="4" width="10.140625" customWidth="1"/>
    <col min="5" max="5" width="11.140625" customWidth="1"/>
  </cols>
  <sheetData>
    <row r="1" spans="1:7" ht="63" customHeight="1" x14ac:dyDescent="0.2">
      <c r="A1" s="15"/>
      <c r="B1" s="15"/>
      <c r="C1" s="15"/>
      <c r="D1" s="15"/>
      <c r="E1" s="15"/>
    </row>
    <row r="2" spans="1:7" ht="45.75" customHeight="1" x14ac:dyDescent="0.2">
      <c r="A2" s="230" t="s">
        <v>46</v>
      </c>
      <c r="B2" s="230"/>
      <c r="C2" s="230"/>
      <c r="D2" s="230"/>
      <c r="E2" s="15"/>
    </row>
    <row r="3" spans="1:7" hidden="1" x14ac:dyDescent="0.2">
      <c r="A3" s="15"/>
      <c r="B3" s="15"/>
      <c r="C3" s="15"/>
      <c r="D3" s="15"/>
      <c r="E3" s="15"/>
    </row>
    <row r="4" spans="1:7" x14ac:dyDescent="0.2">
      <c r="A4" s="15"/>
      <c r="B4" s="15"/>
      <c r="C4" s="15"/>
      <c r="D4" s="15"/>
      <c r="E4" s="15"/>
    </row>
    <row r="5" spans="1:7" ht="15.75" x14ac:dyDescent="0.25">
      <c r="A5" s="38"/>
      <c r="B5" s="39"/>
      <c r="C5" s="40" t="s">
        <v>178</v>
      </c>
      <c r="D5" s="40"/>
      <c r="E5" s="37"/>
    </row>
    <row r="6" spans="1:7" ht="45.75" customHeight="1" x14ac:dyDescent="0.2">
      <c r="A6" s="231" t="s">
        <v>13</v>
      </c>
      <c r="B6" s="41" t="s">
        <v>214</v>
      </c>
      <c r="C6" s="233" t="s">
        <v>131</v>
      </c>
      <c r="D6" s="235" t="s">
        <v>132</v>
      </c>
      <c r="E6" s="31"/>
    </row>
    <row r="7" spans="1:7" ht="105" customHeight="1" x14ac:dyDescent="0.2">
      <c r="A7" s="232"/>
      <c r="B7" s="42"/>
      <c r="C7" s="234"/>
      <c r="D7" s="236"/>
      <c r="E7" s="42" t="s">
        <v>153</v>
      </c>
    </row>
    <row r="8" spans="1:7" ht="18.75" customHeight="1" x14ac:dyDescent="0.2">
      <c r="A8" s="43" t="s">
        <v>8</v>
      </c>
      <c r="B8" s="111">
        <f>C8+D8+E8</f>
        <v>214</v>
      </c>
      <c r="C8" s="112"/>
      <c r="D8" s="113"/>
      <c r="E8" s="114">
        <v>214</v>
      </c>
    </row>
    <row r="9" spans="1:7" ht="15.75" x14ac:dyDescent="0.25">
      <c r="A9" s="1" t="s">
        <v>3</v>
      </c>
      <c r="B9" s="111">
        <f t="shared" ref="B9:B71" si="0">C9+D9+E9</f>
        <v>135</v>
      </c>
      <c r="C9" s="115">
        <v>49</v>
      </c>
      <c r="D9" s="115"/>
      <c r="E9" s="116">
        <v>86</v>
      </c>
      <c r="G9" s="18"/>
    </row>
    <row r="10" spans="1:7" ht="15.75" x14ac:dyDescent="0.25">
      <c r="A10" s="1" t="s">
        <v>23</v>
      </c>
      <c r="B10" s="111">
        <f t="shared" si="0"/>
        <v>34</v>
      </c>
      <c r="C10" s="115">
        <v>22</v>
      </c>
      <c r="D10" s="115">
        <v>1</v>
      </c>
      <c r="E10" s="117">
        <v>11</v>
      </c>
    </row>
    <row r="11" spans="1:7" ht="15.75" x14ac:dyDescent="0.25">
      <c r="A11" s="1" t="s">
        <v>4</v>
      </c>
      <c r="B11" s="111">
        <f t="shared" si="0"/>
        <v>2.6</v>
      </c>
      <c r="C11" s="115"/>
      <c r="D11" s="115">
        <v>2.6</v>
      </c>
      <c r="E11" s="117"/>
    </row>
    <row r="12" spans="1:7" ht="15.75" x14ac:dyDescent="0.25">
      <c r="A12" s="1" t="s">
        <v>5</v>
      </c>
      <c r="B12" s="111">
        <f t="shared" si="0"/>
        <v>3.5</v>
      </c>
      <c r="C12" s="115"/>
      <c r="D12" s="115">
        <v>3.5</v>
      </c>
      <c r="E12" s="117"/>
    </row>
    <row r="13" spans="1:7" ht="15.75" x14ac:dyDescent="0.25">
      <c r="A13" s="1" t="s">
        <v>14</v>
      </c>
      <c r="B13" s="111">
        <f t="shared" si="0"/>
        <v>4.5</v>
      </c>
      <c r="C13" s="115"/>
      <c r="D13" s="115">
        <v>4.2</v>
      </c>
      <c r="E13" s="117">
        <v>0.3</v>
      </c>
    </row>
    <row r="14" spans="1:7" ht="15.75" x14ac:dyDescent="0.25">
      <c r="A14" s="1" t="s">
        <v>7</v>
      </c>
      <c r="B14" s="111">
        <f t="shared" si="0"/>
        <v>30</v>
      </c>
      <c r="C14" s="115"/>
      <c r="D14" s="115">
        <v>30</v>
      </c>
      <c r="E14" s="117"/>
    </row>
    <row r="15" spans="1:7" ht="15.75" x14ac:dyDescent="0.25">
      <c r="A15" s="44" t="s">
        <v>18</v>
      </c>
      <c r="B15" s="111">
        <f t="shared" si="0"/>
        <v>40.299999999999997</v>
      </c>
      <c r="C15" s="118"/>
      <c r="D15" s="118">
        <v>33.299999999999997</v>
      </c>
      <c r="E15" s="117">
        <v>7</v>
      </c>
    </row>
    <row r="16" spans="1:7" ht="15.75" x14ac:dyDescent="0.25">
      <c r="A16" s="1" t="s">
        <v>6</v>
      </c>
      <c r="B16" s="111">
        <f t="shared" si="0"/>
        <v>17.600000000000001</v>
      </c>
      <c r="C16" s="115"/>
      <c r="D16" s="115">
        <v>17.600000000000001</v>
      </c>
      <c r="E16" s="117"/>
    </row>
    <row r="17" spans="1:5" ht="15.75" x14ac:dyDescent="0.25">
      <c r="A17" s="1" t="s">
        <v>21</v>
      </c>
      <c r="B17" s="111">
        <f t="shared" si="0"/>
        <v>10</v>
      </c>
      <c r="C17" s="115"/>
      <c r="D17" s="115">
        <v>10</v>
      </c>
      <c r="E17" s="117"/>
    </row>
    <row r="18" spans="1:5" ht="15.75" x14ac:dyDescent="0.25">
      <c r="A18" s="45" t="s">
        <v>25</v>
      </c>
      <c r="B18" s="111">
        <f t="shared" si="0"/>
        <v>124.3</v>
      </c>
      <c r="C18" s="119"/>
      <c r="D18" s="119">
        <v>79.599999999999994</v>
      </c>
      <c r="E18" s="117">
        <v>44.7</v>
      </c>
    </row>
    <row r="19" spans="1:5" ht="15.75" x14ac:dyDescent="0.25">
      <c r="A19" s="46" t="s">
        <v>49</v>
      </c>
      <c r="B19" s="111">
        <f t="shared" si="0"/>
        <v>99</v>
      </c>
      <c r="C19" s="119"/>
      <c r="D19" s="115">
        <v>95</v>
      </c>
      <c r="E19" s="117">
        <v>4</v>
      </c>
    </row>
    <row r="20" spans="1:5" ht="15.75" x14ac:dyDescent="0.25">
      <c r="A20" s="2" t="s">
        <v>150</v>
      </c>
      <c r="B20" s="111">
        <f t="shared" si="0"/>
        <v>80.7</v>
      </c>
      <c r="C20" s="115">
        <v>76.5</v>
      </c>
      <c r="D20" s="115">
        <v>3.5</v>
      </c>
      <c r="E20" s="117">
        <v>0.7</v>
      </c>
    </row>
    <row r="21" spans="1:5" ht="15.75" x14ac:dyDescent="0.25">
      <c r="A21" s="2" t="s">
        <v>101</v>
      </c>
      <c r="B21" s="111">
        <f t="shared" si="0"/>
        <v>35.199999999999996</v>
      </c>
      <c r="C21" s="115">
        <v>33.6</v>
      </c>
      <c r="D21" s="115">
        <v>1.3</v>
      </c>
      <c r="E21" s="117">
        <v>0.3</v>
      </c>
    </row>
    <row r="22" spans="1:5" ht="15.75" x14ac:dyDescent="0.25">
      <c r="A22" s="2" t="s">
        <v>24</v>
      </c>
      <c r="B22" s="111">
        <f t="shared" si="0"/>
        <v>49</v>
      </c>
      <c r="C22" s="115">
        <v>46.3</v>
      </c>
      <c r="D22" s="115">
        <v>2.2000000000000002</v>
      </c>
      <c r="E22" s="117">
        <v>0.5</v>
      </c>
    </row>
    <row r="23" spans="1:5" ht="15.75" x14ac:dyDescent="0.25">
      <c r="A23" s="2" t="s">
        <v>100</v>
      </c>
      <c r="B23" s="111">
        <f t="shared" si="0"/>
        <v>64</v>
      </c>
      <c r="C23" s="115">
        <v>62.1</v>
      </c>
      <c r="D23" s="115">
        <v>1.7</v>
      </c>
      <c r="E23" s="117">
        <v>0.2</v>
      </c>
    </row>
    <row r="24" spans="1:5" ht="15.75" x14ac:dyDescent="0.25">
      <c r="A24" s="2" t="s">
        <v>102</v>
      </c>
      <c r="B24" s="111">
        <f t="shared" si="0"/>
        <v>65</v>
      </c>
      <c r="C24" s="115">
        <v>60.7</v>
      </c>
      <c r="D24" s="115">
        <v>2.9</v>
      </c>
      <c r="E24" s="117">
        <v>1.4</v>
      </c>
    </row>
    <row r="25" spans="1:5" ht="15.75" x14ac:dyDescent="0.25">
      <c r="A25" s="2" t="s">
        <v>103</v>
      </c>
      <c r="B25" s="111">
        <f t="shared" si="0"/>
        <v>29.7</v>
      </c>
      <c r="C25" s="115">
        <v>28.1</v>
      </c>
      <c r="D25" s="115">
        <v>1.4</v>
      </c>
      <c r="E25" s="117">
        <v>0.2</v>
      </c>
    </row>
    <row r="26" spans="1:5" ht="15.75" x14ac:dyDescent="0.25">
      <c r="A26" s="2" t="s">
        <v>104</v>
      </c>
      <c r="B26" s="111">
        <f t="shared" si="0"/>
        <v>33.799999999999997</v>
      </c>
      <c r="C26" s="115">
        <v>32.299999999999997</v>
      </c>
      <c r="D26" s="115">
        <v>1.2</v>
      </c>
      <c r="E26" s="117">
        <v>0.3</v>
      </c>
    </row>
    <row r="27" spans="1:5" ht="15.75" x14ac:dyDescent="0.25">
      <c r="A27" s="2" t="s">
        <v>105</v>
      </c>
      <c r="B27" s="111">
        <f t="shared" si="0"/>
        <v>52</v>
      </c>
      <c r="C27" s="115">
        <v>49.5</v>
      </c>
      <c r="D27" s="115">
        <v>2.2999999999999998</v>
      </c>
      <c r="E27" s="117">
        <v>0.2</v>
      </c>
    </row>
    <row r="28" spans="1:5" ht="15.75" x14ac:dyDescent="0.25">
      <c r="A28" s="2" t="s">
        <v>170</v>
      </c>
      <c r="B28" s="111">
        <f t="shared" si="0"/>
        <v>48.5</v>
      </c>
      <c r="C28" s="115">
        <v>46.6</v>
      </c>
      <c r="D28" s="115">
        <v>1.8</v>
      </c>
      <c r="E28" s="117">
        <v>0.1</v>
      </c>
    </row>
    <row r="29" spans="1:5" ht="15.75" x14ac:dyDescent="0.25">
      <c r="A29" s="2" t="s">
        <v>106</v>
      </c>
      <c r="B29" s="111">
        <f t="shared" si="0"/>
        <v>30.1</v>
      </c>
      <c r="C29" s="115">
        <v>28.2</v>
      </c>
      <c r="D29" s="115">
        <v>1.8</v>
      </c>
      <c r="E29" s="117">
        <v>0.1</v>
      </c>
    </row>
    <row r="30" spans="1:5" ht="15.75" x14ac:dyDescent="0.25">
      <c r="A30" s="2" t="s">
        <v>107</v>
      </c>
      <c r="B30" s="111">
        <f t="shared" si="0"/>
        <v>27.900000000000002</v>
      </c>
      <c r="C30" s="115">
        <v>26.2</v>
      </c>
      <c r="D30" s="115">
        <v>1.6</v>
      </c>
      <c r="E30" s="117">
        <v>0.1</v>
      </c>
    </row>
    <row r="31" spans="1:5" ht="15.75" x14ac:dyDescent="0.25">
      <c r="A31" s="2" t="s">
        <v>108</v>
      </c>
      <c r="B31" s="111">
        <f t="shared" si="0"/>
        <v>73.400000000000006</v>
      </c>
      <c r="C31" s="115">
        <v>70.900000000000006</v>
      </c>
      <c r="D31" s="115">
        <v>2.2000000000000002</v>
      </c>
      <c r="E31" s="117">
        <v>0.3</v>
      </c>
    </row>
    <row r="32" spans="1:5" ht="15.75" x14ac:dyDescent="0.25">
      <c r="A32" s="2" t="s">
        <v>109</v>
      </c>
      <c r="B32" s="111">
        <f t="shared" si="0"/>
        <v>31.8</v>
      </c>
      <c r="C32" s="115">
        <v>30.8</v>
      </c>
      <c r="D32" s="115">
        <v>0.8</v>
      </c>
      <c r="E32" s="117">
        <v>0.2</v>
      </c>
    </row>
    <row r="33" spans="1:5" ht="15.75" x14ac:dyDescent="0.25">
      <c r="A33" s="2" t="s">
        <v>110</v>
      </c>
      <c r="B33" s="111">
        <f t="shared" si="0"/>
        <v>44</v>
      </c>
      <c r="C33" s="115">
        <v>43.3</v>
      </c>
      <c r="D33" s="115">
        <v>0.6</v>
      </c>
      <c r="E33" s="117">
        <v>0.1</v>
      </c>
    </row>
    <row r="34" spans="1:5" ht="15.75" x14ac:dyDescent="0.25">
      <c r="A34" s="2" t="s">
        <v>111</v>
      </c>
      <c r="B34" s="111">
        <f t="shared" si="0"/>
        <v>29.800000000000004</v>
      </c>
      <c r="C34" s="115">
        <v>26.1</v>
      </c>
      <c r="D34" s="115">
        <v>3.6</v>
      </c>
      <c r="E34" s="117">
        <v>0.1</v>
      </c>
    </row>
    <row r="35" spans="1:5" ht="15.75" x14ac:dyDescent="0.25">
      <c r="A35" s="2" t="s">
        <v>112</v>
      </c>
      <c r="B35" s="111">
        <f t="shared" si="0"/>
        <v>56.6</v>
      </c>
      <c r="C35" s="115">
        <v>54.6</v>
      </c>
      <c r="D35" s="115">
        <v>1.9</v>
      </c>
      <c r="E35" s="117">
        <v>0.1</v>
      </c>
    </row>
    <row r="36" spans="1:5" ht="15.75" x14ac:dyDescent="0.25">
      <c r="A36" s="2" t="s">
        <v>113</v>
      </c>
      <c r="B36" s="111">
        <f t="shared" si="0"/>
        <v>51.7</v>
      </c>
      <c r="C36" s="120">
        <v>49.8</v>
      </c>
      <c r="D36" s="115">
        <v>1.7</v>
      </c>
      <c r="E36" s="117">
        <v>0.2</v>
      </c>
    </row>
    <row r="37" spans="1:5" ht="15.75" x14ac:dyDescent="0.25">
      <c r="A37" s="2" t="s">
        <v>114</v>
      </c>
      <c r="B37" s="111">
        <f t="shared" si="0"/>
        <v>40.599999999999994</v>
      </c>
      <c r="C37" s="120">
        <v>38.5</v>
      </c>
      <c r="D37" s="115">
        <v>1.8</v>
      </c>
      <c r="E37" s="117">
        <v>0.3</v>
      </c>
    </row>
    <row r="38" spans="1:5" ht="15.75" x14ac:dyDescent="0.25">
      <c r="A38" s="2" t="s">
        <v>115</v>
      </c>
      <c r="B38" s="111">
        <f t="shared" si="0"/>
        <v>49.1</v>
      </c>
      <c r="C38" s="120">
        <v>44.6</v>
      </c>
      <c r="D38" s="115">
        <v>3.7</v>
      </c>
      <c r="E38" s="117">
        <v>0.8</v>
      </c>
    </row>
    <row r="39" spans="1:5" ht="15.75" x14ac:dyDescent="0.25">
      <c r="A39" s="2" t="s">
        <v>116</v>
      </c>
      <c r="B39" s="111">
        <f t="shared" si="0"/>
        <v>46.499999999999993</v>
      </c>
      <c r="C39" s="120">
        <v>44.8</v>
      </c>
      <c r="D39" s="115">
        <v>1.3</v>
      </c>
      <c r="E39" s="117">
        <v>0.4</v>
      </c>
    </row>
    <row r="40" spans="1:5" ht="15.75" x14ac:dyDescent="0.25">
      <c r="A40" s="2" t="s">
        <v>117</v>
      </c>
      <c r="B40" s="111">
        <f t="shared" si="0"/>
        <v>51.1</v>
      </c>
      <c r="C40" s="120">
        <v>50.4</v>
      </c>
      <c r="D40" s="115">
        <v>0.7</v>
      </c>
      <c r="E40" s="117"/>
    </row>
    <row r="41" spans="1:5" ht="15.75" x14ac:dyDescent="0.25">
      <c r="A41" s="2" t="s">
        <v>118</v>
      </c>
      <c r="B41" s="111">
        <f t="shared" si="0"/>
        <v>56.599999999999994</v>
      </c>
      <c r="C41" s="120">
        <v>54.8</v>
      </c>
      <c r="D41" s="115">
        <v>1.3</v>
      </c>
      <c r="E41" s="117">
        <v>0.5</v>
      </c>
    </row>
    <row r="42" spans="1:5" ht="15.75" x14ac:dyDescent="0.25">
      <c r="A42" s="2" t="s">
        <v>119</v>
      </c>
      <c r="B42" s="111">
        <f t="shared" si="0"/>
        <v>67.5</v>
      </c>
      <c r="C42" s="120">
        <v>65.599999999999994</v>
      </c>
      <c r="D42" s="115">
        <v>1.4</v>
      </c>
      <c r="E42" s="117">
        <v>0.5</v>
      </c>
    </row>
    <row r="43" spans="1:5" ht="15.75" x14ac:dyDescent="0.25">
      <c r="A43" s="2" t="s">
        <v>120</v>
      </c>
      <c r="B43" s="111">
        <f t="shared" si="0"/>
        <v>73.3</v>
      </c>
      <c r="C43" s="120">
        <v>72.599999999999994</v>
      </c>
      <c r="D43" s="115">
        <v>0.3</v>
      </c>
      <c r="E43" s="117">
        <v>0.4</v>
      </c>
    </row>
    <row r="44" spans="1:5" ht="15.75" x14ac:dyDescent="0.25">
      <c r="A44" s="2" t="s">
        <v>121</v>
      </c>
      <c r="B44" s="111">
        <f t="shared" si="0"/>
        <v>52.6</v>
      </c>
      <c r="C44" s="120">
        <v>51.6</v>
      </c>
      <c r="D44" s="115">
        <v>0.9</v>
      </c>
      <c r="E44" s="117">
        <v>0.1</v>
      </c>
    </row>
    <row r="45" spans="1:5" ht="15.75" x14ac:dyDescent="0.25">
      <c r="A45" s="2" t="s">
        <v>54</v>
      </c>
      <c r="B45" s="111">
        <f t="shared" si="0"/>
        <v>21.4</v>
      </c>
      <c r="C45" s="120">
        <v>19.399999999999999</v>
      </c>
      <c r="D45" s="115">
        <v>2</v>
      </c>
      <c r="E45" s="117"/>
    </row>
    <row r="46" spans="1:5" ht="15.75" x14ac:dyDescent="0.25">
      <c r="A46" s="2" t="s">
        <v>122</v>
      </c>
      <c r="B46" s="111">
        <f t="shared" si="0"/>
        <v>40.400000000000006</v>
      </c>
      <c r="C46" s="120">
        <v>38</v>
      </c>
      <c r="D46" s="115">
        <v>2.2000000000000002</v>
      </c>
      <c r="E46" s="117">
        <v>0.2</v>
      </c>
    </row>
    <row r="47" spans="1:5" ht="15.75" x14ac:dyDescent="0.25">
      <c r="A47" s="2" t="s">
        <v>123</v>
      </c>
      <c r="B47" s="111">
        <f t="shared" si="0"/>
        <v>47.8</v>
      </c>
      <c r="C47" s="120">
        <v>46</v>
      </c>
      <c r="D47" s="115">
        <v>1.3</v>
      </c>
      <c r="E47" s="117">
        <v>0.5</v>
      </c>
    </row>
    <row r="48" spans="1:5" ht="15.75" x14ac:dyDescent="0.25">
      <c r="A48" s="2" t="s">
        <v>124</v>
      </c>
      <c r="B48" s="111">
        <f t="shared" si="0"/>
        <v>58.9</v>
      </c>
      <c r="C48" s="120">
        <v>57</v>
      </c>
      <c r="D48" s="115">
        <v>1.4</v>
      </c>
      <c r="E48" s="117">
        <v>0.5</v>
      </c>
    </row>
    <row r="49" spans="1:5" ht="15.75" x14ac:dyDescent="0.25">
      <c r="A49" s="2" t="s">
        <v>164</v>
      </c>
      <c r="B49" s="111">
        <f t="shared" si="0"/>
        <v>7.9</v>
      </c>
      <c r="C49" s="120"/>
      <c r="D49" s="115">
        <v>4.3</v>
      </c>
      <c r="E49" s="117">
        <v>3.6</v>
      </c>
    </row>
    <row r="50" spans="1:5" ht="15.75" x14ac:dyDescent="0.25">
      <c r="A50" s="2" t="s">
        <v>165</v>
      </c>
      <c r="B50" s="111">
        <f t="shared" si="0"/>
        <v>4.8</v>
      </c>
      <c r="C50" s="120"/>
      <c r="D50" s="115">
        <v>0.1</v>
      </c>
      <c r="E50" s="117">
        <v>4.7</v>
      </c>
    </row>
    <row r="51" spans="1:5" ht="15.75" x14ac:dyDescent="0.25">
      <c r="A51" s="2" t="s">
        <v>87</v>
      </c>
      <c r="B51" s="111">
        <f t="shared" si="0"/>
        <v>6.1999999999999993</v>
      </c>
      <c r="C51" s="120"/>
      <c r="D51" s="115">
        <v>2.8</v>
      </c>
      <c r="E51" s="117">
        <v>3.4</v>
      </c>
    </row>
    <row r="52" spans="1:5" ht="15.75" x14ac:dyDescent="0.25">
      <c r="A52" s="2" t="s">
        <v>166</v>
      </c>
      <c r="B52" s="111">
        <f t="shared" si="0"/>
        <v>3.1</v>
      </c>
      <c r="C52" s="120"/>
      <c r="D52" s="115">
        <v>1.1000000000000001</v>
      </c>
      <c r="E52" s="117">
        <v>2</v>
      </c>
    </row>
    <row r="53" spans="1:5" ht="15.75" x14ac:dyDescent="0.25">
      <c r="A53" s="2" t="s">
        <v>130</v>
      </c>
      <c r="B53" s="111">
        <f t="shared" si="0"/>
        <v>2.9</v>
      </c>
      <c r="C53" s="120"/>
      <c r="D53" s="115"/>
      <c r="E53" s="117">
        <v>2.9</v>
      </c>
    </row>
    <row r="54" spans="1:5" ht="15.75" x14ac:dyDescent="0.25">
      <c r="A54" s="2" t="s">
        <v>221</v>
      </c>
      <c r="B54" s="111">
        <f t="shared" si="0"/>
        <v>10</v>
      </c>
      <c r="C54" s="120"/>
      <c r="D54" s="115">
        <v>10</v>
      </c>
      <c r="E54" s="117"/>
    </row>
    <row r="55" spans="1:5" ht="15.75" x14ac:dyDescent="0.25">
      <c r="A55" s="2" t="s">
        <v>180</v>
      </c>
      <c r="B55" s="111">
        <f t="shared" si="0"/>
        <v>6.6</v>
      </c>
      <c r="C55" s="120"/>
      <c r="D55" s="115">
        <v>1.5</v>
      </c>
      <c r="E55" s="117">
        <v>5.0999999999999996</v>
      </c>
    </row>
    <row r="56" spans="1:5" ht="15.75" x14ac:dyDescent="0.25">
      <c r="A56" s="2" t="s">
        <v>179</v>
      </c>
      <c r="B56" s="111">
        <f t="shared" si="0"/>
        <v>2.1</v>
      </c>
      <c r="C56" s="120"/>
      <c r="D56" s="115">
        <v>0.2</v>
      </c>
      <c r="E56" s="117">
        <v>1.9</v>
      </c>
    </row>
    <row r="57" spans="1:5" ht="15.75" x14ac:dyDescent="0.25">
      <c r="A57" s="2" t="s">
        <v>146</v>
      </c>
      <c r="B57" s="111">
        <f t="shared" si="0"/>
        <v>27</v>
      </c>
      <c r="C57" s="120"/>
      <c r="D57" s="115">
        <v>22.3</v>
      </c>
      <c r="E57" s="117">
        <v>4.7</v>
      </c>
    </row>
    <row r="58" spans="1:5" ht="15.75" x14ac:dyDescent="0.25">
      <c r="A58" s="2" t="s">
        <v>10</v>
      </c>
      <c r="B58" s="111">
        <f t="shared" si="0"/>
        <v>3.5</v>
      </c>
      <c r="C58" s="120"/>
      <c r="D58" s="115"/>
      <c r="E58" s="117">
        <v>3.5</v>
      </c>
    </row>
    <row r="59" spans="1:5" ht="15.75" x14ac:dyDescent="0.25">
      <c r="A59" s="2" t="s">
        <v>168</v>
      </c>
      <c r="B59" s="111">
        <f t="shared" si="0"/>
        <v>2.2999999999999998</v>
      </c>
      <c r="C59" s="120"/>
      <c r="D59" s="115">
        <v>0.3</v>
      </c>
      <c r="E59" s="117">
        <v>2</v>
      </c>
    </row>
    <row r="60" spans="1:5" ht="15.75" x14ac:dyDescent="0.25">
      <c r="A60" s="2" t="s">
        <v>147</v>
      </c>
      <c r="B60" s="111">
        <f t="shared" si="0"/>
        <v>48</v>
      </c>
      <c r="C60" s="120"/>
      <c r="D60" s="115">
        <v>36</v>
      </c>
      <c r="E60" s="117">
        <v>12</v>
      </c>
    </row>
    <row r="61" spans="1:5" ht="15.75" x14ac:dyDescent="0.25">
      <c r="A61" s="2" t="s">
        <v>125</v>
      </c>
      <c r="B61" s="111">
        <f t="shared" si="0"/>
        <v>6.5</v>
      </c>
      <c r="C61" s="120"/>
      <c r="D61" s="115">
        <v>2</v>
      </c>
      <c r="E61" s="117">
        <v>4.5</v>
      </c>
    </row>
    <row r="62" spans="1:5" ht="15.75" x14ac:dyDescent="0.25">
      <c r="A62" s="2" t="s">
        <v>99</v>
      </c>
      <c r="B62" s="111">
        <f t="shared" si="0"/>
        <v>4.5</v>
      </c>
      <c r="C62" s="120"/>
      <c r="D62" s="115">
        <v>0.8</v>
      </c>
      <c r="E62" s="117">
        <v>3.7</v>
      </c>
    </row>
    <row r="63" spans="1:5" ht="15.75" x14ac:dyDescent="0.25">
      <c r="A63" s="2" t="s">
        <v>167</v>
      </c>
      <c r="B63" s="111">
        <f t="shared" si="0"/>
        <v>36.200000000000003</v>
      </c>
      <c r="C63" s="120"/>
      <c r="D63" s="115">
        <v>34.1</v>
      </c>
      <c r="E63" s="117">
        <v>2.1</v>
      </c>
    </row>
    <row r="64" spans="1:5" ht="15.75" x14ac:dyDescent="0.25">
      <c r="A64" s="2" t="s">
        <v>182</v>
      </c>
      <c r="B64" s="111">
        <f t="shared" si="0"/>
        <v>5.2</v>
      </c>
      <c r="C64" s="120"/>
      <c r="D64" s="115"/>
      <c r="E64" s="117">
        <v>5.2</v>
      </c>
    </row>
    <row r="65" spans="1:6" ht="15.75" x14ac:dyDescent="0.25">
      <c r="A65" s="2" t="s">
        <v>181</v>
      </c>
      <c r="B65" s="111">
        <f t="shared" si="0"/>
        <v>0.5</v>
      </c>
      <c r="C65" s="120"/>
      <c r="D65" s="115"/>
      <c r="E65" s="117">
        <v>0.5</v>
      </c>
    </row>
    <row r="66" spans="1:6" ht="15.75" x14ac:dyDescent="0.25">
      <c r="A66" s="2" t="s">
        <v>151</v>
      </c>
      <c r="B66" s="111">
        <f t="shared" si="0"/>
        <v>3.5</v>
      </c>
      <c r="C66" s="120"/>
      <c r="D66" s="115">
        <v>0.2</v>
      </c>
      <c r="E66" s="117">
        <v>3.3</v>
      </c>
    </row>
    <row r="67" spans="1:6" ht="15.75" x14ac:dyDescent="0.25">
      <c r="A67" s="132" t="s">
        <v>169</v>
      </c>
      <c r="B67" s="111">
        <f t="shared" si="0"/>
        <v>10</v>
      </c>
      <c r="C67" s="120">
        <v>0.1</v>
      </c>
      <c r="D67" s="115">
        <v>9.5</v>
      </c>
      <c r="E67" s="117">
        <v>0.4</v>
      </c>
    </row>
    <row r="68" spans="1:6" ht="15.75" x14ac:dyDescent="0.25">
      <c r="A68" s="132" t="s">
        <v>55</v>
      </c>
      <c r="B68" s="111">
        <f t="shared" si="0"/>
        <v>3.5</v>
      </c>
      <c r="C68" s="120"/>
      <c r="D68" s="115">
        <v>3.5</v>
      </c>
      <c r="E68" s="117"/>
    </row>
    <row r="69" spans="1:6" ht="15.75" x14ac:dyDescent="0.25">
      <c r="A69" s="2" t="s">
        <v>9</v>
      </c>
      <c r="B69" s="111">
        <f t="shared" si="0"/>
        <v>1.7</v>
      </c>
      <c r="C69" s="120"/>
      <c r="D69" s="115"/>
      <c r="E69" s="117">
        <v>1.7</v>
      </c>
    </row>
    <row r="70" spans="1:6" ht="15.75" x14ac:dyDescent="0.25">
      <c r="A70" s="2" t="s">
        <v>15</v>
      </c>
      <c r="B70" s="111">
        <f t="shared" si="0"/>
        <v>97</v>
      </c>
      <c r="C70" s="120">
        <v>94</v>
      </c>
      <c r="D70" s="115">
        <v>1.1000000000000001</v>
      </c>
      <c r="E70" s="117">
        <v>1.9</v>
      </c>
    </row>
    <row r="71" spans="1:6" ht="15.75" x14ac:dyDescent="0.25">
      <c r="A71" s="1" t="s">
        <v>16</v>
      </c>
      <c r="B71" s="111">
        <f t="shared" si="0"/>
        <v>58</v>
      </c>
      <c r="C71" s="115">
        <v>58</v>
      </c>
      <c r="D71" s="115"/>
      <c r="E71" s="117"/>
    </row>
    <row r="72" spans="1:6" ht="15.75" x14ac:dyDescent="0.25">
      <c r="A72" s="1" t="s">
        <v>2</v>
      </c>
      <c r="B72" s="111">
        <f t="shared" ref="B72:B79" si="1">C72+D72+E72</f>
        <v>2</v>
      </c>
      <c r="C72" s="115"/>
      <c r="D72" s="115">
        <v>2</v>
      </c>
      <c r="E72" s="117"/>
    </row>
    <row r="73" spans="1:6" ht="15.75" x14ac:dyDescent="0.25">
      <c r="A73" s="2" t="s">
        <v>11</v>
      </c>
      <c r="B73" s="111">
        <f t="shared" si="1"/>
        <v>16.7</v>
      </c>
      <c r="C73" s="120">
        <v>16.7</v>
      </c>
      <c r="D73" s="115"/>
      <c r="E73" s="117"/>
    </row>
    <row r="74" spans="1:6" ht="15.75" x14ac:dyDescent="0.25">
      <c r="A74" s="47" t="s">
        <v>288</v>
      </c>
      <c r="B74" s="111">
        <f t="shared" si="1"/>
        <v>1</v>
      </c>
      <c r="C74" s="121"/>
      <c r="D74" s="115"/>
      <c r="E74" s="117">
        <v>1</v>
      </c>
    </row>
    <row r="75" spans="1:6" ht="15.75" x14ac:dyDescent="0.25">
      <c r="A75" s="1" t="s">
        <v>12</v>
      </c>
      <c r="B75" s="111">
        <f t="shared" si="1"/>
        <v>12</v>
      </c>
      <c r="C75" s="115"/>
      <c r="D75" s="115">
        <v>12</v>
      </c>
      <c r="E75" s="117"/>
    </row>
    <row r="76" spans="1:6" ht="15.75" x14ac:dyDescent="0.25">
      <c r="A76" s="1" t="s">
        <v>20</v>
      </c>
      <c r="B76" s="111">
        <f t="shared" si="1"/>
        <v>76</v>
      </c>
      <c r="C76" s="115">
        <v>39</v>
      </c>
      <c r="D76" s="115">
        <v>37</v>
      </c>
      <c r="E76" s="117"/>
    </row>
    <row r="77" spans="1:6" ht="15.75" x14ac:dyDescent="0.25">
      <c r="A77" s="1" t="s">
        <v>17</v>
      </c>
      <c r="B77" s="111">
        <f t="shared" si="1"/>
        <v>38</v>
      </c>
      <c r="C77" s="115">
        <v>38</v>
      </c>
      <c r="D77" s="115"/>
      <c r="E77" s="117"/>
    </row>
    <row r="78" spans="1:6" ht="15.75" x14ac:dyDescent="0.25">
      <c r="A78" s="51" t="s">
        <v>157</v>
      </c>
      <c r="B78" s="111">
        <f t="shared" si="1"/>
        <v>55.1</v>
      </c>
      <c r="C78" s="115">
        <v>52.3</v>
      </c>
      <c r="D78" s="115">
        <v>2.7</v>
      </c>
      <c r="E78" s="117">
        <v>0.1</v>
      </c>
      <c r="F78" s="50"/>
    </row>
    <row r="79" spans="1:6" ht="15.75" x14ac:dyDescent="0.25">
      <c r="A79" s="129" t="s">
        <v>96</v>
      </c>
      <c r="B79" s="111">
        <f t="shared" si="1"/>
        <v>0.6</v>
      </c>
      <c r="C79" s="128"/>
      <c r="D79" s="128">
        <v>0.6</v>
      </c>
      <c r="E79" s="117"/>
      <c r="F79" s="50"/>
    </row>
    <row r="80" spans="1:6" ht="15.75" x14ac:dyDescent="0.2">
      <c r="A80" s="48" t="s">
        <v>1</v>
      </c>
      <c r="B80" s="122">
        <f>SUM(B8:B79)</f>
        <v>2676.1999999999989</v>
      </c>
      <c r="C80" s="122">
        <f t="shared" ref="C80:E80" si="2">SUM(C8:C79)</f>
        <v>1717.9999999999998</v>
      </c>
      <c r="D80" s="122">
        <f t="shared" si="2"/>
        <v>511.70000000000005</v>
      </c>
      <c r="E80" s="215">
        <f t="shared" si="2"/>
        <v>446.5</v>
      </c>
    </row>
    <row r="81" spans="1:5" x14ac:dyDescent="0.2">
      <c r="A81" s="15"/>
      <c r="B81" s="15"/>
      <c r="C81" s="15"/>
      <c r="D81" s="15"/>
      <c r="E81" s="15"/>
    </row>
    <row r="82" spans="1:5" x14ac:dyDescent="0.2">
      <c r="A82" s="15"/>
      <c r="B82" s="15"/>
      <c r="C82" s="15"/>
      <c r="D82" s="15"/>
      <c r="E82" s="15"/>
    </row>
    <row r="83" spans="1:5" x14ac:dyDescent="0.2">
      <c r="A83" s="15"/>
      <c r="B83" s="15"/>
      <c r="C83" s="15"/>
      <c r="D83" s="15"/>
      <c r="E83" s="15"/>
    </row>
    <row r="84" spans="1:5" x14ac:dyDescent="0.2">
      <c r="A84" s="15"/>
      <c r="B84" s="15"/>
      <c r="C84" s="15"/>
      <c r="D84" s="15"/>
      <c r="E84" s="15"/>
    </row>
  </sheetData>
  <mergeCells count="4">
    <mergeCell ref="A2:D2"/>
    <mergeCell ref="A6:A7"/>
    <mergeCell ref="C6:C7"/>
    <mergeCell ref="D6:D7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98"/>
  <sheetViews>
    <sheetView topLeftCell="A488" workbookViewId="0">
      <selection activeCell="A502" sqref="A502"/>
    </sheetView>
  </sheetViews>
  <sheetFormatPr defaultColWidth="9.140625" defaultRowHeight="15" x14ac:dyDescent="0.25"/>
  <cols>
    <col min="1" max="1" width="42.5703125" style="5" customWidth="1"/>
    <col min="2" max="2" width="11.7109375" style="5" customWidth="1"/>
    <col min="3" max="3" width="11" style="5" customWidth="1"/>
    <col min="4" max="4" width="11.42578125" style="6" customWidth="1"/>
    <col min="5" max="5" width="9.85546875" style="5" customWidth="1"/>
    <col min="6" max="6" width="17.85546875" style="5" customWidth="1"/>
    <col min="7" max="16384" width="9.140625" style="5"/>
  </cols>
  <sheetData>
    <row r="1" spans="1:6" ht="76.5" customHeight="1" x14ac:dyDescent="0.25"/>
    <row r="2" spans="1:6" ht="30.75" customHeight="1" x14ac:dyDescent="0.25">
      <c r="A2" s="230" t="s">
        <v>56</v>
      </c>
      <c r="B2" s="250"/>
      <c r="C2" s="250"/>
      <c r="D2" s="250"/>
      <c r="E2" s="250"/>
      <c r="F2" s="18"/>
    </row>
    <row r="3" spans="1:6" hidden="1" x14ac:dyDescent="0.25"/>
    <row r="4" spans="1:6" ht="12.75" customHeight="1" x14ac:dyDescent="0.25">
      <c r="A4" s="254" t="s">
        <v>0</v>
      </c>
      <c r="B4" s="254" t="s">
        <v>216</v>
      </c>
      <c r="C4" s="255" t="s">
        <v>215</v>
      </c>
      <c r="D4" s="255"/>
      <c r="E4" s="255"/>
    </row>
    <row r="5" spans="1:6" ht="12.75" customHeight="1" x14ac:dyDescent="0.25">
      <c r="A5" s="255"/>
      <c r="B5" s="257"/>
      <c r="C5" s="258" t="s">
        <v>135</v>
      </c>
      <c r="D5" s="259"/>
      <c r="E5" s="34"/>
    </row>
    <row r="6" spans="1:6" ht="105.75" customHeight="1" x14ac:dyDescent="0.25">
      <c r="A6" s="256"/>
      <c r="B6" s="256"/>
      <c r="C6" s="35" t="s">
        <v>140</v>
      </c>
      <c r="D6" s="36" t="s">
        <v>217</v>
      </c>
      <c r="E6" s="33" t="s">
        <v>161</v>
      </c>
    </row>
    <row r="7" spans="1:6" ht="28.5" customHeight="1" x14ac:dyDescent="0.25">
      <c r="A7" s="260" t="s">
        <v>62</v>
      </c>
      <c r="B7" s="261"/>
      <c r="C7" s="261"/>
      <c r="D7" s="261"/>
      <c r="E7" s="262"/>
    </row>
    <row r="8" spans="1:6" ht="27" customHeight="1" x14ac:dyDescent="0.25">
      <c r="A8" s="53" t="s">
        <v>67</v>
      </c>
      <c r="B8" s="20">
        <f>B9+B10</f>
        <v>181.1</v>
      </c>
      <c r="C8" s="20">
        <f t="shared" ref="C8:D8" si="0">C9+C10</f>
        <v>181.1</v>
      </c>
      <c r="D8" s="20">
        <f t="shared" si="0"/>
        <v>134.9</v>
      </c>
      <c r="E8" s="20"/>
    </row>
    <row r="9" spans="1:6" ht="20.25" customHeight="1" x14ac:dyDescent="0.25">
      <c r="A9" s="54" t="s">
        <v>263</v>
      </c>
      <c r="B9" s="55">
        <v>177.4</v>
      </c>
      <c r="C9" s="56">
        <v>177.4</v>
      </c>
      <c r="D9" s="56">
        <v>132.1</v>
      </c>
      <c r="E9" s="57"/>
    </row>
    <row r="10" spans="1:6" ht="20.25" customHeight="1" x14ac:dyDescent="0.25">
      <c r="A10" s="54" t="s">
        <v>264</v>
      </c>
      <c r="B10" s="55">
        <v>3.7</v>
      </c>
      <c r="C10" s="55">
        <v>3.7</v>
      </c>
      <c r="D10" s="55">
        <v>2.8</v>
      </c>
      <c r="E10" s="187"/>
    </row>
    <row r="11" spans="1:6" ht="20.25" customHeight="1" x14ac:dyDescent="0.25">
      <c r="A11" s="53" t="s">
        <v>51</v>
      </c>
      <c r="B11" s="58">
        <f>B12+B13+B14+B15+B17+B16</f>
        <v>4685.5</v>
      </c>
      <c r="C11" s="58">
        <f>C12+C13+C14+C15+C17+C16</f>
        <v>4638.8</v>
      </c>
      <c r="D11" s="58">
        <f t="shared" ref="D11:E11" si="1">D12+D13+D14+D15+D17+D16</f>
        <v>2998</v>
      </c>
      <c r="E11" s="58">
        <f t="shared" si="1"/>
        <v>46.7</v>
      </c>
    </row>
    <row r="12" spans="1:6" ht="17.25" customHeight="1" x14ac:dyDescent="0.25">
      <c r="A12" s="54" t="s">
        <v>68</v>
      </c>
      <c r="B12" s="59">
        <v>439.5</v>
      </c>
      <c r="C12" s="13">
        <v>439.5</v>
      </c>
      <c r="D12" s="13">
        <v>275</v>
      </c>
      <c r="E12" s="60"/>
    </row>
    <row r="13" spans="1:6" ht="17.25" customHeight="1" x14ac:dyDescent="0.25">
      <c r="A13" s="54" t="s">
        <v>133</v>
      </c>
      <c r="B13" s="59">
        <v>14.5</v>
      </c>
      <c r="C13" s="13">
        <v>14.5</v>
      </c>
      <c r="D13" s="13"/>
      <c r="E13" s="60"/>
    </row>
    <row r="14" spans="1:6" ht="17.25" customHeight="1" x14ac:dyDescent="0.25">
      <c r="A14" s="54" t="s">
        <v>57</v>
      </c>
      <c r="B14" s="59">
        <v>3733</v>
      </c>
      <c r="C14" s="13">
        <v>3686.3</v>
      </c>
      <c r="D14" s="13">
        <v>2378.4</v>
      </c>
      <c r="E14" s="60">
        <v>46.7</v>
      </c>
    </row>
    <row r="15" spans="1:6" ht="39.75" customHeight="1" x14ac:dyDescent="0.25">
      <c r="A15" s="61" t="s">
        <v>175</v>
      </c>
      <c r="B15" s="62">
        <v>464.4</v>
      </c>
      <c r="C15" s="63">
        <v>464.4</v>
      </c>
      <c r="D15" s="4">
        <v>323</v>
      </c>
      <c r="E15" s="60"/>
    </row>
    <row r="16" spans="1:6" ht="15" customHeight="1" x14ac:dyDescent="0.25">
      <c r="A16" s="61" t="s">
        <v>265</v>
      </c>
      <c r="B16" s="62">
        <v>28.3</v>
      </c>
      <c r="C16" s="63">
        <v>28.3</v>
      </c>
      <c r="D16" s="13">
        <v>21.6</v>
      </c>
      <c r="E16" s="60"/>
    </row>
    <row r="17" spans="1:7" ht="20.25" customHeight="1" x14ac:dyDescent="0.25">
      <c r="A17" s="54" t="s">
        <v>70</v>
      </c>
      <c r="B17" s="59">
        <v>5.8</v>
      </c>
      <c r="C17" s="13">
        <v>5.8</v>
      </c>
      <c r="D17" s="13"/>
      <c r="E17" s="60"/>
    </row>
    <row r="18" spans="1:7" ht="35.25" customHeight="1" x14ac:dyDescent="0.25">
      <c r="A18" s="53" t="s">
        <v>269</v>
      </c>
      <c r="B18" s="58">
        <f>B19+B20</f>
        <v>2298.9</v>
      </c>
      <c r="C18" s="58">
        <f t="shared" ref="C18:E18" si="2">C19+C20</f>
        <v>144.6</v>
      </c>
      <c r="D18" s="58"/>
      <c r="E18" s="58">
        <f t="shared" si="2"/>
        <v>2154.3000000000002</v>
      </c>
    </row>
    <row r="19" spans="1:7" ht="17.25" customHeight="1" x14ac:dyDescent="0.25">
      <c r="A19" s="54" t="s">
        <v>69</v>
      </c>
      <c r="B19" s="199">
        <v>2154.3000000000002</v>
      </c>
      <c r="C19" s="175"/>
      <c r="D19" s="175"/>
      <c r="E19" s="200">
        <v>2154.3000000000002</v>
      </c>
    </row>
    <row r="20" spans="1:7" ht="19.5" customHeight="1" x14ac:dyDescent="0.25">
      <c r="A20" s="65" t="s">
        <v>58</v>
      </c>
      <c r="B20" s="175">
        <v>144.6</v>
      </c>
      <c r="C20" s="175">
        <v>144.6</v>
      </c>
      <c r="D20" s="175"/>
      <c r="E20" s="176"/>
    </row>
    <row r="21" spans="1:7" ht="14.25" customHeight="1" x14ac:dyDescent="0.25">
      <c r="A21" s="65" t="s">
        <v>141</v>
      </c>
      <c r="B21" s="177"/>
      <c r="C21" s="177"/>
      <c r="D21" s="177"/>
      <c r="E21" s="178"/>
    </row>
    <row r="22" spans="1:7" ht="18" customHeight="1" x14ac:dyDescent="0.25">
      <c r="A22" s="53" t="s">
        <v>59</v>
      </c>
      <c r="B22" s="20">
        <f>B8+B11+B18</f>
        <v>7165.5</v>
      </c>
      <c r="C22" s="14">
        <f>C8+C11+C18</f>
        <v>4964.5000000000009</v>
      </c>
      <c r="D22" s="14">
        <f>D8+D11+D18</f>
        <v>3132.9</v>
      </c>
      <c r="E22" s="14">
        <f>E8+E11+E18</f>
        <v>2201</v>
      </c>
    </row>
    <row r="23" spans="1:7" ht="18" customHeight="1" x14ac:dyDescent="0.25">
      <c r="A23" s="54" t="s">
        <v>71</v>
      </c>
      <c r="B23" s="66">
        <f>B9+B12+B13+B14+B17+B19+B20</f>
        <v>6669.1</v>
      </c>
      <c r="C23" s="66">
        <f t="shared" ref="C23:E23" si="3">C9+C12+C13+C14+C17+C19+C20</f>
        <v>4468.1000000000004</v>
      </c>
      <c r="D23" s="66">
        <f t="shared" si="3"/>
        <v>2785.5</v>
      </c>
      <c r="E23" s="66">
        <f t="shared" si="3"/>
        <v>2201</v>
      </c>
    </row>
    <row r="24" spans="1:7" ht="43.5" customHeight="1" x14ac:dyDescent="0.25">
      <c r="A24" s="54" t="s">
        <v>172</v>
      </c>
      <c r="B24" s="66">
        <f>B15</f>
        <v>464.4</v>
      </c>
      <c r="C24" s="4">
        <f>C15</f>
        <v>464.4</v>
      </c>
      <c r="D24" s="13">
        <f>D15</f>
        <v>323</v>
      </c>
      <c r="E24" s="13"/>
    </row>
    <row r="25" spans="1:7" ht="17.25" customHeight="1" x14ac:dyDescent="0.25">
      <c r="A25" s="67" t="s">
        <v>264</v>
      </c>
      <c r="B25" s="66">
        <f>B16+B10</f>
        <v>32</v>
      </c>
      <c r="C25" s="66">
        <f>C16+C10</f>
        <v>32</v>
      </c>
      <c r="D25" s="66">
        <f>D16+D10</f>
        <v>24.400000000000002</v>
      </c>
      <c r="E25" s="13"/>
    </row>
    <row r="26" spans="1:7" ht="21.75" customHeight="1" x14ac:dyDescent="0.25">
      <c r="A26" s="251" t="s">
        <v>294</v>
      </c>
      <c r="B26" s="252"/>
      <c r="C26" s="252"/>
      <c r="D26" s="252"/>
      <c r="E26" s="253"/>
    </row>
    <row r="27" spans="1:7" x14ac:dyDescent="0.25">
      <c r="A27" s="68" t="s">
        <v>51</v>
      </c>
      <c r="B27" s="69">
        <f>B28+B30+B29</f>
        <v>3578</v>
      </c>
      <c r="C27" s="69">
        <f t="shared" ref="C27:E27" si="4">C28+C30+C29</f>
        <v>235.9</v>
      </c>
      <c r="D27" s="69">
        <f t="shared" si="4"/>
        <v>18.3</v>
      </c>
      <c r="E27" s="69">
        <f t="shared" si="4"/>
        <v>3342.1</v>
      </c>
      <c r="G27" s="7"/>
    </row>
    <row r="28" spans="1:7" ht="21" customHeight="1" x14ac:dyDescent="0.25">
      <c r="A28" s="54" t="s">
        <v>71</v>
      </c>
      <c r="B28" s="199">
        <v>265.89999999999998</v>
      </c>
      <c r="C28" s="175">
        <v>235.9</v>
      </c>
      <c r="D28" s="175">
        <v>18.3</v>
      </c>
      <c r="E28" s="212">
        <v>30</v>
      </c>
      <c r="G28" s="7"/>
    </row>
    <row r="29" spans="1:7" ht="25.15" customHeight="1" x14ac:dyDescent="0.25">
      <c r="A29" s="54" t="s">
        <v>218</v>
      </c>
      <c r="B29" s="64">
        <v>1900</v>
      </c>
      <c r="C29" s="12"/>
      <c r="D29" s="12"/>
      <c r="E29" s="26">
        <v>1900</v>
      </c>
      <c r="G29" s="7"/>
    </row>
    <row r="30" spans="1:7" ht="15.75" customHeight="1" x14ac:dyDescent="0.25">
      <c r="A30" s="54" t="s">
        <v>176</v>
      </c>
      <c r="B30" s="199">
        <v>1412.1</v>
      </c>
      <c r="C30" s="184"/>
      <c r="D30" s="184"/>
      <c r="E30" s="212">
        <v>1412.1</v>
      </c>
      <c r="G30" s="7"/>
    </row>
    <row r="31" spans="1:7" ht="21" customHeight="1" x14ac:dyDescent="0.25">
      <c r="A31" s="53" t="s">
        <v>60</v>
      </c>
      <c r="B31" s="58">
        <f>B27</f>
        <v>3578</v>
      </c>
      <c r="C31" s="58">
        <f t="shared" ref="C31:E31" si="5">C27</f>
        <v>235.9</v>
      </c>
      <c r="D31" s="58">
        <f t="shared" si="5"/>
        <v>18.3</v>
      </c>
      <c r="E31" s="58">
        <f t="shared" si="5"/>
        <v>3342.1</v>
      </c>
      <c r="G31" s="7"/>
    </row>
    <row r="32" spans="1:7" ht="21" customHeight="1" x14ac:dyDescent="0.25">
      <c r="A32" s="54" t="s">
        <v>71</v>
      </c>
      <c r="B32" s="59">
        <f>B28</f>
        <v>265.89999999999998</v>
      </c>
      <c r="C32" s="59">
        <f t="shared" ref="C32:E32" si="6">C28</f>
        <v>235.9</v>
      </c>
      <c r="D32" s="59">
        <f t="shared" si="6"/>
        <v>18.3</v>
      </c>
      <c r="E32" s="59">
        <f t="shared" si="6"/>
        <v>30</v>
      </c>
      <c r="G32" s="7"/>
    </row>
    <row r="33" spans="1:7" ht="24" customHeight="1" x14ac:dyDescent="0.25">
      <c r="A33" s="54" t="s">
        <v>218</v>
      </c>
      <c r="B33" s="59">
        <f>B29</f>
        <v>1900</v>
      </c>
      <c r="C33" s="59"/>
      <c r="D33" s="59"/>
      <c r="E33" s="59">
        <f t="shared" ref="E33:E34" si="7">E29</f>
        <v>1900</v>
      </c>
      <c r="G33" s="7"/>
    </row>
    <row r="34" spans="1:7" ht="15.75" customHeight="1" x14ac:dyDescent="0.25">
      <c r="A34" s="67" t="s">
        <v>176</v>
      </c>
      <c r="B34" s="13">
        <f>B30</f>
        <v>1412.1</v>
      </c>
      <c r="C34" s="13"/>
      <c r="D34" s="13"/>
      <c r="E34" s="13">
        <f t="shared" si="7"/>
        <v>1412.1</v>
      </c>
      <c r="G34" s="7"/>
    </row>
    <row r="35" spans="1:7" ht="29.25" customHeight="1" x14ac:dyDescent="0.25">
      <c r="A35" s="241" t="s">
        <v>63</v>
      </c>
      <c r="B35" s="242"/>
      <c r="C35" s="242"/>
      <c r="D35" s="242"/>
      <c r="E35" s="242"/>
    </row>
    <row r="36" spans="1:7" ht="19.5" customHeight="1" x14ac:dyDescent="0.25">
      <c r="A36" s="68" t="s">
        <v>51</v>
      </c>
      <c r="B36" s="70">
        <f>B37</f>
        <v>356.1</v>
      </c>
      <c r="C36" s="70">
        <f t="shared" ref="C36:E36" si="8">C37</f>
        <v>138.1</v>
      </c>
      <c r="D36" s="70"/>
      <c r="E36" s="70">
        <f t="shared" si="8"/>
        <v>218</v>
      </c>
    </row>
    <row r="37" spans="1:7" ht="17.25" customHeight="1" x14ac:dyDescent="0.25">
      <c r="A37" s="54" t="s">
        <v>301</v>
      </c>
      <c r="B37" s="66">
        <v>356.1</v>
      </c>
      <c r="C37" s="4">
        <v>138.1</v>
      </c>
      <c r="D37" s="4"/>
      <c r="E37" s="16">
        <v>218</v>
      </c>
    </row>
    <row r="38" spans="1:7" ht="19.5" customHeight="1" x14ac:dyDescent="0.25">
      <c r="A38" s="53" t="s">
        <v>61</v>
      </c>
      <c r="B38" s="70">
        <f>B36</f>
        <v>356.1</v>
      </c>
      <c r="C38" s="70">
        <f>C36</f>
        <v>138.1</v>
      </c>
      <c r="D38" s="70"/>
      <c r="E38" s="70">
        <f>E36</f>
        <v>218</v>
      </c>
    </row>
    <row r="39" spans="1:7" ht="19.5" customHeight="1" x14ac:dyDescent="0.25">
      <c r="A39" s="67" t="s">
        <v>90</v>
      </c>
      <c r="B39" s="71">
        <f>B37</f>
        <v>356.1</v>
      </c>
      <c r="C39" s="12">
        <f>C37</f>
        <v>138.1</v>
      </c>
      <c r="D39" s="12"/>
      <c r="E39" s="66">
        <f>E37</f>
        <v>218</v>
      </c>
    </row>
    <row r="40" spans="1:7" ht="24" customHeight="1" x14ac:dyDescent="0.25">
      <c r="A40" s="243" t="s">
        <v>64</v>
      </c>
      <c r="B40" s="240"/>
      <c r="C40" s="240"/>
      <c r="D40" s="240"/>
      <c r="E40" s="240"/>
    </row>
    <row r="41" spans="1:7" ht="21" customHeight="1" x14ac:dyDescent="0.25">
      <c r="A41" s="68" t="s">
        <v>51</v>
      </c>
      <c r="B41" s="20">
        <f>B42</f>
        <v>144</v>
      </c>
      <c r="C41" s="20">
        <f>C42</f>
        <v>144</v>
      </c>
      <c r="D41" s="20"/>
      <c r="E41" s="20"/>
    </row>
    <row r="42" spans="1:7" ht="17.25" customHeight="1" x14ac:dyDescent="0.25">
      <c r="A42" s="54" t="s">
        <v>89</v>
      </c>
      <c r="B42" s="66">
        <v>144</v>
      </c>
      <c r="C42" s="4">
        <v>144</v>
      </c>
      <c r="D42" s="13"/>
      <c r="E42" s="16"/>
    </row>
    <row r="43" spans="1:7" ht="18" customHeight="1" x14ac:dyDescent="0.25">
      <c r="A43" s="53" t="s">
        <v>65</v>
      </c>
      <c r="B43" s="70">
        <f>B44</f>
        <v>144</v>
      </c>
      <c r="C43" s="70">
        <f>C44</f>
        <v>144</v>
      </c>
      <c r="D43" s="3"/>
      <c r="E43" s="3"/>
    </row>
    <row r="44" spans="1:7" ht="18.75" customHeight="1" x14ac:dyDescent="0.25">
      <c r="A44" s="67" t="s">
        <v>89</v>
      </c>
      <c r="B44" s="71">
        <f>B42</f>
        <v>144</v>
      </c>
      <c r="C44" s="12">
        <f>C42</f>
        <v>144</v>
      </c>
      <c r="D44" s="12"/>
      <c r="E44" s="12"/>
    </row>
    <row r="45" spans="1:7" ht="25.5" customHeight="1" x14ac:dyDescent="0.25">
      <c r="A45" s="245" t="s">
        <v>66</v>
      </c>
      <c r="B45" s="240"/>
      <c r="C45" s="240"/>
      <c r="D45" s="240"/>
      <c r="E45" s="240"/>
    </row>
    <row r="46" spans="1:7" ht="19.5" customHeight="1" x14ac:dyDescent="0.25">
      <c r="A46" s="68" t="s">
        <v>8</v>
      </c>
      <c r="B46" s="20">
        <f>B48+B47</f>
        <v>209.10000000000002</v>
      </c>
      <c r="C46" s="20">
        <f>C48+C47</f>
        <v>209.10000000000002</v>
      </c>
      <c r="D46" s="20"/>
      <c r="E46" s="20"/>
    </row>
    <row r="47" spans="1:7" ht="21.75" customHeight="1" x14ac:dyDescent="0.25">
      <c r="A47" s="54" t="s">
        <v>72</v>
      </c>
      <c r="B47" s="66">
        <v>88.9</v>
      </c>
      <c r="C47" s="4">
        <v>88.9</v>
      </c>
      <c r="D47" s="13"/>
      <c r="E47" s="16"/>
    </row>
    <row r="48" spans="1:7" ht="41.25" customHeight="1" x14ac:dyDescent="0.25">
      <c r="A48" s="67" t="s">
        <v>173</v>
      </c>
      <c r="B48" s="59">
        <v>120.2</v>
      </c>
      <c r="C48" s="13">
        <v>120.2</v>
      </c>
      <c r="D48" s="72"/>
      <c r="E48" s="16"/>
    </row>
    <row r="49" spans="1:6" ht="14.25" customHeight="1" x14ac:dyDescent="0.25">
      <c r="A49" s="73" t="s">
        <v>4</v>
      </c>
      <c r="B49" s="70">
        <f>B50</f>
        <v>0.9</v>
      </c>
      <c r="C49" s="70">
        <f>C50</f>
        <v>0.9</v>
      </c>
      <c r="D49" s="13"/>
      <c r="E49" s="16"/>
    </row>
    <row r="50" spans="1:6" ht="39.75" customHeight="1" x14ac:dyDescent="0.25">
      <c r="A50" s="54" t="s">
        <v>128</v>
      </c>
      <c r="B50" s="66">
        <v>0.9</v>
      </c>
      <c r="C50" s="4">
        <v>0.9</v>
      </c>
      <c r="D50" s="13"/>
      <c r="E50" s="16"/>
    </row>
    <row r="51" spans="1:6" ht="31.5" customHeight="1" x14ac:dyDescent="0.25">
      <c r="A51" s="68" t="s">
        <v>25</v>
      </c>
      <c r="B51" s="70">
        <f>B52</f>
        <v>3.7</v>
      </c>
      <c r="C51" s="3">
        <f>C52</f>
        <v>3.7</v>
      </c>
      <c r="D51" s="13"/>
      <c r="E51" s="16"/>
    </row>
    <row r="52" spans="1:6" ht="42.75" customHeight="1" x14ac:dyDescent="0.25">
      <c r="A52" s="67" t="s">
        <v>128</v>
      </c>
      <c r="B52" s="66">
        <v>3.7</v>
      </c>
      <c r="C52" s="4">
        <v>3.7</v>
      </c>
      <c r="D52" s="13"/>
      <c r="E52" s="16"/>
    </row>
    <row r="53" spans="1:6" ht="18.75" customHeight="1" x14ac:dyDescent="0.25">
      <c r="A53" s="73" t="s">
        <v>14</v>
      </c>
      <c r="B53" s="70">
        <f>B54</f>
        <v>0.5</v>
      </c>
      <c r="C53" s="70">
        <f>C54</f>
        <v>0.5</v>
      </c>
      <c r="D53" s="13"/>
      <c r="E53" s="16"/>
    </row>
    <row r="54" spans="1:6" ht="42.75" customHeight="1" x14ac:dyDescent="0.25">
      <c r="A54" s="67" t="s">
        <v>128</v>
      </c>
      <c r="B54" s="66">
        <v>0.5</v>
      </c>
      <c r="C54" s="66">
        <v>0.5</v>
      </c>
      <c r="D54" s="13"/>
      <c r="E54" s="16"/>
    </row>
    <row r="55" spans="1:6" ht="14.25" customHeight="1" x14ac:dyDescent="0.25">
      <c r="A55" s="68" t="s">
        <v>49</v>
      </c>
      <c r="B55" s="70">
        <f>B56</f>
        <v>0.9</v>
      </c>
      <c r="C55" s="70">
        <f>C56</f>
        <v>0.9</v>
      </c>
      <c r="D55" s="13"/>
      <c r="E55" s="16"/>
    </row>
    <row r="56" spans="1:6" ht="42" customHeight="1" x14ac:dyDescent="0.25">
      <c r="A56" s="67" t="s">
        <v>128</v>
      </c>
      <c r="B56" s="66">
        <v>0.9</v>
      </c>
      <c r="C56" s="4">
        <v>0.9</v>
      </c>
      <c r="D56" s="13"/>
      <c r="E56" s="16"/>
    </row>
    <row r="57" spans="1:6" ht="20.25" customHeight="1" x14ac:dyDescent="0.25">
      <c r="A57" s="68" t="s">
        <v>6</v>
      </c>
      <c r="B57" s="70">
        <f>B58</f>
        <v>0.9</v>
      </c>
      <c r="C57" s="3">
        <f>C58</f>
        <v>0.9</v>
      </c>
      <c r="D57" s="13"/>
      <c r="E57" s="16"/>
    </row>
    <row r="58" spans="1:6" ht="40.5" customHeight="1" x14ac:dyDescent="0.25">
      <c r="A58" s="67" t="s">
        <v>128</v>
      </c>
      <c r="B58" s="66">
        <v>0.9</v>
      </c>
      <c r="C58" s="4">
        <v>0.9</v>
      </c>
      <c r="D58" s="13"/>
      <c r="E58" s="16"/>
    </row>
    <row r="59" spans="1:6" ht="14.25" customHeight="1" x14ac:dyDescent="0.25">
      <c r="A59" s="68" t="s">
        <v>3</v>
      </c>
      <c r="B59" s="70">
        <f>B60</f>
        <v>4.5999999999999996</v>
      </c>
      <c r="C59" s="3">
        <f>C60</f>
        <v>4.5999999999999996</v>
      </c>
      <c r="D59" s="13"/>
      <c r="E59" s="16"/>
    </row>
    <row r="60" spans="1:6" ht="36.75" customHeight="1" x14ac:dyDescent="0.25">
      <c r="A60" s="54" t="s">
        <v>174</v>
      </c>
      <c r="B60" s="66">
        <v>4.5999999999999996</v>
      </c>
      <c r="C60" s="4">
        <v>4.5999999999999996</v>
      </c>
      <c r="D60" s="13"/>
      <c r="E60" s="16"/>
    </row>
    <row r="61" spans="1:6" ht="14.25" customHeight="1" x14ac:dyDescent="0.25">
      <c r="A61" s="68" t="s">
        <v>23</v>
      </c>
      <c r="B61" s="70">
        <f>B62</f>
        <v>2.2999999999999998</v>
      </c>
      <c r="C61" s="3">
        <f>C62</f>
        <v>2.2999999999999998</v>
      </c>
      <c r="D61" s="13"/>
      <c r="E61" s="16"/>
    </row>
    <row r="62" spans="1:6" ht="38.25" customHeight="1" x14ac:dyDescent="0.25">
      <c r="A62" s="54" t="s">
        <v>174</v>
      </c>
      <c r="B62" s="66">
        <v>2.2999999999999998</v>
      </c>
      <c r="C62" s="4">
        <v>2.2999999999999998</v>
      </c>
      <c r="D62" s="13"/>
      <c r="E62" s="16"/>
    </row>
    <row r="63" spans="1:6" ht="17.25" customHeight="1" x14ac:dyDescent="0.25">
      <c r="A63" s="68" t="s">
        <v>29</v>
      </c>
      <c r="B63" s="70">
        <f>B64</f>
        <v>0.5</v>
      </c>
      <c r="C63" s="3">
        <f>C64</f>
        <v>0.5</v>
      </c>
      <c r="D63" s="13"/>
      <c r="E63" s="16"/>
    </row>
    <row r="64" spans="1:6" ht="39" customHeight="1" x14ac:dyDescent="0.25">
      <c r="A64" s="67" t="s">
        <v>174</v>
      </c>
      <c r="B64" s="66">
        <v>0.5</v>
      </c>
      <c r="C64" s="4">
        <v>0.5</v>
      </c>
      <c r="D64" s="13"/>
      <c r="E64" s="16"/>
      <c r="F64" s="19"/>
    </row>
    <row r="65" spans="1:6" ht="18" customHeight="1" x14ac:dyDescent="0.25">
      <c r="A65" s="74" t="s">
        <v>26</v>
      </c>
      <c r="B65" s="70">
        <f>B66</f>
        <v>0.9</v>
      </c>
      <c r="C65" s="70">
        <f>C66</f>
        <v>0.9</v>
      </c>
      <c r="D65" s="13"/>
      <c r="E65" s="16"/>
      <c r="F65" s="106"/>
    </row>
    <row r="66" spans="1:6" ht="39" customHeight="1" x14ac:dyDescent="0.25">
      <c r="A66" s="67" t="s">
        <v>174</v>
      </c>
      <c r="B66" s="66">
        <v>0.9</v>
      </c>
      <c r="C66" s="66">
        <v>0.9</v>
      </c>
      <c r="D66" s="13"/>
      <c r="E66" s="16"/>
      <c r="F66" s="106"/>
    </row>
    <row r="67" spans="1:6" ht="23.25" customHeight="1" x14ac:dyDescent="0.25">
      <c r="A67" s="74" t="s">
        <v>33</v>
      </c>
      <c r="B67" s="70">
        <f>B68</f>
        <v>0.9</v>
      </c>
      <c r="C67" s="70">
        <f>C68</f>
        <v>0.9</v>
      </c>
      <c r="D67" s="13"/>
      <c r="E67" s="16"/>
      <c r="F67" s="106"/>
    </row>
    <row r="68" spans="1:6" ht="39" customHeight="1" x14ac:dyDescent="0.25">
      <c r="A68" s="67" t="s">
        <v>174</v>
      </c>
      <c r="B68" s="66">
        <v>0.9</v>
      </c>
      <c r="C68" s="66">
        <v>0.9</v>
      </c>
      <c r="D68" s="13"/>
      <c r="E68" s="16"/>
      <c r="F68" s="106"/>
    </row>
    <row r="69" spans="1:6" ht="22.5" customHeight="1" x14ac:dyDescent="0.25">
      <c r="A69" s="74" t="s">
        <v>162</v>
      </c>
      <c r="B69" s="70">
        <f>B70</f>
        <v>0.9</v>
      </c>
      <c r="C69" s="70">
        <f>C70</f>
        <v>0.9</v>
      </c>
      <c r="D69" s="13"/>
      <c r="E69" s="16"/>
      <c r="F69" s="106"/>
    </row>
    <row r="70" spans="1:6" ht="39" customHeight="1" x14ac:dyDescent="0.25">
      <c r="A70" s="67" t="s">
        <v>174</v>
      </c>
      <c r="B70" s="66">
        <v>0.9</v>
      </c>
      <c r="C70" s="66">
        <v>0.9</v>
      </c>
      <c r="D70" s="13"/>
      <c r="E70" s="16"/>
      <c r="F70" s="106"/>
    </row>
    <row r="71" spans="1:6" ht="22.5" customHeight="1" x14ac:dyDescent="0.25">
      <c r="A71" s="74" t="s">
        <v>27</v>
      </c>
      <c r="B71" s="70">
        <f>B72</f>
        <v>0.9</v>
      </c>
      <c r="C71" s="70">
        <f>C72</f>
        <v>0.9</v>
      </c>
      <c r="D71" s="13"/>
      <c r="E71" s="16"/>
      <c r="F71" s="106"/>
    </row>
    <row r="72" spans="1:6" ht="39" customHeight="1" x14ac:dyDescent="0.25">
      <c r="A72" s="54" t="s">
        <v>174</v>
      </c>
      <c r="B72" s="66">
        <v>0.9</v>
      </c>
      <c r="C72" s="4">
        <v>0.9</v>
      </c>
      <c r="D72" s="13"/>
      <c r="E72" s="16"/>
      <c r="F72" s="106"/>
    </row>
    <row r="73" spans="1:6" ht="20.25" customHeight="1" x14ac:dyDescent="0.25">
      <c r="A73" s="68" t="s">
        <v>39</v>
      </c>
      <c r="B73" s="70">
        <f>B74</f>
        <v>0.5</v>
      </c>
      <c r="C73" s="3">
        <f>C74</f>
        <v>0.5</v>
      </c>
      <c r="D73" s="13"/>
      <c r="E73" s="16"/>
    </row>
    <row r="74" spans="1:6" ht="39.75" customHeight="1" x14ac:dyDescent="0.25">
      <c r="A74" s="67" t="s">
        <v>174</v>
      </c>
      <c r="B74" s="66">
        <v>0.5</v>
      </c>
      <c r="C74" s="4">
        <v>0.5</v>
      </c>
      <c r="D74" s="13"/>
      <c r="E74" s="16"/>
    </row>
    <row r="75" spans="1:6" ht="23.25" customHeight="1" x14ac:dyDescent="0.25">
      <c r="A75" s="53" t="s">
        <v>32</v>
      </c>
      <c r="B75" s="70">
        <f>B76</f>
        <v>0.5</v>
      </c>
      <c r="C75" s="70">
        <f>C76</f>
        <v>0.5</v>
      </c>
      <c r="D75" s="13"/>
      <c r="E75" s="16"/>
    </row>
    <row r="76" spans="1:6" ht="39.75" customHeight="1" x14ac:dyDescent="0.25">
      <c r="A76" s="67" t="s">
        <v>174</v>
      </c>
      <c r="B76" s="66">
        <v>0.5</v>
      </c>
      <c r="C76" s="4">
        <v>0.5</v>
      </c>
      <c r="D76" s="13"/>
      <c r="E76" s="16"/>
    </row>
    <row r="77" spans="1:6" ht="21.75" customHeight="1" x14ac:dyDescent="0.25">
      <c r="A77" s="74" t="s">
        <v>43</v>
      </c>
      <c r="B77" s="70">
        <f>B78</f>
        <v>0.9</v>
      </c>
      <c r="C77" s="70">
        <f>C78</f>
        <v>0.9</v>
      </c>
      <c r="D77" s="13"/>
      <c r="E77" s="16"/>
    </row>
    <row r="78" spans="1:6" ht="39.75" customHeight="1" x14ac:dyDescent="0.25">
      <c r="A78" s="54" t="s">
        <v>174</v>
      </c>
      <c r="B78" s="66">
        <v>0.9</v>
      </c>
      <c r="C78" s="4">
        <v>0.9</v>
      </c>
      <c r="D78" s="13"/>
      <c r="E78" s="16"/>
    </row>
    <row r="79" spans="1:6" ht="20.25" customHeight="1" x14ac:dyDescent="0.25">
      <c r="A79" s="68" t="s">
        <v>126</v>
      </c>
      <c r="B79" s="70">
        <f>B80</f>
        <v>0.5</v>
      </c>
      <c r="C79" s="3">
        <f>C80</f>
        <v>0.5</v>
      </c>
      <c r="D79" s="13"/>
      <c r="E79" s="16"/>
    </row>
    <row r="80" spans="1:6" ht="39" customHeight="1" x14ac:dyDescent="0.25">
      <c r="A80" s="67" t="s">
        <v>174</v>
      </c>
      <c r="B80" s="66">
        <v>0.5</v>
      </c>
      <c r="C80" s="4">
        <v>0.5</v>
      </c>
      <c r="D80" s="13"/>
      <c r="E80" s="16"/>
    </row>
    <row r="81" spans="1:5" ht="17.25" customHeight="1" x14ac:dyDescent="0.25">
      <c r="A81" s="68" t="s">
        <v>45</v>
      </c>
      <c r="B81" s="70">
        <f>B82</f>
        <v>0.9</v>
      </c>
      <c r="C81" s="70">
        <f>C82</f>
        <v>0.9</v>
      </c>
      <c r="D81" s="13"/>
      <c r="E81" s="16"/>
    </row>
    <row r="82" spans="1:5" ht="39" customHeight="1" x14ac:dyDescent="0.25">
      <c r="A82" s="67" t="s">
        <v>174</v>
      </c>
      <c r="B82" s="66">
        <v>0.9</v>
      </c>
      <c r="C82" s="4">
        <v>0.9</v>
      </c>
      <c r="D82" s="13"/>
      <c r="E82" s="16"/>
    </row>
    <row r="83" spans="1:5" ht="21" customHeight="1" x14ac:dyDescent="0.25">
      <c r="A83" s="74" t="s">
        <v>48</v>
      </c>
      <c r="B83" s="70">
        <f>B84</f>
        <v>0.5</v>
      </c>
      <c r="C83" s="70">
        <f>C84</f>
        <v>0.5</v>
      </c>
      <c r="D83" s="13"/>
      <c r="E83" s="16"/>
    </row>
    <row r="84" spans="1:5" ht="39" customHeight="1" x14ac:dyDescent="0.25">
      <c r="A84" s="67" t="s">
        <v>174</v>
      </c>
      <c r="B84" s="66">
        <v>0.5</v>
      </c>
      <c r="C84" s="4">
        <v>0.5</v>
      </c>
      <c r="D84" s="13"/>
      <c r="E84" s="16"/>
    </row>
    <row r="85" spans="1:5" ht="20.25" customHeight="1" x14ac:dyDescent="0.25">
      <c r="A85" s="197" t="s">
        <v>28</v>
      </c>
      <c r="B85" s="70">
        <f>B86</f>
        <v>0.5</v>
      </c>
      <c r="C85" s="3">
        <f>C86</f>
        <v>0.5</v>
      </c>
      <c r="D85" s="13"/>
      <c r="E85" s="16"/>
    </row>
    <row r="86" spans="1:5" ht="38.25" customHeight="1" x14ac:dyDescent="0.25">
      <c r="A86" s="67" t="s">
        <v>174</v>
      </c>
      <c r="B86" s="66">
        <v>0.5</v>
      </c>
      <c r="C86" s="4">
        <v>0.5</v>
      </c>
      <c r="D86" s="13"/>
      <c r="E86" s="16"/>
    </row>
    <row r="87" spans="1:5" ht="21" customHeight="1" x14ac:dyDescent="0.25">
      <c r="A87" s="74" t="s">
        <v>38</v>
      </c>
      <c r="B87" s="70">
        <f>B88</f>
        <v>0.5</v>
      </c>
      <c r="C87" s="70">
        <f>C88</f>
        <v>0.5</v>
      </c>
      <c r="D87" s="13"/>
      <c r="E87" s="16"/>
    </row>
    <row r="88" spans="1:5" ht="38.25" customHeight="1" x14ac:dyDescent="0.25">
      <c r="A88" s="67" t="s">
        <v>174</v>
      </c>
      <c r="B88" s="66">
        <v>0.5</v>
      </c>
      <c r="C88" s="66">
        <v>0.5</v>
      </c>
      <c r="D88" s="13"/>
      <c r="E88" s="16"/>
    </row>
    <row r="89" spans="1:5" ht="17.25" customHeight="1" x14ac:dyDescent="0.25">
      <c r="A89" s="68" t="s">
        <v>142</v>
      </c>
      <c r="B89" s="70">
        <f>B90</f>
        <v>0.9</v>
      </c>
      <c r="C89" s="70">
        <f>C90</f>
        <v>0.9</v>
      </c>
      <c r="D89" s="13"/>
      <c r="E89" s="16"/>
    </row>
    <row r="90" spans="1:5" ht="38.25" customHeight="1" x14ac:dyDescent="0.25">
      <c r="A90" s="67" t="s">
        <v>174</v>
      </c>
      <c r="B90" s="66">
        <v>0.9</v>
      </c>
      <c r="C90" s="4">
        <v>0.9</v>
      </c>
      <c r="D90" s="13"/>
      <c r="E90" s="16"/>
    </row>
    <row r="91" spans="1:5" ht="21" customHeight="1" x14ac:dyDescent="0.25">
      <c r="A91" s="74" t="s">
        <v>36</v>
      </c>
      <c r="B91" s="70">
        <f>B92</f>
        <v>0.9</v>
      </c>
      <c r="C91" s="70">
        <f>C92</f>
        <v>0.9</v>
      </c>
      <c r="D91" s="13"/>
      <c r="E91" s="16"/>
    </row>
    <row r="92" spans="1:5" ht="38.25" customHeight="1" x14ac:dyDescent="0.25">
      <c r="A92" s="67" t="s">
        <v>174</v>
      </c>
      <c r="B92" s="66">
        <v>0.9</v>
      </c>
      <c r="C92" s="66">
        <v>0.9</v>
      </c>
      <c r="D92" s="13"/>
      <c r="E92" s="16"/>
    </row>
    <row r="93" spans="1:5" ht="18.75" customHeight="1" x14ac:dyDescent="0.25">
      <c r="A93" s="53" t="s">
        <v>86</v>
      </c>
      <c r="B93" s="75">
        <f>B94</f>
        <v>0.9</v>
      </c>
      <c r="C93" s="75">
        <f>C94</f>
        <v>0.9</v>
      </c>
      <c r="D93" s="13"/>
      <c r="E93" s="16"/>
    </row>
    <row r="94" spans="1:5" ht="38.25" customHeight="1" x14ac:dyDescent="0.25">
      <c r="A94" s="67" t="s">
        <v>174</v>
      </c>
      <c r="B94" s="66">
        <v>0.9</v>
      </c>
      <c r="C94" s="4">
        <v>0.9</v>
      </c>
      <c r="D94" s="13"/>
      <c r="E94" s="16"/>
    </row>
    <row r="95" spans="1:5" ht="21" customHeight="1" x14ac:dyDescent="0.25">
      <c r="A95" s="74" t="s">
        <v>166</v>
      </c>
      <c r="B95" s="70">
        <f>B96</f>
        <v>1.4</v>
      </c>
      <c r="C95" s="70">
        <f>C96</f>
        <v>1.4</v>
      </c>
      <c r="D95" s="13"/>
      <c r="E95" s="16"/>
    </row>
    <row r="96" spans="1:5" ht="38.25" customHeight="1" x14ac:dyDescent="0.25">
      <c r="A96" s="67" t="s">
        <v>174</v>
      </c>
      <c r="B96" s="66">
        <v>1.4</v>
      </c>
      <c r="C96" s="4">
        <v>1.4</v>
      </c>
      <c r="D96" s="13"/>
      <c r="E96" s="16"/>
    </row>
    <row r="97" spans="1:5" ht="21.75" customHeight="1" x14ac:dyDescent="0.25">
      <c r="A97" s="74" t="s">
        <v>221</v>
      </c>
      <c r="B97" s="70">
        <f>B98</f>
        <v>1.4</v>
      </c>
      <c r="C97" s="70">
        <f>C98</f>
        <v>1.4</v>
      </c>
      <c r="D97" s="13"/>
      <c r="E97" s="16"/>
    </row>
    <row r="98" spans="1:5" ht="38.25" customHeight="1" x14ac:dyDescent="0.25">
      <c r="A98" s="67" t="s">
        <v>174</v>
      </c>
      <c r="B98" s="66">
        <v>1.4</v>
      </c>
      <c r="C98" s="4">
        <v>1.4</v>
      </c>
      <c r="D98" s="13"/>
      <c r="E98" s="16"/>
    </row>
    <row r="99" spans="1:5" ht="20.25" customHeight="1" x14ac:dyDescent="0.25">
      <c r="A99" s="68" t="s">
        <v>179</v>
      </c>
      <c r="B99" s="3">
        <f>B100</f>
        <v>1.4</v>
      </c>
      <c r="C99" s="3">
        <f>C100</f>
        <v>1.4</v>
      </c>
      <c r="D99" s="13"/>
      <c r="E99" s="16"/>
    </row>
    <row r="100" spans="1:5" ht="39.75" customHeight="1" x14ac:dyDescent="0.25">
      <c r="A100" s="67" t="s">
        <v>174</v>
      </c>
      <c r="B100" s="4">
        <v>1.4</v>
      </c>
      <c r="C100" s="4">
        <v>1.4</v>
      </c>
      <c r="D100" s="13"/>
      <c r="E100" s="16"/>
    </row>
    <row r="101" spans="1:5" ht="21.75" customHeight="1" x14ac:dyDescent="0.25">
      <c r="A101" s="74" t="s">
        <v>168</v>
      </c>
      <c r="B101" s="3">
        <f>B102</f>
        <v>0.5</v>
      </c>
      <c r="C101" s="3">
        <f>C102</f>
        <v>0.5</v>
      </c>
      <c r="D101" s="13"/>
      <c r="E101" s="16"/>
    </row>
    <row r="102" spans="1:5" ht="36.75" customHeight="1" x14ac:dyDescent="0.25">
      <c r="A102" s="67" t="s">
        <v>174</v>
      </c>
      <c r="B102" s="4">
        <v>0.5</v>
      </c>
      <c r="C102" s="4">
        <v>0.5</v>
      </c>
      <c r="D102" s="13"/>
      <c r="E102" s="16"/>
    </row>
    <row r="103" spans="1:5" ht="23.25" customHeight="1" x14ac:dyDescent="0.25">
      <c r="A103" s="74" t="s">
        <v>183</v>
      </c>
      <c r="B103" s="3">
        <f>B104</f>
        <v>0.5</v>
      </c>
      <c r="C103" s="3">
        <f>C104</f>
        <v>0.5</v>
      </c>
      <c r="D103" s="13"/>
      <c r="E103" s="16"/>
    </row>
    <row r="104" spans="1:5" ht="36.75" customHeight="1" x14ac:dyDescent="0.25">
      <c r="A104" s="67" t="s">
        <v>174</v>
      </c>
      <c r="B104" s="4">
        <v>0.5</v>
      </c>
      <c r="C104" s="4">
        <v>0.5</v>
      </c>
      <c r="D104" s="13"/>
      <c r="E104" s="16"/>
    </row>
    <row r="105" spans="1:5" ht="18" customHeight="1" x14ac:dyDescent="0.25">
      <c r="A105" s="68" t="s">
        <v>146</v>
      </c>
      <c r="B105" s="3">
        <f>B106</f>
        <v>1.4</v>
      </c>
      <c r="C105" s="3">
        <f>C106</f>
        <v>1.4</v>
      </c>
      <c r="D105" s="13"/>
      <c r="E105" s="16"/>
    </row>
    <row r="106" spans="1:5" ht="40.5" customHeight="1" x14ac:dyDescent="0.25">
      <c r="A106" s="54" t="s">
        <v>174</v>
      </c>
      <c r="B106" s="4">
        <v>1.4</v>
      </c>
      <c r="C106" s="4">
        <v>1.4</v>
      </c>
      <c r="D106" s="13"/>
      <c r="E106" s="16"/>
    </row>
    <row r="107" spans="1:5" ht="15.75" customHeight="1" x14ac:dyDescent="0.25">
      <c r="A107" s="68" t="s">
        <v>99</v>
      </c>
      <c r="B107" s="3">
        <f>B108</f>
        <v>1.4</v>
      </c>
      <c r="C107" s="3">
        <f>C108</f>
        <v>1.4</v>
      </c>
      <c r="D107" s="13"/>
      <c r="E107" s="16"/>
    </row>
    <row r="108" spans="1:5" ht="43.5" customHeight="1" x14ac:dyDescent="0.25">
      <c r="A108" s="67" t="s">
        <v>174</v>
      </c>
      <c r="B108" s="4">
        <v>1.4</v>
      </c>
      <c r="C108" s="4">
        <v>1.4</v>
      </c>
      <c r="D108" s="13"/>
      <c r="E108" s="16"/>
    </row>
    <row r="109" spans="1:5" ht="23.25" customHeight="1" x14ac:dyDescent="0.25">
      <c r="A109" s="74" t="s">
        <v>144</v>
      </c>
      <c r="B109" s="70">
        <f>B110</f>
        <v>0.5</v>
      </c>
      <c r="C109" s="70">
        <f>C110</f>
        <v>0.5</v>
      </c>
      <c r="D109" s="13"/>
      <c r="E109" s="16"/>
    </row>
    <row r="110" spans="1:5" ht="37.5" customHeight="1" x14ac:dyDescent="0.25">
      <c r="A110" s="67" t="s">
        <v>174</v>
      </c>
      <c r="B110" s="66">
        <v>0.5</v>
      </c>
      <c r="C110" s="66">
        <v>0.5</v>
      </c>
      <c r="D110" s="13"/>
      <c r="E110" s="16"/>
    </row>
    <row r="111" spans="1:5" ht="23.25" customHeight="1" x14ac:dyDescent="0.25">
      <c r="A111" s="74" t="s">
        <v>88</v>
      </c>
      <c r="B111" s="70">
        <f>B112</f>
        <v>1.4</v>
      </c>
      <c r="C111" s="70">
        <f>C112</f>
        <v>1.4</v>
      </c>
      <c r="D111" s="13"/>
      <c r="E111" s="16"/>
    </row>
    <row r="112" spans="1:5" ht="37.5" customHeight="1" x14ac:dyDescent="0.25">
      <c r="A112" s="67" t="s">
        <v>174</v>
      </c>
      <c r="B112" s="66">
        <v>1.4</v>
      </c>
      <c r="C112" s="66">
        <v>1.4</v>
      </c>
      <c r="D112" s="13"/>
      <c r="E112" s="16"/>
    </row>
    <row r="113" spans="1:5" ht="22.5" customHeight="1" x14ac:dyDescent="0.25">
      <c r="A113" s="74" t="s">
        <v>180</v>
      </c>
      <c r="B113" s="70">
        <f>B114</f>
        <v>1.4</v>
      </c>
      <c r="C113" s="70">
        <f>C114</f>
        <v>1.4</v>
      </c>
      <c r="D113" s="13"/>
      <c r="E113" s="16"/>
    </row>
    <row r="114" spans="1:5" ht="37.5" customHeight="1" x14ac:dyDescent="0.25">
      <c r="A114" s="67" t="s">
        <v>174</v>
      </c>
      <c r="B114" s="66">
        <v>1.4</v>
      </c>
      <c r="C114" s="66">
        <v>1.4</v>
      </c>
      <c r="D114" s="13"/>
      <c r="E114" s="16"/>
    </row>
    <row r="115" spans="1:5" ht="21" customHeight="1" x14ac:dyDescent="0.25">
      <c r="A115" s="74" t="s">
        <v>184</v>
      </c>
      <c r="B115" s="70">
        <f>B116</f>
        <v>0.5</v>
      </c>
      <c r="C115" s="70">
        <f>C116</f>
        <v>0.5</v>
      </c>
      <c r="D115" s="13"/>
      <c r="E115" s="16"/>
    </row>
    <row r="116" spans="1:5" ht="37.5" customHeight="1" x14ac:dyDescent="0.25">
      <c r="A116" s="67" t="s">
        <v>174</v>
      </c>
      <c r="B116" s="66">
        <v>0.5</v>
      </c>
      <c r="C116" s="66">
        <v>0.5</v>
      </c>
      <c r="D116" s="13"/>
      <c r="E116" s="16"/>
    </row>
    <row r="117" spans="1:5" ht="21.75" customHeight="1" x14ac:dyDescent="0.25">
      <c r="A117" s="74" t="s">
        <v>167</v>
      </c>
      <c r="B117" s="70">
        <f>B118</f>
        <v>0.9</v>
      </c>
      <c r="C117" s="70">
        <f>C118</f>
        <v>0.9</v>
      </c>
      <c r="D117" s="13"/>
      <c r="E117" s="16"/>
    </row>
    <row r="118" spans="1:5" ht="37.5" customHeight="1" x14ac:dyDescent="0.25">
      <c r="A118" s="67" t="s">
        <v>174</v>
      </c>
      <c r="B118" s="66">
        <v>0.9</v>
      </c>
      <c r="C118" s="66">
        <v>0.9</v>
      </c>
      <c r="D118" s="13"/>
      <c r="E118" s="16"/>
    </row>
    <row r="119" spans="1:5" ht="18" customHeight="1" x14ac:dyDescent="0.25">
      <c r="A119" s="68" t="s">
        <v>10</v>
      </c>
      <c r="B119" s="70">
        <f>B120</f>
        <v>0.5</v>
      </c>
      <c r="C119" s="70">
        <f>C120</f>
        <v>0.5</v>
      </c>
      <c r="D119" s="13"/>
      <c r="E119" s="16"/>
    </row>
    <row r="120" spans="1:5" ht="42.75" customHeight="1" x14ac:dyDescent="0.25">
      <c r="A120" s="54" t="s">
        <v>174</v>
      </c>
      <c r="B120" s="66">
        <v>0.5</v>
      </c>
      <c r="C120" s="66">
        <v>0.5</v>
      </c>
      <c r="D120" s="13"/>
      <c r="E120" s="16"/>
    </row>
    <row r="121" spans="1:5" ht="20.25" customHeight="1" x14ac:dyDescent="0.25">
      <c r="A121" s="68" t="s">
        <v>158</v>
      </c>
      <c r="B121" s="70">
        <f>B122</f>
        <v>1.4</v>
      </c>
      <c r="C121" s="70">
        <f>C122</f>
        <v>1.4</v>
      </c>
      <c r="D121" s="13"/>
      <c r="E121" s="16"/>
    </row>
    <row r="122" spans="1:5" ht="40.5" customHeight="1" x14ac:dyDescent="0.25">
      <c r="A122" s="54" t="s">
        <v>174</v>
      </c>
      <c r="B122" s="66">
        <v>1.4</v>
      </c>
      <c r="C122" s="4">
        <v>1.4</v>
      </c>
      <c r="D122" s="13"/>
      <c r="E122" s="16"/>
    </row>
    <row r="123" spans="1:5" ht="29.25" customHeight="1" x14ac:dyDescent="0.25">
      <c r="A123" s="68" t="s">
        <v>55</v>
      </c>
      <c r="B123" s="70">
        <f>B124</f>
        <v>2.2999999999999998</v>
      </c>
      <c r="C123" s="70">
        <f>C124</f>
        <v>2.2999999999999998</v>
      </c>
      <c r="D123" s="13"/>
      <c r="E123" s="16"/>
    </row>
    <row r="124" spans="1:5" ht="40.5" customHeight="1" x14ac:dyDescent="0.25">
      <c r="A124" s="54" t="s">
        <v>174</v>
      </c>
      <c r="B124" s="66">
        <v>2.2999999999999998</v>
      </c>
      <c r="C124" s="4">
        <v>2.2999999999999998</v>
      </c>
      <c r="D124" s="13"/>
      <c r="E124" s="16"/>
    </row>
    <row r="125" spans="1:5" ht="15" customHeight="1" x14ac:dyDescent="0.25">
      <c r="A125" s="68" t="s">
        <v>2</v>
      </c>
      <c r="B125" s="70">
        <f>B126</f>
        <v>0.9</v>
      </c>
      <c r="C125" s="70">
        <f>C126</f>
        <v>0.9</v>
      </c>
      <c r="D125" s="13"/>
      <c r="E125" s="16"/>
    </row>
    <row r="126" spans="1:5" ht="40.5" customHeight="1" x14ac:dyDescent="0.25">
      <c r="A126" s="54" t="s">
        <v>174</v>
      </c>
      <c r="B126" s="66">
        <v>0.9</v>
      </c>
      <c r="C126" s="4">
        <v>0.9</v>
      </c>
      <c r="D126" s="13"/>
      <c r="E126" s="16"/>
    </row>
    <row r="127" spans="1:5" ht="15.75" customHeight="1" x14ac:dyDescent="0.25">
      <c r="A127" s="53" t="s">
        <v>15</v>
      </c>
      <c r="B127" s="75">
        <f>B128</f>
        <v>0.9</v>
      </c>
      <c r="C127" s="75">
        <f>C128</f>
        <v>0.9</v>
      </c>
      <c r="D127" s="13"/>
      <c r="E127" s="16"/>
    </row>
    <row r="128" spans="1:5" ht="40.5" customHeight="1" x14ac:dyDescent="0.25">
      <c r="A128" s="54" t="s">
        <v>174</v>
      </c>
      <c r="B128" s="66">
        <v>0.9</v>
      </c>
      <c r="C128" s="66">
        <v>0.9</v>
      </c>
      <c r="D128" s="13"/>
      <c r="E128" s="16"/>
    </row>
    <row r="129" spans="1:7" ht="17.25" customHeight="1" x14ac:dyDescent="0.25">
      <c r="A129" s="68" t="s">
        <v>157</v>
      </c>
      <c r="B129" s="70">
        <f>B130</f>
        <v>0.9</v>
      </c>
      <c r="C129" s="70">
        <f>C130</f>
        <v>0.9</v>
      </c>
      <c r="D129" s="13"/>
      <c r="E129" s="16"/>
    </row>
    <row r="130" spans="1:7" ht="40.5" customHeight="1" x14ac:dyDescent="0.25">
      <c r="A130" s="54" t="s">
        <v>174</v>
      </c>
      <c r="B130" s="66">
        <v>0.9</v>
      </c>
      <c r="C130" s="66">
        <v>0.9</v>
      </c>
      <c r="D130" s="13"/>
      <c r="E130" s="16"/>
    </row>
    <row r="131" spans="1:7" ht="15" customHeight="1" x14ac:dyDescent="0.25">
      <c r="A131" s="68" t="s">
        <v>20</v>
      </c>
      <c r="B131" s="70">
        <f>B132</f>
        <v>3.2</v>
      </c>
      <c r="C131" s="70">
        <f>C132</f>
        <v>3.2</v>
      </c>
      <c r="D131" s="13"/>
      <c r="E131" s="16"/>
    </row>
    <row r="132" spans="1:7" ht="42" customHeight="1" x14ac:dyDescent="0.25">
      <c r="A132" s="54" t="s">
        <v>174</v>
      </c>
      <c r="B132" s="66">
        <v>3.2</v>
      </c>
      <c r="C132" s="4">
        <v>3.2</v>
      </c>
      <c r="D132" s="13"/>
      <c r="E132" s="16"/>
    </row>
    <row r="133" spans="1:7" ht="23.25" customHeight="1" x14ac:dyDescent="0.25">
      <c r="A133" s="68" t="s">
        <v>149</v>
      </c>
      <c r="B133" s="198">
        <f>B46+B49+B51+B53+B55+B57+B59+B61+B63+B65+B67+B69+B71+B73+B75+B77+B79+B81+B83+B85+B87+B89+B91+B93+B95+B97+B99+B101+B103+B105+B107+B109+B111+B113+B115+B117+B119+B121+B123+B125+B127+B129+B131</f>
        <v>257.30000000000018</v>
      </c>
      <c r="C133" s="198">
        <f>C46+C49+C51+C53+C55+C57+C59+C61+C63+C65+C67+C69+C71+C73+C75+C77+C79+C81+C83+C85+C87+C89+C91+C93+C95+C97+C99+C101+C103+C105+C107+C109+C111+C113+C115+C117+C119+C121+C123+C125+C127+C129+C131</f>
        <v>257.30000000000018</v>
      </c>
      <c r="D133" s="70"/>
      <c r="E133" s="70"/>
    </row>
    <row r="134" spans="1:7" ht="18" customHeight="1" x14ac:dyDescent="0.25">
      <c r="A134" s="54" t="s">
        <v>72</v>
      </c>
      <c r="B134" s="66">
        <f>B47</f>
        <v>88.9</v>
      </c>
      <c r="C134" s="66">
        <f>C47</f>
        <v>88.9</v>
      </c>
      <c r="D134" s="66"/>
      <c r="E134" s="16"/>
    </row>
    <row r="135" spans="1:7" ht="38.25" customHeight="1" x14ac:dyDescent="0.25">
      <c r="A135" s="67" t="s">
        <v>219</v>
      </c>
      <c r="B135" s="110">
        <f>B48+B50+B52+B54+B56+B58+B60+B62+B64+B66+B68+B70+B72+B74+B76+B78+B80+B82+B84+B86+B88+B90+B92+B94+B96+B98+B100+B102+B104+B106+B108+B110+B112+B114+B116+B118+B120+B122+B124+B126+B128+B130+B132</f>
        <v>168.40000000000015</v>
      </c>
      <c r="C135" s="110">
        <f>C48+C50+C52+C54+C56+C58+C60+C62+C64+C66+C68+C70+C72+C74+C76+C78+C80+C82+C84+C86+C88+C90+C92+C94+C96+C98+C100+C102+C104+C106+C108+C110+C112+C114+C116+C118+C120+C122+C124+C126+C128+C130+C132</f>
        <v>168.40000000000015</v>
      </c>
      <c r="D135" s="107"/>
      <c r="E135" s="108"/>
      <c r="F135" s="109"/>
      <c r="G135" s="109"/>
    </row>
    <row r="136" spans="1:7" ht="25.5" customHeight="1" x14ac:dyDescent="0.25">
      <c r="A136" s="245" t="s">
        <v>73</v>
      </c>
      <c r="B136" s="240"/>
      <c r="C136" s="240"/>
      <c r="D136" s="240"/>
      <c r="E136" s="246"/>
    </row>
    <row r="137" spans="1:7" ht="15" customHeight="1" x14ac:dyDescent="0.25">
      <c r="A137" s="68" t="s">
        <v>51</v>
      </c>
      <c r="B137" s="20">
        <f>B138</f>
        <v>214</v>
      </c>
      <c r="C137" s="20">
        <f t="shared" ref="C137" si="9">C138</f>
        <v>214</v>
      </c>
      <c r="D137" s="20"/>
      <c r="E137" s="20"/>
    </row>
    <row r="138" spans="1:7" ht="20.25" customHeight="1" x14ac:dyDescent="0.25">
      <c r="A138" s="76" t="s">
        <v>177</v>
      </c>
      <c r="B138" s="66">
        <v>214</v>
      </c>
      <c r="C138" s="4">
        <v>214</v>
      </c>
      <c r="D138" s="4"/>
      <c r="E138" s="4"/>
    </row>
    <row r="139" spans="1:7" ht="17.25" customHeight="1" x14ac:dyDescent="0.25">
      <c r="A139" s="53" t="s">
        <v>74</v>
      </c>
      <c r="B139" s="3">
        <f>B137</f>
        <v>214</v>
      </c>
      <c r="C139" s="3">
        <f>C137</f>
        <v>214</v>
      </c>
      <c r="D139" s="3"/>
      <c r="E139" s="3"/>
    </row>
    <row r="140" spans="1:7" ht="21" customHeight="1" x14ac:dyDescent="0.25">
      <c r="A140" s="76" t="s">
        <v>177</v>
      </c>
      <c r="B140" s="4">
        <f>B138</f>
        <v>214</v>
      </c>
      <c r="C140" s="4">
        <f>C138</f>
        <v>214</v>
      </c>
      <c r="D140" s="4"/>
      <c r="E140" s="4"/>
    </row>
    <row r="141" spans="1:7" ht="28.5" customHeight="1" x14ac:dyDescent="0.25">
      <c r="A141" s="225" t="s">
        <v>295</v>
      </c>
      <c r="B141" s="219"/>
      <c r="C141" s="219"/>
      <c r="D141" s="219"/>
      <c r="E141" s="185"/>
      <c r="F141" s="109"/>
    </row>
    <row r="142" spans="1:7" x14ac:dyDescent="0.25">
      <c r="A142" s="68" t="s">
        <v>51</v>
      </c>
      <c r="B142" s="14">
        <f>B143</f>
        <v>776.4</v>
      </c>
      <c r="C142" s="14">
        <f>C143</f>
        <v>776.4</v>
      </c>
      <c r="D142" s="14"/>
      <c r="E142" s="14"/>
    </row>
    <row r="143" spans="1:7" x14ac:dyDescent="0.25">
      <c r="A143" s="67" t="s">
        <v>89</v>
      </c>
      <c r="B143" s="4">
        <v>776.4</v>
      </c>
      <c r="C143" s="4">
        <v>776.4</v>
      </c>
      <c r="D143" s="4"/>
      <c r="E143" s="16"/>
    </row>
    <row r="144" spans="1:7" ht="15.75" x14ac:dyDescent="0.25">
      <c r="A144" s="53" t="s">
        <v>75</v>
      </c>
      <c r="B144" s="3">
        <f>B142</f>
        <v>776.4</v>
      </c>
      <c r="C144" s="3">
        <f>C142</f>
        <v>776.4</v>
      </c>
      <c r="D144" s="3"/>
      <c r="E144" s="3"/>
    </row>
    <row r="145" spans="1:7" x14ac:dyDescent="0.25">
      <c r="A145" s="54" t="s">
        <v>89</v>
      </c>
      <c r="B145" s="4">
        <f>B143</f>
        <v>776.4</v>
      </c>
      <c r="C145" s="4">
        <f>C143</f>
        <v>776.4</v>
      </c>
      <c r="D145" s="4"/>
      <c r="E145" s="4"/>
    </row>
    <row r="146" spans="1:7" ht="24.75" customHeight="1" x14ac:dyDescent="0.25">
      <c r="A146" s="77" t="s">
        <v>76</v>
      </c>
      <c r="B146" s="4"/>
      <c r="C146" s="4"/>
      <c r="D146" s="4"/>
      <c r="E146" s="16"/>
      <c r="G146" s="10"/>
    </row>
    <row r="147" spans="1:7" x14ac:dyDescent="0.25">
      <c r="A147" s="68" t="s">
        <v>51</v>
      </c>
      <c r="B147" s="70">
        <f>B148</f>
        <v>100</v>
      </c>
      <c r="C147" s="70">
        <f>C148</f>
        <v>50</v>
      </c>
      <c r="D147" s="70"/>
      <c r="E147" s="70">
        <f>E148</f>
        <v>50</v>
      </c>
    </row>
    <row r="148" spans="1:7" x14ac:dyDescent="0.25">
      <c r="A148" s="67" t="s">
        <v>89</v>
      </c>
      <c r="B148" s="59">
        <v>100</v>
      </c>
      <c r="C148" s="4">
        <v>50</v>
      </c>
      <c r="D148" s="4"/>
      <c r="E148" s="16">
        <v>50</v>
      </c>
    </row>
    <row r="149" spans="1:7" ht="15.75" x14ac:dyDescent="0.25">
      <c r="A149" s="74" t="s">
        <v>77</v>
      </c>
      <c r="B149" s="78">
        <f>B147</f>
        <v>100</v>
      </c>
      <c r="C149" s="78">
        <f>C147</f>
        <v>50</v>
      </c>
      <c r="D149" s="78"/>
      <c r="E149" s="78">
        <f>E147</f>
        <v>50</v>
      </c>
    </row>
    <row r="150" spans="1:7" x14ac:dyDescent="0.25">
      <c r="A150" s="79" t="s">
        <v>89</v>
      </c>
      <c r="B150" s="80">
        <f>B148</f>
        <v>100</v>
      </c>
      <c r="C150" s="80">
        <f>C148</f>
        <v>50</v>
      </c>
      <c r="D150" s="80"/>
      <c r="E150" s="80">
        <f>E148</f>
        <v>50</v>
      </c>
    </row>
    <row r="151" spans="1:7" ht="38.25" customHeight="1" x14ac:dyDescent="0.25">
      <c r="A151" s="247" t="s">
        <v>155</v>
      </c>
      <c r="B151" s="248"/>
      <c r="C151" s="248"/>
      <c r="D151" s="248"/>
      <c r="E151" s="249"/>
    </row>
    <row r="152" spans="1:7" ht="16.5" customHeight="1" x14ac:dyDescent="0.25">
      <c r="A152" s="68" t="s">
        <v>51</v>
      </c>
      <c r="B152" s="20">
        <f>B153+B154</f>
        <v>7029.1</v>
      </c>
      <c r="C152" s="20">
        <f t="shared" ref="C152:E152" si="10">C153+C154</f>
        <v>4342</v>
      </c>
      <c r="D152" s="20"/>
      <c r="E152" s="20">
        <f t="shared" si="10"/>
        <v>2687.1</v>
      </c>
    </row>
    <row r="153" spans="1:7" ht="19.5" customHeight="1" x14ac:dyDescent="0.25">
      <c r="A153" s="54" t="s">
        <v>72</v>
      </c>
      <c r="B153" s="110">
        <v>5829.1</v>
      </c>
      <c r="C153" s="179">
        <v>3142</v>
      </c>
      <c r="D153" s="179"/>
      <c r="E153" s="180">
        <v>2687.1</v>
      </c>
    </row>
    <row r="154" spans="1:7" ht="40.5" customHeight="1" x14ac:dyDescent="0.25">
      <c r="A154" s="67" t="s">
        <v>171</v>
      </c>
      <c r="B154" s="110">
        <v>1200</v>
      </c>
      <c r="C154" s="179">
        <v>1200</v>
      </c>
      <c r="D154" s="179"/>
      <c r="E154" s="181"/>
    </row>
    <row r="155" spans="1:7" ht="18.75" customHeight="1" x14ac:dyDescent="0.25">
      <c r="A155" s="74" t="s">
        <v>78</v>
      </c>
      <c r="B155" s="3">
        <f t="shared" ref="B155:C157" si="11">B152</f>
        <v>7029.1</v>
      </c>
      <c r="C155" s="3">
        <f t="shared" si="11"/>
        <v>4342</v>
      </c>
      <c r="D155" s="3"/>
      <c r="E155" s="3">
        <f>E152</f>
        <v>2687.1</v>
      </c>
    </row>
    <row r="156" spans="1:7" ht="17.25" customHeight="1" x14ac:dyDescent="0.25">
      <c r="A156" s="54" t="s">
        <v>72</v>
      </c>
      <c r="B156" s="4">
        <f t="shared" si="11"/>
        <v>5829.1</v>
      </c>
      <c r="C156" s="4">
        <f t="shared" si="11"/>
        <v>3142</v>
      </c>
      <c r="D156" s="4"/>
      <c r="E156" s="4">
        <f>E153</f>
        <v>2687.1</v>
      </c>
    </row>
    <row r="157" spans="1:7" ht="38.25" customHeight="1" x14ac:dyDescent="0.25">
      <c r="A157" s="54" t="s">
        <v>171</v>
      </c>
      <c r="B157" s="12">
        <f t="shared" si="11"/>
        <v>1200</v>
      </c>
      <c r="C157" s="12">
        <f t="shared" si="11"/>
        <v>1200</v>
      </c>
      <c r="D157" s="12"/>
      <c r="E157" s="12"/>
    </row>
    <row r="158" spans="1:7" ht="26.25" customHeight="1" x14ac:dyDescent="0.25">
      <c r="A158" s="244" t="s">
        <v>134</v>
      </c>
      <c r="B158" s="240"/>
      <c r="C158" s="240"/>
      <c r="D158" s="240"/>
      <c r="E158" s="240"/>
    </row>
    <row r="159" spans="1:7" ht="17.25" customHeight="1" x14ac:dyDescent="0.25">
      <c r="A159" s="68" t="s">
        <v>51</v>
      </c>
      <c r="B159" s="3">
        <f>B160</f>
        <v>85</v>
      </c>
      <c r="C159" s="3">
        <f>C160</f>
        <v>85</v>
      </c>
      <c r="D159" s="3"/>
      <c r="E159" s="3"/>
    </row>
    <row r="160" spans="1:7" x14ac:dyDescent="0.25">
      <c r="A160" s="54" t="s">
        <v>90</v>
      </c>
      <c r="B160" s="179">
        <v>85</v>
      </c>
      <c r="C160" s="179">
        <v>85</v>
      </c>
      <c r="D160" s="4"/>
      <c r="E160" s="16"/>
    </row>
    <row r="161" spans="1:5" ht="17.25" customHeight="1" x14ac:dyDescent="0.25">
      <c r="A161" s="81" t="s">
        <v>4</v>
      </c>
      <c r="B161" s="70">
        <f>B162+B163</f>
        <v>635.1</v>
      </c>
      <c r="C161" s="3">
        <f>C162+C163</f>
        <v>625.20000000000005</v>
      </c>
      <c r="D161" s="3">
        <f>D162+D163</f>
        <v>409.9</v>
      </c>
      <c r="E161" s="3">
        <f>E162+E163</f>
        <v>9.9</v>
      </c>
    </row>
    <row r="162" spans="1:5" x14ac:dyDescent="0.25">
      <c r="A162" s="54" t="s">
        <v>72</v>
      </c>
      <c r="B162" s="66">
        <v>632.5</v>
      </c>
      <c r="C162" s="4">
        <v>622.6</v>
      </c>
      <c r="D162" s="4">
        <v>409.9</v>
      </c>
      <c r="E162" s="16">
        <v>9.9</v>
      </c>
    </row>
    <row r="163" spans="1:5" x14ac:dyDescent="0.25">
      <c r="A163" s="76" t="s">
        <v>84</v>
      </c>
      <c r="B163" s="66">
        <v>2.6</v>
      </c>
      <c r="C163" s="4">
        <v>2.6</v>
      </c>
      <c r="D163" s="4"/>
      <c r="E163" s="16"/>
    </row>
    <row r="164" spans="1:5" ht="16.5" customHeight="1" x14ac:dyDescent="0.25">
      <c r="A164" s="82" t="s">
        <v>14</v>
      </c>
      <c r="B164" s="70">
        <f>B165+B166</f>
        <v>196.2</v>
      </c>
      <c r="C164" s="3">
        <f>C165+C166</f>
        <v>193.9</v>
      </c>
      <c r="D164" s="3">
        <f>D165+D166</f>
        <v>103.6</v>
      </c>
      <c r="E164" s="3">
        <f>E165+E166</f>
        <v>2.2999999999999998</v>
      </c>
    </row>
    <row r="165" spans="1:5" ht="20.25" customHeight="1" x14ac:dyDescent="0.25">
      <c r="A165" s="54" t="s">
        <v>72</v>
      </c>
      <c r="B165" s="66">
        <v>191.7</v>
      </c>
      <c r="C165" s="4">
        <v>189.4</v>
      </c>
      <c r="D165" s="4">
        <v>103.6</v>
      </c>
      <c r="E165" s="16">
        <v>2.2999999999999998</v>
      </c>
    </row>
    <row r="166" spans="1:5" ht="15" customHeight="1" x14ac:dyDescent="0.25">
      <c r="A166" s="76" t="s">
        <v>84</v>
      </c>
      <c r="B166" s="66">
        <v>4.5</v>
      </c>
      <c r="C166" s="4">
        <v>4.5</v>
      </c>
      <c r="D166" s="4"/>
      <c r="E166" s="16"/>
    </row>
    <row r="167" spans="1:5" ht="17.25" customHeight="1" x14ac:dyDescent="0.25">
      <c r="A167" s="81" t="s">
        <v>5</v>
      </c>
      <c r="B167" s="70">
        <f>B168+B169</f>
        <v>367.4</v>
      </c>
      <c r="C167" s="3">
        <f>C168+C169</f>
        <v>363.4</v>
      </c>
      <c r="D167" s="3">
        <f>D168+D169</f>
        <v>228</v>
      </c>
      <c r="E167" s="3">
        <f>E168+E169</f>
        <v>4</v>
      </c>
    </row>
    <row r="168" spans="1:5" ht="19.5" customHeight="1" x14ac:dyDescent="0.25">
      <c r="A168" s="54" t="s">
        <v>72</v>
      </c>
      <c r="B168" s="66">
        <v>363.9</v>
      </c>
      <c r="C168" s="4">
        <v>359.9</v>
      </c>
      <c r="D168" s="4">
        <v>228</v>
      </c>
      <c r="E168" s="16">
        <v>4</v>
      </c>
    </row>
    <row r="169" spans="1:5" ht="17.25" customHeight="1" x14ac:dyDescent="0.25">
      <c r="A169" s="76" t="s">
        <v>84</v>
      </c>
      <c r="B169" s="66">
        <v>3.5</v>
      </c>
      <c r="C169" s="4">
        <v>3.5</v>
      </c>
      <c r="D169" s="4"/>
      <c r="E169" s="16"/>
    </row>
    <row r="170" spans="1:5" ht="18.75" customHeight="1" x14ac:dyDescent="0.25">
      <c r="A170" s="82" t="s">
        <v>6</v>
      </c>
      <c r="B170" s="70">
        <f>B171+B172</f>
        <v>235.5</v>
      </c>
      <c r="C170" s="70">
        <f t="shared" ref="C170:D170" si="12">C171+C172</f>
        <v>235.5</v>
      </c>
      <c r="D170" s="70">
        <f t="shared" si="12"/>
        <v>158.29999999999998</v>
      </c>
      <c r="E170" s="70"/>
    </row>
    <row r="171" spans="1:5" ht="18" customHeight="1" x14ac:dyDescent="0.25">
      <c r="A171" s="54" t="s">
        <v>72</v>
      </c>
      <c r="B171" s="66">
        <v>217.9</v>
      </c>
      <c r="C171" s="4">
        <v>217.9</v>
      </c>
      <c r="D171" s="4">
        <v>155.6</v>
      </c>
      <c r="E171" s="16"/>
    </row>
    <row r="172" spans="1:5" ht="17.25" customHeight="1" x14ac:dyDescent="0.25">
      <c r="A172" s="83" t="s">
        <v>84</v>
      </c>
      <c r="B172" s="66">
        <v>17.600000000000001</v>
      </c>
      <c r="C172" s="4">
        <v>17.600000000000001</v>
      </c>
      <c r="D172" s="4">
        <v>2.7</v>
      </c>
      <c r="E172" s="16"/>
    </row>
    <row r="173" spans="1:5" ht="15.75" customHeight="1" x14ac:dyDescent="0.25">
      <c r="A173" s="81" t="s">
        <v>22</v>
      </c>
      <c r="B173" s="70">
        <f>B174+B175</f>
        <v>322.60000000000002</v>
      </c>
      <c r="C173" s="3">
        <f>C174+C175</f>
        <v>321</v>
      </c>
      <c r="D173" s="3">
        <f>D174+D175</f>
        <v>204.8</v>
      </c>
      <c r="E173" s="3">
        <f>E174+E175</f>
        <v>1.6</v>
      </c>
    </row>
    <row r="174" spans="1:5" ht="15" customHeight="1" x14ac:dyDescent="0.25">
      <c r="A174" s="54" t="s">
        <v>72</v>
      </c>
      <c r="B174" s="110">
        <v>292.60000000000002</v>
      </c>
      <c r="C174" s="179">
        <v>291</v>
      </c>
      <c r="D174" s="179">
        <v>204.8</v>
      </c>
      <c r="E174" s="16">
        <v>1.6</v>
      </c>
    </row>
    <row r="175" spans="1:5" ht="14.25" customHeight="1" x14ac:dyDescent="0.25">
      <c r="A175" s="76" t="s">
        <v>84</v>
      </c>
      <c r="B175" s="66">
        <v>30</v>
      </c>
      <c r="C175" s="4">
        <v>30</v>
      </c>
      <c r="D175" s="4"/>
      <c r="E175" s="16"/>
    </row>
    <row r="176" spans="1:5" ht="32.25" customHeight="1" x14ac:dyDescent="0.25">
      <c r="A176" s="82" t="s">
        <v>25</v>
      </c>
      <c r="B176" s="70">
        <f>B177+B178</f>
        <v>718.3</v>
      </c>
      <c r="C176" s="70">
        <f>C177+C178</f>
        <v>711.1</v>
      </c>
      <c r="D176" s="70">
        <f>D177+D178</f>
        <v>324.8</v>
      </c>
      <c r="E176" s="70">
        <f>E177+E178</f>
        <v>7.2</v>
      </c>
    </row>
    <row r="177" spans="1:5" ht="18" customHeight="1" x14ac:dyDescent="0.25">
      <c r="A177" s="54" t="s">
        <v>72</v>
      </c>
      <c r="B177" s="66">
        <v>594</v>
      </c>
      <c r="C177" s="4">
        <v>594</v>
      </c>
      <c r="D177" s="4">
        <v>324.8</v>
      </c>
      <c r="E177" s="16"/>
    </row>
    <row r="178" spans="1:5" x14ac:dyDescent="0.25">
      <c r="A178" s="83" t="s">
        <v>84</v>
      </c>
      <c r="B178" s="110">
        <v>124.3</v>
      </c>
      <c r="C178" s="179">
        <v>117.1</v>
      </c>
      <c r="D178" s="179"/>
      <c r="E178" s="180">
        <v>7.2</v>
      </c>
    </row>
    <row r="179" spans="1:5" ht="20.25" customHeight="1" x14ac:dyDescent="0.25">
      <c r="A179" s="81" t="s">
        <v>47</v>
      </c>
      <c r="B179" s="70">
        <f>B180+B181</f>
        <v>336.2</v>
      </c>
      <c r="C179" s="70">
        <f>C180+C181</f>
        <v>336.2</v>
      </c>
      <c r="D179" s="70">
        <f>D180+D181</f>
        <v>235</v>
      </c>
      <c r="E179" s="70">
        <f>E180+E181</f>
        <v>0</v>
      </c>
    </row>
    <row r="180" spans="1:5" ht="17.25" customHeight="1" x14ac:dyDescent="0.25">
      <c r="A180" s="54" t="s">
        <v>72</v>
      </c>
      <c r="B180" s="66">
        <v>326.2</v>
      </c>
      <c r="C180" s="4">
        <v>326.2</v>
      </c>
      <c r="D180" s="4">
        <v>235</v>
      </c>
      <c r="E180" s="16"/>
    </row>
    <row r="181" spans="1:5" x14ac:dyDescent="0.25">
      <c r="A181" s="83" t="s">
        <v>84</v>
      </c>
      <c r="B181" s="66">
        <v>10</v>
      </c>
      <c r="C181" s="4">
        <v>10</v>
      </c>
      <c r="D181" s="4"/>
      <c r="E181" s="16"/>
    </row>
    <row r="182" spans="1:5" ht="15.75" x14ac:dyDescent="0.25">
      <c r="A182" s="81" t="s">
        <v>18</v>
      </c>
      <c r="B182" s="70">
        <f>B183+B184</f>
        <v>642.29999999999995</v>
      </c>
      <c r="C182" s="3">
        <f>C183+C184</f>
        <v>641.6</v>
      </c>
      <c r="D182" s="3">
        <f>D183+D184</f>
        <v>432</v>
      </c>
      <c r="E182" s="3">
        <f>E183+E184</f>
        <v>0.7</v>
      </c>
    </row>
    <row r="183" spans="1:5" x14ac:dyDescent="0.25">
      <c r="A183" s="54" t="s">
        <v>72</v>
      </c>
      <c r="B183" s="66">
        <v>602</v>
      </c>
      <c r="C183" s="4">
        <v>602</v>
      </c>
      <c r="D183" s="4">
        <v>432</v>
      </c>
      <c r="E183" s="16"/>
    </row>
    <row r="184" spans="1:5" ht="16.5" customHeight="1" x14ac:dyDescent="0.25">
      <c r="A184" s="83" t="s">
        <v>84</v>
      </c>
      <c r="B184" s="66">
        <v>40.299999999999997</v>
      </c>
      <c r="C184" s="4">
        <v>39.6</v>
      </c>
      <c r="D184" s="4"/>
      <c r="E184" s="16">
        <v>0.7</v>
      </c>
    </row>
    <row r="185" spans="1:5" ht="15.75" x14ac:dyDescent="0.25">
      <c r="A185" s="81" t="s">
        <v>49</v>
      </c>
      <c r="B185" s="70">
        <f>B186+B187</f>
        <v>246.4</v>
      </c>
      <c r="C185" s="3">
        <f>C186+C187</f>
        <v>242.4</v>
      </c>
      <c r="D185" s="3">
        <f>D186+D187</f>
        <v>101.8</v>
      </c>
      <c r="E185" s="3">
        <f>E186+E187</f>
        <v>4</v>
      </c>
    </row>
    <row r="186" spans="1:5" x14ac:dyDescent="0.25">
      <c r="A186" s="54" t="s">
        <v>72</v>
      </c>
      <c r="B186" s="66">
        <v>147.4</v>
      </c>
      <c r="C186" s="4">
        <v>147.4</v>
      </c>
      <c r="D186" s="4">
        <v>101.8</v>
      </c>
      <c r="E186" s="16"/>
    </row>
    <row r="187" spans="1:5" x14ac:dyDescent="0.25">
      <c r="A187" s="83" t="s">
        <v>84</v>
      </c>
      <c r="B187" s="66">
        <v>99</v>
      </c>
      <c r="C187" s="4">
        <v>95</v>
      </c>
      <c r="D187" s="4"/>
      <c r="E187" s="16">
        <v>4</v>
      </c>
    </row>
    <row r="188" spans="1:5" x14ac:dyDescent="0.25">
      <c r="A188" s="84" t="s">
        <v>79</v>
      </c>
      <c r="B188" s="70">
        <f t="shared" ref="B188:E189" si="13">B159+B161+B164+B167+B170+B173+B176+B179+B182+B185</f>
        <v>3784.9999999999995</v>
      </c>
      <c r="C188" s="3">
        <f t="shared" si="13"/>
        <v>3755.2999999999997</v>
      </c>
      <c r="D188" s="3">
        <f t="shared" si="13"/>
        <v>2198.1999999999998</v>
      </c>
      <c r="E188" s="3">
        <f t="shared" si="13"/>
        <v>29.7</v>
      </c>
    </row>
    <row r="189" spans="1:5" x14ac:dyDescent="0.25">
      <c r="A189" s="54" t="s">
        <v>72</v>
      </c>
      <c r="B189" s="66">
        <f t="shared" si="13"/>
        <v>3453.2</v>
      </c>
      <c r="C189" s="66">
        <f t="shared" si="13"/>
        <v>3435.4</v>
      </c>
      <c r="D189" s="66">
        <f t="shared" si="13"/>
        <v>2195.5</v>
      </c>
      <c r="E189" s="66">
        <f t="shared" si="13"/>
        <v>17.8</v>
      </c>
    </row>
    <row r="190" spans="1:5" x14ac:dyDescent="0.25">
      <c r="A190" s="76" t="s">
        <v>85</v>
      </c>
      <c r="B190" s="71">
        <f>B163+B166+B169+B172+B175+B178+B181+B184+B187</f>
        <v>331.8</v>
      </c>
      <c r="C190" s="12">
        <f>C163+C166+C169+C172+C175+C178+C181+C184+C187</f>
        <v>319.89999999999998</v>
      </c>
      <c r="D190" s="12">
        <f>D163+D166+D169+D172+D175+D178+D181+D184+D187</f>
        <v>2.7</v>
      </c>
      <c r="E190" s="12">
        <f>E163+E166+E169+E172+E175+E178+E181+E184+E187</f>
        <v>11.9</v>
      </c>
    </row>
    <row r="191" spans="1:5" ht="24" customHeight="1" x14ac:dyDescent="0.25">
      <c r="A191" s="85" t="s">
        <v>80</v>
      </c>
      <c r="B191" s="22"/>
      <c r="C191" s="22"/>
      <c r="D191" s="17"/>
      <c r="E191" s="86"/>
    </row>
    <row r="192" spans="1:5" ht="20.25" customHeight="1" x14ac:dyDescent="0.25">
      <c r="A192" s="68" t="s">
        <v>51</v>
      </c>
      <c r="B192" s="3">
        <f>B193</f>
        <v>382.5</v>
      </c>
      <c r="C192" s="3">
        <f>C193</f>
        <v>382.5</v>
      </c>
      <c r="D192" s="3"/>
      <c r="E192" s="3"/>
    </row>
    <row r="193" spans="1:8" ht="15.75" customHeight="1" x14ac:dyDescent="0.25">
      <c r="A193" s="67" t="s">
        <v>90</v>
      </c>
      <c r="B193" s="179">
        <v>382.5</v>
      </c>
      <c r="C193" s="179">
        <v>382.5</v>
      </c>
      <c r="D193" s="174"/>
      <c r="E193" s="16"/>
    </row>
    <row r="194" spans="1:8" ht="18.75" customHeight="1" x14ac:dyDescent="0.25">
      <c r="A194" s="84" t="s">
        <v>3</v>
      </c>
      <c r="B194" s="20">
        <f>B195+B196+B197</f>
        <v>1929.8</v>
      </c>
      <c r="C194" s="14">
        <f>C195+C196+C197</f>
        <v>1925.8</v>
      </c>
      <c r="D194" s="14">
        <f>D195+D196+D197</f>
        <v>1152.7</v>
      </c>
      <c r="E194" s="14">
        <f>E195+E196+E197</f>
        <v>4</v>
      </c>
    </row>
    <row r="195" spans="1:8" ht="17.25" customHeight="1" x14ac:dyDescent="0.25">
      <c r="A195" s="54" t="s">
        <v>72</v>
      </c>
      <c r="B195" s="66">
        <v>1772.8</v>
      </c>
      <c r="C195" s="4">
        <v>1772.8</v>
      </c>
      <c r="D195" s="4">
        <v>1135.9000000000001</v>
      </c>
      <c r="E195" s="16"/>
    </row>
    <row r="196" spans="1:8" ht="16.5" customHeight="1" x14ac:dyDescent="0.25">
      <c r="A196" s="83" t="s">
        <v>84</v>
      </c>
      <c r="B196" s="66">
        <v>135</v>
      </c>
      <c r="C196" s="4">
        <v>131</v>
      </c>
      <c r="D196" s="4"/>
      <c r="E196" s="16">
        <v>4</v>
      </c>
    </row>
    <row r="197" spans="1:8" ht="18.75" customHeight="1" x14ac:dyDescent="0.25">
      <c r="A197" s="83" t="s">
        <v>81</v>
      </c>
      <c r="B197" s="66">
        <v>22</v>
      </c>
      <c r="C197" s="4">
        <v>22</v>
      </c>
      <c r="D197" s="4">
        <v>16.8</v>
      </c>
      <c r="E197" s="16"/>
    </row>
    <row r="198" spans="1:8" ht="19.5" customHeight="1" x14ac:dyDescent="0.25">
      <c r="A198" s="81" t="s">
        <v>23</v>
      </c>
      <c r="B198" s="70">
        <f>B199+B200+B201</f>
        <v>353.8</v>
      </c>
      <c r="C198" s="3">
        <f>C199+C200+C201</f>
        <v>351.8</v>
      </c>
      <c r="D198" s="3">
        <f>D199+D200+D201</f>
        <v>220.29999999999998</v>
      </c>
      <c r="E198" s="3">
        <f>E199+E200+E201</f>
        <v>2</v>
      </c>
    </row>
    <row r="199" spans="1:8" x14ac:dyDescent="0.25">
      <c r="A199" s="54" t="s">
        <v>72</v>
      </c>
      <c r="B199" s="66">
        <v>312.5</v>
      </c>
      <c r="C199" s="4">
        <v>312.5</v>
      </c>
      <c r="D199" s="4">
        <v>214.7</v>
      </c>
      <c r="E199" s="16"/>
    </row>
    <row r="200" spans="1:8" ht="16.5" customHeight="1" x14ac:dyDescent="0.25">
      <c r="A200" s="83" t="s">
        <v>84</v>
      </c>
      <c r="B200" s="66">
        <v>34</v>
      </c>
      <c r="C200" s="4">
        <v>32</v>
      </c>
      <c r="D200" s="4"/>
      <c r="E200" s="16">
        <v>2</v>
      </c>
    </row>
    <row r="201" spans="1:8" ht="16.5" customHeight="1" x14ac:dyDescent="0.25">
      <c r="A201" s="83" t="s">
        <v>81</v>
      </c>
      <c r="B201" s="71">
        <v>7.3</v>
      </c>
      <c r="C201" s="12">
        <v>7.3</v>
      </c>
      <c r="D201" s="12">
        <v>5.6</v>
      </c>
      <c r="E201" s="16"/>
    </row>
    <row r="202" spans="1:8" x14ac:dyDescent="0.25">
      <c r="A202" s="84" t="s">
        <v>82</v>
      </c>
      <c r="B202" s="70">
        <f t="shared" ref="B202:E203" si="14">B194+B198+B192</f>
        <v>2666.1</v>
      </c>
      <c r="C202" s="70">
        <f t="shared" si="14"/>
        <v>2660.1</v>
      </c>
      <c r="D202" s="70">
        <f t="shared" si="14"/>
        <v>1373</v>
      </c>
      <c r="E202" s="70">
        <f t="shared" si="14"/>
        <v>6</v>
      </c>
    </row>
    <row r="203" spans="1:8" ht="18.75" customHeight="1" x14ac:dyDescent="0.25">
      <c r="A203" s="54" t="s">
        <v>72</v>
      </c>
      <c r="B203" s="66">
        <f t="shared" si="14"/>
        <v>2467.8000000000002</v>
      </c>
      <c r="C203" s="66">
        <f t="shared" si="14"/>
        <v>2467.8000000000002</v>
      </c>
      <c r="D203" s="66">
        <f t="shared" si="14"/>
        <v>1350.6000000000001</v>
      </c>
      <c r="E203" s="66"/>
    </row>
    <row r="204" spans="1:8" x14ac:dyDescent="0.25">
      <c r="A204" s="83" t="s">
        <v>85</v>
      </c>
      <c r="B204" s="66">
        <f>B196+B200</f>
        <v>169</v>
      </c>
      <c r="C204" s="4">
        <f>C196+C200</f>
        <v>163</v>
      </c>
      <c r="D204" s="4"/>
      <c r="E204" s="4">
        <f>E196+E200</f>
        <v>6</v>
      </c>
    </row>
    <row r="205" spans="1:8" ht="16.5" customHeight="1" x14ac:dyDescent="0.25">
      <c r="A205" s="76" t="s">
        <v>81</v>
      </c>
      <c r="B205" s="66">
        <f>B197+B201</f>
        <v>29.3</v>
      </c>
      <c r="C205" s="4">
        <f>C197+C201</f>
        <v>29.3</v>
      </c>
      <c r="D205" s="4">
        <f>D197+D201</f>
        <v>22.4</v>
      </c>
      <c r="E205" s="4"/>
    </row>
    <row r="206" spans="1:8" ht="25.5" customHeight="1" x14ac:dyDescent="0.25">
      <c r="A206" s="239" t="s">
        <v>83</v>
      </c>
      <c r="B206" s="240"/>
      <c r="C206" s="240"/>
      <c r="D206" s="240"/>
      <c r="E206" s="240"/>
    </row>
    <row r="207" spans="1:8" ht="18.75" customHeight="1" x14ac:dyDescent="0.25">
      <c r="A207" s="81" t="s">
        <v>51</v>
      </c>
      <c r="B207" s="70">
        <f>B208+B209+B210+B211</f>
        <v>2871.1</v>
      </c>
      <c r="C207" s="70">
        <f t="shared" ref="C207:E207" si="15">C208+C209+C210+C211</f>
        <v>2868.6</v>
      </c>
      <c r="D207" s="70">
        <f t="shared" si="15"/>
        <v>1105.5999999999999</v>
      </c>
      <c r="E207" s="70">
        <f t="shared" si="15"/>
        <v>2.5</v>
      </c>
    </row>
    <row r="208" spans="1:8" ht="17.25" customHeight="1" x14ac:dyDescent="0.25">
      <c r="A208" s="54" t="s">
        <v>72</v>
      </c>
      <c r="B208" s="110">
        <v>344.7</v>
      </c>
      <c r="C208" s="179">
        <v>344.7</v>
      </c>
      <c r="D208" s="4">
        <v>156.69999999999999</v>
      </c>
      <c r="E208" s="16"/>
      <c r="F208" s="49"/>
      <c r="G208" s="49"/>
      <c r="H208" s="49"/>
    </row>
    <row r="209" spans="1:5" ht="21" customHeight="1" x14ac:dyDescent="0.25">
      <c r="A209" s="213" t="s">
        <v>156</v>
      </c>
      <c r="B209" s="66">
        <v>2224.1</v>
      </c>
      <c r="C209" s="4">
        <v>2221.6</v>
      </c>
      <c r="D209" s="4">
        <v>948.9</v>
      </c>
      <c r="E209" s="211">
        <v>2.5</v>
      </c>
    </row>
    <row r="210" spans="1:5" ht="21" customHeight="1" x14ac:dyDescent="0.25">
      <c r="A210" s="213" t="s">
        <v>302</v>
      </c>
      <c r="B210" s="66">
        <v>42.3</v>
      </c>
      <c r="C210" s="4">
        <v>42.3</v>
      </c>
      <c r="D210" s="4"/>
      <c r="E210" s="211"/>
    </row>
    <row r="211" spans="1:5" ht="21" customHeight="1" x14ac:dyDescent="0.25">
      <c r="A211" s="87" t="s">
        <v>298</v>
      </c>
      <c r="B211" s="66">
        <v>260</v>
      </c>
      <c r="C211" s="4">
        <v>260</v>
      </c>
      <c r="D211" s="4"/>
      <c r="E211" s="211"/>
    </row>
    <row r="212" spans="1:5" ht="18" customHeight="1" x14ac:dyDescent="0.25">
      <c r="A212" s="82" t="s">
        <v>142</v>
      </c>
      <c r="B212" s="70">
        <f>B213+B214+B215</f>
        <v>917.6</v>
      </c>
      <c r="C212" s="3">
        <f>C213+C214+C215</f>
        <v>917.6</v>
      </c>
      <c r="D212" s="3">
        <f>D213+D214+D215</f>
        <v>585.9</v>
      </c>
      <c r="E212" s="3"/>
    </row>
    <row r="213" spans="1:5" x14ac:dyDescent="0.25">
      <c r="A213" s="54" t="s">
        <v>72</v>
      </c>
      <c r="B213" s="66">
        <v>604.79999999999995</v>
      </c>
      <c r="C213" s="4">
        <v>604.79999999999995</v>
      </c>
      <c r="D213" s="4">
        <v>415.4</v>
      </c>
      <c r="E213" s="16"/>
    </row>
    <row r="214" spans="1:5" ht="14.25" customHeight="1" x14ac:dyDescent="0.25">
      <c r="A214" s="83" t="s">
        <v>84</v>
      </c>
      <c r="B214" s="66">
        <v>80.7</v>
      </c>
      <c r="C214" s="4">
        <v>80.7</v>
      </c>
      <c r="D214" s="4"/>
      <c r="E214" s="16"/>
    </row>
    <row r="215" spans="1:5" ht="18" customHeight="1" x14ac:dyDescent="0.25">
      <c r="A215" s="76" t="s">
        <v>81</v>
      </c>
      <c r="B215" s="66">
        <v>232.1</v>
      </c>
      <c r="C215" s="4">
        <v>232.1</v>
      </c>
      <c r="D215" s="4">
        <v>170.5</v>
      </c>
      <c r="E215" s="16"/>
    </row>
    <row r="216" spans="1:5" ht="15.75" x14ac:dyDescent="0.25">
      <c r="A216" s="74" t="s">
        <v>52</v>
      </c>
      <c r="B216" s="70">
        <f>B217+B218+B219</f>
        <v>355.6</v>
      </c>
      <c r="C216" s="3">
        <f>C217+C218+C219</f>
        <v>355.6</v>
      </c>
      <c r="D216" s="3">
        <f>D217+D218+D219</f>
        <v>230.10000000000002</v>
      </c>
      <c r="E216" s="3"/>
    </row>
    <row r="217" spans="1:5" x14ac:dyDescent="0.25">
      <c r="A217" s="54" t="s">
        <v>72</v>
      </c>
      <c r="B217" s="66">
        <v>229.6</v>
      </c>
      <c r="C217" s="4">
        <v>229.6</v>
      </c>
      <c r="D217" s="4">
        <v>163.30000000000001</v>
      </c>
      <c r="E217" s="16"/>
    </row>
    <row r="218" spans="1:5" x14ac:dyDescent="0.25">
      <c r="A218" s="83" t="s">
        <v>84</v>
      </c>
      <c r="B218" s="66">
        <v>35.200000000000003</v>
      </c>
      <c r="C218" s="4">
        <v>35.200000000000003</v>
      </c>
      <c r="D218" s="4"/>
      <c r="E218" s="16"/>
    </row>
    <row r="219" spans="1:5" ht="17.25" customHeight="1" x14ac:dyDescent="0.25">
      <c r="A219" s="76" t="s">
        <v>81</v>
      </c>
      <c r="B219" s="66">
        <v>90.8</v>
      </c>
      <c r="C219" s="4">
        <v>90.8</v>
      </c>
      <c r="D219" s="4">
        <v>66.8</v>
      </c>
      <c r="E219" s="16"/>
    </row>
    <row r="220" spans="1:5" ht="15.75" x14ac:dyDescent="0.25">
      <c r="A220" s="53" t="s">
        <v>26</v>
      </c>
      <c r="B220" s="70">
        <f>B221+B222+B223</f>
        <v>671.3</v>
      </c>
      <c r="C220" s="70">
        <f>C221+C222+C223</f>
        <v>671.3</v>
      </c>
      <c r="D220" s="70">
        <f>D221+D222+D223</f>
        <v>448.6</v>
      </c>
      <c r="E220" s="70"/>
    </row>
    <row r="221" spans="1:5" x14ac:dyDescent="0.25">
      <c r="A221" s="54" t="s">
        <v>72</v>
      </c>
      <c r="B221" s="66">
        <v>430.9</v>
      </c>
      <c r="C221" s="4">
        <v>430.9</v>
      </c>
      <c r="D221" s="4">
        <v>307</v>
      </c>
      <c r="E221" s="16"/>
    </row>
    <row r="222" spans="1:5" ht="13.5" customHeight="1" x14ac:dyDescent="0.25">
      <c r="A222" s="83" t="s">
        <v>84</v>
      </c>
      <c r="B222" s="66">
        <v>49</v>
      </c>
      <c r="C222" s="4">
        <v>49</v>
      </c>
      <c r="D222" s="4"/>
      <c r="E222" s="16"/>
    </row>
    <row r="223" spans="1:5" ht="18.75" customHeight="1" x14ac:dyDescent="0.25">
      <c r="A223" s="76" t="s">
        <v>81</v>
      </c>
      <c r="B223" s="66">
        <v>191.4</v>
      </c>
      <c r="C223" s="4">
        <v>191.4</v>
      </c>
      <c r="D223" s="4">
        <v>141.6</v>
      </c>
      <c r="E223" s="16"/>
    </row>
    <row r="224" spans="1:5" ht="16.5" customHeight="1" x14ac:dyDescent="0.25">
      <c r="A224" s="53" t="s">
        <v>27</v>
      </c>
      <c r="B224" s="70">
        <f>B225+B226+B227</f>
        <v>538.5</v>
      </c>
      <c r="C224" s="3">
        <f>C225+C226+C227</f>
        <v>538.5</v>
      </c>
      <c r="D224" s="3">
        <f>D225+D226+D227</f>
        <v>336.7</v>
      </c>
      <c r="E224" s="3"/>
    </row>
    <row r="225" spans="1:20" ht="16.5" customHeight="1" x14ac:dyDescent="0.25">
      <c r="A225" s="54" t="s">
        <v>72</v>
      </c>
      <c r="B225" s="66">
        <v>304.60000000000002</v>
      </c>
      <c r="C225" s="4">
        <v>304.60000000000002</v>
      </c>
      <c r="D225" s="4">
        <v>212</v>
      </c>
      <c r="E225" s="16"/>
    </row>
    <row r="226" spans="1:20" ht="15" customHeight="1" x14ac:dyDescent="0.25">
      <c r="A226" s="83" t="s">
        <v>84</v>
      </c>
      <c r="B226" s="66">
        <v>64</v>
      </c>
      <c r="C226" s="4">
        <v>64</v>
      </c>
      <c r="D226" s="4"/>
      <c r="E226" s="16"/>
    </row>
    <row r="227" spans="1:20" ht="18.75" customHeight="1" x14ac:dyDescent="0.25">
      <c r="A227" s="83" t="s">
        <v>81</v>
      </c>
      <c r="B227" s="66">
        <v>169.9</v>
      </c>
      <c r="C227" s="4">
        <v>169.9</v>
      </c>
      <c r="D227" s="4">
        <v>124.7</v>
      </c>
      <c r="E227" s="16"/>
    </row>
    <row r="228" spans="1:20" ht="15.75" customHeight="1" x14ac:dyDescent="0.25">
      <c r="A228" s="88" t="s">
        <v>28</v>
      </c>
      <c r="B228" s="70">
        <f>B229+B230+B231</f>
        <v>584</v>
      </c>
      <c r="C228" s="3">
        <f>C229+C230+C231</f>
        <v>582.69999999999993</v>
      </c>
      <c r="D228" s="3">
        <f>D229+D230+D231</f>
        <v>366.4</v>
      </c>
      <c r="E228" s="3">
        <f>E229+E230+E231</f>
        <v>1.3</v>
      </c>
    </row>
    <row r="229" spans="1:20" ht="17.25" customHeight="1" x14ac:dyDescent="0.25">
      <c r="A229" s="54" t="s">
        <v>72</v>
      </c>
      <c r="B229" s="66">
        <v>333.9</v>
      </c>
      <c r="C229" s="4">
        <v>333.9</v>
      </c>
      <c r="D229" s="4">
        <v>230.7</v>
      </c>
      <c r="E229" s="16"/>
    </row>
    <row r="230" spans="1:20" x14ac:dyDescent="0.25">
      <c r="A230" s="83" t="s">
        <v>84</v>
      </c>
      <c r="B230" s="66">
        <v>65</v>
      </c>
      <c r="C230" s="66">
        <v>63.7</v>
      </c>
      <c r="D230" s="66"/>
      <c r="E230" s="16">
        <v>1.3</v>
      </c>
    </row>
    <row r="231" spans="1:20" ht="18" customHeight="1" x14ac:dyDescent="0.25">
      <c r="A231" s="83" t="s">
        <v>81</v>
      </c>
      <c r="B231" s="66">
        <v>185.1</v>
      </c>
      <c r="C231" s="4">
        <v>185.1</v>
      </c>
      <c r="D231" s="4">
        <v>135.69999999999999</v>
      </c>
      <c r="E231" s="16"/>
    </row>
    <row r="232" spans="1:20" ht="17.25" customHeight="1" x14ac:dyDescent="0.25">
      <c r="A232" s="53" t="s">
        <v>50</v>
      </c>
      <c r="B232" s="70">
        <f>B233+B234+B235</f>
        <v>326.7</v>
      </c>
      <c r="C232" s="3">
        <f>C233+C234+C235</f>
        <v>326.7</v>
      </c>
      <c r="D232" s="3">
        <f>D233+D234+D235</f>
        <v>211.2</v>
      </c>
      <c r="E232" s="3"/>
    </row>
    <row r="233" spans="1:20" ht="17.25" customHeight="1" x14ac:dyDescent="0.25">
      <c r="A233" s="54" t="s">
        <v>72</v>
      </c>
      <c r="B233" s="66">
        <v>217.2</v>
      </c>
      <c r="C233" s="4">
        <v>217.2</v>
      </c>
      <c r="D233" s="4">
        <v>152.69999999999999</v>
      </c>
      <c r="E233" s="16"/>
    </row>
    <row r="234" spans="1:20" ht="17.25" customHeight="1" x14ac:dyDescent="0.25">
      <c r="A234" s="83" t="s">
        <v>84</v>
      </c>
      <c r="B234" s="66">
        <v>29.7</v>
      </c>
      <c r="C234" s="4">
        <v>29.7</v>
      </c>
      <c r="D234" s="4"/>
      <c r="E234" s="16"/>
    </row>
    <row r="235" spans="1:20" ht="16.5" customHeight="1" x14ac:dyDescent="0.25">
      <c r="A235" s="83" t="s">
        <v>81</v>
      </c>
      <c r="B235" s="66">
        <v>79.8</v>
      </c>
      <c r="C235" s="4">
        <v>79.8</v>
      </c>
      <c r="D235" s="4">
        <v>58.5</v>
      </c>
      <c r="E235" s="16"/>
    </row>
    <row r="236" spans="1:20" ht="15.75" x14ac:dyDescent="0.25">
      <c r="A236" s="53" t="s">
        <v>29</v>
      </c>
      <c r="B236" s="70">
        <f>B237+B238+B239</f>
        <v>342.1</v>
      </c>
      <c r="C236" s="70">
        <f>C237+C238+C239</f>
        <v>342.1</v>
      </c>
      <c r="D236" s="70">
        <f>D237+D238+D239</f>
        <v>217</v>
      </c>
      <c r="E236" s="70"/>
    </row>
    <row r="237" spans="1:20" ht="19.5" customHeight="1" x14ac:dyDescent="0.25">
      <c r="A237" s="54" t="s">
        <v>72</v>
      </c>
      <c r="B237" s="59">
        <v>222.3</v>
      </c>
      <c r="C237" s="4">
        <v>222.3</v>
      </c>
      <c r="D237" s="4">
        <v>153.9</v>
      </c>
      <c r="E237" s="16"/>
    </row>
    <row r="238" spans="1:20" ht="15" customHeight="1" x14ac:dyDescent="0.25">
      <c r="A238" s="83" t="s">
        <v>84</v>
      </c>
      <c r="B238" s="66">
        <v>33.799999999999997</v>
      </c>
      <c r="C238" s="4">
        <v>33.799999999999997</v>
      </c>
      <c r="D238" s="4"/>
      <c r="E238" s="16"/>
      <c r="G238" s="7"/>
    </row>
    <row r="239" spans="1:20" ht="15.75" x14ac:dyDescent="0.25">
      <c r="A239" s="83" t="s">
        <v>81</v>
      </c>
      <c r="B239" s="21">
        <v>86</v>
      </c>
      <c r="C239" s="89">
        <v>86</v>
      </c>
      <c r="D239" s="90">
        <v>63.1</v>
      </c>
      <c r="E239" s="91"/>
      <c r="F239" s="23"/>
    </row>
    <row r="240" spans="1:20" ht="15.75" x14ac:dyDescent="0.25">
      <c r="A240" s="92" t="s">
        <v>30</v>
      </c>
      <c r="B240" s="25">
        <f>B241+B242+B243</f>
        <v>536.70000000000005</v>
      </c>
      <c r="C240" s="25">
        <f t="shared" ref="C240:E240" si="16">C241+C242+C243</f>
        <v>535.1</v>
      </c>
      <c r="D240" s="25">
        <f t="shared" si="16"/>
        <v>343.4</v>
      </c>
      <c r="E240" s="25">
        <f t="shared" si="16"/>
        <v>1.6</v>
      </c>
      <c r="F240" s="8"/>
      <c r="R240" s="7"/>
      <c r="S240" s="7"/>
      <c r="T240" s="7"/>
    </row>
    <row r="241" spans="1:20" x14ac:dyDescent="0.25">
      <c r="A241" s="54" t="s">
        <v>72</v>
      </c>
      <c r="B241" s="21">
        <v>336.3</v>
      </c>
      <c r="C241" s="16">
        <v>336.3</v>
      </c>
      <c r="D241" s="24">
        <v>234.4</v>
      </c>
      <c r="E241" s="25"/>
      <c r="H241" s="7"/>
      <c r="I241" s="7"/>
    </row>
    <row r="242" spans="1:20" x14ac:dyDescent="0.25">
      <c r="A242" s="83" t="s">
        <v>84</v>
      </c>
      <c r="B242" s="21">
        <v>52</v>
      </c>
      <c r="C242" s="16">
        <v>50.4</v>
      </c>
      <c r="D242" s="24"/>
      <c r="E242" s="21">
        <v>1.6</v>
      </c>
      <c r="F242" s="9"/>
      <c r="G242" s="7"/>
      <c r="H242" s="7"/>
      <c r="I242" s="7"/>
      <c r="T242" s="7"/>
    </row>
    <row r="243" spans="1:20" x14ac:dyDescent="0.25">
      <c r="A243" s="83" t="s">
        <v>81</v>
      </c>
      <c r="B243" s="21">
        <v>148.4</v>
      </c>
      <c r="C243" s="16">
        <v>148.4</v>
      </c>
      <c r="D243" s="24">
        <v>109</v>
      </c>
      <c r="E243" s="25"/>
      <c r="F243" s="9"/>
    </row>
    <row r="244" spans="1:20" ht="15.75" x14ac:dyDescent="0.25">
      <c r="A244" s="92" t="s">
        <v>162</v>
      </c>
      <c r="B244" s="25">
        <f>B245+B246+B247</f>
        <v>532.20000000000005</v>
      </c>
      <c r="C244" s="52">
        <f>C245+C246+C247</f>
        <v>532.20000000000005</v>
      </c>
      <c r="D244" s="52">
        <f>D245+D246+D247</f>
        <v>343.2</v>
      </c>
      <c r="E244" s="52"/>
      <c r="F244" s="9"/>
    </row>
    <row r="245" spans="1:20" x14ac:dyDescent="0.25">
      <c r="A245" s="54" t="s">
        <v>72</v>
      </c>
      <c r="B245" s="21">
        <v>323.3</v>
      </c>
      <c r="C245" s="16">
        <v>323.3</v>
      </c>
      <c r="D245" s="24">
        <v>225.5</v>
      </c>
      <c r="E245" s="16"/>
      <c r="F245" s="9"/>
      <c r="G245" s="7"/>
    </row>
    <row r="246" spans="1:20" x14ac:dyDescent="0.25">
      <c r="A246" s="83" t="s">
        <v>84</v>
      </c>
      <c r="B246" s="21">
        <v>48.5</v>
      </c>
      <c r="C246" s="16">
        <v>48.5</v>
      </c>
      <c r="D246" s="24"/>
      <c r="E246" s="16"/>
      <c r="F246" s="7"/>
    </row>
    <row r="247" spans="1:20" x14ac:dyDescent="0.25">
      <c r="A247" s="76" t="s">
        <v>81</v>
      </c>
      <c r="B247" s="21">
        <v>160.4</v>
      </c>
      <c r="C247" s="16">
        <v>160.4</v>
      </c>
      <c r="D247" s="24">
        <v>117.7</v>
      </c>
      <c r="E247" s="16"/>
    </row>
    <row r="248" spans="1:20" ht="15.75" x14ac:dyDescent="0.25">
      <c r="A248" s="93" t="s">
        <v>31</v>
      </c>
      <c r="B248" s="25">
        <f>B249+B250+B251</f>
        <v>333</v>
      </c>
      <c r="C248" s="52">
        <f>C249+C250+C251</f>
        <v>333</v>
      </c>
      <c r="D248" s="52">
        <f>D249+D250+D251</f>
        <v>215.20000000000002</v>
      </c>
      <c r="E248" s="52"/>
    </row>
    <row r="249" spans="1:20" x14ac:dyDescent="0.25">
      <c r="A249" s="54" t="s">
        <v>72</v>
      </c>
      <c r="B249" s="21">
        <v>220.6</v>
      </c>
      <c r="C249" s="16">
        <v>220.6</v>
      </c>
      <c r="D249" s="24">
        <v>154.80000000000001</v>
      </c>
      <c r="E249" s="16"/>
    </row>
    <row r="250" spans="1:20" x14ac:dyDescent="0.25">
      <c r="A250" s="83" t="s">
        <v>84</v>
      </c>
      <c r="B250" s="21">
        <v>30.1</v>
      </c>
      <c r="C250" s="16">
        <v>30.1</v>
      </c>
      <c r="D250" s="24"/>
      <c r="E250" s="16"/>
    </row>
    <row r="251" spans="1:20" x14ac:dyDescent="0.25">
      <c r="A251" s="76" t="s">
        <v>81</v>
      </c>
      <c r="B251" s="21">
        <v>82.3</v>
      </c>
      <c r="C251" s="16">
        <v>82.3</v>
      </c>
      <c r="D251" s="24">
        <v>60.4</v>
      </c>
      <c r="E251" s="16"/>
    </row>
    <row r="252" spans="1:20" ht="15.75" x14ac:dyDescent="0.25">
      <c r="A252" s="93" t="s">
        <v>32</v>
      </c>
      <c r="B252" s="25">
        <f>B253+B254+B255</f>
        <v>329</v>
      </c>
      <c r="C252" s="25">
        <f>C253+C254+C255</f>
        <v>328.29999999999995</v>
      </c>
      <c r="D252" s="25">
        <f>D253+D254+D255</f>
        <v>214.3</v>
      </c>
      <c r="E252" s="25">
        <f>E253+E254+E255</f>
        <v>0.7</v>
      </c>
    </row>
    <row r="253" spans="1:20" x14ac:dyDescent="0.25">
      <c r="A253" s="54" t="s">
        <v>72</v>
      </c>
      <c r="B253" s="21">
        <v>223.2</v>
      </c>
      <c r="C253" s="16">
        <v>223.2</v>
      </c>
      <c r="D253" s="24">
        <v>157.1</v>
      </c>
      <c r="E253" s="16"/>
    </row>
    <row r="254" spans="1:20" x14ac:dyDescent="0.25">
      <c r="A254" s="83" t="s">
        <v>84</v>
      </c>
      <c r="B254" s="21">
        <v>27.9</v>
      </c>
      <c r="C254" s="16">
        <v>27.2</v>
      </c>
      <c r="D254" s="24"/>
      <c r="E254" s="16">
        <v>0.7</v>
      </c>
    </row>
    <row r="255" spans="1:20" x14ac:dyDescent="0.25">
      <c r="A255" s="83" t="s">
        <v>81</v>
      </c>
      <c r="B255" s="21">
        <v>77.900000000000006</v>
      </c>
      <c r="C255" s="16">
        <v>77.900000000000006</v>
      </c>
      <c r="D255" s="24">
        <v>57.2</v>
      </c>
      <c r="E255" s="16"/>
    </row>
    <row r="256" spans="1:20" ht="15.75" x14ac:dyDescent="0.25">
      <c r="A256" s="92" t="s">
        <v>33</v>
      </c>
      <c r="B256" s="25">
        <f>B257+B258+B259</f>
        <v>569.90000000000009</v>
      </c>
      <c r="C256" s="25">
        <f>C257+C258+C259</f>
        <v>569.90000000000009</v>
      </c>
      <c r="D256" s="25">
        <f>D257+D258+D259</f>
        <v>355.4</v>
      </c>
      <c r="E256" s="25"/>
    </row>
    <row r="257" spans="1:5" x14ac:dyDescent="0.25">
      <c r="A257" s="54" t="s">
        <v>72</v>
      </c>
      <c r="B257" s="21">
        <v>312.2</v>
      </c>
      <c r="C257" s="16">
        <v>312.2</v>
      </c>
      <c r="D257" s="24">
        <v>220.2</v>
      </c>
      <c r="E257" s="16"/>
    </row>
    <row r="258" spans="1:5" x14ac:dyDescent="0.25">
      <c r="A258" s="83" t="s">
        <v>84</v>
      </c>
      <c r="B258" s="21">
        <v>73.400000000000006</v>
      </c>
      <c r="C258" s="16">
        <v>73.400000000000006</v>
      </c>
      <c r="D258" s="24"/>
      <c r="E258" s="16"/>
    </row>
    <row r="259" spans="1:5" x14ac:dyDescent="0.25">
      <c r="A259" s="76" t="s">
        <v>81</v>
      </c>
      <c r="B259" s="21">
        <v>184.3</v>
      </c>
      <c r="C259" s="16">
        <v>184.3</v>
      </c>
      <c r="D259" s="24">
        <v>135.19999999999999</v>
      </c>
      <c r="E259" s="16"/>
    </row>
    <row r="260" spans="1:5" ht="15.75" x14ac:dyDescent="0.25">
      <c r="A260" s="93" t="s">
        <v>34</v>
      </c>
      <c r="B260" s="25">
        <f>B261+B262+B263</f>
        <v>334.1</v>
      </c>
      <c r="C260" s="52">
        <f>C261+C262+C263</f>
        <v>334.1</v>
      </c>
      <c r="D260" s="52">
        <f>D261+D262+D263</f>
        <v>217.10000000000002</v>
      </c>
      <c r="E260" s="52"/>
    </row>
    <row r="261" spans="1:5" x14ac:dyDescent="0.25">
      <c r="A261" s="54" t="s">
        <v>72</v>
      </c>
      <c r="B261" s="21">
        <v>222.4</v>
      </c>
      <c r="C261" s="16">
        <v>222.4</v>
      </c>
      <c r="D261" s="24">
        <v>158.4</v>
      </c>
      <c r="E261" s="16"/>
    </row>
    <row r="262" spans="1:5" x14ac:dyDescent="0.25">
      <c r="A262" s="83" t="s">
        <v>84</v>
      </c>
      <c r="B262" s="21">
        <v>31.8</v>
      </c>
      <c r="C262" s="16">
        <v>31.8</v>
      </c>
      <c r="D262" s="24"/>
      <c r="E262" s="16"/>
    </row>
    <row r="263" spans="1:5" x14ac:dyDescent="0.25">
      <c r="A263" s="83" t="s">
        <v>81</v>
      </c>
      <c r="B263" s="21">
        <v>79.900000000000006</v>
      </c>
      <c r="C263" s="16">
        <v>79.900000000000006</v>
      </c>
      <c r="D263" s="24">
        <v>58.7</v>
      </c>
      <c r="E263" s="16"/>
    </row>
    <row r="264" spans="1:5" ht="15.75" x14ac:dyDescent="0.25">
      <c r="A264" s="92" t="s">
        <v>35</v>
      </c>
      <c r="B264" s="25">
        <f>B265+B266+B267</f>
        <v>411.59999999999997</v>
      </c>
      <c r="C264" s="25">
        <f>C265+C266+C267</f>
        <v>411.59999999999997</v>
      </c>
      <c r="D264" s="25">
        <f>D265+D266+D267</f>
        <v>260.8</v>
      </c>
      <c r="E264" s="25"/>
    </row>
    <row r="265" spans="1:5" x14ac:dyDescent="0.25">
      <c r="A265" s="54" t="s">
        <v>72</v>
      </c>
      <c r="B265" s="21">
        <v>256.39999999999998</v>
      </c>
      <c r="C265" s="16">
        <v>256.39999999999998</v>
      </c>
      <c r="D265" s="24">
        <v>179.3</v>
      </c>
      <c r="E265" s="16"/>
    </row>
    <row r="266" spans="1:5" x14ac:dyDescent="0.25">
      <c r="A266" s="83" t="s">
        <v>84</v>
      </c>
      <c r="B266" s="21">
        <v>44</v>
      </c>
      <c r="C266" s="16">
        <v>44</v>
      </c>
      <c r="D266" s="24"/>
      <c r="E266" s="16"/>
    </row>
    <row r="267" spans="1:5" x14ac:dyDescent="0.25">
      <c r="A267" s="76" t="s">
        <v>81</v>
      </c>
      <c r="B267" s="21">
        <v>111.2</v>
      </c>
      <c r="C267" s="16">
        <v>111.2</v>
      </c>
      <c r="D267" s="24">
        <v>81.5</v>
      </c>
      <c r="E267" s="16"/>
    </row>
    <row r="268" spans="1:5" ht="15.75" x14ac:dyDescent="0.25">
      <c r="A268" s="93" t="s">
        <v>53</v>
      </c>
      <c r="B268" s="25">
        <f>B269+B270+B271</f>
        <v>531.80000000000007</v>
      </c>
      <c r="C268" s="52">
        <f>C269+C270+C271</f>
        <v>531.80000000000007</v>
      </c>
      <c r="D268" s="52">
        <f>D269+D270+D271</f>
        <v>353.9</v>
      </c>
      <c r="E268" s="52"/>
    </row>
    <row r="269" spans="1:5" x14ac:dyDescent="0.25">
      <c r="A269" s="54" t="s">
        <v>72</v>
      </c>
      <c r="B269" s="21">
        <v>361.1</v>
      </c>
      <c r="C269" s="16">
        <v>361.1</v>
      </c>
      <c r="D269" s="24">
        <v>249</v>
      </c>
      <c r="E269" s="16"/>
    </row>
    <row r="270" spans="1:5" x14ac:dyDescent="0.25">
      <c r="A270" s="83" t="s">
        <v>84</v>
      </c>
      <c r="B270" s="21">
        <v>29.8</v>
      </c>
      <c r="C270" s="16">
        <v>29.8</v>
      </c>
      <c r="D270" s="24"/>
      <c r="E270" s="16"/>
    </row>
    <row r="271" spans="1:5" x14ac:dyDescent="0.25">
      <c r="A271" s="83" t="s">
        <v>81</v>
      </c>
      <c r="B271" s="21">
        <v>140.9</v>
      </c>
      <c r="C271" s="16">
        <v>140.9</v>
      </c>
      <c r="D271" s="24">
        <v>104.9</v>
      </c>
      <c r="E271" s="16"/>
    </row>
    <row r="272" spans="1:5" ht="15.75" x14ac:dyDescent="0.25">
      <c r="A272" s="92" t="s">
        <v>36</v>
      </c>
      <c r="B272" s="25">
        <f>B273+B274+B275</f>
        <v>567.79999999999995</v>
      </c>
      <c r="C272" s="52">
        <f>C273+C274+C275</f>
        <v>567.79999999999995</v>
      </c>
      <c r="D272" s="52">
        <f>D273+D274+D275</f>
        <v>362.6</v>
      </c>
      <c r="E272" s="52"/>
    </row>
    <row r="273" spans="1:5" x14ac:dyDescent="0.25">
      <c r="A273" s="54" t="s">
        <v>72</v>
      </c>
      <c r="B273" s="21">
        <v>339.5</v>
      </c>
      <c r="C273" s="16">
        <v>339.5</v>
      </c>
      <c r="D273" s="24">
        <v>236.7</v>
      </c>
      <c r="E273" s="16"/>
    </row>
    <row r="274" spans="1:5" x14ac:dyDescent="0.25">
      <c r="A274" s="83" t="s">
        <v>84</v>
      </c>
      <c r="B274" s="21">
        <v>56.6</v>
      </c>
      <c r="C274" s="16">
        <v>56.6</v>
      </c>
      <c r="D274" s="24"/>
      <c r="E274" s="16"/>
    </row>
    <row r="275" spans="1:5" x14ac:dyDescent="0.25">
      <c r="A275" s="83" t="s">
        <v>81</v>
      </c>
      <c r="B275" s="21">
        <v>171.7</v>
      </c>
      <c r="C275" s="16">
        <v>171.7</v>
      </c>
      <c r="D275" s="24">
        <v>125.9</v>
      </c>
      <c r="E275" s="16"/>
    </row>
    <row r="276" spans="1:5" ht="15.75" x14ac:dyDescent="0.25">
      <c r="A276" s="92" t="s">
        <v>126</v>
      </c>
      <c r="B276" s="25">
        <f>B277+B278+B279</f>
        <v>456</v>
      </c>
      <c r="C276" s="52">
        <f>C277+C278+C279</f>
        <v>456</v>
      </c>
      <c r="D276" s="52">
        <f>D277+D278+D279</f>
        <v>287.8</v>
      </c>
      <c r="E276" s="52"/>
    </row>
    <row r="277" spans="1:5" x14ac:dyDescent="0.25">
      <c r="A277" s="54" t="s">
        <v>72</v>
      </c>
      <c r="B277" s="21">
        <v>281</v>
      </c>
      <c r="C277" s="16">
        <v>281</v>
      </c>
      <c r="D277" s="24">
        <v>197.3</v>
      </c>
      <c r="E277" s="16"/>
    </row>
    <row r="278" spans="1:5" x14ac:dyDescent="0.25">
      <c r="A278" s="83" t="s">
        <v>84</v>
      </c>
      <c r="B278" s="21">
        <v>51.7</v>
      </c>
      <c r="C278" s="16">
        <v>51.7</v>
      </c>
      <c r="D278" s="24"/>
      <c r="E278" s="16"/>
    </row>
    <row r="279" spans="1:5" x14ac:dyDescent="0.25">
      <c r="A279" s="83" t="s">
        <v>81</v>
      </c>
      <c r="B279" s="21">
        <v>123.3</v>
      </c>
      <c r="C279" s="16">
        <v>123.3</v>
      </c>
      <c r="D279" s="24">
        <v>90.5</v>
      </c>
      <c r="E279" s="16"/>
    </row>
    <row r="280" spans="1:5" ht="15.75" x14ac:dyDescent="0.25">
      <c r="A280" s="92" t="s">
        <v>37</v>
      </c>
      <c r="B280" s="25">
        <f>B281+B282+B283</f>
        <v>412.30000000000007</v>
      </c>
      <c r="C280" s="25">
        <f>C281+C282+C283</f>
        <v>412.30000000000007</v>
      </c>
      <c r="D280" s="25">
        <f>D281+D282+D283</f>
        <v>260.89999999999998</v>
      </c>
      <c r="E280" s="25"/>
    </row>
    <row r="281" spans="1:5" x14ac:dyDescent="0.25">
      <c r="A281" s="54" t="s">
        <v>72</v>
      </c>
      <c r="B281" s="21">
        <v>260.60000000000002</v>
      </c>
      <c r="C281" s="16">
        <v>260.60000000000002</v>
      </c>
      <c r="D281" s="24">
        <v>179.4</v>
      </c>
      <c r="E281" s="16"/>
    </row>
    <row r="282" spans="1:5" x14ac:dyDescent="0.25">
      <c r="A282" s="83" t="s">
        <v>84</v>
      </c>
      <c r="B282" s="21">
        <v>40.6</v>
      </c>
      <c r="C282" s="16">
        <v>40.6</v>
      </c>
      <c r="D282" s="24"/>
      <c r="E282" s="16"/>
    </row>
    <row r="283" spans="1:5" x14ac:dyDescent="0.25">
      <c r="A283" s="83" t="s">
        <v>81</v>
      </c>
      <c r="B283" s="21">
        <v>111.1</v>
      </c>
      <c r="C283" s="16">
        <v>111.1</v>
      </c>
      <c r="D283" s="24">
        <v>81.5</v>
      </c>
      <c r="E283" s="16"/>
    </row>
    <row r="284" spans="1:5" ht="15.75" x14ac:dyDescent="0.25">
      <c r="A284" s="92" t="s">
        <v>38</v>
      </c>
      <c r="B284" s="25">
        <f>B285+B286+B287</f>
        <v>511.40000000000003</v>
      </c>
      <c r="C284" s="52">
        <f>C285+C286+C287</f>
        <v>511.40000000000003</v>
      </c>
      <c r="D284" s="52">
        <f>D285+D286+D287</f>
        <v>325.39999999999998</v>
      </c>
      <c r="E284" s="52"/>
    </row>
    <row r="285" spans="1:5" x14ac:dyDescent="0.25">
      <c r="A285" s="54" t="s">
        <v>72</v>
      </c>
      <c r="B285" s="21">
        <v>328.3</v>
      </c>
      <c r="C285" s="16">
        <v>328.3</v>
      </c>
      <c r="D285" s="24">
        <v>227</v>
      </c>
      <c r="E285" s="16"/>
    </row>
    <row r="286" spans="1:5" x14ac:dyDescent="0.25">
      <c r="A286" s="83" t="s">
        <v>84</v>
      </c>
      <c r="B286" s="21">
        <v>49.1</v>
      </c>
      <c r="C286" s="16">
        <v>49.1</v>
      </c>
      <c r="D286" s="24"/>
      <c r="E286" s="16"/>
    </row>
    <row r="287" spans="1:5" x14ac:dyDescent="0.25">
      <c r="A287" s="83" t="s">
        <v>81</v>
      </c>
      <c r="B287" s="21">
        <v>134</v>
      </c>
      <c r="C287" s="16">
        <v>134</v>
      </c>
      <c r="D287" s="24">
        <v>98.4</v>
      </c>
      <c r="E287" s="16"/>
    </row>
    <row r="288" spans="1:5" ht="15.75" x14ac:dyDescent="0.25">
      <c r="A288" s="92" t="s">
        <v>39</v>
      </c>
      <c r="B288" s="25">
        <f>B289+B290+B291</f>
        <v>455.59999999999997</v>
      </c>
      <c r="C288" s="52">
        <f>C289+C290+C291</f>
        <v>454.49999999999994</v>
      </c>
      <c r="D288" s="52">
        <f>D289+D290+D291</f>
        <v>287.2</v>
      </c>
      <c r="E288" s="52">
        <f>E289+E290+E291</f>
        <v>1.1000000000000001</v>
      </c>
    </row>
    <row r="289" spans="1:5" x14ac:dyDescent="0.25">
      <c r="A289" s="54" t="s">
        <v>72</v>
      </c>
      <c r="B289" s="21">
        <v>282.39999999999998</v>
      </c>
      <c r="C289" s="16">
        <v>282.39999999999998</v>
      </c>
      <c r="D289" s="24">
        <v>194.2</v>
      </c>
      <c r="E289" s="16"/>
    </row>
    <row r="290" spans="1:5" x14ac:dyDescent="0.25">
      <c r="A290" s="83" t="s">
        <v>84</v>
      </c>
      <c r="B290" s="21">
        <v>46.5</v>
      </c>
      <c r="C290" s="16">
        <v>45.4</v>
      </c>
      <c r="D290" s="24"/>
      <c r="E290" s="16">
        <v>1.1000000000000001</v>
      </c>
    </row>
    <row r="291" spans="1:5" x14ac:dyDescent="0.25">
      <c r="A291" s="76" t="s">
        <v>81</v>
      </c>
      <c r="B291" s="21">
        <v>126.7</v>
      </c>
      <c r="C291" s="16">
        <v>126.7</v>
      </c>
      <c r="D291" s="24">
        <v>93</v>
      </c>
      <c r="E291" s="16"/>
    </row>
    <row r="292" spans="1:5" ht="15.75" x14ac:dyDescent="0.25">
      <c r="A292" s="93" t="s">
        <v>40</v>
      </c>
      <c r="B292" s="25">
        <f>B293+B294+B295</f>
        <v>617.1</v>
      </c>
      <c r="C292" s="52">
        <f>C293+C294+C295</f>
        <v>617.1</v>
      </c>
      <c r="D292" s="52">
        <f>D293+D294+D295</f>
        <v>406.5</v>
      </c>
      <c r="E292" s="52"/>
    </row>
    <row r="293" spans="1:5" x14ac:dyDescent="0.25">
      <c r="A293" s="54" t="s">
        <v>72</v>
      </c>
      <c r="B293" s="21">
        <v>398.1</v>
      </c>
      <c r="C293" s="16">
        <v>398.1</v>
      </c>
      <c r="D293" s="24">
        <v>282.89999999999998</v>
      </c>
      <c r="E293" s="16"/>
    </row>
    <row r="294" spans="1:5" x14ac:dyDescent="0.25">
      <c r="A294" s="83" t="s">
        <v>84</v>
      </c>
      <c r="B294" s="21">
        <v>51.1</v>
      </c>
      <c r="C294" s="16">
        <v>51.1</v>
      </c>
      <c r="D294" s="24"/>
      <c r="E294" s="16"/>
    </row>
    <row r="295" spans="1:5" x14ac:dyDescent="0.25">
      <c r="A295" s="76" t="s">
        <v>81</v>
      </c>
      <c r="B295" s="21">
        <v>167.9</v>
      </c>
      <c r="C295" s="16">
        <v>167.9</v>
      </c>
      <c r="D295" s="24">
        <v>123.6</v>
      </c>
      <c r="E295" s="16"/>
    </row>
    <row r="296" spans="1:5" ht="15.75" x14ac:dyDescent="0.25">
      <c r="A296" s="93" t="s">
        <v>41</v>
      </c>
      <c r="B296" s="25">
        <f>B297+B298+B299</f>
        <v>505.1</v>
      </c>
      <c r="C296" s="52">
        <f>C297+C298+C299</f>
        <v>505.1</v>
      </c>
      <c r="D296" s="52">
        <f>D297+D298+D299</f>
        <v>319.10000000000002</v>
      </c>
      <c r="E296" s="52"/>
    </row>
    <row r="297" spans="1:5" x14ac:dyDescent="0.25">
      <c r="A297" s="54" t="s">
        <v>72</v>
      </c>
      <c r="B297" s="21">
        <v>287.8</v>
      </c>
      <c r="C297" s="16">
        <v>287.8</v>
      </c>
      <c r="D297" s="24">
        <v>201.2</v>
      </c>
      <c r="E297" s="16"/>
    </row>
    <row r="298" spans="1:5" x14ac:dyDescent="0.25">
      <c r="A298" s="83" t="s">
        <v>84</v>
      </c>
      <c r="B298" s="21">
        <v>56.6</v>
      </c>
      <c r="C298" s="16">
        <v>56.6</v>
      </c>
      <c r="D298" s="24"/>
      <c r="E298" s="16"/>
    </row>
    <row r="299" spans="1:5" x14ac:dyDescent="0.25">
      <c r="A299" s="76" t="s">
        <v>81</v>
      </c>
      <c r="B299" s="21">
        <v>160.69999999999999</v>
      </c>
      <c r="C299" s="16">
        <v>160.69999999999999</v>
      </c>
      <c r="D299" s="24">
        <v>117.9</v>
      </c>
      <c r="E299" s="16"/>
    </row>
    <row r="300" spans="1:5" ht="15.75" x14ac:dyDescent="0.25">
      <c r="A300" s="92" t="s">
        <v>42</v>
      </c>
      <c r="B300" s="25">
        <f>B301+B302+B303</f>
        <v>539.20000000000005</v>
      </c>
      <c r="C300" s="25">
        <f>C301+C302+C303</f>
        <v>539.20000000000005</v>
      </c>
      <c r="D300" s="25">
        <f>D301+D302+D303</f>
        <v>334.8</v>
      </c>
      <c r="E300" s="25"/>
    </row>
    <row r="301" spans="1:5" x14ac:dyDescent="0.25">
      <c r="A301" s="54" t="s">
        <v>72</v>
      </c>
      <c r="B301" s="21">
        <v>302.89999999999998</v>
      </c>
      <c r="C301" s="16">
        <v>302.89999999999998</v>
      </c>
      <c r="D301" s="24">
        <v>211</v>
      </c>
      <c r="E301" s="16"/>
    </row>
    <row r="302" spans="1:5" x14ac:dyDescent="0.25">
      <c r="A302" s="83" t="s">
        <v>84</v>
      </c>
      <c r="B302" s="21">
        <v>67.5</v>
      </c>
      <c r="C302" s="16">
        <v>67.5</v>
      </c>
      <c r="D302" s="24"/>
      <c r="E302" s="16"/>
    </row>
    <row r="303" spans="1:5" x14ac:dyDescent="0.25">
      <c r="A303" s="76" t="s">
        <v>81</v>
      </c>
      <c r="B303" s="21">
        <v>168.8</v>
      </c>
      <c r="C303" s="16">
        <v>168.8</v>
      </c>
      <c r="D303" s="24">
        <v>123.8</v>
      </c>
      <c r="E303" s="16"/>
    </row>
    <row r="304" spans="1:5" x14ac:dyDescent="0.25">
      <c r="A304" s="94" t="s">
        <v>43</v>
      </c>
      <c r="B304" s="25">
        <f>B305+B306+B307</f>
        <v>591</v>
      </c>
      <c r="C304" s="25">
        <f>C305+C306+C307</f>
        <v>591</v>
      </c>
      <c r="D304" s="25">
        <f>D305+D306+D307</f>
        <v>364</v>
      </c>
      <c r="E304" s="25"/>
    </row>
    <row r="305" spans="1:5" x14ac:dyDescent="0.25">
      <c r="A305" s="54" t="s">
        <v>72</v>
      </c>
      <c r="B305" s="21">
        <v>330.3</v>
      </c>
      <c r="C305" s="16">
        <v>330.3</v>
      </c>
      <c r="D305" s="24">
        <v>226.5</v>
      </c>
      <c r="E305" s="16"/>
    </row>
    <row r="306" spans="1:5" x14ac:dyDescent="0.25">
      <c r="A306" s="83" t="s">
        <v>84</v>
      </c>
      <c r="B306" s="21">
        <v>73.3</v>
      </c>
      <c r="C306" s="16">
        <v>73.3</v>
      </c>
      <c r="D306" s="24"/>
      <c r="E306" s="16"/>
    </row>
    <row r="307" spans="1:5" x14ac:dyDescent="0.25">
      <c r="A307" s="76" t="s">
        <v>81</v>
      </c>
      <c r="B307" s="21">
        <v>187.4</v>
      </c>
      <c r="C307" s="16">
        <v>187.4</v>
      </c>
      <c r="D307" s="24">
        <v>137.5</v>
      </c>
      <c r="E307" s="16"/>
    </row>
    <row r="308" spans="1:5" ht="15.75" x14ac:dyDescent="0.25">
      <c r="A308" s="92" t="s">
        <v>44</v>
      </c>
      <c r="B308" s="25">
        <f>B309+B310+B311</f>
        <v>488.7</v>
      </c>
      <c r="C308" s="25">
        <f>C309+C310+C311</f>
        <v>488.7</v>
      </c>
      <c r="D308" s="25">
        <f>D309+D310+D311</f>
        <v>303.10000000000002</v>
      </c>
      <c r="E308" s="25"/>
    </row>
    <row r="309" spans="1:5" x14ac:dyDescent="0.25">
      <c r="A309" s="54" t="s">
        <v>72</v>
      </c>
      <c r="B309" s="21">
        <v>290.89999999999998</v>
      </c>
      <c r="C309" s="16">
        <v>290.89999999999998</v>
      </c>
      <c r="D309" s="24">
        <v>196.5</v>
      </c>
      <c r="E309" s="16"/>
    </row>
    <row r="310" spans="1:5" x14ac:dyDescent="0.25">
      <c r="A310" s="83" t="s">
        <v>84</v>
      </c>
      <c r="B310" s="21">
        <v>52.6</v>
      </c>
      <c r="C310" s="16">
        <v>52.6</v>
      </c>
      <c r="D310" s="24"/>
      <c r="E310" s="16"/>
    </row>
    <row r="311" spans="1:5" x14ac:dyDescent="0.25">
      <c r="A311" s="76" t="s">
        <v>81</v>
      </c>
      <c r="B311" s="21">
        <v>145.19999999999999</v>
      </c>
      <c r="C311" s="16">
        <v>145.19999999999999</v>
      </c>
      <c r="D311" s="24">
        <v>106.6</v>
      </c>
      <c r="E311" s="16"/>
    </row>
    <row r="312" spans="1:5" ht="15.75" x14ac:dyDescent="0.25">
      <c r="A312" s="92" t="s">
        <v>45</v>
      </c>
      <c r="B312" s="25">
        <f>B313+B314+B315</f>
        <v>436.4</v>
      </c>
      <c r="C312" s="52">
        <f>C313+C314+C315</f>
        <v>436.4</v>
      </c>
      <c r="D312" s="52">
        <f>D313+D314+D315</f>
        <v>277.39999999999998</v>
      </c>
      <c r="E312" s="52"/>
    </row>
    <row r="313" spans="1:5" x14ac:dyDescent="0.25">
      <c r="A313" s="54" t="s">
        <v>72</v>
      </c>
      <c r="B313" s="21">
        <v>274.60000000000002</v>
      </c>
      <c r="C313" s="16">
        <v>274.60000000000002</v>
      </c>
      <c r="D313" s="24">
        <v>188.3</v>
      </c>
      <c r="E313" s="16"/>
    </row>
    <row r="314" spans="1:5" x14ac:dyDescent="0.25">
      <c r="A314" s="83" t="s">
        <v>84</v>
      </c>
      <c r="B314" s="21">
        <v>40.4</v>
      </c>
      <c r="C314" s="16">
        <v>40.4</v>
      </c>
      <c r="D314" s="24"/>
      <c r="E314" s="16"/>
    </row>
    <row r="315" spans="1:5" x14ac:dyDescent="0.25">
      <c r="A315" s="83" t="s">
        <v>81</v>
      </c>
      <c r="B315" s="21">
        <v>121.4</v>
      </c>
      <c r="C315" s="16">
        <v>121.4</v>
      </c>
      <c r="D315" s="24">
        <v>89.1</v>
      </c>
      <c r="E315" s="16"/>
    </row>
    <row r="316" spans="1:5" x14ac:dyDescent="0.25">
      <c r="A316" s="95" t="s">
        <v>163</v>
      </c>
      <c r="B316" s="25">
        <f>B317+B318+B319</f>
        <v>442.70000000000005</v>
      </c>
      <c r="C316" s="25">
        <f>C317+C318+C319</f>
        <v>442.70000000000005</v>
      </c>
      <c r="D316" s="25">
        <f>D317+D318+D319</f>
        <v>275.10000000000002</v>
      </c>
      <c r="E316" s="25"/>
    </row>
    <row r="317" spans="1:5" x14ac:dyDescent="0.25">
      <c r="A317" s="54" t="s">
        <v>72</v>
      </c>
      <c r="B317" s="21">
        <v>271.10000000000002</v>
      </c>
      <c r="C317" s="16">
        <v>271.10000000000002</v>
      </c>
      <c r="D317" s="24">
        <v>184.2</v>
      </c>
      <c r="E317" s="16"/>
    </row>
    <row r="318" spans="1:5" x14ac:dyDescent="0.25">
      <c r="A318" s="83" t="s">
        <v>84</v>
      </c>
      <c r="B318" s="21">
        <v>47.8</v>
      </c>
      <c r="C318" s="16">
        <v>47.8</v>
      </c>
      <c r="D318" s="24"/>
      <c r="E318" s="16"/>
    </row>
    <row r="319" spans="1:5" x14ac:dyDescent="0.25">
      <c r="A319" s="83" t="s">
        <v>81</v>
      </c>
      <c r="B319" s="21">
        <v>123.8</v>
      </c>
      <c r="C319" s="16">
        <v>123.8</v>
      </c>
      <c r="D319" s="24">
        <v>90.9</v>
      </c>
      <c r="E319" s="16"/>
    </row>
    <row r="320" spans="1:5" ht="15.75" x14ac:dyDescent="0.25">
      <c r="A320" s="92" t="s">
        <v>48</v>
      </c>
      <c r="B320" s="25">
        <f>B321+B322+B323</f>
        <v>530.79999999999995</v>
      </c>
      <c r="C320" s="52">
        <f>C321+C322+C323</f>
        <v>530.79999999999995</v>
      </c>
      <c r="D320" s="52">
        <f>D321+D322+D323</f>
        <v>331.5</v>
      </c>
      <c r="E320" s="52"/>
    </row>
    <row r="321" spans="1:5" x14ac:dyDescent="0.25">
      <c r="A321" s="54" t="s">
        <v>72</v>
      </c>
      <c r="B321" s="21">
        <v>308.39999999999998</v>
      </c>
      <c r="C321" s="16">
        <v>308.39999999999998</v>
      </c>
      <c r="D321" s="24">
        <v>211.6</v>
      </c>
      <c r="E321" s="16"/>
    </row>
    <row r="322" spans="1:5" x14ac:dyDescent="0.25">
      <c r="A322" s="83" t="s">
        <v>84</v>
      </c>
      <c r="B322" s="21">
        <v>58.9</v>
      </c>
      <c r="C322" s="16">
        <v>58.9</v>
      </c>
      <c r="D322" s="24"/>
      <c r="E322" s="16"/>
    </row>
    <row r="323" spans="1:5" x14ac:dyDescent="0.25">
      <c r="A323" s="83" t="s">
        <v>81</v>
      </c>
      <c r="B323" s="21">
        <v>163.5</v>
      </c>
      <c r="C323" s="16">
        <v>163.5</v>
      </c>
      <c r="D323" s="24">
        <v>119.9</v>
      </c>
      <c r="E323" s="16"/>
    </row>
    <row r="324" spans="1:5" ht="15.75" x14ac:dyDescent="0.25">
      <c r="A324" s="92" t="s">
        <v>86</v>
      </c>
      <c r="B324" s="25">
        <f>B325+B326+B327</f>
        <v>325.3</v>
      </c>
      <c r="C324" s="52">
        <f>C325+C326+C327</f>
        <v>325.3</v>
      </c>
      <c r="D324" s="52">
        <f>D325+D326+D327</f>
        <v>217</v>
      </c>
      <c r="E324" s="52"/>
    </row>
    <row r="325" spans="1:5" x14ac:dyDescent="0.25">
      <c r="A325" s="54" t="s">
        <v>72</v>
      </c>
      <c r="B325" s="21">
        <v>220.1</v>
      </c>
      <c r="C325" s="16">
        <v>220.1</v>
      </c>
      <c r="D325" s="24">
        <v>154.69999999999999</v>
      </c>
      <c r="E325" s="16"/>
    </row>
    <row r="326" spans="1:5" x14ac:dyDescent="0.25">
      <c r="A326" s="83" t="s">
        <v>84</v>
      </c>
      <c r="B326" s="21">
        <v>21.4</v>
      </c>
      <c r="C326" s="16">
        <v>21.4</v>
      </c>
      <c r="D326" s="24"/>
      <c r="E326" s="16"/>
    </row>
    <row r="327" spans="1:5" x14ac:dyDescent="0.25">
      <c r="A327" s="83" t="s">
        <v>81</v>
      </c>
      <c r="B327" s="21">
        <v>83.8</v>
      </c>
      <c r="C327" s="16">
        <v>83.8</v>
      </c>
      <c r="D327" s="24">
        <v>62.3</v>
      </c>
      <c r="E327" s="16"/>
    </row>
    <row r="328" spans="1:5" ht="15.75" x14ac:dyDescent="0.25">
      <c r="A328" s="92" t="s">
        <v>164</v>
      </c>
      <c r="B328" s="25">
        <f>B329+B330+B331</f>
        <v>1277.8</v>
      </c>
      <c r="C328" s="52">
        <f>C329+C330+C331</f>
        <v>1276.3</v>
      </c>
      <c r="D328" s="52">
        <f>D329+D330+D331</f>
        <v>900.3</v>
      </c>
      <c r="E328" s="52">
        <f>E329+E330+E331</f>
        <v>1.5</v>
      </c>
    </row>
    <row r="329" spans="1:5" x14ac:dyDescent="0.25">
      <c r="A329" s="54" t="s">
        <v>72</v>
      </c>
      <c r="B329" s="21">
        <v>238.9</v>
      </c>
      <c r="C329" s="16">
        <v>238.9</v>
      </c>
      <c r="D329" s="24">
        <v>133.69999999999999</v>
      </c>
      <c r="E329" s="16"/>
    </row>
    <row r="330" spans="1:5" x14ac:dyDescent="0.25">
      <c r="A330" s="83" t="s">
        <v>84</v>
      </c>
      <c r="B330" s="21">
        <v>7.9</v>
      </c>
      <c r="C330" s="16">
        <v>6.4</v>
      </c>
      <c r="D330" s="24"/>
      <c r="E330" s="16">
        <v>1.5</v>
      </c>
    </row>
    <row r="331" spans="1:5" x14ac:dyDescent="0.25">
      <c r="A331" s="83" t="s">
        <v>81</v>
      </c>
      <c r="B331" s="21">
        <v>1031</v>
      </c>
      <c r="C331" s="16">
        <v>1031</v>
      </c>
      <c r="D331" s="24">
        <v>766.6</v>
      </c>
      <c r="E331" s="16"/>
    </row>
    <row r="332" spans="1:5" ht="15.75" x14ac:dyDescent="0.25">
      <c r="A332" s="92" t="s">
        <v>165</v>
      </c>
      <c r="B332" s="25">
        <f>B333+B334+B335</f>
        <v>967.90000000000009</v>
      </c>
      <c r="C332" s="52">
        <f>C333+C334+C335</f>
        <v>964</v>
      </c>
      <c r="D332" s="52">
        <f>D333+D334+D335</f>
        <v>672.40000000000009</v>
      </c>
      <c r="E332" s="52">
        <f>E333+E334+E335</f>
        <v>3.9</v>
      </c>
    </row>
    <row r="333" spans="1:5" x14ac:dyDescent="0.25">
      <c r="A333" s="54" t="s">
        <v>72</v>
      </c>
      <c r="B333" s="21">
        <v>233.9</v>
      </c>
      <c r="C333" s="16">
        <v>233.9</v>
      </c>
      <c r="D333" s="24">
        <v>128.80000000000001</v>
      </c>
      <c r="E333" s="16"/>
    </row>
    <row r="334" spans="1:5" x14ac:dyDescent="0.25">
      <c r="A334" s="83" t="s">
        <v>84</v>
      </c>
      <c r="B334" s="21">
        <v>4.8</v>
      </c>
      <c r="C334" s="16">
        <v>0.9</v>
      </c>
      <c r="D334" s="24"/>
      <c r="E334" s="16">
        <v>3.9</v>
      </c>
    </row>
    <row r="335" spans="1:5" x14ac:dyDescent="0.25">
      <c r="A335" s="76" t="s">
        <v>81</v>
      </c>
      <c r="B335" s="21">
        <v>729.2</v>
      </c>
      <c r="C335" s="16">
        <v>729.2</v>
      </c>
      <c r="D335" s="24">
        <v>543.6</v>
      </c>
      <c r="E335" s="16"/>
    </row>
    <row r="336" spans="1:5" ht="15.75" x14ac:dyDescent="0.25">
      <c r="A336" s="92" t="s">
        <v>87</v>
      </c>
      <c r="B336" s="25">
        <f>B337+B338+B339</f>
        <v>1137.3</v>
      </c>
      <c r="C336" s="25">
        <f>C337+C338+C339</f>
        <v>1137.3</v>
      </c>
      <c r="D336" s="25">
        <f>D337+D338+D339</f>
        <v>797.6</v>
      </c>
      <c r="E336" s="25"/>
    </row>
    <row r="337" spans="1:5" x14ac:dyDescent="0.25">
      <c r="A337" s="54" t="s">
        <v>72</v>
      </c>
      <c r="B337" s="21">
        <v>231.9</v>
      </c>
      <c r="C337" s="16">
        <v>231.9</v>
      </c>
      <c r="D337" s="24">
        <v>129</v>
      </c>
      <c r="E337" s="16"/>
    </row>
    <row r="338" spans="1:5" x14ac:dyDescent="0.25">
      <c r="A338" s="83" t="s">
        <v>84</v>
      </c>
      <c r="B338" s="21">
        <v>6.2</v>
      </c>
      <c r="C338" s="16">
        <v>6.2</v>
      </c>
      <c r="D338" s="24"/>
      <c r="E338" s="16"/>
    </row>
    <row r="339" spans="1:5" x14ac:dyDescent="0.25">
      <c r="A339" s="76" t="s">
        <v>81</v>
      </c>
      <c r="B339" s="21">
        <v>899.2</v>
      </c>
      <c r="C339" s="16">
        <v>899.2</v>
      </c>
      <c r="D339" s="24">
        <v>668.6</v>
      </c>
      <c r="E339" s="16"/>
    </row>
    <row r="340" spans="1:5" ht="15.75" x14ac:dyDescent="0.25">
      <c r="A340" s="92" t="s">
        <v>166</v>
      </c>
      <c r="B340" s="25">
        <f>B341+B342+B343</f>
        <v>1276.5</v>
      </c>
      <c r="C340" s="52">
        <f>C341+C342+C343</f>
        <v>1276.5</v>
      </c>
      <c r="D340" s="52">
        <f>D341+D342+D343</f>
        <v>906.5</v>
      </c>
      <c r="E340" s="52"/>
    </row>
    <row r="341" spans="1:5" x14ac:dyDescent="0.25">
      <c r="A341" s="54" t="s">
        <v>72</v>
      </c>
      <c r="B341" s="21">
        <v>237.1</v>
      </c>
      <c r="C341" s="16">
        <v>237.1</v>
      </c>
      <c r="D341" s="24">
        <v>136.1</v>
      </c>
      <c r="E341" s="16"/>
    </row>
    <row r="342" spans="1:5" x14ac:dyDescent="0.25">
      <c r="A342" s="83" t="s">
        <v>84</v>
      </c>
      <c r="B342" s="21">
        <v>3.1</v>
      </c>
      <c r="C342" s="16">
        <v>3.1</v>
      </c>
      <c r="D342" s="24"/>
      <c r="E342" s="16"/>
    </row>
    <row r="343" spans="1:5" x14ac:dyDescent="0.25">
      <c r="A343" s="76" t="s">
        <v>81</v>
      </c>
      <c r="B343" s="21">
        <v>1036.3</v>
      </c>
      <c r="C343" s="16">
        <v>1036.3</v>
      </c>
      <c r="D343" s="24">
        <v>770.4</v>
      </c>
      <c r="E343" s="16"/>
    </row>
    <row r="344" spans="1:5" ht="15.75" x14ac:dyDescent="0.25">
      <c r="A344" s="93" t="s">
        <v>130</v>
      </c>
      <c r="B344" s="25">
        <f>B345+B346+B347</f>
        <v>936.89999999999986</v>
      </c>
      <c r="C344" s="52">
        <f>C345+C346+C347</f>
        <v>936.89999999999986</v>
      </c>
      <c r="D344" s="52">
        <f>D345+D346+D347</f>
        <v>642.09999999999991</v>
      </c>
      <c r="E344" s="52"/>
    </row>
    <row r="345" spans="1:5" x14ac:dyDescent="0.25">
      <c r="A345" s="54" t="s">
        <v>72</v>
      </c>
      <c r="B345" s="21">
        <v>268.7</v>
      </c>
      <c r="C345" s="16">
        <v>268.7</v>
      </c>
      <c r="D345" s="24">
        <v>147.19999999999999</v>
      </c>
      <c r="E345" s="16"/>
    </row>
    <row r="346" spans="1:5" x14ac:dyDescent="0.25">
      <c r="A346" s="83" t="s">
        <v>84</v>
      </c>
      <c r="B346" s="21">
        <v>2.9</v>
      </c>
      <c r="C346" s="16">
        <v>2.9</v>
      </c>
      <c r="D346" s="24"/>
      <c r="E346" s="16"/>
    </row>
    <row r="347" spans="1:5" x14ac:dyDescent="0.25">
      <c r="A347" s="83" t="s">
        <v>81</v>
      </c>
      <c r="B347" s="21">
        <v>665.3</v>
      </c>
      <c r="C347" s="16">
        <v>665.3</v>
      </c>
      <c r="D347" s="24">
        <v>494.9</v>
      </c>
      <c r="E347" s="16"/>
    </row>
    <row r="348" spans="1:5" ht="15.75" x14ac:dyDescent="0.25">
      <c r="A348" s="81" t="s">
        <v>221</v>
      </c>
      <c r="B348" s="25">
        <f>B349+B350+B351+B352</f>
        <v>1250.1999999999998</v>
      </c>
      <c r="C348" s="25">
        <f>C349+C350+C351+C352</f>
        <v>1244.1999999999998</v>
      </c>
      <c r="D348" s="25">
        <f>D349+D350+D351+D352</f>
        <v>607.4</v>
      </c>
      <c r="E348" s="25">
        <f>E349+E350+E351+E352</f>
        <v>6</v>
      </c>
    </row>
    <row r="349" spans="1:5" x14ac:dyDescent="0.25">
      <c r="A349" s="54" t="s">
        <v>72</v>
      </c>
      <c r="B349" s="21">
        <v>63.8</v>
      </c>
      <c r="C349" s="16">
        <v>63.8</v>
      </c>
      <c r="D349" s="24"/>
      <c r="E349" s="16"/>
    </row>
    <row r="350" spans="1:5" x14ac:dyDescent="0.25">
      <c r="A350" s="83" t="s">
        <v>84</v>
      </c>
      <c r="B350" s="21">
        <v>10</v>
      </c>
      <c r="C350" s="16">
        <v>10</v>
      </c>
      <c r="D350" s="24"/>
      <c r="E350" s="16"/>
    </row>
    <row r="351" spans="1:5" x14ac:dyDescent="0.25">
      <c r="A351" s="83" t="s">
        <v>81</v>
      </c>
      <c r="B351" s="21">
        <v>589.4</v>
      </c>
      <c r="C351" s="16">
        <v>587.4</v>
      </c>
      <c r="D351" s="24">
        <v>442.4</v>
      </c>
      <c r="E351" s="16">
        <v>2</v>
      </c>
    </row>
    <row r="352" spans="1:5" ht="25.5" x14ac:dyDescent="0.25">
      <c r="A352" s="67" t="s">
        <v>160</v>
      </c>
      <c r="B352" s="21">
        <v>587</v>
      </c>
      <c r="C352" s="16">
        <v>583</v>
      </c>
      <c r="D352" s="24">
        <v>165</v>
      </c>
      <c r="E352" s="16">
        <v>4</v>
      </c>
    </row>
    <row r="353" spans="1:5" ht="15.75" x14ac:dyDescent="0.25">
      <c r="A353" s="92" t="s">
        <v>180</v>
      </c>
      <c r="B353" s="25">
        <f>B354+B355+B356</f>
        <v>979.1</v>
      </c>
      <c r="C353" s="25">
        <f>C354+C355+C356</f>
        <v>974.6</v>
      </c>
      <c r="D353" s="25">
        <f>D354+D355+D356</f>
        <v>674.5</v>
      </c>
      <c r="E353" s="25">
        <f>E354+E355+E356</f>
        <v>4.5</v>
      </c>
    </row>
    <row r="354" spans="1:5" x14ac:dyDescent="0.25">
      <c r="A354" s="54" t="s">
        <v>72</v>
      </c>
      <c r="B354" s="21">
        <v>248.3</v>
      </c>
      <c r="C354" s="16">
        <v>248.3</v>
      </c>
      <c r="D354" s="24">
        <v>137.6</v>
      </c>
      <c r="E354" s="16"/>
    </row>
    <row r="355" spans="1:5" x14ac:dyDescent="0.25">
      <c r="A355" s="83" t="s">
        <v>84</v>
      </c>
      <c r="B355" s="21">
        <v>6.6</v>
      </c>
      <c r="C355" s="16">
        <v>6.6</v>
      </c>
      <c r="D355" s="24"/>
      <c r="E355" s="16"/>
    </row>
    <row r="356" spans="1:5" x14ac:dyDescent="0.25">
      <c r="A356" s="83" t="s">
        <v>81</v>
      </c>
      <c r="B356" s="21">
        <v>724.2</v>
      </c>
      <c r="C356" s="16">
        <v>719.7</v>
      </c>
      <c r="D356" s="24">
        <v>536.9</v>
      </c>
      <c r="E356" s="16">
        <v>4.5</v>
      </c>
    </row>
    <row r="357" spans="1:5" x14ac:dyDescent="0.25">
      <c r="A357" s="95" t="s">
        <v>179</v>
      </c>
      <c r="B357" s="25">
        <f>B358+B359+B360</f>
        <v>529.29999999999995</v>
      </c>
      <c r="C357" s="25">
        <f>C358+C359+C360</f>
        <v>529.29999999999995</v>
      </c>
      <c r="D357" s="25">
        <f>D358+D359+D360</f>
        <v>350.9</v>
      </c>
      <c r="E357" s="25"/>
    </row>
    <row r="358" spans="1:5" x14ac:dyDescent="0.25">
      <c r="A358" s="54" t="s">
        <v>72</v>
      </c>
      <c r="B358" s="21">
        <v>202.9</v>
      </c>
      <c r="C358" s="16">
        <v>202.9</v>
      </c>
      <c r="D358" s="24">
        <v>111.2</v>
      </c>
      <c r="E358" s="16"/>
    </row>
    <row r="359" spans="1:5" x14ac:dyDescent="0.25">
      <c r="A359" s="83" t="s">
        <v>84</v>
      </c>
      <c r="B359" s="21">
        <v>2.1</v>
      </c>
      <c r="C359" s="16">
        <v>2.1</v>
      </c>
      <c r="D359" s="24"/>
      <c r="E359" s="16"/>
    </row>
    <row r="360" spans="1:5" x14ac:dyDescent="0.25">
      <c r="A360" s="83" t="s">
        <v>81</v>
      </c>
      <c r="B360" s="21">
        <v>324.3</v>
      </c>
      <c r="C360" s="16">
        <v>324.3</v>
      </c>
      <c r="D360" s="24">
        <v>239.7</v>
      </c>
      <c r="E360" s="16"/>
    </row>
    <row r="361" spans="1:5" ht="15.75" x14ac:dyDescent="0.25">
      <c r="A361" s="92" t="s">
        <v>146</v>
      </c>
      <c r="B361" s="25">
        <f>B362+B363+B364</f>
        <v>668.2</v>
      </c>
      <c r="C361" s="52">
        <f>C362+C363+C364</f>
        <v>667.2</v>
      </c>
      <c r="D361" s="52">
        <f>D362+D363+D364</f>
        <v>453.4</v>
      </c>
      <c r="E361" s="52">
        <f>E362+E363+E364</f>
        <v>1</v>
      </c>
    </row>
    <row r="362" spans="1:5" x14ac:dyDescent="0.25">
      <c r="A362" s="54" t="s">
        <v>72</v>
      </c>
      <c r="B362" s="21">
        <v>236.8</v>
      </c>
      <c r="C362" s="16">
        <v>236.8</v>
      </c>
      <c r="D362" s="24">
        <v>144.30000000000001</v>
      </c>
      <c r="E362" s="16"/>
    </row>
    <row r="363" spans="1:5" x14ac:dyDescent="0.25">
      <c r="A363" s="83" t="s">
        <v>84</v>
      </c>
      <c r="B363" s="21">
        <v>27</v>
      </c>
      <c r="C363" s="16">
        <v>27</v>
      </c>
      <c r="D363" s="24">
        <v>10.199999999999999</v>
      </c>
      <c r="E363" s="16"/>
    </row>
    <row r="364" spans="1:5" x14ac:dyDescent="0.25">
      <c r="A364" s="76" t="s">
        <v>81</v>
      </c>
      <c r="B364" s="21">
        <v>404.4</v>
      </c>
      <c r="C364" s="16">
        <v>403.4</v>
      </c>
      <c r="D364" s="24">
        <v>298.89999999999998</v>
      </c>
      <c r="E364" s="16">
        <v>1</v>
      </c>
    </row>
    <row r="365" spans="1:5" ht="15.75" x14ac:dyDescent="0.25">
      <c r="A365" s="93" t="s">
        <v>10</v>
      </c>
      <c r="B365" s="25">
        <f>B366+B367+B368</f>
        <v>681.8</v>
      </c>
      <c r="C365" s="25">
        <f>C366+C367+C368</f>
        <v>681.8</v>
      </c>
      <c r="D365" s="25">
        <f>D366+D367+D368</f>
        <v>472.79999999999995</v>
      </c>
      <c r="E365" s="25"/>
    </row>
    <row r="366" spans="1:5" x14ac:dyDescent="0.25">
      <c r="A366" s="54" t="s">
        <v>72</v>
      </c>
      <c r="B366" s="21">
        <v>274.89999999999998</v>
      </c>
      <c r="C366" s="16">
        <v>274.89999999999998</v>
      </c>
      <c r="D366" s="24">
        <v>174.1</v>
      </c>
      <c r="E366" s="16"/>
    </row>
    <row r="367" spans="1:5" x14ac:dyDescent="0.25">
      <c r="A367" s="83" t="s">
        <v>84</v>
      </c>
      <c r="B367" s="21">
        <v>3.5</v>
      </c>
      <c r="C367" s="16">
        <v>3.5</v>
      </c>
      <c r="D367" s="24"/>
      <c r="E367" s="16"/>
    </row>
    <row r="368" spans="1:5" x14ac:dyDescent="0.25">
      <c r="A368" s="83" t="s">
        <v>81</v>
      </c>
      <c r="B368" s="21">
        <v>403.4</v>
      </c>
      <c r="C368" s="16">
        <v>403.4</v>
      </c>
      <c r="D368" s="24">
        <v>298.7</v>
      </c>
      <c r="E368" s="16"/>
    </row>
    <row r="369" spans="1:5" ht="15.75" x14ac:dyDescent="0.25">
      <c r="A369" s="92" t="s">
        <v>99</v>
      </c>
      <c r="B369" s="25">
        <f>B370+B371+B372</f>
        <v>1006.0999999999999</v>
      </c>
      <c r="C369" s="25">
        <f>C370+C371+C372</f>
        <v>1006.0999999999999</v>
      </c>
      <c r="D369" s="25">
        <f>D370+D371+D372</f>
        <v>697.5</v>
      </c>
      <c r="E369" s="25"/>
    </row>
    <row r="370" spans="1:5" x14ac:dyDescent="0.25">
      <c r="A370" s="54" t="s">
        <v>72</v>
      </c>
      <c r="B370" s="21">
        <v>254.3</v>
      </c>
      <c r="C370" s="16">
        <v>254.3</v>
      </c>
      <c r="D370" s="24">
        <v>145.4</v>
      </c>
      <c r="E370" s="16"/>
    </row>
    <row r="371" spans="1:5" x14ac:dyDescent="0.25">
      <c r="A371" s="83" t="s">
        <v>84</v>
      </c>
      <c r="B371" s="21">
        <v>4.5</v>
      </c>
      <c r="C371" s="16">
        <v>4.5</v>
      </c>
      <c r="D371" s="24"/>
      <c r="E371" s="16"/>
    </row>
    <row r="372" spans="1:5" x14ac:dyDescent="0.25">
      <c r="A372" s="83" t="s">
        <v>81</v>
      </c>
      <c r="B372" s="21">
        <v>747.3</v>
      </c>
      <c r="C372" s="16">
        <v>747.3</v>
      </c>
      <c r="D372" s="24">
        <v>552.1</v>
      </c>
      <c r="E372" s="16"/>
    </row>
    <row r="373" spans="1:5" x14ac:dyDescent="0.25">
      <c r="A373" s="95" t="s">
        <v>167</v>
      </c>
      <c r="B373" s="25">
        <f>B374+B375+B376+B377</f>
        <v>1345.1000000000001</v>
      </c>
      <c r="C373" s="25">
        <f>C374+C375+C376+C377</f>
        <v>1340.1000000000001</v>
      </c>
      <c r="D373" s="25">
        <f>D374+D375+D376+D377</f>
        <v>914.8</v>
      </c>
      <c r="E373" s="25">
        <f>E374+E375+E376+E377</f>
        <v>5</v>
      </c>
    </row>
    <row r="374" spans="1:5" x14ac:dyDescent="0.25">
      <c r="A374" s="54" t="s">
        <v>72</v>
      </c>
      <c r="B374" s="21">
        <v>252.1</v>
      </c>
      <c r="C374" s="16">
        <v>252.1</v>
      </c>
      <c r="D374" s="24">
        <v>154.19999999999999</v>
      </c>
      <c r="E374" s="16"/>
    </row>
    <row r="375" spans="1:5" x14ac:dyDescent="0.25">
      <c r="A375" s="83" t="s">
        <v>84</v>
      </c>
      <c r="B375" s="21">
        <v>36.200000000000003</v>
      </c>
      <c r="C375" s="16">
        <v>36.200000000000003</v>
      </c>
      <c r="D375" s="24">
        <v>6.5</v>
      </c>
      <c r="E375" s="16"/>
    </row>
    <row r="376" spans="1:5" x14ac:dyDescent="0.25">
      <c r="A376" s="83" t="s">
        <v>81</v>
      </c>
      <c r="B376" s="21">
        <v>968.9</v>
      </c>
      <c r="C376" s="16">
        <v>966.9</v>
      </c>
      <c r="D376" s="24">
        <v>719.1</v>
      </c>
      <c r="E376" s="16">
        <v>2</v>
      </c>
    </row>
    <row r="377" spans="1:5" ht="25.5" x14ac:dyDescent="0.25">
      <c r="A377" s="67" t="s">
        <v>148</v>
      </c>
      <c r="B377" s="21">
        <v>87.9</v>
      </c>
      <c r="C377" s="21">
        <v>84.9</v>
      </c>
      <c r="D377" s="96">
        <v>35</v>
      </c>
      <c r="E377" s="21">
        <v>3</v>
      </c>
    </row>
    <row r="378" spans="1:5" ht="15.75" x14ac:dyDescent="0.25">
      <c r="A378" s="93" t="s">
        <v>145</v>
      </c>
      <c r="B378" s="25">
        <f>B379+B380+B381</f>
        <v>1279.3</v>
      </c>
      <c r="C378" s="25">
        <f>C379+C380+C381</f>
        <v>1279.3</v>
      </c>
      <c r="D378" s="25">
        <f>D379+D380+D381</f>
        <v>808.5</v>
      </c>
      <c r="E378" s="25"/>
    </row>
    <row r="379" spans="1:5" x14ac:dyDescent="0.25">
      <c r="A379" s="54" t="s">
        <v>72</v>
      </c>
      <c r="B379" s="21">
        <v>583.29999999999995</v>
      </c>
      <c r="C379" s="16">
        <v>583.29999999999995</v>
      </c>
      <c r="D379" s="24">
        <v>318.89999999999998</v>
      </c>
      <c r="E379" s="16"/>
    </row>
    <row r="380" spans="1:5" x14ac:dyDescent="0.25">
      <c r="A380" s="83" t="s">
        <v>84</v>
      </c>
      <c r="B380" s="21">
        <v>48</v>
      </c>
      <c r="C380" s="16">
        <v>48</v>
      </c>
      <c r="D380" s="24">
        <v>10.6</v>
      </c>
      <c r="E380" s="16"/>
    </row>
    <row r="381" spans="1:5" x14ac:dyDescent="0.25">
      <c r="A381" s="76" t="s">
        <v>81</v>
      </c>
      <c r="B381" s="21">
        <v>648</v>
      </c>
      <c r="C381" s="16">
        <v>648</v>
      </c>
      <c r="D381" s="24">
        <v>479</v>
      </c>
      <c r="E381" s="16"/>
    </row>
    <row r="382" spans="1:5" ht="15.75" x14ac:dyDescent="0.25">
      <c r="A382" s="92" t="s">
        <v>88</v>
      </c>
      <c r="B382" s="25">
        <f>B383+B384+B385</f>
        <v>1043.5</v>
      </c>
      <c r="C382" s="25">
        <f>C383+C384+C385</f>
        <v>1041.5</v>
      </c>
      <c r="D382" s="25">
        <f>D383+D384+D385</f>
        <v>725.5</v>
      </c>
      <c r="E382" s="25">
        <f>E383+E384+E385</f>
        <v>2</v>
      </c>
    </row>
    <row r="383" spans="1:5" x14ac:dyDescent="0.25">
      <c r="A383" s="54" t="s">
        <v>72</v>
      </c>
      <c r="B383" s="21">
        <v>264.39999999999998</v>
      </c>
      <c r="C383" s="16">
        <v>264.39999999999998</v>
      </c>
      <c r="D383" s="24">
        <v>153.30000000000001</v>
      </c>
      <c r="E383" s="16"/>
    </row>
    <row r="384" spans="1:5" x14ac:dyDescent="0.25">
      <c r="A384" s="83" t="s">
        <v>84</v>
      </c>
      <c r="B384" s="21">
        <v>6.5</v>
      </c>
      <c r="C384" s="16">
        <v>6.5</v>
      </c>
      <c r="D384" s="24"/>
      <c r="E384" s="16"/>
    </row>
    <row r="385" spans="1:5" x14ac:dyDescent="0.25">
      <c r="A385" s="76" t="s">
        <v>81</v>
      </c>
      <c r="B385" s="21">
        <v>772.6</v>
      </c>
      <c r="C385" s="16">
        <v>770.6</v>
      </c>
      <c r="D385" s="24">
        <v>572.20000000000005</v>
      </c>
      <c r="E385" s="16">
        <v>2</v>
      </c>
    </row>
    <row r="386" spans="1:5" ht="15.75" x14ac:dyDescent="0.25">
      <c r="A386" s="93" t="s">
        <v>168</v>
      </c>
      <c r="B386" s="25">
        <f>B387+B388+B389</f>
        <v>647.9</v>
      </c>
      <c r="C386" s="52">
        <f>C387+C388+C389</f>
        <v>647.9</v>
      </c>
      <c r="D386" s="52">
        <f>D387+D388+D389</f>
        <v>433.2</v>
      </c>
      <c r="E386" s="52"/>
    </row>
    <row r="387" spans="1:5" x14ac:dyDescent="0.25">
      <c r="A387" s="54" t="s">
        <v>72</v>
      </c>
      <c r="B387" s="21">
        <v>259.7</v>
      </c>
      <c r="C387" s="16">
        <v>259.7</v>
      </c>
      <c r="D387" s="24">
        <v>148</v>
      </c>
      <c r="E387" s="16"/>
    </row>
    <row r="388" spans="1:5" x14ac:dyDescent="0.25">
      <c r="A388" s="83" t="s">
        <v>84</v>
      </c>
      <c r="B388" s="21">
        <v>2.2999999999999998</v>
      </c>
      <c r="C388" s="16">
        <v>2.2999999999999998</v>
      </c>
      <c r="D388" s="24"/>
      <c r="E388" s="16"/>
    </row>
    <row r="389" spans="1:5" x14ac:dyDescent="0.25">
      <c r="A389" s="83" t="s">
        <v>81</v>
      </c>
      <c r="B389" s="21">
        <v>385.9</v>
      </c>
      <c r="C389" s="16">
        <v>385.9</v>
      </c>
      <c r="D389" s="24">
        <v>285.2</v>
      </c>
      <c r="E389" s="16"/>
    </row>
    <row r="390" spans="1:5" ht="15.75" x14ac:dyDescent="0.25">
      <c r="A390" s="92" t="s">
        <v>183</v>
      </c>
      <c r="B390" s="25">
        <f>B391+B392+B393</f>
        <v>883.3</v>
      </c>
      <c r="C390" s="52">
        <f>C391+C392+C393</f>
        <v>883.3</v>
      </c>
      <c r="D390" s="52">
        <f>D391+D392+D393</f>
        <v>615.40000000000009</v>
      </c>
      <c r="E390" s="52"/>
    </row>
    <row r="391" spans="1:5" x14ac:dyDescent="0.25">
      <c r="A391" s="54" t="s">
        <v>72</v>
      </c>
      <c r="B391" s="21">
        <v>231.1</v>
      </c>
      <c r="C391" s="16">
        <v>231.1</v>
      </c>
      <c r="D391" s="24">
        <v>137.30000000000001</v>
      </c>
      <c r="E391" s="16"/>
    </row>
    <row r="392" spans="1:5" x14ac:dyDescent="0.25">
      <c r="A392" s="83" t="s">
        <v>84</v>
      </c>
      <c r="B392" s="21">
        <v>5.2</v>
      </c>
      <c r="C392" s="16">
        <v>5.2</v>
      </c>
      <c r="D392" s="24"/>
      <c r="E392" s="16"/>
    </row>
    <row r="393" spans="1:5" x14ac:dyDescent="0.25">
      <c r="A393" s="83" t="s">
        <v>81</v>
      </c>
      <c r="B393" s="21">
        <v>647</v>
      </c>
      <c r="C393" s="16">
        <v>647</v>
      </c>
      <c r="D393" s="24">
        <v>478.1</v>
      </c>
      <c r="E393" s="16"/>
    </row>
    <row r="394" spans="1:5" ht="15.75" x14ac:dyDescent="0.25">
      <c r="A394" s="92" t="s">
        <v>181</v>
      </c>
      <c r="B394" s="25">
        <f>B395+B396+B397</f>
        <v>483</v>
      </c>
      <c r="C394" s="52">
        <f>C395+C396+C397</f>
        <v>483</v>
      </c>
      <c r="D394" s="52">
        <f>D395+D396+D397</f>
        <v>321.39999999999998</v>
      </c>
      <c r="E394" s="52"/>
    </row>
    <row r="395" spans="1:5" x14ac:dyDescent="0.25">
      <c r="A395" s="54" t="s">
        <v>72</v>
      </c>
      <c r="B395" s="21">
        <v>211</v>
      </c>
      <c r="C395" s="16">
        <v>211</v>
      </c>
      <c r="D395" s="24">
        <v>120.4</v>
      </c>
      <c r="E395" s="16"/>
    </row>
    <row r="396" spans="1:5" x14ac:dyDescent="0.25">
      <c r="A396" s="83" t="s">
        <v>84</v>
      </c>
      <c r="B396" s="21">
        <v>0.5</v>
      </c>
      <c r="C396" s="16">
        <v>0.5</v>
      </c>
      <c r="D396" s="24"/>
      <c r="E396" s="16"/>
    </row>
    <row r="397" spans="1:5" x14ac:dyDescent="0.25">
      <c r="A397" s="83" t="s">
        <v>81</v>
      </c>
      <c r="B397" s="21">
        <v>271.5</v>
      </c>
      <c r="C397" s="16">
        <v>271.5</v>
      </c>
      <c r="D397" s="24">
        <v>201</v>
      </c>
      <c r="E397" s="16"/>
    </row>
    <row r="398" spans="1:5" ht="15.75" x14ac:dyDescent="0.25">
      <c r="A398" s="92" t="s">
        <v>144</v>
      </c>
      <c r="B398" s="25">
        <f>B399+B400+B401</f>
        <v>773.3</v>
      </c>
      <c r="C398" s="52">
        <f>C399+C400+C401</f>
        <v>773.3</v>
      </c>
      <c r="D398" s="52">
        <f>D399+D400+D401</f>
        <v>518.29999999999995</v>
      </c>
      <c r="E398" s="52"/>
    </row>
    <row r="399" spans="1:5" x14ac:dyDescent="0.25">
      <c r="A399" s="54" t="s">
        <v>72</v>
      </c>
      <c r="B399" s="21">
        <v>286.60000000000002</v>
      </c>
      <c r="C399" s="16">
        <v>286.60000000000002</v>
      </c>
      <c r="D399" s="24">
        <v>161.30000000000001</v>
      </c>
      <c r="E399" s="16"/>
    </row>
    <row r="400" spans="1:5" x14ac:dyDescent="0.25">
      <c r="A400" s="83" t="s">
        <v>84</v>
      </c>
      <c r="B400" s="21">
        <v>3.5</v>
      </c>
      <c r="C400" s="16">
        <v>3.5</v>
      </c>
      <c r="D400" s="24">
        <v>0.1</v>
      </c>
      <c r="E400" s="16"/>
    </row>
    <row r="401" spans="1:5" x14ac:dyDescent="0.25">
      <c r="A401" s="83" t="s">
        <v>81</v>
      </c>
      <c r="B401" s="21">
        <v>483.2</v>
      </c>
      <c r="C401" s="16">
        <v>483.2</v>
      </c>
      <c r="D401" s="24">
        <v>356.9</v>
      </c>
      <c r="E401" s="16"/>
    </row>
    <row r="402" spans="1:5" ht="15.75" x14ac:dyDescent="0.25">
      <c r="A402" s="92" t="s">
        <v>9</v>
      </c>
      <c r="B402" s="25">
        <f>B403+B404+B405</f>
        <v>427.79999999999995</v>
      </c>
      <c r="C402" s="52">
        <f>C403+C404+C405</f>
        <v>427.79999999999995</v>
      </c>
      <c r="D402" s="52">
        <f>D403+D404+D405</f>
        <v>291.79999999999995</v>
      </c>
      <c r="E402" s="52"/>
    </row>
    <row r="403" spans="1:5" x14ac:dyDescent="0.25">
      <c r="A403" s="54" t="s">
        <v>72</v>
      </c>
      <c r="B403" s="21">
        <v>150.4</v>
      </c>
      <c r="C403" s="16">
        <v>150.4</v>
      </c>
      <c r="D403" s="24">
        <v>88.6</v>
      </c>
      <c r="E403" s="16"/>
    </row>
    <row r="404" spans="1:5" x14ac:dyDescent="0.25">
      <c r="A404" s="83" t="s">
        <v>84</v>
      </c>
      <c r="B404" s="21">
        <v>1.7</v>
      </c>
      <c r="C404" s="16">
        <v>1.7</v>
      </c>
      <c r="D404" s="24"/>
      <c r="E404" s="16"/>
    </row>
    <row r="405" spans="1:5" x14ac:dyDescent="0.25">
      <c r="A405" s="83" t="s">
        <v>81</v>
      </c>
      <c r="B405" s="21">
        <v>275.7</v>
      </c>
      <c r="C405" s="16">
        <v>275.7</v>
      </c>
      <c r="D405" s="24">
        <v>203.2</v>
      </c>
      <c r="E405" s="16"/>
    </row>
    <row r="406" spans="1:5" ht="20.25" customHeight="1" x14ac:dyDescent="0.25">
      <c r="A406" s="84" t="s">
        <v>169</v>
      </c>
      <c r="B406" s="25">
        <f>B407+B409+B408</f>
        <v>1056.9000000000001</v>
      </c>
      <c r="C406" s="25">
        <f>C407+C409+C408</f>
        <v>1056.9000000000001</v>
      </c>
      <c r="D406" s="25">
        <f>D407+D409+D408</f>
        <v>717.2</v>
      </c>
      <c r="E406" s="25"/>
    </row>
    <row r="407" spans="1:5" ht="25.5" x14ac:dyDescent="0.25">
      <c r="A407" s="54" t="s">
        <v>136</v>
      </c>
      <c r="B407" s="21">
        <v>546.29999999999995</v>
      </c>
      <c r="C407" s="16">
        <v>546.29999999999995</v>
      </c>
      <c r="D407" s="24">
        <v>340</v>
      </c>
      <c r="E407" s="16"/>
    </row>
    <row r="408" spans="1:5" x14ac:dyDescent="0.25">
      <c r="A408" s="83" t="s">
        <v>84</v>
      </c>
      <c r="B408" s="21">
        <v>10</v>
      </c>
      <c r="C408" s="16">
        <v>10</v>
      </c>
      <c r="D408" s="24"/>
      <c r="E408" s="16"/>
    </row>
    <row r="409" spans="1:5" x14ac:dyDescent="0.25">
      <c r="A409" s="83" t="s">
        <v>81</v>
      </c>
      <c r="B409" s="21">
        <v>500.6</v>
      </c>
      <c r="C409" s="16">
        <v>500.6</v>
      </c>
      <c r="D409" s="24">
        <v>377.2</v>
      </c>
      <c r="E409" s="16"/>
    </row>
    <row r="410" spans="1:5" ht="33" customHeight="1" x14ac:dyDescent="0.25">
      <c r="A410" s="81" t="s">
        <v>55</v>
      </c>
      <c r="B410" s="25">
        <f>B411+B413+B412</f>
        <v>435.1</v>
      </c>
      <c r="C410" s="25">
        <f t="shared" ref="C410:D410" si="17">C411+C413+C412</f>
        <v>435.1</v>
      </c>
      <c r="D410" s="25">
        <f t="shared" si="17"/>
        <v>298.3</v>
      </c>
      <c r="E410" s="25"/>
    </row>
    <row r="411" spans="1:5" ht="27" customHeight="1" x14ac:dyDescent="0.25">
      <c r="A411" s="54" t="s">
        <v>291</v>
      </c>
      <c r="B411" s="21">
        <v>253.1</v>
      </c>
      <c r="C411" s="16">
        <v>253.1</v>
      </c>
      <c r="D411" s="24">
        <v>164</v>
      </c>
      <c r="E411" s="16"/>
    </row>
    <row r="412" spans="1:5" ht="18" customHeight="1" x14ac:dyDescent="0.25">
      <c r="A412" s="83" t="s">
        <v>84</v>
      </c>
      <c r="B412" s="21">
        <v>3.5</v>
      </c>
      <c r="C412" s="16">
        <v>3.5</v>
      </c>
      <c r="D412" s="24"/>
      <c r="E412" s="16"/>
    </row>
    <row r="413" spans="1:5" x14ac:dyDescent="0.25">
      <c r="A413" s="83" t="s">
        <v>81</v>
      </c>
      <c r="B413" s="21">
        <v>178.5</v>
      </c>
      <c r="C413" s="16">
        <v>178.5</v>
      </c>
      <c r="D413" s="24">
        <v>134.30000000000001</v>
      </c>
      <c r="E413" s="16"/>
    </row>
    <row r="414" spans="1:5" ht="15.75" x14ac:dyDescent="0.25">
      <c r="A414" s="81" t="s">
        <v>288</v>
      </c>
      <c r="B414" s="25">
        <f>B415+B416+B418+B417</f>
        <v>741.19999999999993</v>
      </c>
      <c r="C414" s="25">
        <f>C415+C416+C418+C417</f>
        <v>741.19999999999993</v>
      </c>
      <c r="D414" s="25">
        <f>D415+D416+D418+D417</f>
        <v>517.59999999999991</v>
      </c>
      <c r="E414" s="25"/>
    </row>
    <row r="415" spans="1:5" x14ac:dyDescent="0.25">
      <c r="A415" s="54" t="s">
        <v>72</v>
      </c>
      <c r="B415" s="21">
        <v>208.7</v>
      </c>
      <c r="C415" s="16">
        <v>208.7</v>
      </c>
      <c r="D415" s="24">
        <v>124.1</v>
      </c>
      <c r="E415" s="16"/>
    </row>
    <row r="416" spans="1:5" x14ac:dyDescent="0.25">
      <c r="A416" s="83" t="s">
        <v>84</v>
      </c>
      <c r="B416" s="21">
        <v>1</v>
      </c>
      <c r="C416" s="16">
        <v>1</v>
      </c>
      <c r="D416" s="24"/>
      <c r="E416" s="16"/>
    </row>
    <row r="417" spans="1:5" ht="28.5" customHeight="1" x14ac:dyDescent="0.25">
      <c r="A417" s="54" t="s">
        <v>159</v>
      </c>
      <c r="B417" s="21">
        <v>3.6</v>
      </c>
      <c r="C417" s="16">
        <v>3.6</v>
      </c>
      <c r="D417" s="24">
        <v>2.8</v>
      </c>
      <c r="E417" s="16"/>
    </row>
    <row r="418" spans="1:5" x14ac:dyDescent="0.25">
      <c r="A418" s="76" t="s">
        <v>81</v>
      </c>
      <c r="B418" s="21">
        <v>527.9</v>
      </c>
      <c r="C418" s="16">
        <v>527.9</v>
      </c>
      <c r="D418" s="24">
        <v>390.7</v>
      </c>
      <c r="E418" s="16"/>
    </row>
    <row r="419" spans="1:5" ht="15.75" x14ac:dyDescent="0.25">
      <c r="A419" s="93" t="s">
        <v>15</v>
      </c>
      <c r="B419" s="97">
        <f>B420+B421+B422</f>
        <v>983.80000000000007</v>
      </c>
      <c r="C419" s="98">
        <f>C420+C421+C422</f>
        <v>972.80000000000007</v>
      </c>
      <c r="D419" s="98">
        <f>D420+D421+D422</f>
        <v>695</v>
      </c>
      <c r="E419" s="98">
        <f>E420+E421+E422</f>
        <v>11</v>
      </c>
    </row>
    <row r="420" spans="1:5" x14ac:dyDescent="0.25">
      <c r="A420" s="54" t="s">
        <v>72</v>
      </c>
      <c r="B420" s="21">
        <v>860.6</v>
      </c>
      <c r="C420" s="16">
        <v>860.6</v>
      </c>
      <c r="D420" s="24">
        <v>646.29999999999995</v>
      </c>
      <c r="E420" s="16"/>
    </row>
    <row r="421" spans="1:5" x14ac:dyDescent="0.25">
      <c r="A421" s="83" t="s">
        <v>84</v>
      </c>
      <c r="B421" s="21">
        <v>97</v>
      </c>
      <c r="C421" s="16">
        <v>86</v>
      </c>
      <c r="D421" s="24">
        <v>28.7</v>
      </c>
      <c r="E421" s="16">
        <v>11</v>
      </c>
    </row>
    <row r="422" spans="1:5" x14ac:dyDescent="0.25">
      <c r="A422" s="76" t="s">
        <v>81</v>
      </c>
      <c r="B422" s="21">
        <v>26.2</v>
      </c>
      <c r="C422" s="16">
        <v>26.2</v>
      </c>
      <c r="D422" s="24">
        <v>20</v>
      </c>
      <c r="E422" s="16"/>
    </row>
    <row r="423" spans="1:5" ht="15.75" x14ac:dyDescent="0.25">
      <c r="A423" s="93" t="s">
        <v>16</v>
      </c>
      <c r="B423" s="25">
        <f>B424+B425+B426</f>
        <v>280.2</v>
      </c>
      <c r="C423" s="25">
        <f>C424+C425+C426</f>
        <v>276.2</v>
      </c>
      <c r="D423" s="25">
        <f>D424+D425+D426</f>
        <v>187.29999999999998</v>
      </c>
      <c r="E423" s="25">
        <f>E424+E425+E426</f>
        <v>4</v>
      </c>
    </row>
    <row r="424" spans="1:5" x14ac:dyDescent="0.25">
      <c r="A424" s="54" t="s">
        <v>72</v>
      </c>
      <c r="B424" s="21">
        <v>215.5</v>
      </c>
      <c r="C424" s="16">
        <v>215.5</v>
      </c>
      <c r="D424" s="24">
        <v>164.5</v>
      </c>
      <c r="E424" s="16"/>
    </row>
    <row r="425" spans="1:5" x14ac:dyDescent="0.25">
      <c r="A425" s="83" t="s">
        <v>84</v>
      </c>
      <c r="B425" s="21">
        <v>58</v>
      </c>
      <c r="C425" s="16">
        <v>54</v>
      </c>
      <c r="D425" s="24">
        <v>17.7</v>
      </c>
      <c r="E425" s="16">
        <v>4</v>
      </c>
    </row>
    <row r="426" spans="1:5" x14ac:dyDescent="0.25">
      <c r="A426" s="76" t="s">
        <v>81</v>
      </c>
      <c r="B426" s="21">
        <v>6.7</v>
      </c>
      <c r="C426" s="16">
        <v>6.7</v>
      </c>
      <c r="D426" s="24">
        <v>5.0999999999999996</v>
      </c>
      <c r="E426" s="16"/>
    </row>
    <row r="427" spans="1:5" ht="15.75" x14ac:dyDescent="0.25">
      <c r="A427" s="93" t="s">
        <v>2</v>
      </c>
      <c r="B427" s="25">
        <f>B428+B429</f>
        <v>229.4</v>
      </c>
      <c r="C427" s="25">
        <f t="shared" ref="C427:D427" si="18">C428+C429</f>
        <v>229.4</v>
      </c>
      <c r="D427" s="25">
        <f t="shared" si="18"/>
        <v>159.6</v>
      </c>
      <c r="E427" s="25"/>
    </row>
    <row r="428" spans="1:5" x14ac:dyDescent="0.25">
      <c r="A428" s="54" t="s">
        <v>72</v>
      </c>
      <c r="B428" s="21">
        <v>227.4</v>
      </c>
      <c r="C428" s="16">
        <v>227.4</v>
      </c>
      <c r="D428" s="24">
        <v>159.6</v>
      </c>
      <c r="E428" s="16"/>
    </row>
    <row r="429" spans="1:5" x14ac:dyDescent="0.25">
      <c r="A429" s="83" t="s">
        <v>84</v>
      </c>
      <c r="B429" s="21">
        <v>2</v>
      </c>
      <c r="C429" s="16">
        <v>2</v>
      </c>
      <c r="D429" s="24"/>
      <c r="E429" s="16"/>
    </row>
    <row r="430" spans="1:5" ht="15.75" x14ac:dyDescent="0.25">
      <c r="A430" s="92" t="s">
        <v>11</v>
      </c>
      <c r="B430" s="25">
        <f>B431+B432</f>
        <v>326.89999999999998</v>
      </c>
      <c r="C430" s="25">
        <f t="shared" ref="C430:E430" si="19">C431+C432</f>
        <v>324.59999999999997</v>
      </c>
      <c r="D430" s="25">
        <f t="shared" si="19"/>
        <v>224.9</v>
      </c>
      <c r="E430" s="25">
        <f t="shared" si="19"/>
        <v>2.2999999999999998</v>
      </c>
    </row>
    <row r="431" spans="1:5" x14ac:dyDescent="0.25">
      <c r="A431" s="54" t="s">
        <v>72</v>
      </c>
      <c r="B431" s="21">
        <v>310.2</v>
      </c>
      <c r="C431" s="16">
        <v>310.2</v>
      </c>
      <c r="D431" s="24">
        <v>224.9</v>
      </c>
      <c r="E431" s="16"/>
    </row>
    <row r="432" spans="1:5" x14ac:dyDescent="0.25">
      <c r="A432" s="76" t="s">
        <v>84</v>
      </c>
      <c r="B432" s="21">
        <v>16.7</v>
      </c>
      <c r="C432" s="16">
        <v>14.4</v>
      </c>
      <c r="D432" s="24"/>
      <c r="E432" s="16">
        <v>2.2999999999999998</v>
      </c>
    </row>
    <row r="433" spans="1:5" x14ac:dyDescent="0.25">
      <c r="A433" s="94" t="s">
        <v>12</v>
      </c>
      <c r="B433" s="25">
        <f>B434+B435</f>
        <v>105.2</v>
      </c>
      <c r="C433" s="52">
        <f>C434+C435</f>
        <v>105.2</v>
      </c>
      <c r="D433" s="52">
        <f>D434+D435</f>
        <v>64.5</v>
      </c>
      <c r="E433" s="52"/>
    </row>
    <row r="434" spans="1:5" x14ac:dyDescent="0.25">
      <c r="A434" s="54" t="s">
        <v>72</v>
      </c>
      <c r="B434" s="21">
        <v>93.2</v>
      </c>
      <c r="C434" s="16">
        <v>93.2</v>
      </c>
      <c r="D434" s="24">
        <v>64.5</v>
      </c>
      <c r="E434" s="16"/>
    </row>
    <row r="435" spans="1:5" x14ac:dyDescent="0.25">
      <c r="A435" s="83" t="s">
        <v>84</v>
      </c>
      <c r="B435" s="21">
        <v>12</v>
      </c>
      <c r="C435" s="16">
        <v>12</v>
      </c>
      <c r="D435" s="24"/>
      <c r="E435" s="16"/>
    </row>
    <row r="436" spans="1:5" ht="15.75" x14ac:dyDescent="0.25">
      <c r="A436" s="92" t="s">
        <v>19</v>
      </c>
      <c r="B436" s="25">
        <f>B437+B438</f>
        <v>174.89999999999998</v>
      </c>
      <c r="C436" s="25">
        <f>C437+C438</f>
        <v>174.89999999999998</v>
      </c>
      <c r="D436" s="25">
        <f>D437+D438</f>
        <v>126</v>
      </c>
      <c r="E436" s="25"/>
    </row>
    <row r="437" spans="1:5" x14ac:dyDescent="0.25">
      <c r="A437" s="54" t="s">
        <v>72</v>
      </c>
      <c r="B437" s="21">
        <v>32.299999999999997</v>
      </c>
      <c r="C437" s="16">
        <v>32.299999999999997</v>
      </c>
      <c r="D437" s="24">
        <v>17.100000000000001</v>
      </c>
      <c r="E437" s="16"/>
    </row>
    <row r="438" spans="1:5" x14ac:dyDescent="0.25">
      <c r="A438" s="67" t="s">
        <v>81</v>
      </c>
      <c r="B438" s="21">
        <v>142.6</v>
      </c>
      <c r="C438" s="16">
        <v>142.6</v>
      </c>
      <c r="D438" s="24">
        <v>108.9</v>
      </c>
      <c r="E438" s="16"/>
    </row>
    <row r="439" spans="1:5" ht="15.75" x14ac:dyDescent="0.25">
      <c r="A439" s="74" t="s">
        <v>292</v>
      </c>
      <c r="B439" s="25">
        <f>B440</f>
        <v>85.8</v>
      </c>
      <c r="C439" s="25">
        <f t="shared" ref="C439:E439" si="20">C440</f>
        <v>78.8</v>
      </c>
      <c r="D439" s="25">
        <f t="shared" si="20"/>
        <v>26</v>
      </c>
      <c r="E439" s="25">
        <f t="shared" si="20"/>
        <v>7</v>
      </c>
    </row>
    <row r="440" spans="1:5" x14ac:dyDescent="0.25">
      <c r="A440" s="54" t="s">
        <v>90</v>
      </c>
      <c r="B440" s="21">
        <v>85.8</v>
      </c>
      <c r="C440" s="21">
        <v>78.8</v>
      </c>
      <c r="D440" s="96">
        <v>26</v>
      </c>
      <c r="E440" s="21">
        <v>7</v>
      </c>
    </row>
    <row r="441" spans="1:5" ht="15.75" x14ac:dyDescent="0.25">
      <c r="A441" s="92" t="s">
        <v>91</v>
      </c>
      <c r="B441" s="25">
        <f>B207+B212+B216+B220+B224+B228+B232+B236+B240+B244+B248+B252+B256+B260+B264+B268+B272+B276+B280+B284+B288+B292+B296+B300+B304+B308+B312+B316+B320+B324+B328+B332+B336+B340+B344+B348+B353+B357+B361+B365+B369+B373+B378+B382+B386+B390+B394+B398+B402+B406+B410+B414+B419+B423+B427+B430+B433+B436+B439</f>
        <v>39078.300000000003</v>
      </c>
      <c r="C441" s="25">
        <f t="shared" ref="C441:E441" si="21">C207+C212+C216+C220+C224+C228+C232+C236+C240+C244+C248+C252+C256+C260+C264+C268+C272+C276+C280+C284+C288+C292+C296+C300+C304+C308+C312+C316+C320+C324+C328+C332+C336+C340+C344+C348+C353+C357+C361+C365+C369+C373+C378+C382+C386+C390+C394+C398+C402+C406+C410+C414+C419+C423+C427+C430+C433+C436+C439</f>
        <v>39022.9</v>
      </c>
      <c r="D441" s="25">
        <f t="shared" si="21"/>
        <v>24977.899999999998</v>
      </c>
      <c r="E441" s="25">
        <f t="shared" si="21"/>
        <v>55.4</v>
      </c>
    </row>
    <row r="442" spans="1:5" x14ac:dyDescent="0.25">
      <c r="A442" s="54" t="s">
        <v>72</v>
      </c>
      <c r="B442" s="21">
        <f>B208+B213+B217+B221+B225+B229+B233+B237+B241+B245+B249+B253+B257+B261+B265+B269+B273+B277+B281+B285+B289+B293+B297+B301+B305+B309+B313+B317+B321+B325+B329+B333+B337+B341+B345+B349+B354+B358+B362+B366+B370+B374+B379+B383+B387+B391+B395+B399+B403+B415+B420+B424+B428+B431+B434+B437+B440</f>
        <v>15883.299999999997</v>
      </c>
      <c r="C442" s="21">
        <f t="shared" ref="C442:E442" si="22">C208+C213+C217+C221+C225+C229+C233+C237+C241+C245+C249+C253+C257+C261+C265+C269+C273+C277+C281+C285+C289+C293+C297+C301+C305+C309+C313+C317+C321+C325+C329+C333+C337+C341+C345+C349+C354+C358+C362+C366+C370+C374+C379+C383+C387+C391+C395+C399+C403+C415+C420+C424+C428+C431+C434+C437+C440</f>
        <v>15876.299999999997</v>
      </c>
      <c r="D442" s="21">
        <f t="shared" si="22"/>
        <v>10358.299999999999</v>
      </c>
      <c r="E442" s="21">
        <f t="shared" si="22"/>
        <v>7</v>
      </c>
    </row>
    <row r="443" spans="1:5" x14ac:dyDescent="0.25">
      <c r="A443" s="83" t="s">
        <v>85</v>
      </c>
      <c r="B443" s="21">
        <f>B214+B218+B222+B226+B230+B234+B238+B242+B246+B250+B254+B258+B262+B266+B270+B274+B278+B282+B286+B290+B294+B298+B302+B306+B310+B314+B318+B322+B326+B330+B334+B338+B342+B346+B350+B355+B359+B363+B367+B371+B375+B380+B384+B388+B392+B396+B400+B404+B408+B412+B416+B421+B425+B429+B432+B435</f>
        <v>1791.7</v>
      </c>
      <c r="C443" s="21">
        <f>C214+C218+C222+C226+C230+C234+C238+C242+C246+C250+C254+C258+C262+C266+C270+C274+C278+C282+C286+C290+C294+C298+C302+C306+C310+C314+C318+C322+C326+C330+C334+C338+C342+C346+C350+C355+C359+C363+C367+C371+C375+C380+C384+C388+C392+C396+C400+C404+C408+C412+C416+C421+C425+C429+C432+C435</f>
        <v>1764.3000000000004</v>
      </c>
      <c r="D443" s="21">
        <f>D214+D218+D222+D226+D230+D234+D238+D242+D246+D250+D254+D258+D262+D266+D270+D274+D278+D282+D286+D290+D294+D298+D302+D306+D310+D314+D318+D322+D326+D330+D334+D338+D342+D346+D350+D355+D359+D363+D367+D371+D375+D380+D384+D388+D392+D396+D400+D404+D408+D412+D416+D421+D425+D429+D432+D435</f>
        <v>73.8</v>
      </c>
      <c r="E443" s="21">
        <f>E214+E218+E222+E226+E230+E234+E238+E242+E246+E250+E254+E258+E262+E266+E270+E274+E278+E282+E286+E290+E294+E298+E302+E306+E310+E314+E318+E322+E326+E330+E334+E338+E342+E346+E350+E355+E359+E363+E367+E371+E375+E380+E384+E388+E392+E396+E400+E404+E408+E412+E416+E421+E425+E429+E432+E435</f>
        <v>27.400000000000002</v>
      </c>
    </row>
    <row r="444" spans="1:5" x14ac:dyDescent="0.25">
      <c r="A444" s="83" t="s">
        <v>81</v>
      </c>
      <c r="B444" s="21">
        <f>B209+B215+B219+B223+B227+B231+B235+B239+B243+B247+B251+B255+B259+B263+B267+B271+B275+B279+B283+B287+B291+B295+B299+B303+B307+B311+B315+B319+B323+B327+B331+B335+B339+B343+B347+B351+B356+B360+B364+B368+B372+B376+B381+B385+B389+B393+B397+B401+B405+B409+B413+B418+B422+B426+B438</f>
        <v>19623.099999999999</v>
      </c>
      <c r="C444" s="21">
        <f>C209+C215+C219+C223+C227+C231+C235+C239+C243+C247+C251+C255+C259+C263+C267+C271+C275+C279+C283+C287+C291+C295+C299+C303+C307+C311+C315+C319+C323+C327+C331+C335+C339+C343+C347+C351+C356+C360+C364+C368+C372+C376+C381+C385+C389+C393+C397+C401+C405+C409+C413+C418+C422+C426+C438</f>
        <v>19609.099999999999</v>
      </c>
      <c r="D444" s="21">
        <f>D209+D215+D219+D223+D227+D231+D235+D239+D243+D247+D251+D255+D259+D263+D267+D271+D275+D279+D283+D287+D291+D295+D299+D303+D307+D311+D315+D319+D323+D327+D331+D335+D339+D343+D347+D351+D356+D360+D364+D368+D372+D376+D381+D385+D389+D393+D397+D401+D405+D409+D413+D418+D422+D426+D438</f>
        <v>13839.000000000004</v>
      </c>
      <c r="E444" s="21">
        <f>E209+E215+E219+E223+E227+E231+E235+E239+E243+E247+E251+E255+E259+E263+E267+E271+E275+E279+E283+E287+E291+E295+E299+E303+E307+E311+E315+E319+E323+E327+E331+E335+E339+E343+E347+E351+E356+E360+E364+E368+E372+E376+E381+E385+E389+E393+E397+E401+E405+E409+E413+E418+E422+E426+E438</f>
        <v>14</v>
      </c>
    </row>
    <row r="445" spans="1:5" ht="31.5" customHeight="1" x14ac:dyDescent="0.25">
      <c r="A445" s="54" t="s">
        <v>138</v>
      </c>
      <c r="B445" s="99">
        <f>B407+B411+B377+B417+B352</f>
        <v>1477.9</v>
      </c>
      <c r="C445" s="99">
        <f>C407+C411+C377+C417+C352</f>
        <v>1470.9</v>
      </c>
      <c r="D445" s="99">
        <f>D407+D411+D377+D417+D352</f>
        <v>706.8</v>
      </c>
      <c r="E445" s="99">
        <f>E407+E411+E377+E417+E352</f>
        <v>7</v>
      </c>
    </row>
    <row r="446" spans="1:5" ht="19.5" customHeight="1" x14ac:dyDescent="0.25">
      <c r="A446" s="54" t="s">
        <v>303</v>
      </c>
      <c r="B446" s="21">
        <f>B210</f>
        <v>42.3</v>
      </c>
      <c r="C446" s="16">
        <f>C210</f>
        <v>42.3</v>
      </c>
      <c r="D446" s="16"/>
      <c r="E446" s="16"/>
    </row>
    <row r="447" spans="1:5" ht="19.5" customHeight="1" x14ac:dyDescent="0.25">
      <c r="A447" s="67" t="s">
        <v>264</v>
      </c>
      <c r="B447" s="16">
        <f>B211</f>
        <v>260</v>
      </c>
      <c r="C447" s="16">
        <f t="shared" ref="C447" si="23">C211</f>
        <v>260</v>
      </c>
      <c r="D447" s="16"/>
      <c r="E447" s="16"/>
    </row>
    <row r="448" spans="1:5" ht="36" customHeight="1" x14ac:dyDescent="0.25">
      <c r="A448" s="237" t="s">
        <v>129</v>
      </c>
      <c r="B448" s="238"/>
      <c r="C448" s="238"/>
      <c r="D448" s="238"/>
      <c r="E448" s="238"/>
    </row>
    <row r="449" spans="1:5" ht="15.75" x14ac:dyDescent="0.25">
      <c r="A449" s="92" t="s">
        <v>51</v>
      </c>
      <c r="B449" s="100">
        <f>B450</f>
        <v>27.9</v>
      </c>
      <c r="C449" s="27">
        <f>C450</f>
        <v>27.9</v>
      </c>
      <c r="D449" s="27"/>
      <c r="E449" s="27"/>
    </row>
    <row r="450" spans="1:5" x14ac:dyDescent="0.25">
      <c r="A450" s="54" t="s">
        <v>89</v>
      </c>
      <c r="B450" s="21">
        <v>27.9</v>
      </c>
      <c r="C450" s="16">
        <v>27.9</v>
      </c>
      <c r="D450" s="24"/>
      <c r="E450" s="16"/>
    </row>
    <row r="451" spans="1:5" ht="15.75" x14ac:dyDescent="0.25">
      <c r="A451" s="92" t="s">
        <v>92</v>
      </c>
      <c r="B451" s="25">
        <f>B452</f>
        <v>27.9</v>
      </c>
      <c r="C451" s="25">
        <f>C452</f>
        <v>27.9</v>
      </c>
      <c r="D451" s="25"/>
      <c r="E451" s="25"/>
    </row>
    <row r="452" spans="1:5" x14ac:dyDescent="0.25">
      <c r="A452" s="101" t="s">
        <v>90</v>
      </c>
      <c r="B452" s="99">
        <f>B450</f>
        <v>27.9</v>
      </c>
      <c r="C452" s="99">
        <f>C450</f>
        <v>27.9</v>
      </c>
      <c r="D452" s="28"/>
      <c r="E452" s="26"/>
    </row>
    <row r="453" spans="1:5" ht="28.5" customHeight="1" x14ac:dyDescent="0.25">
      <c r="A453" s="102" t="s">
        <v>93</v>
      </c>
      <c r="B453" s="29"/>
      <c r="C453" s="29"/>
      <c r="D453" s="30"/>
      <c r="E453" s="29"/>
    </row>
    <row r="454" spans="1:5" ht="31.5" x14ac:dyDescent="0.25">
      <c r="A454" s="81" t="s">
        <v>268</v>
      </c>
      <c r="B454" s="100">
        <f>B455+B456</f>
        <v>4433.3999999999996</v>
      </c>
      <c r="C454" s="100">
        <f>C455+C456</f>
        <v>4433.3999999999996</v>
      </c>
      <c r="D454" s="100"/>
      <c r="E454" s="100"/>
    </row>
    <row r="455" spans="1:5" x14ac:dyDescent="0.25">
      <c r="A455" s="54" t="s">
        <v>72</v>
      </c>
      <c r="B455" s="21">
        <v>3101</v>
      </c>
      <c r="C455" s="16">
        <v>3101</v>
      </c>
      <c r="D455" s="24"/>
      <c r="E455" s="16"/>
    </row>
    <row r="456" spans="1:5" ht="38.25" x14ac:dyDescent="0.25">
      <c r="A456" s="54" t="s">
        <v>127</v>
      </c>
      <c r="B456" s="21">
        <v>1332.4</v>
      </c>
      <c r="C456" s="16">
        <v>1332.4</v>
      </c>
      <c r="D456" s="24"/>
      <c r="E456" s="16"/>
    </row>
    <row r="457" spans="1:5" ht="15.75" x14ac:dyDescent="0.25">
      <c r="A457" s="92" t="s">
        <v>51</v>
      </c>
      <c r="B457" s="25">
        <f>B458</f>
        <v>1768.4</v>
      </c>
      <c r="C457" s="52">
        <f>C458</f>
        <v>1700</v>
      </c>
      <c r="D457" s="52"/>
      <c r="E457" s="52">
        <f t="shared" ref="E457" si="24">E458</f>
        <v>68.400000000000006</v>
      </c>
    </row>
    <row r="458" spans="1:5" x14ac:dyDescent="0.25">
      <c r="A458" s="54" t="s">
        <v>90</v>
      </c>
      <c r="B458" s="214">
        <v>1768.4</v>
      </c>
      <c r="C458" s="180">
        <v>1700</v>
      </c>
      <c r="D458" s="229"/>
      <c r="E458" s="180">
        <v>68.400000000000006</v>
      </c>
    </row>
    <row r="459" spans="1:5" ht="15.75" x14ac:dyDescent="0.25">
      <c r="A459" s="92" t="s">
        <v>20</v>
      </c>
      <c r="B459" s="25">
        <f>B460+B461+B462</f>
        <v>1180.7</v>
      </c>
      <c r="C459" s="25">
        <f>C460+C461+C462</f>
        <v>1179.3</v>
      </c>
      <c r="D459" s="25">
        <f>D460+D461+D462</f>
        <v>769.3</v>
      </c>
      <c r="E459" s="25">
        <f>E460+E461+E462</f>
        <v>1.4</v>
      </c>
    </row>
    <row r="460" spans="1:5" x14ac:dyDescent="0.25">
      <c r="A460" s="54" t="s">
        <v>72</v>
      </c>
      <c r="B460" s="21">
        <v>811.5</v>
      </c>
      <c r="C460" s="16">
        <v>811.5</v>
      </c>
      <c r="D460" s="24">
        <v>552.4</v>
      </c>
      <c r="E460" s="16"/>
    </row>
    <row r="461" spans="1:5" ht="38.25" x14ac:dyDescent="0.25">
      <c r="A461" s="54" t="s">
        <v>127</v>
      </c>
      <c r="B461" s="21">
        <v>293.2</v>
      </c>
      <c r="C461" s="16">
        <v>293.2</v>
      </c>
      <c r="D461" s="24">
        <v>201.6</v>
      </c>
      <c r="E461" s="16"/>
    </row>
    <row r="462" spans="1:5" x14ac:dyDescent="0.25">
      <c r="A462" s="83" t="s">
        <v>85</v>
      </c>
      <c r="B462" s="21">
        <v>76</v>
      </c>
      <c r="C462" s="16">
        <v>74.599999999999994</v>
      </c>
      <c r="D462" s="24">
        <v>15.3</v>
      </c>
      <c r="E462" s="16">
        <v>1.4</v>
      </c>
    </row>
    <row r="463" spans="1:5" ht="15.75" x14ac:dyDescent="0.25">
      <c r="A463" s="92" t="s">
        <v>17</v>
      </c>
      <c r="B463" s="25">
        <f>B464+B465+B466</f>
        <v>267</v>
      </c>
      <c r="C463" s="52">
        <f>C464+C465+C466</f>
        <v>267</v>
      </c>
      <c r="D463" s="52">
        <f>D464+D465+D466</f>
        <v>166</v>
      </c>
      <c r="E463" s="52"/>
    </row>
    <row r="464" spans="1:5" x14ac:dyDescent="0.25">
      <c r="A464" s="54" t="s">
        <v>72</v>
      </c>
      <c r="B464" s="21">
        <v>70.7</v>
      </c>
      <c r="C464" s="16">
        <v>70.7</v>
      </c>
      <c r="D464" s="24">
        <v>49.7</v>
      </c>
      <c r="E464" s="16"/>
    </row>
    <row r="465" spans="1:5" ht="38.25" x14ac:dyDescent="0.25">
      <c r="A465" s="54" t="s">
        <v>127</v>
      </c>
      <c r="B465" s="21">
        <v>158.30000000000001</v>
      </c>
      <c r="C465" s="16">
        <v>158.30000000000001</v>
      </c>
      <c r="D465" s="24">
        <v>98.3</v>
      </c>
      <c r="E465" s="16"/>
    </row>
    <row r="466" spans="1:5" x14ac:dyDescent="0.25">
      <c r="A466" s="76" t="s">
        <v>85</v>
      </c>
      <c r="B466" s="21">
        <v>38</v>
      </c>
      <c r="C466" s="16">
        <v>38</v>
      </c>
      <c r="D466" s="24">
        <v>18</v>
      </c>
      <c r="E466" s="16"/>
    </row>
    <row r="467" spans="1:5" ht="15.75" x14ac:dyDescent="0.25">
      <c r="A467" s="103" t="s">
        <v>157</v>
      </c>
      <c r="B467" s="25">
        <f>B468+B469+B471+B472+B470</f>
        <v>422.1</v>
      </c>
      <c r="C467" s="25">
        <f>C468+C469+C471+C472+C470</f>
        <v>422.1</v>
      </c>
      <c r="D467" s="25">
        <f>D468+D469+D471+D472+D470</f>
        <v>284</v>
      </c>
      <c r="E467" s="25"/>
    </row>
    <row r="468" spans="1:5" x14ac:dyDescent="0.25">
      <c r="A468" s="54" t="s">
        <v>72</v>
      </c>
      <c r="B468" s="21">
        <v>29.3</v>
      </c>
      <c r="C468" s="16">
        <v>29.3</v>
      </c>
      <c r="D468" s="24">
        <v>14</v>
      </c>
      <c r="E468" s="16"/>
    </row>
    <row r="469" spans="1:5" ht="38.25" x14ac:dyDescent="0.25">
      <c r="A469" s="54" t="s">
        <v>127</v>
      </c>
      <c r="B469" s="21">
        <v>156.30000000000001</v>
      </c>
      <c r="C469" s="16">
        <v>156.30000000000001</v>
      </c>
      <c r="D469" s="24">
        <v>107.8</v>
      </c>
      <c r="E469" s="16"/>
    </row>
    <row r="470" spans="1:5" ht="25.5" x14ac:dyDescent="0.25">
      <c r="A470" s="54" t="s">
        <v>137</v>
      </c>
      <c r="B470" s="21">
        <v>68.900000000000006</v>
      </c>
      <c r="C470" s="16">
        <v>68.900000000000006</v>
      </c>
      <c r="D470" s="24">
        <v>46.1</v>
      </c>
      <c r="E470" s="16"/>
    </row>
    <row r="471" spans="1:5" x14ac:dyDescent="0.25">
      <c r="A471" s="83" t="s">
        <v>85</v>
      </c>
      <c r="B471" s="21">
        <v>55.1</v>
      </c>
      <c r="C471" s="16">
        <v>55.1</v>
      </c>
      <c r="D471" s="24">
        <v>31.2</v>
      </c>
      <c r="E471" s="16"/>
    </row>
    <row r="472" spans="1:5" x14ac:dyDescent="0.25">
      <c r="A472" s="76" t="s">
        <v>81</v>
      </c>
      <c r="B472" s="21">
        <v>112.5</v>
      </c>
      <c r="C472" s="16">
        <v>112.5</v>
      </c>
      <c r="D472" s="24">
        <v>84.9</v>
      </c>
      <c r="E472" s="16"/>
    </row>
    <row r="473" spans="1:5" ht="15.75" x14ac:dyDescent="0.25">
      <c r="A473" s="93" t="s">
        <v>94</v>
      </c>
      <c r="B473" s="25">
        <f t="shared" ref="B473:E474" si="25">B454+B457+B459+B463+B467</f>
        <v>8071.5999999999995</v>
      </c>
      <c r="C473" s="25">
        <f t="shared" si="25"/>
        <v>8001.8</v>
      </c>
      <c r="D473" s="25">
        <f t="shared" si="25"/>
        <v>1219.3</v>
      </c>
      <c r="E473" s="25">
        <f t="shared" si="25"/>
        <v>69.800000000000011</v>
      </c>
    </row>
    <row r="474" spans="1:5" x14ac:dyDescent="0.25">
      <c r="A474" s="54" t="s">
        <v>72</v>
      </c>
      <c r="B474" s="21">
        <f t="shared" si="25"/>
        <v>5780.9</v>
      </c>
      <c r="C474" s="21">
        <f t="shared" si="25"/>
        <v>5712.5</v>
      </c>
      <c r="D474" s="21">
        <f t="shared" si="25"/>
        <v>616.1</v>
      </c>
      <c r="E474" s="21">
        <f t="shared" si="25"/>
        <v>68.400000000000006</v>
      </c>
    </row>
    <row r="475" spans="1:5" ht="38.25" x14ac:dyDescent="0.25">
      <c r="A475" s="54" t="s">
        <v>127</v>
      </c>
      <c r="B475" s="21">
        <f>B456+B461+B465+B469</f>
        <v>1940.2</v>
      </c>
      <c r="C475" s="21">
        <f>C456+C461+C465+C469</f>
        <v>1940.2</v>
      </c>
      <c r="D475" s="21">
        <f>D456+D461+D465+D469</f>
        <v>407.7</v>
      </c>
      <c r="E475" s="21"/>
    </row>
    <row r="476" spans="1:5" ht="25.5" x14ac:dyDescent="0.25">
      <c r="A476" s="54" t="s">
        <v>137</v>
      </c>
      <c r="B476" s="21">
        <f>B470</f>
        <v>68.900000000000006</v>
      </c>
      <c r="C476" s="21">
        <f>C470</f>
        <v>68.900000000000006</v>
      </c>
      <c r="D476" s="21">
        <f>D470</f>
        <v>46.1</v>
      </c>
      <c r="E476" s="21"/>
    </row>
    <row r="477" spans="1:5" x14ac:dyDescent="0.25">
      <c r="A477" s="83" t="s">
        <v>85</v>
      </c>
      <c r="B477" s="21">
        <f>B462+B466+B471</f>
        <v>169.1</v>
      </c>
      <c r="C477" s="21">
        <f>C462+C466+C471</f>
        <v>167.7</v>
      </c>
      <c r="D477" s="21">
        <f>D462+D466+D471</f>
        <v>64.5</v>
      </c>
      <c r="E477" s="21">
        <f>E462+E466+E471</f>
        <v>1.4</v>
      </c>
    </row>
    <row r="478" spans="1:5" x14ac:dyDescent="0.25">
      <c r="A478" s="83" t="s">
        <v>81</v>
      </c>
      <c r="B478" s="99">
        <f>B472</f>
        <v>112.5</v>
      </c>
      <c r="C478" s="99">
        <f>C472</f>
        <v>112.5</v>
      </c>
      <c r="D478" s="99">
        <f>D472</f>
        <v>84.9</v>
      </c>
      <c r="E478" s="99"/>
    </row>
    <row r="479" spans="1:5" ht="26.25" customHeight="1" x14ac:dyDescent="0.25">
      <c r="A479" s="104" t="s">
        <v>95</v>
      </c>
      <c r="B479" s="29"/>
      <c r="C479" s="29"/>
      <c r="D479" s="30"/>
      <c r="E479" s="29"/>
    </row>
    <row r="480" spans="1:5" ht="15.75" x14ac:dyDescent="0.25">
      <c r="A480" s="92" t="s">
        <v>51</v>
      </c>
      <c r="B480" s="100">
        <f>B481+B482</f>
        <v>40.799999999999997</v>
      </c>
      <c r="C480" s="100">
        <f t="shared" ref="C480:D480" si="26">C481+C482</f>
        <v>40.799999999999997</v>
      </c>
      <c r="D480" s="100">
        <f t="shared" si="26"/>
        <v>3.7</v>
      </c>
      <c r="E480" s="100"/>
    </row>
    <row r="481" spans="1:8" x14ac:dyDescent="0.25">
      <c r="A481" s="105" t="s">
        <v>71</v>
      </c>
      <c r="B481" s="21">
        <v>36</v>
      </c>
      <c r="C481" s="16">
        <v>36</v>
      </c>
      <c r="D481" s="24"/>
      <c r="E481" s="16"/>
    </row>
    <row r="482" spans="1:8" ht="38.25" x14ac:dyDescent="0.25">
      <c r="A482" s="67" t="s">
        <v>127</v>
      </c>
      <c r="B482" s="21">
        <v>4.8</v>
      </c>
      <c r="C482" s="21">
        <v>4.8</v>
      </c>
      <c r="D482" s="96">
        <v>3.7</v>
      </c>
      <c r="E482" s="21"/>
    </row>
    <row r="483" spans="1:8" ht="15.75" x14ac:dyDescent="0.25">
      <c r="A483" s="93" t="s">
        <v>96</v>
      </c>
      <c r="B483" s="25">
        <f>B486+B484+B485</f>
        <v>357</v>
      </c>
      <c r="C483" s="25">
        <f t="shared" ref="C483:D483" si="27">C486+C484+C485</f>
        <v>357</v>
      </c>
      <c r="D483" s="25">
        <f t="shared" si="27"/>
        <v>238</v>
      </c>
      <c r="E483" s="25"/>
    </row>
    <row r="484" spans="1:8" x14ac:dyDescent="0.25">
      <c r="A484" s="54" t="s">
        <v>72</v>
      </c>
      <c r="B484" s="21">
        <v>8.4</v>
      </c>
      <c r="C484" s="21">
        <v>8.4</v>
      </c>
      <c r="D484" s="21">
        <v>6.4</v>
      </c>
      <c r="E484" s="25"/>
    </row>
    <row r="485" spans="1:8" x14ac:dyDescent="0.25">
      <c r="A485" s="83" t="s">
        <v>85</v>
      </c>
      <c r="B485" s="21">
        <v>0.6</v>
      </c>
      <c r="C485" s="21">
        <v>0.6</v>
      </c>
      <c r="D485" s="21"/>
      <c r="E485" s="25"/>
    </row>
    <row r="486" spans="1:8" ht="38.25" x14ac:dyDescent="0.25">
      <c r="A486" s="54" t="s">
        <v>211</v>
      </c>
      <c r="B486" s="21">
        <v>348</v>
      </c>
      <c r="C486" s="21">
        <v>348</v>
      </c>
      <c r="D486" s="96">
        <v>231.6</v>
      </c>
      <c r="E486" s="21"/>
    </row>
    <row r="487" spans="1:8" ht="15.75" x14ac:dyDescent="0.25">
      <c r="A487" s="92" t="s">
        <v>143</v>
      </c>
      <c r="B487" s="25">
        <f>B480+B483</f>
        <v>397.8</v>
      </c>
      <c r="C487" s="25">
        <f t="shared" ref="C487:D487" si="28">C480+C483</f>
        <v>397.8</v>
      </c>
      <c r="D487" s="25">
        <f t="shared" si="28"/>
        <v>241.7</v>
      </c>
      <c r="E487" s="25"/>
    </row>
    <row r="488" spans="1:8" x14ac:dyDescent="0.25">
      <c r="A488" s="105" t="s">
        <v>71</v>
      </c>
      <c r="B488" s="21">
        <f>B481+B484</f>
        <v>44.4</v>
      </c>
      <c r="C488" s="21">
        <f t="shared" ref="C488:D488" si="29">C481+C484</f>
        <v>44.4</v>
      </c>
      <c r="D488" s="21">
        <f t="shared" si="29"/>
        <v>6.4</v>
      </c>
      <c r="E488" s="21"/>
    </row>
    <row r="489" spans="1:8" x14ac:dyDescent="0.25">
      <c r="A489" s="83" t="s">
        <v>85</v>
      </c>
      <c r="B489" s="21">
        <f>B485</f>
        <v>0.6</v>
      </c>
      <c r="C489" s="21">
        <f t="shared" ref="C489" si="30">C485</f>
        <v>0.6</v>
      </c>
      <c r="D489" s="21"/>
      <c r="E489" s="21"/>
    </row>
    <row r="490" spans="1:8" ht="38.25" x14ac:dyDescent="0.25">
      <c r="A490" s="54" t="s">
        <v>127</v>
      </c>
      <c r="B490" s="21">
        <f>B486+B482</f>
        <v>352.8</v>
      </c>
      <c r="C490" s="21">
        <f t="shared" ref="C490:D490" si="31">C486+C482</f>
        <v>352.8</v>
      </c>
      <c r="D490" s="21">
        <f t="shared" si="31"/>
        <v>235.29999999999998</v>
      </c>
      <c r="E490" s="21"/>
      <c r="F490" s="7"/>
      <c r="H490" s="7"/>
    </row>
    <row r="491" spans="1:8" ht="15.75" x14ac:dyDescent="0.25">
      <c r="A491" s="92" t="s">
        <v>222</v>
      </c>
      <c r="B491" s="221">
        <f>B22+B31+B38+B43+B133+B139+B144+B149+B155+B188+B202+B441+B451+B473+B487</f>
        <v>73647.100000000006</v>
      </c>
      <c r="C491" s="221">
        <f t="shared" ref="C491:E491" si="32">C22+C31+C38+C43+C133+C139+C144+C149+C155+C188+C202+C441+C451+C473+C487</f>
        <v>64988.000000000007</v>
      </c>
      <c r="D491" s="221">
        <f t="shared" si="32"/>
        <v>33161.299999999996</v>
      </c>
      <c r="E491" s="221">
        <f t="shared" si="32"/>
        <v>8659.1</v>
      </c>
    </row>
    <row r="492" spans="1:8" x14ac:dyDescent="0.25">
      <c r="A492" s="54" t="s">
        <v>71</v>
      </c>
      <c r="B492" s="21">
        <f>B23+B32+B39+B44+B134+B145+B156+B189+B203+B442+B452+B474+B488+B150</f>
        <v>41887</v>
      </c>
      <c r="C492" s="21">
        <f>C23+C32+C39+C44+C134+C145+C156+C189+C203+C442+C452+C474+C488+C150</f>
        <v>36607.699999999997</v>
      </c>
      <c r="D492" s="21">
        <f>D23+D32+D39+D44+D134+D145+D156+D189+D203+D442+D452+D474+D488+D150</f>
        <v>17330.7</v>
      </c>
      <c r="E492" s="21">
        <f>E23+E32+E39+E44+E134+E145+E156+E189+E203+E442+E452+E474+E488+E150</f>
        <v>5279.3</v>
      </c>
      <c r="F492" s="220"/>
    </row>
    <row r="493" spans="1:8" ht="38.25" x14ac:dyDescent="0.25">
      <c r="A493" s="54" t="s">
        <v>127</v>
      </c>
      <c r="B493" s="21">
        <f>B24+B135+B475+B490</f>
        <v>2925.8</v>
      </c>
      <c r="C493" s="21">
        <f>C24+C135+C475+C490</f>
        <v>2925.8</v>
      </c>
      <c r="D493" s="21">
        <f>D24+D135+D475+D490</f>
        <v>966</v>
      </c>
      <c r="E493" s="21"/>
      <c r="F493" s="220"/>
    </row>
    <row r="494" spans="1:8" x14ac:dyDescent="0.25">
      <c r="A494" s="105" t="s">
        <v>97</v>
      </c>
      <c r="B494" s="21">
        <f>B140+B190+B204+B443+B477+B489</f>
        <v>2676.2</v>
      </c>
      <c r="C494" s="21">
        <f>C140+C190+C204+C443+C477+C489</f>
        <v>2629.5</v>
      </c>
      <c r="D494" s="21">
        <f>D140+D190+D204+D443+D477+D489</f>
        <v>141</v>
      </c>
      <c r="E494" s="21">
        <f>E140+E190+E204+E443+E477+E489</f>
        <v>46.699999999999996</v>
      </c>
      <c r="F494" s="220"/>
    </row>
    <row r="495" spans="1:8" x14ac:dyDescent="0.25">
      <c r="A495" s="105" t="s">
        <v>98</v>
      </c>
      <c r="B495" s="21">
        <f>B205+B444+B478</f>
        <v>19764.899999999998</v>
      </c>
      <c r="C495" s="21">
        <f>C205+C444+C478</f>
        <v>19750.899999999998</v>
      </c>
      <c r="D495" s="21">
        <f>D205+D444+D478</f>
        <v>13946.300000000003</v>
      </c>
      <c r="E495" s="21">
        <f>E205+E444+E478</f>
        <v>14</v>
      </c>
      <c r="F495" s="220"/>
    </row>
    <row r="496" spans="1:8" ht="25.5" x14ac:dyDescent="0.25">
      <c r="A496" s="54" t="s">
        <v>139</v>
      </c>
      <c r="B496" s="21">
        <f>B445+B476</f>
        <v>1546.8000000000002</v>
      </c>
      <c r="C496" s="21">
        <f>C445+C476</f>
        <v>1539.8000000000002</v>
      </c>
      <c r="D496" s="21">
        <f>D445+D476</f>
        <v>752.9</v>
      </c>
      <c r="E496" s="21">
        <f>E445+E476</f>
        <v>7</v>
      </c>
      <c r="F496" s="220"/>
    </row>
    <row r="497" spans="1:7" ht="25.5" x14ac:dyDescent="0.25">
      <c r="A497" s="54" t="s">
        <v>152</v>
      </c>
      <c r="B497" s="21">
        <f>B33</f>
        <v>1900</v>
      </c>
      <c r="C497" s="21"/>
      <c r="D497" s="21"/>
      <c r="E497" s="21">
        <f>E33</f>
        <v>1900</v>
      </c>
      <c r="F497" s="220"/>
      <c r="G497" s="133"/>
    </row>
    <row r="498" spans="1:7" ht="38.25" x14ac:dyDescent="0.25">
      <c r="A498" s="54" t="s">
        <v>171</v>
      </c>
      <c r="B498" s="21">
        <f>B157</f>
        <v>1200</v>
      </c>
      <c r="C498" s="21">
        <f>C157</f>
        <v>1200</v>
      </c>
      <c r="D498" s="21"/>
      <c r="E498" s="21"/>
      <c r="F498" s="220"/>
    </row>
    <row r="499" spans="1:7" x14ac:dyDescent="0.25">
      <c r="A499" s="54" t="s">
        <v>212</v>
      </c>
      <c r="B499" s="21">
        <f>B25+B447</f>
        <v>292</v>
      </c>
      <c r="C499" s="21">
        <f t="shared" ref="C499:D499" si="33">C25+C447</f>
        <v>292</v>
      </c>
      <c r="D499" s="21">
        <f t="shared" si="33"/>
        <v>24.400000000000002</v>
      </c>
      <c r="E499" s="21"/>
      <c r="F499" s="220"/>
    </row>
    <row r="500" spans="1:7" ht="18" customHeight="1" x14ac:dyDescent="0.25">
      <c r="A500" s="54" t="s">
        <v>154</v>
      </c>
      <c r="B500" s="214">
        <f>B34</f>
        <v>1412.1</v>
      </c>
      <c r="C500" s="214"/>
      <c r="D500" s="214"/>
      <c r="E500" s="214">
        <f t="shared" ref="E500" si="34">E34</f>
        <v>1412.1</v>
      </c>
      <c r="F500" s="220"/>
    </row>
    <row r="501" spans="1:7" ht="18" customHeight="1" x14ac:dyDescent="0.25">
      <c r="A501" s="54" t="s">
        <v>304</v>
      </c>
      <c r="B501" s="214">
        <f>B446</f>
        <v>42.3</v>
      </c>
      <c r="C501" s="214">
        <f t="shared" ref="C501" si="35">C446</f>
        <v>42.3</v>
      </c>
      <c r="D501" s="214"/>
      <c r="E501" s="214"/>
      <c r="F501" s="220"/>
    </row>
    <row r="502" spans="1:7" ht="30.75" customHeight="1" x14ac:dyDescent="0.25">
      <c r="A502" s="143" t="s">
        <v>305</v>
      </c>
      <c r="B502" s="183">
        <f>B491-B19</f>
        <v>71492.800000000003</v>
      </c>
      <c r="C502" s="183">
        <f>C491-C19</f>
        <v>64988.000000000007</v>
      </c>
      <c r="D502" s="183">
        <f>D491-D19</f>
        <v>33161.299999999996</v>
      </c>
      <c r="E502" s="183">
        <f>E491-E19</f>
        <v>6504.8</v>
      </c>
      <c r="F502" s="220"/>
    </row>
    <row r="503" spans="1:7" x14ac:dyDescent="0.25">
      <c r="A503" s="7"/>
      <c r="B503" s="7"/>
      <c r="C503" s="7"/>
      <c r="D503" s="32"/>
      <c r="E503" s="7"/>
    </row>
    <row r="504" spans="1:7" x14ac:dyDescent="0.25">
      <c r="A504" s="7"/>
      <c r="B504" s="7"/>
      <c r="C504" s="7"/>
      <c r="D504" s="32"/>
      <c r="E504" s="7"/>
    </row>
    <row r="505" spans="1:7" x14ac:dyDescent="0.25">
      <c r="A505" s="7"/>
      <c r="B505" s="9"/>
      <c r="C505" s="9"/>
      <c r="D505" s="9"/>
      <c r="E505" s="9"/>
    </row>
    <row r="506" spans="1:7" x14ac:dyDescent="0.25">
      <c r="A506" s="7"/>
      <c r="B506" s="7"/>
      <c r="C506" s="7"/>
      <c r="D506" s="32"/>
      <c r="E506" s="7"/>
    </row>
    <row r="507" spans="1:7" x14ac:dyDescent="0.25">
      <c r="A507" s="7"/>
      <c r="B507" s="7"/>
      <c r="C507" s="7"/>
      <c r="D507" s="32"/>
      <c r="E507" s="7"/>
    </row>
    <row r="508" spans="1:7" x14ac:dyDescent="0.25">
      <c r="A508" s="7"/>
      <c r="B508" s="7"/>
      <c r="C508" s="7"/>
      <c r="D508" s="32"/>
      <c r="E508" s="7"/>
    </row>
    <row r="509" spans="1:7" x14ac:dyDescent="0.25">
      <c r="A509" s="7"/>
      <c r="B509" s="7"/>
      <c r="C509" s="7"/>
      <c r="D509" s="32"/>
      <c r="E509" s="7"/>
    </row>
    <row r="510" spans="1:7" x14ac:dyDescent="0.25">
      <c r="A510" s="7"/>
      <c r="B510" s="7"/>
      <c r="C510" s="7"/>
      <c r="D510" s="32"/>
      <c r="E510" s="7"/>
    </row>
    <row r="511" spans="1:7" x14ac:dyDescent="0.25">
      <c r="A511" s="7"/>
      <c r="B511" s="7"/>
      <c r="C511" s="7"/>
      <c r="D511" s="32"/>
      <c r="E511" s="7"/>
    </row>
    <row r="512" spans="1:7" x14ac:dyDescent="0.25">
      <c r="A512" s="7"/>
      <c r="B512" s="7"/>
      <c r="C512" s="7"/>
      <c r="D512" s="32"/>
      <c r="E512" s="7"/>
    </row>
    <row r="513" spans="1:5" x14ac:dyDescent="0.25">
      <c r="A513" s="7"/>
      <c r="B513" s="7"/>
      <c r="C513" s="7"/>
      <c r="D513" s="32"/>
      <c r="E513" s="7"/>
    </row>
    <row r="514" spans="1:5" x14ac:dyDescent="0.25">
      <c r="A514" s="7"/>
      <c r="B514" s="7"/>
      <c r="C514" s="7"/>
      <c r="D514" s="32"/>
      <c r="E514" s="7"/>
    </row>
    <row r="515" spans="1:5" x14ac:dyDescent="0.25">
      <c r="A515" s="7"/>
      <c r="B515" s="7"/>
      <c r="C515" s="7"/>
      <c r="D515" s="32"/>
      <c r="E515" s="7"/>
    </row>
    <row r="516" spans="1:5" x14ac:dyDescent="0.25">
      <c r="A516" s="7"/>
      <c r="B516" s="7"/>
      <c r="C516" s="7"/>
      <c r="D516" s="32"/>
      <c r="E516" s="7"/>
    </row>
    <row r="517" spans="1:5" x14ac:dyDescent="0.25">
      <c r="A517" s="7"/>
      <c r="B517" s="7"/>
      <c r="C517" s="7"/>
      <c r="D517" s="32"/>
      <c r="E517" s="7"/>
    </row>
    <row r="518" spans="1:5" x14ac:dyDescent="0.25">
      <c r="A518" s="7"/>
      <c r="B518" s="7"/>
      <c r="C518" s="7"/>
      <c r="D518" s="32"/>
      <c r="E518" s="7"/>
    </row>
    <row r="519" spans="1:5" x14ac:dyDescent="0.25">
      <c r="A519" s="7"/>
      <c r="B519" s="7"/>
      <c r="C519" s="7"/>
      <c r="D519" s="32"/>
      <c r="E519" s="7"/>
    </row>
    <row r="520" spans="1:5" x14ac:dyDescent="0.25">
      <c r="A520" s="7"/>
      <c r="B520" s="7"/>
      <c r="C520" s="7"/>
      <c r="D520" s="32"/>
      <c r="E520" s="7"/>
    </row>
    <row r="521" spans="1:5" x14ac:dyDescent="0.25">
      <c r="A521" s="7"/>
      <c r="B521" s="7"/>
      <c r="C521" s="7"/>
      <c r="D521" s="32"/>
      <c r="E521" s="7"/>
    </row>
    <row r="522" spans="1:5" x14ac:dyDescent="0.25">
      <c r="A522" s="7"/>
      <c r="B522" s="7"/>
      <c r="C522" s="7"/>
      <c r="D522" s="32"/>
      <c r="E522" s="7"/>
    </row>
    <row r="523" spans="1:5" x14ac:dyDescent="0.25">
      <c r="A523" s="7"/>
      <c r="B523" s="7"/>
      <c r="C523" s="7"/>
      <c r="D523" s="32"/>
      <c r="E523" s="7"/>
    </row>
    <row r="524" spans="1:5" x14ac:dyDescent="0.25">
      <c r="A524" s="7"/>
      <c r="B524" s="7"/>
      <c r="C524" s="7"/>
      <c r="D524" s="32"/>
      <c r="E524" s="7"/>
    </row>
    <row r="525" spans="1:5" x14ac:dyDescent="0.25">
      <c r="A525" s="7"/>
      <c r="B525" s="7"/>
      <c r="C525" s="7"/>
      <c r="D525" s="32"/>
      <c r="E525" s="7"/>
    </row>
    <row r="526" spans="1:5" x14ac:dyDescent="0.25">
      <c r="A526" s="7"/>
      <c r="B526" s="7"/>
      <c r="C526" s="7"/>
      <c r="D526" s="32"/>
      <c r="E526" s="7"/>
    </row>
    <row r="527" spans="1:5" x14ac:dyDescent="0.25">
      <c r="A527" s="7"/>
      <c r="B527" s="7"/>
      <c r="C527" s="7"/>
      <c r="D527" s="32"/>
      <c r="E527" s="7"/>
    </row>
    <row r="528" spans="1:5" x14ac:dyDescent="0.25">
      <c r="A528" s="7"/>
      <c r="B528" s="7"/>
      <c r="C528" s="7"/>
      <c r="D528" s="32"/>
      <c r="E528" s="7"/>
    </row>
    <row r="529" spans="1:5" x14ac:dyDescent="0.25">
      <c r="A529" s="7"/>
      <c r="B529" s="7"/>
      <c r="C529" s="7"/>
      <c r="D529" s="32"/>
      <c r="E529" s="7"/>
    </row>
    <row r="530" spans="1:5" x14ac:dyDescent="0.25">
      <c r="A530" s="7"/>
      <c r="B530" s="7"/>
      <c r="C530" s="7"/>
      <c r="D530" s="32"/>
      <c r="E530" s="7"/>
    </row>
    <row r="531" spans="1:5" x14ac:dyDescent="0.25">
      <c r="A531" s="7"/>
      <c r="B531" s="7"/>
      <c r="C531" s="7"/>
      <c r="D531" s="32"/>
      <c r="E531" s="7"/>
    </row>
    <row r="532" spans="1:5" x14ac:dyDescent="0.25">
      <c r="A532" s="7"/>
      <c r="B532" s="7"/>
      <c r="C532" s="7"/>
      <c r="D532" s="32"/>
      <c r="E532" s="7"/>
    </row>
    <row r="533" spans="1:5" x14ac:dyDescent="0.25">
      <c r="A533" s="7"/>
      <c r="B533" s="7"/>
      <c r="C533" s="7"/>
      <c r="D533" s="32"/>
      <c r="E533" s="7"/>
    </row>
    <row r="534" spans="1:5" x14ac:dyDescent="0.25">
      <c r="A534" s="7"/>
      <c r="B534" s="7"/>
      <c r="C534" s="7"/>
      <c r="D534" s="32"/>
      <c r="E534" s="7"/>
    </row>
    <row r="535" spans="1:5" x14ac:dyDescent="0.25">
      <c r="A535" s="7"/>
      <c r="B535" s="7"/>
      <c r="C535" s="7"/>
      <c r="D535" s="32"/>
      <c r="E535" s="7"/>
    </row>
    <row r="536" spans="1:5" x14ac:dyDescent="0.25">
      <c r="A536" s="7"/>
      <c r="B536" s="7"/>
      <c r="C536" s="7"/>
      <c r="D536" s="32"/>
      <c r="E536" s="7"/>
    </row>
    <row r="537" spans="1:5" x14ac:dyDescent="0.25">
      <c r="A537" s="7"/>
      <c r="B537" s="7"/>
      <c r="C537" s="7"/>
      <c r="D537" s="32"/>
      <c r="E537" s="7"/>
    </row>
    <row r="538" spans="1:5" x14ac:dyDescent="0.25">
      <c r="A538" s="7"/>
      <c r="B538" s="7"/>
      <c r="C538" s="7"/>
      <c r="D538" s="32"/>
      <c r="E538" s="7"/>
    </row>
    <row r="539" spans="1:5" x14ac:dyDescent="0.25">
      <c r="A539" s="7"/>
      <c r="B539" s="7"/>
      <c r="C539" s="7"/>
      <c r="D539" s="32"/>
      <c r="E539" s="7"/>
    </row>
    <row r="540" spans="1:5" x14ac:dyDescent="0.25">
      <c r="A540" s="7"/>
      <c r="B540" s="7"/>
      <c r="C540" s="7"/>
      <c r="D540" s="32"/>
      <c r="E540" s="7"/>
    </row>
    <row r="541" spans="1:5" x14ac:dyDescent="0.25">
      <c r="A541" s="7"/>
      <c r="B541" s="7"/>
      <c r="C541" s="7"/>
      <c r="D541" s="32"/>
      <c r="E541" s="7"/>
    </row>
    <row r="542" spans="1:5" x14ac:dyDescent="0.25">
      <c r="A542" s="7"/>
      <c r="B542" s="7"/>
      <c r="C542" s="7"/>
      <c r="D542" s="32"/>
      <c r="E542" s="7"/>
    </row>
    <row r="543" spans="1:5" x14ac:dyDescent="0.25">
      <c r="A543" s="7"/>
      <c r="B543" s="7"/>
      <c r="C543" s="7"/>
      <c r="D543" s="32"/>
      <c r="E543" s="7"/>
    </row>
    <row r="544" spans="1:5" x14ac:dyDescent="0.25">
      <c r="A544" s="7"/>
      <c r="B544" s="7"/>
      <c r="C544" s="7"/>
      <c r="D544" s="32"/>
      <c r="E544" s="7"/>
    </row>
    <row r="545" spans="1:5" x14ac:dyDescent="0.25">
      <c r="A545" s="7"/>
      <c r="B545" s="7"/>
      <c r="C545" s="7"/>
      <c r="D545" s="32"/>
      <c r="E545" s="7"/>
    </row>
    <row r="546" spans="1:5" x14ac:dyDescent="0.25">
      <c r="A546" s="7"/>
      <c r="B546" s="7"/>
      <c r="C546" s="7"/>
      <c r="D546" s="32"/>
      <c r="E546" s="7"/>
    </row>
    <row r="547" spans="1:5" x14ac:dyDescent="0.25">
      <c r="A547" s="7"/>
      <c r="B547" s="7"/>
      <c r="C547" s="7"/>
      <c r="D547" s="32"/>
      <c r="E547" s="7"/>
    </row>
    <row r="548" spans="1:5" x14ac:dyDescent="0.25">
      <c r="A548" s="7"/>
      <c r="B548" s="7"/>
      <c r="C548" s="7"/>
      <c r="D548" s="32"/>
      <c r="E548" s="7"/>
    </row>
    <row r="549" spans="1:5" x14ac:dyDescent="0.25">
      <c r="A549" s="7"/>
      <c r="B549" s="7"/>
      <c r="C549" s="7"/>
      <c r="D549" s="32"/>
      <c r="E549" s="7"/>
    </row>
    <row r="550" spans="1:5" x14ac:dyDescent="0.25">
      <c r="A550" s="7"/>
      <c r="B550" s="7"/>
      <c r="C550" s="7"/>
      <c r="D550" s="32"/>
      <c r="E550" s="7"/>
    </row>
    <row r="551" spans="1:5" x14ac:dyDescent="0.25">
      <c r="A551" s="7"/>
      <c r="B551" s="7"/>
      <c r="C551" s="7"/>
      <c r="D551" s="32"/>
      <c r="E551" s="7"/>
    </row>
    <row r="552" spans="1:5" x14ac:dyDescent="0.25">
      <c r="A552" s="7"/>
      <c r="B552" s="7"/>
      <c r="C552" s="7"/>
      <c r="D552" s="32"/>
      <c r="E552" s="7"/>
    </row>
    <row r="553" spans="1:5" x14ac:dyDescent="0.25">
      <c r="A553" s="7"/>
      <c r="B553" s="7"/>
      <c r="C553" s="7"/>
      <c r="D553" s="32"/>
      <c r="E553" s="7"/>
    </row>
    <row r="554" spans="1:5" x14ac:dyDescent="0.25">
      <c r="A554" s="7"/>
      <c r="B554" s="7"/>
      <c r="C554" s="7"/>
      <c r="D554" s="32"/>
      <c r="E554" s="7"/>
    </row>
    <row r="555" spans="1:5" x14ac:dyDescent="0.25">
      <c r="A555" s="7"/>
      <c r="B555" s="7"/>
      <c r="C555" s="7"/>
      <c r="D555" s="32"/>
      <c r="E555" s="7"/>
    </row>
    <row r="556" spans="1:5" x14ac:dyDescent="0.25">
      <c r="A556" s="7"/>
      <c r="B556" s="7"/>
      <c r="C556" s="7"/>
      <c r="D556" s="32"/>
      <c r="E556" s="7"/>
    </row>
    <row r="557" spans="1:5" x14ac:dyDescent="0.25">
      <c r="A557" s="7"/>
      <c r="B557" s="7"/>
      <c r="C557" s="7"/>
      <c r="D557" s="32"/>
      <c r="E557" s="7"/>
    </row>
    <row r="558" spans="1:5" x14ac:dyDescent="0.25">
      <c r="A558" s="7"/>
      <c r="B558" s="7"/>
      <c r="C558" s="7"/>
      <c r="D558" s="32"/>
      <c r="E558" s="7"/>
    </row>
    <row r="559" spans="1:5" x14ac:dyDescent="0.25">
      <c r="A559" s="7"/>
      <c r="B559" s="7"/>
      <c r="C559" s="7"/>
      <c r="D559" s="32"/>
      <c r="E559" s="7"/>
    </row>
    <row r="560" spans="1:5" x14ac:dyDescent="0.25">
      <c r="A560" s="7"/>
      <c r="B560" s="7"/>
      <c r="C560" s="7"/>
      <c r="D560" s="32"/>
      <c r="E560" s="7"/>
    </row>
    <row r="561" spans="1:5" x14ac:dyDescent="0.25">
      <c r="A561" s="7"/>
      <c r="B561" s="7"/>
      <c r="C561" s="7"/>
      <c r="D561" s="32"/>
      <c r="E561" s="7"/>
    </row>
    <row r="562" spans="1:5" x14ac:dyDescent="0.25">
      <c r="A562" s="7"/>
      <c r="B562" s="7"/>
      <c r="C562" s="7"/>
      <c r="D562" s="32"/>
      <c r="E562" s="7"/>
    </row>
    <row r="563" spans="1:5" x14ac:dyDescent="0.25">
      <c r="A563" s="7"/>
      <c r="B563" s="7"/>
      <c r="C563" s="7"/>
      <c r="D563" s="32"/>
      <c r="E563" s="7"/>
    </row>
    <row r="564" spans="1:5" x14ac:dyDescent="0.25">
      <c r="A564" s="7"/>
      <c r="B564" s="7"/>
      <c r="C564" s="7"/>
      <c r="D564" s="32"/>
      <c r="E564" s="7"/>
    </row>
    <row r="565" spans="1:5" x14ac:dyDescent="0.25">
      <c r="A565" s="7"/>
      <c r="B565" s="7"/>
      <c r="C565" s="7"/>
      <c r="D565" s="32"/>
      <c r="E565" s="7"/>
    </row>
    <row r="566" spans="1:5" x14ac:dyDescent="0.25">
      <c r="A566" s="7"/>
      <c r="B566" s="7"/>
      <c r="C566" s="7"/>
      <c r="D566" s="32"/>
      <c r="E566" s="7"/>
    </row>
    <row r="567" spans="1:5" x14ac:dyDescent="0.25">
      <c r="A567" s="7"/>
      <c r="B567" s="7"/>
      <c r="C567" s="7"/>
      <c r="D567" s="32"/>
      <c r="E567" s="7"/>
    </row>
    <row r="568" spans="1:5" x14ac:dyDescent="0.25">
      <c r="A568" s="7"/>
      <c r="B568" s="7"/>
      <c r="C568" s="7"/>
      <c r="D568" s="32"/>
      <c r="E568" s="7"/>
    </row>
    <row r="569" spans="1:5" x14ac:dyDescent="0.25">
      <c r="A569" s="7"/>
      <c r="B569" s="7"/>
      <c r="C569" s="7"/>
      <c r="D569" s="32"/>
      <c r="E569" s="7"/>
    </row>
    <row r="570" spans="1:5" x14ac:dyDescent="0.25">
      <c r="A570" s="7"/>
      <c r="B570" s="7"/>
      <c r="C570" s="7"/>
      <c r="D570" s="32"/>
      <c r="E570" s="7"/>
    </row>
    <row r="571" spans="1:5" x14ac:dyDescent="0.25">
      <c r="A571" s="7"/>
      <c r="B571" s="7"/>
      <c r="C571" s="7"/>
      <c r="D571" s="32"/>
      <c r="E571" s="7"/>
    </row>
    <row r="572" spans="1:5" x14ac:dyDescent="0.25">
      <c r="A572" s="7"/>
      <c r="B572" s="7"/>
      <c r="C572" s="7"/>
      <c r="D572" s="32"/>
      <c r="E572" s="7"/>
    </row>
    <row r="573" spans="1:5" x14ac:dyDescent="0.25">
      <c r="A573" s="7"/>
      <c r="B573" s="7"/>
      <c r="C573" s="7"/>
      <c r="D573" s="32"/>
      <c r="E573" s="7"/>
    </row>
    <row r="574" spans="1:5" x14ac:dyDescent="0.25">
      <c r="A574" s="7"/>
      <c r="B574" s="7"/>
      <c r="C574" s="7"/>
      <c r="D574" s="32"/>
      <c r="E574" s="7"/>
    </row>
    <row r="575" spans="1:5" x14ac:dyDescent="0.25">
      <c r="A575" s="7"/>
      <c r="B575" s="7"/>
      <c r="C575" s="7"/>
      <c r="D575" s="32"/>
      <c r="E575" s="7"/>
    </row>
    <row r="576" spans="1:5" x14ac:dyDescent="0.25">
      <c r="A576" s="7"/>
      <c r="B576" s="7"/>
      <c r="C576" s="7"/>
      <c r="D576" s="32"/>
      <c r="E576" s="7"/>
    </row>
    <row r="577" spans="1:5" x14ac:dyDescent="0.25">
      <c r="A577" s="7"/>
      <c r="B577" s="7"/>
      <c r="C577" s="7"/>
      <c r="D577" s="32"/>
      <c r="E577" s="7"/>
    </row>
    <row r="578" spans="1:5" x14ac:dyDescent="0.25">
      <c r="A578" s="7"/>
      <c r="B578" s="7"/>
      <c r="C578" s="7"/>
      <c r="D578" s="32"/>
      <c r="E578" s="7"/>
    </row>
    <row r="579" spans="1:5" x14ac:dyDescent="0.25">
      <c r="A579" s="7"/>
      <c r="B579" s="7"/>
      <c r="C579" s="7"/>
      <c r="D579" s="32"/>
      <c r="E579" s="7"/>
    </row>
    <row r="580" spans="1:5" x14ac:dyDescent="0.25">
      <c r="A580" s="7"/>
      <c r="B580" s="7"/>
      <c r="C580" s="7"/>
      <c r="D580" s="32"/>
      <c r="E580" s="7"/>
    </row>
    <row r="581" spans="1:5" x14ac:dyDescent="0.25">
      <c r="A581" s="7"/>
      <c r="B581" s="7"/>
      <c r="C581" s="7"/>
      <c r="D581" s="32"/>
      <c r="E581" s="7"/>
    </row>
    <row r="582" spans="1:5" x14ac:dyDescent="0.25">
      <c r="A582" s="7"/>
      <c r="B582" s="7"/>
      <c r="C582" s="7"/>
      <c r="D582" s="32"/>
      <c r="E582" s="7"/>
    </row>
    <row r="583" spans="1:5" x14ac:dyDescent="0.25">
      <c r="A583" s="7"/>
      <c r="B583" s="7"/>
      <c r="C583" s="7"/>
      <c r="D583" s="32"/>
      <c r="E583" s="7"/>
    </row>
    <row r="584" spans="1:5" x14ac:dyDescent="0.25">
      <c r="A584" s="7"/>
      <c r="B584" s="7"/>
      <c r="C584" s="7"/>
      <c r="D584" s="32"/>
      <c r="E584" s="7"/>
    </row>
    <row r="585" spans="1:5" x14ac:dyDescent="0.25">
      <c r="A585" s="7"/>
      <c r="B585" s="7"/>
      <c r="C585" s="7"/>
      <c r="D585" s="32"/>
      <c r="E585" s="7"/>
    </row>
    <row r="586" spans="1:5" x14ac:dyDescent="0.25">
      <c r="A586" s="7"/>
      <c r="B586" s="7"/>
      <c r="C586" s="7"/>
      <c r="D586" s="32"/>
      <c r="E586" s="7"/>
    </row>
    <row r="587" spans="1:5" x14ac:dyDescent="0.25">
      <c r="A587" s="7"/>
      <c r="B587" s="7"/>
      <c r="C587" s="7"/>
      <c r="D587" s="32"/>
      <c r="E587" s="7"/>
    </row>
    <row r="588" spans="1:5" x14ac:dyDescent="0.25">
      <c r="A588" s="7"/>
      <c r="B588" s="7"/>
      <c r="C588" s="7"/>
      <c r="D588" s="32"/>
      <c r="E588" s="7"/>
    </row>
    <row r="589" spans="1:5" x14ac:dyDescent="0.25">
      <c r="A589" s="7"/>
      <c r="B589" s="7"/>
      <c r="C589" s="7"/>
      <c r="D589" s="32"/>
      <c r="E589" s="7"/>
    </row>
    <row r="590" spans="1:5" x14ac:dyDescent="0.25">
      <c r="A590" s="7"/>
      <c r="B590" s="7"/>
      <c r="C590" s="7"/>
      <c r="D590" s="32"/>
      <c r="E590" s="7"/>
    </row>
    <row r="591" spans="1:5" x14ac:dyDescent="0.25">
      <c r="A591" s="7"/>
      <c r="B591" s="7"/>
      <c r="C591" s="7"/>
      <c r="D591" s="32"/>
      <c r="E591" s="7"/>
    </row>
    <row r="592" spans="1:5" x14ac:dyDescent="0.25">
      <c r="A592" s="7"/>
      <c r="B592" s="7"/>
      <c r="C592" s="7"/>
      <c r="D592" s="32"/>
      <c r="E592" s="7"/>
    </row>
    <row r="593" spans="1:5" x14ac:dyDescent="0.25">
      <c r="A593" s="7"/>
      <c r="B593" s="7"/>
      <c r="C593" s="7"/>
      <c r="D593" s="32"/>
      <c r="E593" s="7"/>
    </row>
    <row r="594" spans="1:5" x14ac:dyDescent="0.25">
      <c r="A594" s="7"/>
      <c r="B594" s="7"/>
      <c r="C594" s="7"/>
      <c r="D594" s="32"/>
      <c r="E594" s="7"/>
    </row>
    <row r="595" spans="1:5" x14ac:dyDescent="0.25">
      <c r="A595" s="7"/>
      <c r="B595" s="7"/>
      <c r="C595" s="7"/>
      <c r="D595" s="32"/>
      <c r="E595" s="7"/>
    </row>
    <row r="596" spans="1:5" x14ac:dyDescent="0.25">
      <c r="A596" s="7"/>
      <c r="B596" s="7"/>
      <c r="C596" s="7"/>
      <c r="D596" s="32"/>
      <c r="E596" s="7"/>
    </row>
    <row r="597" spans="1:5" x14ac:dyDescent="0.25">
      <c r="A597" s="7"/>
      <c r="B597" s="7"/>
      <c r="C597" s="7"/>
      <c r="D597" s="32"/>
      <c r="E597" s="7"/>
    </row>
    <row r="598" spans="1:5" x14ac:dyDescent="0.25">
      <c r="A598" s="7"/>
      <c r="B598" s="7"/>
      <c r="C598" s="7"/>
      <c r="D598" s="32"/>
      <c r="E598" s="7"/>
    </row>
  </sheetData>
  <mergeCells count="15">
    <mergeCell ref="A2:E2"/>
    <mergeCell ref="A26:E26"/>
    <mergeCell ref="A4:A6"/>
    <mergeCell ref="B4:B6"/>
    <mergeCell ref="C4:E4"/>
    <mergeCell ref="C5:D5"/>
    <mergeCell ref="A7:E7"/>
    <mergeCell ref="A448:E448"/>
    <mergeCell ref="A206:E206"/>
    <mergeCell ref="A35:E35"/>
    <mergeCell ref="A40:E40"/>
    <mergeCell ref="A158:E158"/>
    <mergeCell ref="A45:E45"/>
    <mergeCell ref="A136:E136"/>
    <mergeCell ref="A151:E151"/>
  </mergeCells>
  <phoneticPr fontId="3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workbookViewId="0">
      <selection activeCell="A28" sqref="A28"/>
    </sheetView>
  </sheetViews>
  <sheetFormatPr defaultRowHeight="12.75" x14ac:dyDescent="0.2"/>
  <cols>
    <col min="1" max="1" width="56.5703125" customWidth="1"/>
    <col min="2" max="2" width="26.5703125" customWidth="1"/>
  </cols>
  <sheetData>
    <row r="1" spans="1:2" ht="89.25" customHeight="1" x14ac:dyDescent="0.2">
      <c r="A1" s="11"/>
    </row>
    <row r="2" spans="1:2" ht="15.75" x14ac:dyDescent="0.25">
      <c r="A2" s="263"/>
      <c r="B2" s="250"/>
    </row>
    <row r="3" spans="1:2" ht="15.75" x14ac:dyDescent="0.25">
      <c r="A3" s="123"/>
      <c r="B3" s="124"/>
    </row>
    <row r="4" spans="1:2" ht="15.75" x14ac:dyDescent="0.25">
      <c r="A4" s="264" t="s">
        <v>260</v>
      </c>
      <c r="B4" s="264"/>
    </row>
    <row r="5" spans="1:2" ht="15.75" x14ac:dyDescent="0.25">
      <c r="A5" s="263"/>
      <c r="B5" s="263"/>
    </row>
    <row r="6" spans="1:2" x14ac:dyDescent="0.2">
      <c r="A6" s="11"/>
    </row>
    <row r="8" spans="1:2" ht="15.75" x14ac:dyDescent="0.2">
      <c r="A8" s="125" t="s">
        <v>185</v>
      </c>
      <c r="B8" s="125" t="s">
        <v>216</v>
      </c>
    </row>
    <row r="9" spans="1:2" ht="18.75" customHeight="1" x14ac:dyDescent="0.2">
      <c r="A9" s="48" t="s">
        <v>186</v>
      </c>
      <c r="B9" s="127">
        <f>SUM(B10+B12+B16)</f>
        <v>40527</v>
      </c>
    </row>
    <row r="10" spans="1:2" ht="20.25" customHeight="1" x14ac:dyDescent="0.2">
      <c r="A10" s="48" t="s">
        <v>187</v>
      </c>
      <c r="B10" s="127">
        <f>SUM(B11:B11)</f>
        <v>37142</v>
      </c>
    </row>
    <row r="11" spans="1:2" ht="17.25" customHeight="1" x14ac:dyDescent="0.2">
      <c r="A11" s="1" t="s">
        <v>213</v>
      </c>
      <c r="B11" s="126">
        <v>37142</v>
      </c>
    </row>
    <row r="12" spans="1:2" ht="18.75" customHeight="1" x14ac:dyDescent="0.2">
      <c r="A12" s="48" t="s">
        <v>188</v>
      </c>
      <c r="B12" s="127">
        <f>SUM(B13:B15)</f>
        <v>2915</v>
      </c>
    </row>
    <row r="13" spans="1:2" ht="17.25" customHeight="1" x14ac:dyDescent="0.2">
      <c r="A13" s="1" t="s">
        <v>189</v>
      </c>
      <c r="B13" s="126">
        <v>480</v>
      </c>
    </row>
    <row r="14" spans="1:2" ht="20.25" customHeight="1" x14ac:dyDescent="0.2">
      <c r="A14" s="1" t="s">
        <v>190</v>
      </c>
      <c r="B14" s="126">
        <v>35</v>
      </c>
    </row>
    <row r="15" spans="1:2" ht="19.5" customHeight="1" x14ac:dyDescent="0.2">
      <c r="A15" s="1" t="s">
        <v>191</v>
      </c>
      <c r="B15" s="126">
        <v>2400</v>
      </c>
    </row>
    <row r="16" spans="1:2" ht="15.75" x14ac:dyDescent="0.2">
      <c r="A16" s="48" t="s">
        <v>192</v>
      </c>
      <c r="B16" s="127">
        <f>SUM(B17:B19)</f>
        <v>470</v>
      </c>
    </row>
    <row r="17" spans="1:3" ht="15.75" x14ac:dyDescent="0.2">
      <c r="A17" s="1" t="s">
        <v>193</v>
      </c>
      <c r="B17" s="126">
        <v>170</v>
      </c>
    </row>
    <row r="18" spans="1:3" ht="15.75" x14ac:dyDescent="0.2">
      <c r="A18" s="1" t="s">
        <v>194</v>
      </c>
      <c r="B18" s="126">
        <v>45</v>
      </c>
    </row>
    <row r="19" spans="1:3" ht="15.75" x14ac:dyDescent="0.2">
      <c r="A19" s="1" t="s">
        <v>195</v>
      </c>
      <c r="B19" s="126">
        <v>255</v>
      </c>
    </row>
    <row r="20" spans="1:3" ht="15.75" x14ac:dyDescent="0.2">
      <c r="A20" s="48" t="s">
        <v>196</v>
      </c>
      <c r="B20" s="127">
        <f>B21+B27+B28+B29</f>
        <v>27671.8</v>
      </c>
    </row>
    <row r="21" spans="1:3" ht="15.75" x14ac:dyDescent="0.2">
      <c r="A21" s="48" t="s">
        <v>299</v>
      </c>
      <c r="B21" s="127">
        <f>B22+B23+B24+B26+B25</f>
        <v>27337.5</v>
      </c>
    </row>
    <row r="22" spans="1:3" ht="31.5" x14ac:dyDescent="0.2">
      <c r="A22" s="1" t="s">
        <v>197</v>
      </c>
      <c r="B22" s="126">
        <v>2925.8</v>
      </c>
    </row>
    <row r="23" spans="1:3" ht="15.75" x14ac:dyDescent="0.2">
      <c r="A23" s="1" t="s">
        <v>198</v>
      </c>
      <c r="B23" s="126">
        <v>19764.900000000001</v>
      </c>
    </row>
    <row r="24" spans="1:3" ht="47.25" x14ac:dyDescent="0.2">
      <c r="A24" s="1" t="s">
        <v>220</v>
      </c>
      <c r="B24" s="126">
        <v>1546.8</v>
      </c>
    </row>
    <row r="25" spans="1:3" ht="31.5" x14ac:dyDescent="0.2">
      <c r="A25" s="1" t="s">
        <v>267</v>
      </c>
      <c r="B25" s="126">
        <v>1900</v>
      </c>
      <c r="C25" s="50"/>
    </row>
    <row r="26" spans="1:3" ht="31.5" x14ac:dyDescent="0.2">
      <c r="A26" s="1" t="s">
        <v>210</v>
      </c>
      <c r="B26" s="131">
        <v>1200</v>
      </c>
    </row>
    <row r="27" spans="1:3" ht="18.75" customHeight="1" x14ac:dyDescent="0.2">
      <c r="A27" s="48" t="s">
        <v>258</v>
      </c>
      <c r="B27" s="127">
        <v>32</v>
      </c>
    </row>
    <row r="28" spans="1:3" ht="18.75" customHeight="1" x14ac:dyDescent="0.2">
      <c r="A28" s="48" t="s">
        <v>300</v>
      </c>
      <c r="B28" s="127">
        <v>42.3</v>
      </c>
    </row>
    <row r="29" spans="1:3" ht="18.75" customHeight="1" x14ac:dyDescent="0.2">
      <c r="A29" s="48" t="s">
        <v>296</v>
      </c>
      <c r="B29" s="127">
        <f>B30</f>
        <v>260</v>
      </c>
    </row>
    <row r="30" spans="1:3" ht="18.75" customHeight="1" x14ac:dyDescent="0.2">
      <c r="A30" s="1" t="s">
        <v>297</v>
      </c>
      <c r="B30" s="126">
        <v>260</v>
      </c>
    </row>
    <row r="31" spans="1:3" ht="15.75" x14ac:dyDescent="0.2">
      <c r="A31" s="48" t="s">
        <v>199</v>
      </c>
      <c r="B31" s="127">
        <f>SUM(B32,B36,B40,B42)</f>
        <v>3936.2</v>
      </c>
    </row>
    <row r="32" spans="1:3" ht="15.75" x14ac:dyDescent="0.2">
      <c r="A32" s="48" t="s">
        <v>200</v>
      </c>
      <c r="B32" s="127">
        <f>B34+B35+B33</f>
        <v>1110</v>
      </c>
    </row>
    <row r="33" spans="1:2" ht="15.75" x14ac:dyDescent="0.2">
      <c r="A33" s="1" t="s">
        <v>259</v>
      </c>
      <c r="B33" s="126">
        <v>300</v>
      </c>
    </row>
    <row r="34" spans="1:2" ht="15.75" x14ac:dyDescent="0.2">
      <c r="A34" s="1" t="s">
        <v>201</v>
      </c>
      <c r="B34" s="126">
        <v>800</v>
      </c>
    </row>
    <row r="35" spans="1:2" ht="15.75" x14ac:dyDescent="0.2">
      <c r="A35" s="1" t="s">
        <v>202</v>
      </c>
      <c r="B35" s="126">
        <v>10</v>
      </c>
    </row>
    <row r="36" spans="1:2" ht="15.75" x14ac:dyDescent="0.2">
      <c r="A36" s="48" t="s">
        <v>203</v>
      </c>
      <c r="B36" s="130">
        <f>B37+B38+B39</f>
        <v>2676.2</v>
      </c>
    </row>
    <row r="37" spans="1:2" ht="15.75" x14ac:dyDescent="0.25">
      <c r="A37" s="1" t="s">
        <v>203</v>
      </c>
      <c r="B37" s="186">
        <v>511.7</v>
      </c>
    </row>
    <row r="38" spans="1:2" ht="15.75" x14ac:dyDescent="0.25">
      <c r="A38" s="1" t="s">
        <v>204</v>
      </c>
      <c r="B38" s="186">
        <v>446.5</v>
      </c>
    </row>
    <row r="39" spans="1:2" ht="31.5" x14ac:dyDescent="0.25">
      <c r="A39" s="1" t="s">
        <v>205</v>
      </c>
      <c r="B39" s="186">
        <v>1718</v>
      </c>
    </row>
    <row r="40" spans="1:2" ht="15.75" x14ac:dyDescent="0.2">
      <c r="A40" s="48" t="s">
        <v>206</v>
      </c>
      <c r="B40" s="127">
        <f>B41</f>
        <v>50</v>
      </c>
    </row>
    <row r="41" spans="1:2" ht="15.75" x14ac:dyDescent="0.2">
      <c r="A41" s="1" t="s">
        <v>206</v>
      </c>
      <c r="B41" s="126">
        <v>50</v>
      </c>
    </row>
    <row r="42" spans="1:2" ht="15.75" x14ac:dyDescent="0.2">
      <c r="A42" s="48" t="s">
        <v>207</v>
      </c>
      <c r="B42" s="127">
        <f>SUM(B43)</f>
        <v>100</v>
      </c>
    </row>
    <row r="43" spans="1:2" ht="15.75" x14ac:dyDescent="0.2">
      <c r="A43" s="1" t="s">
        <v>207</v>
      </c>
      <c r="B43" s="126">
        <v>100</v>
      </c>
    </row>
    <row r="44" spans="1:2" ht="15.75" x14ac:dyDescent="0.2">
      <c r="A44" s="48" t="s">
        <v>208</v>
      </c>
      <c r="B44" s="127">
        <v>100</v>
      </c>
    </row>
    <row r="45" spans="1:2" ht="15.75" x14ac:dyDescent="0.2">
      <c r="A45" s="48" t="s">
        <v>209</v>
      </c>
      <c r="B45" s="127">
        <f>B9+B20+B31+B44</f>
        <v>72235</v>
      </c>
    </row>
    <row r="46" spans="1:2" ht="15.75" x14ac:dyDescent="0.2">
      <c r="A46" s="226"/>
      <c r="B46" s="227"/>
    </row>
    <row r="47" spans="1:2" ht="15.75" x14ac:dyDescent="0.2">
      <c r="A47" s="226"/>
      <c r="B47" s="227"/>
    </row>
    <row r="48" spans="1:2" ht="15.75" x14ac:dyDescent="0.2">
      <c r="A48" s="226"/>
      <c r="B48" s="228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5"/>
  <sheetViews>
    <sheetView tabSelected="1" topLeftCell="A100" workbookViewId="0">
      <selection activeCell="F215" sqref="F215"/>
    </sheetView>
  </sheetViews>
  <sheetFormatPr defaultRowHeight="12.75" x14ac:dyDescent="0.2"/>
  <cols>
    <col min="1" max="1" width="37.5703125" customWidth="1"/>
    <col min="2" max="2" width="13.5703125" customWidth="1"/>
    <col min="3" max="3" width="14" customWidth="1"/>
    <col min="4" max="4" width="11.28515625" customWidth="1"/>
    <col min="5" max="5" width="12.7109375" customWidth="1"/>
    <col min="6" max="6" width="10.85546875" customWidth="1"/>
  </cols>
  <sheetData>
    <row r="1" spans="1:6" x14ac:dyDescent="0.2">
      <c r="A1" s="137"/>
      <c r="B1" s="15"/>
      <c r="C1" s="15"/>
      <c r="D1" s="15"/>
    </row>
    <row r="2" spans="1:6" ht="15" x14ac:dyDescent="0.25">
      <c r="A2" s="137"/>
      <c r="B2" s="5" t="s">
        <v>261</v>
      </c>
      <c r="C2" s="5"/>
      <c r="D2" s="5"/>
    </row>
    <row r="3" spans="1:6" ht="15" x14ac:dyDescent="0.25">
      <c r="A3" s="137"/>
      <c r="B3" s="5" t="s">
        <v>223</v>
      </c>
      <c r="C3" s="5"/>
      <c r="D3" s="5"/>
    </row>
    <row r="4" spans="1:6" ht="15" x14ac:dyDescent="0.25">
      <c r="A4" s="137"/>
      <c r="B4" s="5" t="s">
        <v>224</v>
      </c>
      <c r="C4" s="5"/>
      <c r="D4" s="5"/>
    </row>
    <row r="5" spans="1:6" x14ac:dyDescent="0.2">
      <c r="A5" s="137"/>
      <c r="B5" s="15"/>
      <c r="C5" s="15"/>
      <c r="D5" s="15"/>
    </row>
    <row r="6" spans="1:6" ht="15.75" x14ac:dyDescent="0.25">
      <c r="A6" s="136" t="s">
        <v>262</v>
      </c>
      <c r="B6" s="136"/>
      <c r="C6" s="136"/>
      <c r="D6" s="136"/>
    </row>
    <row r="7" spans="1:6" ht="3" customHeight="1" x14ac:dyDescent="0.25">
      <c r="A7" s="136"/>
      <c r="B7" s="136"/>
      <c r="C7" s="136"/>
      <c r="D7" s="136"/>
    </row>
    <row r="8" spans="1:6" ht="15.75" x14ac:dyDescent="0.25">
      <c r="A8" s="138" t="s">
        <v>225</v>
      </c>
      <c r="B8" s="138"/>
      <c r="C8" s="138"/>
      <c r="D8" s="138"/>
    </row>
    <row r="9" spans="1:6" ht="15.75" x14ac:dyDescent="0.25">
      <c r="A9" s="138"/>
      <c r="B9" s="138"/>
      <c r="C9" s="138"/>
      <c r="D9" s="138"/>
    </row>
    <row r="10" spans="1:6" ht="15.75" x14ac:dyDescent="0.25">
      <c r="A10" s="139" t="s">
        <v>226</v>
      </c>
      <c r="B10" s="139"/>
      <c r="C10" s="139"/>
      <c r="D10" s="138"/>
    </row>
    <row r="11" spans="1:6" ht="15.75" x14ac:dyDescent="0.25">
      <c r="A11" s="139"/>
      <c r="B11" s="139"/>
      <c r="C11" s="139"/>
      <c r="D11" s="138"/>
    </row>
    <row r="12" spans="1:6" ht="15" x14ac:dyDescent="0.2">
      <c r="A12" s="265" t="s">
        <v>227</v>
      </c>
      <c r="B12" s="265" t="s">
        <v>228</v>
      </c>
      <c r="C12" s="236" t="s">
        <v>229</v>
      </c>
      <c r="D12" s="268"/>
      <c r="E12" s="140"/>
    </row>
    <row r="13" spans="1:6" ht="15.75" x14ac:dyDescent="0.2">
      <c r="A13" s="266"/>
      <c r="B13" s="266"/>
      <c r="C13" s="269" t="s">
        <v>230</v>
      </c>
      <c r="D13" s="234"/>
      <c r="E13" s="270" t="s">
        <v>306</v>
      </c>
    </row>
    <row r="14" spans="1:6" ht="54.75" customHeight="1" x14ac:dyDescent="0.2">
      <c r="A14" s="267"/>
      <c r="B14" s="267"/>
      <c r="C14" s="141" t="s">
        <v>231</v>
      </c>
      <c r="D14" s="142" t="s">
        <v>217</v>
      </c>
      <c r="E14" s="271"/>
    </row>
    <row r="15" spans="1:6" ht="30.75" customHeight="1" x14ac:dyDescent="0.25">
      <c r="A15" s="143" t="s">
        <v>307</v>
      </c>
      <c r="B15" s="144"/>
      <c r="C15" s="145"/>
      <c r="D15" s="146"/>
      <c r="E15" s="147"/>
    </row>
    <row r="16" spans="1:6" ht="19.5" customHeight="1" x14ac:dyDescent="0.25">
      <c r="A16" s="148" t="s">
        <v>232</v>
      </c>
      <c r="B16" s="42">
        <v>301113.77</v>
      </c>
      <c r="C16" s="135">
        <v>46626.76</v>
      </c>
      <c r="D16" s="149"/>
      <c r="E16" s="149">
        <v>254487.01</v>
      </c>
      <c r="F16" s="201"/>
    </row>
    <row r="17" spans="1:6" ht="18.75" customHeight="1" x14ac:dyDescent="0.25">
      <c r="A17" s="2" t="s">
        <v>233</v>
      </c>
      <c r="B17" s="144">
        <f>B16</f>
        <v>301113.77</v>
      </c>
      <c r="C17" s="144">
        <f t="shared" ref="C17" si="0">C16</f>
        <v>46626.76</v>
      </c>
      <c r="D17" s="144"/>
      <c r="E17" s="146">
        <f>E16</f>
        <v>254487.01</v>
      </c>
    </row>
    <row r="18" spans="1:6" ht="37.5" customHeight="1" x14ac:dyDescent="0.25">
      <c r="A18" s="150" t="s">
        <v>257</v>
      </c>
      <c r="B18" s="151"/>
      <c r="C18" s="141"/>
      <c r="D18" s="152"/>
      <c r="E18" s="147"/>
    </row>
    <row r="19" spans="1:6" ht="20.25" customHeight="1" x14ac:dyDescent="0.25">
      <c r="A19" s="148" t="s">
        <v>232</v>
      </c>
      <c r="B19" s="42">
        <v>158479.78</v>
      </c>
      <c r="C19" s="141">
        <v>78000</v>
      </c>
      <c r="D19" s="152"/>
      <c r="E19" s="191">
        <v>80479.78</v>
      </c>
      <c r="F19" s="201"/>
    </row>
    <row r="20" spans="1:6" ht="23.25" customHeight="1" x14ac:dyDescent="0.25">
      <c r="A20" s="2" t="s">
        <v>234</v>
      </c>
      <c r="B20" s="144">
        <f>B19</f>
        <v>158479.78</v>
      </c>
      <c r="C20" s="144">
        <f>C19</f>
        <v>78000</v>
      </c>
      <c r="D20" s="146"/>
      <c r="E20" s="146">
        <f>E19</f>
        <v>80479.78</v>
      </c>
    </row>
    <row r="21" spans="1:6" ht="53.25" customHeight="1" x14ac:dyDescent="0.25">
      <c r="A21" s="154" t="s">
        <v>235</v>
      </c>
      <c r="B21" s="155"/>
      <c r="C21" s="156"/>
      <c r="D21" s="157"/>
      <c r="E21" s="147"/>
    </row>
    <row r="22" spans="1:6" ht="18.75" customHeight="1" x14ac:dyDescent="0.25">
      <c r="A22" s="148" t="s">
        <v>232</v>
      </c>
      <c r="B22" s="42">
        <v>50538.53</v>
      </c>
      <c r="C22" s="141">
        <v>50538.53</v>
      </c>
      <c r="D22" s="158"/>
      <c r="E22" s="147"/>
    </row>
    <row r="23" spans="1:6" ht="21" customHeight="1" x14ac:dyDescent="0.25">
      <c r="A23" s="2" t="s">
        <v>236</v>
      </c>
      <c r="B23" s="159">
        <f>B22</f>
        <v>50538.53</v>
      </c>
      <c r="C23" s="159">
        <f>C22</f>
        <v>50538.53</v>
      </c>
      <c r="D23" s="156"/>
      <c r="E23" s="147"/>
    </row>
    <row r="24" spans="1:6" ht="35.25" customHeight="1" x14ac:dyDescent="0.25">
      <c r="A24" s="160" t="s">
        <v>237</v>
      </c>
      <c r="B24" s="161"/>
      <c r="C24" s="161"/>
      <c r="D24" s="161"/>
      <c r="E24" s="147"/>
    </row>
    <row r="25" spans="1:6" ht="19.5" customHeight="1" x14ac:dyDescent="0.25">
      <c r="A25" s="162" t="s">
        <v>8</v>
      </c>
      <c r="B25" s="192">
        <v>50726.38</v>
      </c>
      <c r="C25" s="192">
        <v>50726.38</v>
      </c>
      <c r="D25" s="161"/>
      <c r="E25" s="153"/>
    </row>
    <row r="26" spans="1:6" ht="21" customHeight="1" x14ac:dyDescent="0.25">
      <c r="A26" s="2" t="s">
        <v>238</v>
      </c>
      <c r="B26" s="189">
        <f>B25</f>
        <v>50726.38</v>
      </c>
      <c r="C26" s="189">
        <f>C25</f>
        <v>50726.38</v>
      </c>
      <c r="D26" s="189"/>
      <c r="E26" s="189"/>
    </row>
    <row r="27" spans="1:6" ht="22.5" customHeight="1" x14ac:dyDescent="0.25">
      <c r="A27" s="134" t="s">
        <v>239</v>
      </c>
      <c r="B27" s="161"/>
      <c r="C27" s="161"/>
      <c r="D27" s="161"/>
      <c r="E27" s="147"/>
    </row>
    <row r="28" spans="1:6" ht="22.5" customHeight="1" x14ac:dyDescent="0.25">
      <c r="A28" s="2" t="s">
        <v>8</v>
      </c>
      <c r="B28" s="192">
        <v>259501.05</v>
      </c>
      <c r="C28" s="163"/>
      <c r="D28" s="163"/>
      <c r="E28" s="192">
        <v>259501.05</v>
      </c>
    </row>
    <row r="29" spans="1:6" ht="20.25" customHeight="1" x14ac:dyDescent="0.25">
      <c r="A29" s="2" t="s">
        <v>240</v>
      </c>
      <c r="B29" s="189">
        <f>B28</f>
        <v>259501.05</v>
      </c>
      <c r="C29" s="189"/>
      <c r="D29" s="189"/>
      <c r="E29" s="189">
        <f>E28</f>
        <v>259501.05</v>
      </c>
    </row>
    <row r="30" spans="1:6" ht="64.5" customHeight="1" x14ac:dyDescent="0.25">
      <c r="A30" s="164" t="s">
        <v>241</v>
      </c>
      <c r="B30" s="189"/>
      <c r="C30" s="190"/>
      <c r="D30" s="157"/>
      <c r="E30" s="191"/>
    </row>
    <row r="31" spans="1:6" ht="18" customHeight="1" x14ac:dyDescent="0.25">
      <c r="A31" s="2" t="s">
        <v>8</v>
      </c>
      <c r="B31" s="192">
        <v>118256.77</v>
      </c>
      <c r="C31" s="157">
        <v>98256.77</v>
      </c>
      <c r="D31" s="193"/>
      <c r="E31" s="191">
        <v>20000</v>
      </c>
    </row>
    <row r="32" spans="1:6" ht="22.5" customHeight="1" x14ac:dyDescent="0.25">
      <c r="A32" s="2" t="s">
        <v>242</v>
      </c>
      <c r="B32" s="189">
        <f>B31</f>
        <v>118256.77</v>
      </c>
      <c r="C32" s="189">
        <f>C31</f>
        <v>98256.77</v>
      </c>
      <c r="D32" s="189"/>
      <c r="E32" s="189">
        <f t="shared" ref="E32" si="1">E31</f>
        <v>20000</v>
      </c>
    </row>
    <row r="33" spans="1:5" ht="33.75" customHeight="1" x14ac:dyDescent="0.25">
      <c r="A33" s="165" t="s">
        <v>243</v>
      </c>
      <c r="B33" s="192"/>
      <c r="C33" s="157"/>
      <c r="D33" s="157"/>
      <c r="E33" s="191"/>
    </row>
    <row r="34" spans="1:5" ht="18.75" customHeight="1" x14ac:dyDescent="0.25">
      <c r="A34" s="2" t="s">
        <v>244</v>
      </c>
      <c r="B34" s="192">
        <v>323.55</v>
      </c>
      <c r="C34" s="157">
        <v>323.55</v>
      </c>
      <c r="D34" s="157"/>
      <c r="E34" s="191"/>
    </row>
    <row r="35" spans="1:5" ht="19.5" customHeight="1" x14ac:dyDescent="0.25">
      <c r="A35" s="2" t="s">
        <v>14</v>
      </c>
      <c r="B35" s="157">
        <v>1312.85</v>
      </c>
      <c r="C35" s="157"/>
      <c r="D35" s="157"/>
      <c r="E35" s="191">
        <v>1312.85</v>
      </c>
    </row>
    <row r="36" spans="1:5" ht="18.75" customHeight="1" x14ac:dyDescent="0.25">
      <c r="A36" s="2" t="s">
        <v>49</v>
      </c>
      <c r="B36" s="192">
        <v>10186.379999999999</v>
      </c>
      <c r="C36" s="157">
        <v>10186.379999999999</v>
      </c>
      <c r="D36" s="157"/>
      <c r="E36" s="191"/>
    </row>
    <row r="37" spans="1:5" ht="15.75" x14ac:dyDescent="0.25">
      <c r="A37" s="148" t="s">
        <v>18</v>
      </c>
      <c r="B37" s="157">
        <v>3632.55</v>
      </c>
      <c r="C37" s="157">
        <v>3632.55</v>
      </c>
      <c r="D37" s="157"/>
      <c r="E37" s="191"/>
    </row>
    <row r="38" spans="1:5" ht="21" customHeight="1" x14ac:dyDescent="0.25">
      <c r="A38" s="2" t="s">
        <v>22</v>
      </c>
      <c r="B38" s="192">
        <v>8132.03</v>
      </c>
      <c r="C38" s="157">
        <v>8132.03</v>
      </c>
      <c r="D38" s="157">
        <v>6200</v>
      </c>
      <c r="E38" s="191"/>
    </row>
    <row r="39" spans="1:5" ht="17.25" customHeight="1" x14ac:dyDescent="0.25">
      <c r="A39" s="2" t="s">
        <v>6</v>
      </c>
      <c r="B39" s="192">
        <v>1153.46</v>
      </c>
      <c r="C39" s="157">
        <v>1153.46</v>
      </c>
      <c r="D39" s="157"/>
      <c r="E39" s="191"/>
    </row>
    <row r="40" spans="1:5" ht="20.25" customHeight="1" x14ac:dyDescent="0.25">
      <c r="A40" s="148" t="s">
        <v>47</v>
      </c>
      <c r="B40" s="157">
        <v>1</v>
      </c>
      <c r="C40" s="157">
        <v>1</v>
      </c>
      <c r="D40" s="157"/>
      <c r="E40" s="191"/>
    </row>
    <row r="41" spans="1:5" ht="33.75" customHeight="1" x14ac:dyDescent="0.25">
      <c r="A41" s="2" t="s">
        <v>25</v>
      </c>
      <c r="B41" s="192">
        <v>19379.939999999999</v>
      </c>
      <c r="C41" s="157">
        <v>3379.94</v>
      </c>
      <c r="D41" s="157"/>
      <c r="E41" s="191">
        <v>16000</v>
      </c>
    </row>
    <row r="42" spans="1:5" ht="20.25" customHeight="1" x14ac:dyDescent="0.25">
      <c r="A42" s="2" t="s">
        <v>245</v>
      </c>
      <c r="B42" s="189">
        <f>B34+B35+B36+B37+B38+B39+B40+B41</f>
        <v>44121.759999999995</v>
      </c>
      <c r="C42" s="189">
        <f>C34+C35+C36+C37+C38+C39+C40+C41</f>
        <v>26808.909999999996</v>
      </c>
      <c r="D42" s="189">
        <f>D34+D35+D36+D37+D38+D39+D40+D41</f>
        <v>6200</v>
      </c>
      <c r="E42" s="189">
        <f>E34+E35+E36+E37+E38+E39+E40+E41</f>
        <v>17312.849999999999</v>
      </c>
    </row>
    <row r="43" spans="1:5" ht="33" customHeight="1" x14ac:dyDescent="0.25">
      <c r="A43" s="165" t="s">
        <v>246</v>
      </c>
      <c r="B43" s="192"/>
      <c r="C43" s="157"/>
      <c r="D43" s="157"/>
      <c r="E43" s="191"/>
    </row>
    <row r="44" spans="1:5" ht="20.25" customHeight="1" x14ac:dyDescent="0.25">
      <c r="A44" s="166" t="s">
        <v>3</v>
      </c>
      <c r="B44" s="192">
        <v>21888.81</v>
      </c>
      <c r="C44" s="157">
        <v>21888.81</v>
      </c>
      <c r="D44" s="157"/>
      <c r="E44" s="191"/>
    </row>
    <row r="45" spans="1:5" ht="17.25" customHeight="1" x14ac:dyDescent="0.25">
      <c r="A45" s="2" t="s">
        <v>23</v>
      </c>
      <c r="B45" s="192">
        <v>3374.28</v>
      </c>
      <c r="C45" s="157">
        <v>1974.28</v>
      </c>
      <c r="D45" s="157"/>
      <c r="E45" s="191">
        <v>1400</v>
      </c>
    </row>
    <row r="46" spans="1:5" ht="19.5" customHeight="1" x14ac:dyDescent="0.25">
      <c r="A46" s="2" t="s">
        <v>247</v>
      </c>
      <c r="B46" s="190">
        <f>B45+B44</f>
        <v>25263.09</v>
      </c>
      <c r="C46" s="190">
        <f>C45+C44</f>
        <v>23863.09</v>
      </c>
      <c r="D46" s="190"/>
      <c r="E46" s="190">
        <f>E45+E44</f>
        <v>1400</v>
      </c>
    </row>
    <row r="47" spans="1:5" ht="35.25" customHeight="1" x14ac:dyDescent="0.25">
      <c r="A47" s="165" t="s">
        <v>248</v>
      </c>
      <c r="B47" s="192"/>
      <c r="C47" s="157"/>
      <c r="D47" s="157"/>
      <c r="E47" s="191"/>
    </row>
    <row r="48" spans="1:5" ht="19.5" customHeight="1" x14ac:dyDescent="0.25">
      <c r="A48" s="2" t="s">
        <v>24</v>
      </c>
      <c r="B48" s="192">
        <v>2724.07</v>
      </c>
      <c r="C48" s="192">
        <v>2724.07</v>
      </c>
      <c r="D48" s="157"/>
      <c r="E48" s="191"/>
    </row>
    <row r="49" spans="1:5" ht="21" customHeight="1" x14ac:dyDescent="0.25">
      <c r="A49" s="2" t="s">
        <v>101</v>
      </c>
      <c r="B49" s="192">
        <v>1773.77</v>
      </c>
      <c r="C49" s="192">
        <v>1773.77</v>
      </c>
      <c r="D49" s="157"/>
      <c r="E49" s="191"/>
    </row>
    <row r="50" spans="1:5" ht="21" customHeight="1" x14ac:dyDescent="0.25">
      <c r="A50" s="2" t="s">
        <v>100</v>
      </c>
      <c r="B50" s="192">
        <v>9047.86</v>
      </c>
      <c r="C50" s="192">
        <v>9047.86</v>
      </c>
      <c r="D50" s="157"/>
      <c r="E50" s="191"/>
    </row>
    <row r="51" spans="1:5" ht="21.75" customHeight="1" x14ac:dyDescent="0.25">
      <c r="A51" s="2" t="s">
        <v>102</v>
      </c>
      <c r="B51" s="192">
        <v>2292.3200000000002</v>
      </c>
      <c r="C51" s="192">
        <v>601.32000000000005</v>
      </c>
      <c r="D51" s="157"/>
      <c r="E51" s="191">
        <v>1691</v>
      </c>
    </row>
    <row r="52" spans="1:5" ht="20.25" customHeight="1" x14ac:dyDescent="0.25">
      <c r="A52" s="2" t="s">
        <v>104</v>
      </c>
      <c r="B52" s="192">
        <v>5100.1000000000004</v>
      </c>
      <c r="C52" s="192">
        <v>5100.1000000000004</v>
      </c>
      <c r="D52" s="157"/>
      <c r="E52" s="191"/>
    </row>
    <row r="53" spans="1:5" ht="19.5" customHeight="1" x14ac:dyDescent="0.25">
      <c r="A53" s="2" t="s">
        <v>170</v>
      </c>
      <c r="B53" s="192">
        <v>4013.68</v>
      </c>
      <c r="C53" s="192">
        <v>1613.68</v>
      </c>
      <c r="D53" s="157"/>
      <c r="E53" s="191">
        <v>2400</v>
      </c>
    </row>
    <row r="54" spans="1:5" ht="18.75" customHeight="1" x14ac:dyDescent="0.25">
      <c r="A54" s="2" t="s">
        <v>103</v>
      </c>
      <c r="B54" s="192">
        <v>2000.01</v>
      </c>
      <c r="C54" s="192">
        <v>2000.01</v>
      </c>
      <c r="D54" s="157"/>
      <c r="E54" s="191"/>
    </row>
    <row r="55" spans="1:5" ht="18.75" customHeight="1" x14ac:dyDescent="0.25">
      <c r="A55" s="2" t="s">
        <v>105</v>
      </c>
      <c r="B55" s="192">
        <v>2901.6</v>
      </c>
      <c r="C55" s="192">
        <v>2901.6</v>
      </c>
      <c r="D55" s="157"/>
      <c r="E55" s="191"/>
    </row>
    <row r="56" spans="1:5" ht="18.75" customHeight="1" x14ac:dyDescent="0.25">
      <c r="A56" s="2" t="s">
        <v>110</v>
      </c>
      <c r="B56" s="192">
        <v>1937.4</v>
      </c>
      <c r="C56" s="192">
        <v>537.4</v>
      </c>
      <c r="D56" s="157"/>
      <c r="E56" s="191">
        <v>1400</v>
      </c>
    </row>
    <row r="57" spans="1:5" ht="18" customHeight="1" x14ac:dyDescent="0.25">
      <c r="A57" s="2" t="s">
        <v>113</v>
      </c>
      <c r="B57" s="192">
        <v>1700</v>
      </c>
      <c r="C57" s="192"/>
      <c r="D57" s="157"/>
      <c r="E57" s="191">
        <v>1700</v>
      </c>
    </row>
    <row r="58" spans="1:5" ht="18" customHeight="1" x14ac:dyDescent="0.25">
      <c r="A58" s="2" t="s">
        <v>150</v>
      </c>
      <c r="B58" s="192">
        <v>1642.87</v>
      </c>
      <c r="C58" s="192">
        <v>1642.87</v>
      </c>
      <c r="D58" s="157"/>
      <c r="E58" s="191"/>
    </row>
    <row r="59" spans="1:5" ht="19.5" customHeight="1" x14ac:dyDescent="0.25">
      <c r="A59" s="2" t="s">
        <v>118</v>
      </c>
      <c r="B59" s="192">
        <v>7049.3</v>
      </c>
      <c r="C59" s="192">
        <v>7049.3</v>
      </c>
      <c r="D59" s="157"/>
      <c r="E59" s="191"/>
    </row>
    <row r="60" spans="1:5" ht="18.75" customHeight="1" x14ac:dyDescent="0.25">
      <c r="A60" s="2" t="s">
        <v>119</v>
      </c>
      <c r="B60" s="192">
        <v>4742.1899999999996</v>
      </c>
      <c r="C60" s="192">
        <v>4742.1899999999996</v>
      </c>
      <c r="D60" s="157"/>
      <c r="E60" s="191"/>
    </row>
    <row r="61" spans="1:5" ht="20.25" customHeight="1" x14ac:dyDescent="0.25">
      <c r="A61" s="2" t="s">
        <v>121</v>
      </c>
      <c r="B61" s="192">
        <v>1585.88</v>
      </c>
      <c r="C61" s="192">
        <v>1585.88</v>
      </c>
      <c r="D61" s="157"/>
      <c r="E61" s="191"/>
    </row>
    <row r="62" spans="1:5" ht="15.75" customHeight="1" x14ac:dyDescent="0.25">
      <c r="A62" s="2" t="s">
        <v>107</v>
      </c>
      <c r="B62" s="192">
        <v>3417.15</v>
      </c>
      <c r="C62" s="192">
        <v>2917.15</v>
      </c>
      <c r="D62" s="157"/>
      <c r="E62" s="191">
        <v>500</v>
      </c>
    </row>
    <row r="63" spans="1:5" ht="17.25" customHeight="1" x14ac:dyDescent="0.25">
      <c r="A63" s="2" t="s">
        <v>31</v>
      </c>
      <c r="B63" s="192">
        <v>2657.4</v>
      </c>
      <c r="C63" s="192">
        <v>2657.4</v>
      </c>
      <c r="D63" s="157"/>
      <c r="E63" s="191"/>
    </row>
    <row r="64" spans="1:5" ht="19.5" customHeight="1" x14ac:dyDescent="0.25">
      <c r="A64" s="2" t="s">
        <v>108</v>
      </c>
      <c r="B64" s="192">
        <v>4913.1099999999997</v>
      </c>
      <c r="C64" s="192">
        <v>3913.11</v>
      </c>
      <c r="D64" s="157"/>
      <c r="E64" s="191">
        <v>1000</v>
      </c>
    </row>
    <row r="65" spans="1:5" ht="19.5" customHeight="1" x14ac:dyDescent="0.25">
      <c r="A65" s="2" t="s">
        <v>111</v>
      </c>
      <c r="B65" s="192">
        <v>1409.53</v>
      </c>
      <c r="C65" s="192">
        <v>1409.53</v>
      </c>
      <c r="D65" s="157"/>
      <c r="E65" s="191"/>
    </row>
    <row r="66" spans="1:5" ht="18.75" customHeight="1" x14ac:dyDescent="0.25">
      <c r="A66" s="2" t="s">
        <v>112</v>
      </c>
      <c r="B66" s="192">
        <v>4163.1000000000004</v>
      </c>
      <c r="C66" s="192">
        <v>4163.1000000000004</v>
      </c>
      <c r="D66" s="157"/>
      <c r="E66" s="191"/>
    </row>
    <row r="67" spans="1:5" ht="15" customHeight="1" x14ac:dyDescent="0.25">
      <c r="A67" s="2" t="s">
        <v>114</v>
      </c>
      <c r="B67" s="192">
        <v>2530.5500000000002</v>
      </c>
      <c r="C67" s="192">
        <v>2530.5500000000002</v>
      </c>
      <c r="D67" s="157"/>
      <c r="E67" s="191"/>
    </row>
    <row r="68" spans="1:5" ht="17.25" customHeight="1" x14ac:dyDescent="0.25">
      <c r="A68" s="2" t="s">
        <v>115</v>
      </c>
      <c r="B68" s="192">
        <v>3306.64</v>
      </c>
      <c r="C68" s="192">
        <v>3306.64</v>
      </c>
      <c r="D68" s="157"/>
      <c r="E68" s="191"/>
    </row>
    <row r="69" spans="1:5" ht="15.75" customHeight="1" x14ac:dyDescent="0.25">
      <c r="A69" s="2" t="s">
        <v>116</v>
      </c>
      <c r="B69" s="192">
        <v>2033.08</v>
      </c>
      <c r="C69" s="192">
        <v>2033.08</v>
      </c>
      <c r="D69" s="157"/>
      <c r="E69" s="191"/>
    </row>
    <row r="70" spans="1:5" ht="18.75" customHeight="1" x14ac:dyDescent="0.25">
      <c r="A70" s="2" t="s">
        <v>117</v>
      </c>
      <c r="B70" s="192">
        <v>4557.8500000000004</v>
      </c>
      <c r="C70" s="192">
        <v>4557.8500000000004</v>
      </c>
      <c r="D70" s="157"/>
      <c r="E70" s="191"/>
    </row>
    <row r="71" spans="1:5" ht="15.75" customHeight="1" x14ac:dyDescent="0.25">
      <c r="A71" s="2" t="s">
        <v>45</v>
      </c>
      <c r="B71" s="192">
        <v>3901.86</v>
      </c>
      <c r="C71" s="192">
        <v>2851.86</v>
      </c>
      <c r="D71" s="157"/>
      <c r="E71" s="191">
        <v>1050</v>
      </c>
    </row>
    <row r="72" spans="1:5" ht="15.75" customHeight="1" x14ac:dyDescent="0.25">
      <c r="A72" s="2" t="s">
        <v>163</v>
      </c>
      <c r="B72" s="192">
        <v>2300</v>
      </c>
      <c r="C72" s="192">
        <v>2300</v>
      </c>
      <c r="D72" s="157"/>
      <c r="E72" s="191"/>
    </row>
    <row r="73" spans="1:5" ht="16.5" customHeight="1" x14ac:dyDescent="0.25">
      <c r="A73" s="2" t="s">
        <v>120</v>
      </c>
      <c r="B73" s="192">
        <v>3611.9</v>
      </c>
      <c r="C73" s="192">
        <v>1611.9</v>
      </c>
      <c r="D73" s="157"/>
      <c r="E73" s="191">
        <v>2000</v>
      </c>
    </row>
    <row r="74" spans="1:5" ht="15.75" customHeight="1" x14ac:dyDescent="0.25">
      <c r="A74" s="2" t="s">
        <v>124</v>
      </c>
      <c r="B74" s="192">
        <v>5906.09</v>
      </c>
      <c r="C74" s="192">
        <v>3006.09</v>
      </c>
      <c r="D74" s="157"/>
      <c r="E74" s="191">
        <v>2900</v>
      </c>
    </row>
    <row r="75" spans="1:5" ht="16.5" customHeight="1" x14ac:dyDescent="0.25">
      <c r="A75" s="2" t="s">
        <v>86</v>
      </c>
      <c r="B75" s="192">
        <v>1475.94</v>
      </c>
      <c r="C75" s="192">
        <v>1475.94</v>
      </c>
      <c r="D75" s="157"/>
      <c r="E75" s="191"/>
    </row>
    <row r="76" spans="1:5" ht="18" customHeight="1" x14ac:dyDescent="0.25">
      <c r="A76" s="2" t="s">
        <v>165</v>
      </c>
      <c r="B76" s="192">
        <v>1873.4</v>
      </c>
      <c r="C76" s="192">
        <v>1873.4</v>
      </c>
      <c r="D76" s="157"/>
      <c r="E76" s="191"/>
    </row>
    <row r="77" spans="1:5" ht="18" customHeight="1" x14ac:dyDescent="0.25">
      <c r="A77" s="2" t="s">
        <v>87</v>
      </c>
      <c r="B77" s="192">
        <v>909.33</v>
      </c>
      <c r="C77" s="192">
        <v>909.33</v>
      </c>
      <c r="D77" s="157"/>
      <c r="E77" s="191"/>
    </row>
    <row r="78" spans="1:5" ht="18" customHeight="1" x14ac:dyDescent="0.25">
      <c r="A78" s="2" t="s">
        <v>166</v>
      </c>
      <c r="B78" s="192">
        <v>333.37</v>
      </c>
      <c r="C78" s="192">
        <v>333.37</v>
      </c>
      <c r="D78" s="157"/>
      <c r="E78" s="191"/>
    </row>
    <row r="79" spans="1:5" ht="17.25" customHeight="1" x14ac:dyDescent="0.25">
      <c r="A79" s="2" t="s">
        <v>221</v>
      </c>
      <c r="B79" s="194">
        <v>2865.57</v>
      </c>
      <c r="C79" s="194">
        <v>1887.89</v>
      </c>
      <c r="D79" s="157"/>
      <c r="E79" s="191">
        <v>977.68</v>
      </c>
    </row>
    <row r="80" spans="1:5" ht="17.25" customHeight="1" x14ac:dyDescent="0.25">
      <c r="A80" s="2" t="s">
        <v>130</v>
      </c>
      <c r="B80" s="194">
        <v>559.03</v>
      </c>
      <c r="C80" s="194">
        <v>559.03</v>
      </c>
      <c r="D80" s="195"/>
      <c r="E80" s="191"/>
    </row>
    <row r="81" spans="1:5" ht="17.25" customHeight="1" x14ac:dyDescent="0.25">
      <c r="A81" s="2" t="s">
        <v>180</v>
      </c>
      <c r="B81" s="194">
        <v>632.78</v>
      </c>
      <c r="C81" s="194">
        <v>632.78</v>
      </c>
      <c r="D81" s="195"/>
      <c r="E81" s="191"/>
    </row>
    <row r="82" spans="1:5" ht="18" customHeight="1" x14ac:dyDescent="0.25">
      <c r="A82" s="2" t="s">
        <v>179</v>
      </c>
      <c r="B82" s="192">
        <v>245.88</v>
      </c>
      <c r="C82" s="192">
        <v>245.88</v>
      </c>
      <c r="D82" s="157"/>
      <c r="E82" s="191"/>
    </row>
    <row r="83" spans="1:5" ht="17.25" customHeight="1" x14ac:dyDescent="0.25">
      <c r="A83" s="2" t="s">
        <v>146</v>
      </c>
      <c r="B83" s="192">
        <v>820.34</v>
      </c>
      <c r="C83" s="192">
        <v>820.34</v>
      </c>
      <c r="D83" s="157"/>
      <c r="E83" s="191"/>
    </row>
    <row r="84" spans="1:5" ht="16.5" customHeight="1" x14ac:dyDescent="0.25">
      <c r="A84" s="2" t="s">
        <v>168</v>
      </c>
      <c r="B84" s="192">
        <v>245.87</v>
      </c>
      <c r="C84" s="192">
        <v>245.87</v>
      </c>
      <c r="D84" s="157"/>
      <c r="E84" s="191"/>
    </row>
    <row r="85" spans="1:5" ht="17.25" customHeight="1" x14ac:dyDescent="0.25">
      <c r="A85" s="2" t="s">
        <v>125</v>
      </c>
      <c r="B85" s="192">
        <v>785.98</v>
      </c>
      <c r="C85" s="192">
        <v>785.98</v>
      </c>
      <c r="D85" s="157"/>
      <c r="E85" s="191"/>
    </row>
    <row r="86" spans="1:5" ht="18" customHeight="1" x14ac:dyDescent="0.25">
      <c r="A86" s="2" t="s">
        <v>167</v>
      </c>
      <c r="B86" s="192">
        <v>1399.35</v>
      </c>
      <c r="C86" s="192">
        <v>1399.35</v>
      </c>
      <c r="D86" s="157"/>
      <c r="E86" s="191"/>
    </row>
    <row r="87" spans="1:5" ht="16.5" customHeight="1" x14ac:dyDescent="0.25">
      <c r="A87" s="2" t="s">
        <v>182</v>
      </c>
      <c r="B87" s="192">
        <v>1156.51</v>
      </c>
      <c r="C87" s="192">
        <v>1156.51</v>
      </c>
      <c r="D87" s="157"/>
      <c r="E87" s="191"/>
    </row>
    <row r="88" spans="1:5" ht="17.25" customHeight="1" x14ac:dyDescent="0.25">
      <c r="A88" s="2" t="s">
        <v>184</v>
      </c>
      <c r="B88" s="192">
        <v>7572.64</v>
      </c>
      <c r="C88" s="192">
        <v>7572.64</v>
      </c>
      <c r="D88" s="157"/>
      <c r="E88" s="191"/>
    </row>
    <row r="89" spans="1:5" ht="16.5" customHeight="1" x14ac:dyDescent="0.25">
      <c r="A89" s="2" t="s">
        <v>281</v>
      </c>
      <c r="B89" s="192">
        <v>1056.8699999999999</v>
      </c>
      <c r="C89" s="192">
        <v>1056.8699999999999</v>
      </c>
      <c r="D89" s="157"/>
      <c r="E89" s="191"/>
    </row>
    <row r="90" spans="1:5" ht="18.75" customHeight="1" x14ac:dyDescent="0.25">
      <c r="A90" s="2" t="s">
        <v>181</v>
      </c>
      <c r="B90" s="192">
        <v>131.63</v>
      </c>
      <c r="C90" s="192">
        <v>131.63</v>
      </c>
      <c r="D90" s="157"/>
      <c r="E90" s="191"/>
    </row>
    <row r="91" spans="1:5" ht="17.25" customHeight="1" x14ac:dyDescent="0.25">
      <c r="A91" s="2" t="s">
        <v>158</v>
      </c>
      <c r="B91" s="192">
        <v>1500</v>
      </c>
      <c r="C91" s="192">
        <v>1500</v>
      </c>
      <c r="D91" s="157"/>
      <c r="E91" s="191"/>
    </row>
    <row r="92" spans="1:5" ht="33" customHeight="1" x14ac:dyDescent="0.25">
      <c r="A92" s="2" t="s">
        <v>55</v>
      </c>
      <c r="B92" s="192">
        <v>53.77</v>
      </c>
      <c r="C92" s="192">
        <v>53.77</v>
      </c>
      <c r="D92" s="157"/>
      <c r="E92" s="191"/>
    </row>
    <row r="93" spans="1:5" ht="15.75" x14ac:dyDescent="0.25">
      <c r="A93" s="2" t="s">
        <v>15</v>
      </c>
      <c r="B93" s="192">
        <v>6887.78</v>
      </c>
      <c r="C93" s="192">
        <v>6887.78</v>
      </c>
      <c r="D93" s="157"/>
      <c r="E93" s="191"/>
    </row>
    <row r="94" spans="1:5" ht="17.25" customHeight="1" x14ac:dyDescent="0.25">
      <c r="A94" s="1" t="s">
        <v>16</v>
      </c>
      <c r="B94" s="192">
        <v>11348.43</v>
      </c>
      <c r="C94" s="192">
        <v>11348.43</v>
      </c>
      <c r="D94" s="157"/>
      <c r="E94" s="191"/>
    </row>
    <row r="95" spans="1:5" ht="16.5" customHeight="1" x14ac:dyDescent="0.25">
      <c r="A95" s="1" t="s">
        <v>2</v>
      </c>
      <c r="B95" s="192">
        <v>473.67</v>
      </c>
      <c r="C95" s="192">
        <v>473.67</v>
      </c>
      <c r="D95" s="157"/>
      <c r="E95" s="191"/>
    </row>
    <row r="96" spans="1:5" ht="15.75" customHeight="1" x14ac:dyDescent="0.25">
      <c r="A96" s="2" t="s">
        <v>11</v>
      </c>
      <c r="B96" s="192">
        <v>3422.41</v>
      </c>
      <c r="C96" s="192">
        <v>2022.41</v>
      </c>
      <c r="D96" s="157"/>
      <c r="E96" s="191">
        <v>1400</v>
      </c>
    </row>
    <row r="97" spans="1:6" ht="17.25" customHeight="1" x14ac:dyDescent="0.25">
      <c r="A97" s="2" t="s">
        <v>19</v>
      </c>
      <c r="B97" s="192">
        <v>112.95</v>
      </c>
      <c r="C97" s="192">
        <v>112.95</v>
      </c>
      <c r="D97" s="157"/>
      <c r="E97" s="191"/>
    </row>
    <row r="98" spans="1:6" ht="15" customHeight="1" x14ac:dyDescent="0.25">
      <c r="A98" s="2" t="s">
        <v>12</v>
      </c>
      <c r="B98" s="192">
        <v>2076.0300000000002</v>
      </c>
      <c r="C98" s="192">
        <v>976.03</v>
      </c>
      <c r="D98" s="157"/>
      <c r="E98" s="191">
        <v>1100</v>
      </c>
    </row>
    <row r="99" spans="1:6" ht="18.75" customHeight="1" x14ac:dyDescent="0.25">
      <c r="A99" s="2" t="s">
        <v>249</v>
      </c>
      <c r="B99" s="189">
        <f>SUM(B48:B98)</f>
        <v>141158.84000000003</v>
      </c>
      <c r="C99" s="189">
        <f>SUM(C48:C98)</f>
        <v>123040.15999999997</v>
      </c>
      <c r="D99" s="189"/>
      <c r="E99" s="189">
        <f>SUM(E48:E98)</f>
        <v>18118.68</v>
      </c>
      <c r="F99" s="50"/>
    </row>
    <row r="100" spans="1:6" ht="33" customHeight="1" x14ac:dyDescent="0.25">
      <c r="A100" s="167" t="s">
        <v>250</v>
      </c>
      <c r="B100" s="189"/>
      <c r="C100" s="189"/>
      <c r="D100" s="189"/>
      <c r="E100" s="191"/>
    </row>
    <row r="101" spans="1:6" ht="18.75" customHeight="1" x14ac:dyDescent="0.25">
      <c r="A101" s="1" t="s">
        <v>20</v>
      </c>
      <c r="B101" s="192">
        <v>16826.82</v>
      </c>
      <c r="C101" s="157">
        <v>1826.82</v>
      </c>
      <c r="D101" s="157"/>
      <c r="E101" s="191">
        <v>15000</v>
      </c>
    </row>
    <row r="102" spans="1:6" ht="18" customHeight="1" x14ac:dyDescent="0.25">
      <c r="A102" s="1" t="s">
        <v>17</v>
      </c>
      <c r="B102" s="192">
        <v>1330.62</v>
      </c>
      <c r="C102" s="157">
        <v>1330.62</v>
      </c>
      <c r="D102" s="157"/>
      <c r="E102" s="191"/>
    </row>
    <row r="103" spans="1:6" ht="21.75" customHeight="1" x14ac:dyDescent="0.25">
      <c r="A103" s="168" t="s">
        <v>157</v>
      </c>
      <c r="B103" s="157">
        <v>2544.66</v>
      </c>
      <c r="C103" s="157">
        <v>2544.66</v>
      </c>
      <c r="D103" s="157"/>
      <c r="E103" s="191"/>
    </row>
    <row r="104" spans="1:6" ht="16.5" customHeight="1" x14ac:dyDescent="0.25">
      <c r="A104" s="1" t="s">
        <v>251</v>
      </c>
      <c r="B104" s="190">
        <f>B101+B102+B103</f>
        <v>20702.099999999999</v>
      </c>
      <c r="C104" s="190">
        <f>C101+C102+C103</f>
        <v>5702.0999999999995</v>
      </c>
      <c r="D104" s="190"/>
      <c r="E104" s="190">
        <f>E101+E102+E103</f>
        <v>15000</v>
      </c>
    </row>
    <row r="105" spans="1:6" ht="53.25" customHeight="1" x14ac:dyDescent="0.25">
      <c r="A105" s="204" t="s">
        <v>252</v>
      </c>
      <c r="B105" s="190"/>
      <c r="C105" s="190"/>
      <c r="D105" s="190"/>
      <c r="E105" s="191"/>
    </row>
    <row r="106" spans="1:6" ht="16.5" customHeight="1" x14ac:dyDescent="0.25">
      <c r="A106" s="1" t="s">
        <v>8</v>
      </c>
      <c r="B106" s="157">
        <v>6921.37</v>
      </c>
      <c r="C106" s="157">
        <v>6921.37</v>
      </c>
      <c r="D106" s="190"/>
      <c r="E106" s="191"/>
    </row>
    <row r="107" spans="1:6" ht="16.5" customHeight="1" x14ac:dyDescent="0.25">
      <c r="A107" s="1" t="s">
        <v>253</v>
      </c>
      <c r="B107" s="196">
        <f>B106</f>
        <v>6921.37</v>
      </c>
      <c r="C107" s="196">
        <f>C106</f>
        <v>6921.37</v>
      </c>
      <c r="D107" s="190"/>
      <c r="E107" s="191"/>
    </row>
    <row r="108" spans="1:6" ht="20.25" customHeight="1" x14ac:dyDescent="0.25">
      <c r="A108" s="169" t="s">
        <v>254</v>
      </c>
      <c r="B108" s="190">
        <f>B17+B20+B23+B26+B29+B32+B42+B46+B99+B104+B107</f>
        <v>1176783.4400000002</v>
      </c>
      <c r="C108" s="190">
        <f>C17+C20+C23+C26+C29+C32+C42+C46+C99+C104+C107</f>
        <v>510484.06999999995</v>
      </c>
      <c r="D108" s="190">
        <f>D17+D20+D23+D26+D29+D32+D42+D46+D99+D104+D107</f>
        <v>6200</v>
      </c>
      <c r="E108" s="190">
        <f>E17+E20+E23+E26+E29+E32+E42+E46+E99+E104+E107</f>
        <v>666299.37000000011</v>
      </c>
    </row>
    <row r="110" spans="1:6" ht="14.25" x14ac:dyDescent="0.2">
      <c r="A110" s="170" t="s">
        <v>266</v>
      </c>
      <c r="B110" s="170"/>
      <c r="C110" s="170"/>
      <c r="D110" s="170"/>
      <c r="E110" s="170"/>
    </row>
    <row r="112" spans="1:6" ht="15" x14ac:dyDescent="0.2">
      <c r="A112" s="265" t="s">
        <v>227</v>
      </c>
      <c r="B112" s="265" t="s">
        <v>228</v>
      </c>
      <c r="C112" s="236" t="s">
        <v>229</v>
      </c>
      <c r="D112" s="268"/>
      <c r="E112" s="140"/>
    </row>
    <row r="113" spans="1:7" ht="15.75" x14ac:dyDescent="0.2">
      <c r="A113" s="266"/>
      <c r="B113" s="266"/>
      <c r="C113" s="269" t="s">
        <v>230</v>
      </c>
      <c r="D113" s="234"/>
      <c r="E113" s="270" t="s">
        <v>306</v>
      </c>
    </row>
    <row r="114" spans="1:7" ht="45" customHeight="1" x14ac:dyDescent="0.2">
      <c r="A114" s="267"/>
      <c r="B114" s="267"/>
      <c r="C114" s="141" t="s">
        <v>231</v>
      </c>
      <c r="D114" s="142" t="s">
        <v>217</v>
      </c>
      <c r="E114" s="271"/>
    </row>
    <row r="115" spans="1:7" ht="38.25" customHeight="1" x14ac:dyDescent="0.2">
      <c r="A115" s="206" t="s">
        <v>255</v>
      </c>
      <c r="B115" s="222"/>
      <c r="C115" s="172"/>
      <c r="D115" s="152"/>
      <c r="E115" s="171"/>
    </row>
    <row r="116" spans="1:7" ht="21" customHeight="1" x14ac:dyDescent="0.2">
      <c r="A116" s="216" t="s">
        <v>8</v>
      </c>
      <c r="B116" s="182">
        <f>B117+B118</f>
        <v>41550.07</v>
      </c>
      <c r="C116" s="182">
        <f t="shared" ref="C116:D116" si="2">C117+C118</f>
        <v>41550.07</v>
      </c>
      <c r="D116" s="182">
        <f t="shared" si="2"/>
        <v>11214.61</v>
      </c>
      <c r="E116" s="149"/>
    </row>
    <row r="117" spans="1:7" ht="15.75" customHeight="1" x14ac:dyDescent="0.2">
      <c r="A117" s="207" t="s">
        <v>293</v>
      </c>
      <c r="B117" s="149">
        <v>15672.58</v>
      </c>
      <c r="C117" s="172">
        <v>15672.58</v>
      </c>
      <c r="D117" s="152">
        <v>10353.36</v>
      </c>
      <c r="E117" s="171"/>
    </row>
    <row r="118" spans="1:7" ht="30" customHeight="1" x14ac:dyDescent="0.2">
      <c r="A118" s="207" t="s">
        <v>57</v>
      </c>
      <c r="B118" s="223">
        <v>25877.49</v>
      </c>
      <c r="C118" s="223">
        <v>25877.49</v>
      </c>
      <c r="D118" s="152">
        <v>861.25</v>
      </c>
      <c r="E118" s="171"/>
      <c r="F118" s="50"/>
    </row>
    <row r="119" spans="1:7" ht="33" customHeight="1" x14ac:dyDescent="0.25">
      <c r="A119" s="217" t="s">
        <v>270</v>
      </c>
      <c r="B119" s="182">
        <f>B120+B121</f>
        <v>2259892.38</v>
      </c>
      <c r="C119" s="182">
        <f t="shared" ref="C119:E119" si="3">C120+C121</f>
        <v>1854731.24</v>
      </c>
      <c r="D119" s="182"/>
      <c r="E119" s="182">
        <f t="shared" si="3"/>
        <v>405161.14</v>
      </c>
      <c r="G119" s="50"/>
    </row>
    <row r="120" spans="1:7" ht="18" customHeight="1" x14ac:dyDescent="0.25">
      <c r="A120" s="202" t="s">
        <v>69</v>
      </c>
      <c r="B120" s="149">
        <v>405161.14</v>
      </c>
      <c r="C120" s="172"/>
      <c r="D120" s="152"/>
      <c r="E120" s="152">
        <v>405161.14</v>
      </c>
    </row>
    <row r="121" spans="1:7" ht="30.75" customHeight="1" x14ac:dyDescent="0.25">
      <c r="A121" s="173" t="s">
        <v>271</v>
      </c>
      <c r="B121" s="149">
        <v>1854731.24</v>
      </c>
      <c r="C121" s="172">
        <v>1854731.24</v>
      </c>
      <c r="D121" s="152"/>
      <c r="E121" s="152"/>
    </row>
    <row r="122" spans="1:7" ht="18.75" customHeight="1" x14ac:dyDescent="0.25">
      <c r="A122" s="173" t="s">
        <v>256</v>
      </c>
      <c r="B122" s="182">
        <f>B116+B119</f>
        <v>2301442.4499999997</v>
      </c>
      <c r="C122" s="182">
        <f t="shared" ref="C122:E122" si="4">C116+C119</f>
        <v>1896281.31</v>
      </c>
      <c r="D122" s="182">
        <f t="shared" si="4"/>
        <v>11214.61</v>
      </c>
      <c r="E122" s="182">
        <f t="shared" si="4"/>
        <v>405161.14</v>
      </c>
    </row>
    <row r="123" spans="1:7" ht="45" customHeight="1" x14ac:dyDescent="0.2">
      <c r="A123" s="208" t="s">
        <v>289</v>
      </c>
      <c r="B123" s="182"/>
      <c r="C123" s="146"/>
      <c r="D123" s="146"/>
      <c r="E123" s="146"/>
    </row>
    <row r="124" spans="1:7" ht="18.75" customHeight="1" x14ac:dyDescent="0.25">
      <c r="A124" s="2" t="s">
        <v>272</v>
      </c>
      <c r="B124" s="149">
        <v>237369.18</v>
      </c>
      <c r="C124" s="224">
        <v>237369.18</v>
      </c>
      <c r="D124" s="146"/>
      <c r="E124" s="146"/>
    </row>
    <row r="125" spans="1:7" ht="18.75" customHeight="1" x14ac:dyDescent="0.25">
      <c r="A125" s="203" t="s">
        <v>273</v>
      </c>
      <c r="B125" s="182">
        <f>B124</f>
        <v>237369.18</v>
      </c>
      <c r="C125" s="182">
        <f>C124</f>
        <v>237369.18</v>
      </c>
      <c r="D125" s="146"/>
      <c r="E125" s="146"/>
    </row>
    <row r="126" spans="1:7" ht="56.25" customHeight="1" x14ac:dyDescent="0.2">
      <c r="A126" s="154" t="s">
        <v>290</v>
      </c>
      <c r="B126" s="182"/>
      <c r="C126" s="182"/>
      <c r="D126" s="146"/>
      <c r="E126" s="146"/>
    </row>
    <row r="127" spans="1:7" ht="18.75" customHeight="1" x14ac:dyDescent="0.25">
      <c r="A127" s="173" t="s">
        <v>8</v>
      </c>
      <c r="B127" s="149">
        <v>224722.34</v>
      </c>
      <c r="C127" s="149">
        <v>224722.34</v>
      </c>
      <c r="D127" s="146"/>
      <c r="E127" s="146"/>
    </row>
    <row r="128" spans="1:7" ht="18.75" customHeight="1" x14ac:dyDescent="0.25">
      <c r="A128" s="203" t="s">
        <v>274</v>
      </c>
      <c r="B128" s="182">
        <f>B127</f>
        <v>224722.34</v>
      </c>
      <c r="C128" s="182">
        <f>C127</f>
        <v>224722.34</v>
      </c>
      <c r="D128" s="146"/>
      <c r="E128" s="146"/>
    </row>
    <row r="129" spans="1:5" ht="31.5" x14ac:dyDescent="0.25">
      <c r="A129" s="209" t="s">
        <v>275</v>
      </c>
      <c r="B129" s="188"/>
      <c r="C129" s="188"/>
      <c r="D129" s="188"/>
      <c r="E129" s="188"/>
    </row>
    <row r="130" spans="1:5" ht="15.75" x14ac:dyDescent="0.25">
      <c r="A130" s="218" t="s">
        <v>4</v>
      </c>
      <c r="B130" s="156">
        <v>42650.51</v>
      </c>
      <c r="C130" s="156">
        <v>42650.51</v>
      </c>
      <c r="D130" s="156">
        <v>29069.53</v>
      </c>
      <c r="E130" s="156"/>
    </row>
    <row r="131" spans="1:5" ht="15.75" x14ac:dyDescent="0.25">
      <c r="A131" s="218" t="s">
        <v>14</v>
      </c>
      <c r="B131" s="156">
        <v>7242.4</v>
      </c>
      <c r="C131" s="156">
        <v>7242.4</v>
      </c>
      <c r="D131" s="156">
        <v>5370.86</v>
      </c>
      <c r="E131" s="156"/>
    </row>
    <row r="132" spans="1:5" ht="15.75" x14ac:dyDescent="0.25">
      <c r="A132" s="218" t="s">
        <v>5</v>
      </c>
      <c r="B132" s="156">
        <v>13825.1</v>
      </c>
      <c r="C132" s="156">
        <v>13825.1</v>
      </c>
      <c r="D132" s="156">
        <v>5878.03</v>
      </c>
      <c r="E132" s="156"/>
    </row>
    <row r="133" spans="1:5" ht="15.75" x14ac:dyDescent="0.25">
      <c r="A133" s="218" t="s">
        <v>6</v>
      </c>
      <c r="B133" s="156">
        <v>237.53</v>
      </c>
      <c r="C133" s="156">
        <v>237.53</v>
      </c>
      <c r="D133" s="156"/>
      <c r="E133" s="156"/>
    </row>
    <row r="134" spans="1:5" ht="15.75" x14ac:dyDescent="0.25">
      <c r="A134" s="218" t="s">
        <v>22</v>
      </c>
      <c r="B134" s="156">
        <v>1142.3399999999999</v>
      </c>
      <c r="C134" s="156">
        <v>1142.3399999999999</v>
      </c>
      <c r="D134" s="156"/>
      <c r="E134" s="156"/>
    </row>
    <row r="135" spans="1:5" ht="31.5" x14ac:dyDescent="0.25">
      <c r="A135" s="162" t="s">
        <v>25</v>
      </c>
      <c r="B135" s="156">
        <v>23635.200000000001</v>
      </c>
      <c r="C135" s="156">
        <v>23635.200000000001</v>
      </c>
      <c r="D135" s="156">
        <v>13247.31</v>
      </c>
      <c r="E135" s="156"/>
    </row>
    <row r="136" spans="1:5" ht="15.75" x14ac:dyDescent="0.25">
      <c r="A136" s="162" t="s">
        <v>47</v>
      </c>
      <c r="B136" s="156">
        <v>50.39</v>
      </c>
      <c r="C136" s="156">
        <v>50.39</v>
      </c>
      <c r="D136" s="156"/>
      <c r="E136" s="156"/>
    </row>
    <row r="137" spans="1:5" ht="15.75" x14ac:dyDescent="0.25">
      <c r="A137" s="218" t="s">
        <v>49</v>
      </c>
      <c r="B137" s="156">
        <v>5379.89</v>
      </c>
      <c r="C137" s="156">
        <v>5379.89</v>
      </c>
      <c r="D137" s="156">
        <v>1927.83</v>
      </c>
      <c r="E137" s="156"/>
    </row>
    <row r="138" spans="1:5" ht="15.75" x14ac:dyDescent="0.25">
      <c r="A138" s="218" t="s">
        <v>18</v>
      </c>
      <c r="B138" s="156">
        <v>24223.14</v>
      </c>
      <c r="C138" s="156">
        <v>24223.14</v>
      </c>
      <c r="D138" s="156">
        <v>17451.93</v>
      </c>
      <c r="E138" s="156"/>
    </row>
    <row r="139" spans="1:5" ht="15.75" x14ac:dyDescent="0.25">
      <c r="A139" s="169" t="s">
        <v>276</v>
      </c>
      <c r="B139" s="205">
        <f>B130+B131+B132+B133+B134+B135+B137+B138+B136</f>
        <v>118386.5</v>
      </c>
      <c r="C139" s="205">
        <f t="shared" ref="C139:D139" si="5">C130+C131+C132+C133+C134+C135+C137+C138+C136</f>
        <v>118386.5</v>
      </c>
      <c r="D139" s="205">
        <f t="shared" si="5"/>
        <v>72945.489999999991</v>
      </c>
      <c r="E139" s="156"/>
    </row>
    <row r="140" spans="1:5" ht="31.5" x14ac:dyDescent="0.25">
      <c r="A140" s="210" t="s">
        <v>277</v>
      </c>
      <c r="B140" s="156"/>
      <c r="C140" s="156"/>
      <c r="D140" s="156"/>
      <c r="E140" s="156"/>
    </row>
    <row r="141" spans="1:5" ht="15.75" x14ac:dyDescent="0.25">
      <c r="A141" s="218" t="s">
        <v>3</v>
      </c>
      <c r="B141" s="156">
        <v>8527.3799999999992</v>
      </c>
      <c r="C141" s="156">
        <v>8527.3799999999992</v>
      </c>
      <c r="D141" s="156"/>
      <c r="E141" s="156"/>
    </row>
    <row r="142" spans="1:5" ht="15.75" x14ac:dyDescent="0.25">
      <c r="A142" s="218" t="s">
        <v>23</v>
      </c>
      <c r="B142" s="156">
        <v>13823.5</v>
      </c>
      <c r="C142" s="156">
        <v>13823.5</v>
      </c>
      <c r="D142" s="156">
        <v>9951.09</v>
      </c>
      <c r="E142" s="156"/>
    </row>
    <row r="143" spans="1:5" ht="15.75" x14ac:dyDescent="0.25">
      <c r="A143" s="169" t="s">
        <v>278</v>
      </c>
      <c r="B143" s="205">
        <f>B141+B142</f>
        <v>22350.879999999997</v>
      </c>
      <c r="C143" s="205">
        <f>C141+C142</f>
        <v>22350.879999999997</v>
      </c>
      <c r="D143" s="205">
        <f>D141+D142</f>
        <v>9951.09</v>
      </c>
      <c r="E143" s="156"/>
    </row>
    <row r="144" spans="1:5" ht="31.5" x14ac:dyDescent="0.25">
      <c r="A144" s="210" t="s">
        <v>279</v>
      </c>
      <c r="B144" s="156"/>
      <c r="C144" s="156"/>
      <c r="D144" s="156"/>
      <c r="E144" s="156"/>
    </row>
    <row r="145" spans="1:5" ht="15.75" x14ac:dyDescent="0.25">
      <c r="A145" s="162" t="s">
        <v>8</v>
      </c>
      <c r="B145" s="156">
        <v>1170.8900000000001</v>
      </c>
      <c r="C145" s="156">
        <v>1170.8900000000001</v>
      </c>
      <c r="D145" s="156"/>
      <c r="E145" s="156"/>
    </row>
    <row r="146" spans="1:5" ht="15.75" x14ac:dyDescent="0.25">
      <c r="A146" s="162" t="s">
        <v>24</v>
      </c>
      <c r="B146" s="156">
        <v>2892.03</v>
      </c>
      <c r="C146" s="156">
        <v>2892.03</v>
      </c>
      <c r="D146" s="156"/>
      <c r="E146" s="156"/>
    </row>
    <row r="147" spans="1:5" ht="15.75" x14ac:dyDescent="0.25">
      <c r="A147" s="162" t="s">
        <v>101</v>
      </c>
      <c r="B147" s="156">
        <v>6046.52</v>
      </c>
      <c r="C147" s="156">
        <v>6046.52</v>
      </c>
      <c r="D147" s="156">
        <v>3995.33</v>
      </c>
      <c r="E147" s="156"/>
    </row>
    <row r="148" spans="1:5" ht="15.75" x14ac:dyDescent="0.25">
      <c r="A148" s="162" t="s">
        <v>100</v>
      </c>
      <c r="B148" s="156">
        <v>15123.18</v>
      </c>
      <c r="C148" s="156">
        <v>15123.18</v>
      </c>
      <c r="D148" s="156">
        <v>9159.36</v>
      </c>
      <c r="E148" s="156"/>
    </row>
    <row r="149" spans="1:5" ht="15.75" x14ac:dyDescent="0.25">
      <c r="A149" s="162" t="s">
        <v>102</v>
      </c>
      <c r="B149" s="156">
        <v>3568.93</v>
      </c>
      <c r="C149" s="156">
        <v>3568.93</v>
      </c>
      <c r="D149" s="156"/>
      <c r="E149" s="156"/>
    </row>
    <row r="150" spans="1:5" ht="15.75" x14ac:dyDescent="0.25">
      <c r="A150" s="162" t="s">
        <v>104</v>
      </c>
      <c r="B150" s="156">
        <v>1682.4</v>
      </c>
      <c r="C150" s="156">
        <v>1682.4</v>
      </c>
      <c r="D150" s="156"/>
      <c r="E150" s="156"/>
    </row>
    <row r="151" spans="1:5" ht="15.75" x14ac:dyDescent="0.25">
      <c r="A151" s="162" t="s">
        <v>170</v>
      </c>
      <c r="B151" s="156">
        <v>10623.04</v>
      </c>
      <c r="C151" s="156">
        <v>10623.04</v>
      </c>
      <c r="D151" s="156">
        <v>7814.08</v>
      </c>
      <c r="E151" s="156"/>
    </row>
    <row r="152" spans="1:5" ht="15.75" x14ac:dyDescent="0.25">
      <c r="A152" s="162" t="s">
        <v>103</v>
      </c>
      <c r="B152" s="156">
        <v>5320.01</v>
      </c>
      <c r="C152" s="156">
        <v>5320.01</v>
      </c>
      <c r="D152" s="156">
        <v>1212.77</v>
      </c>
      <c r="E152" s="156"/>
    </row>
    <row r="153" spans="1:5" ht="15.75" x14ac:dyDescent="0.25">
      <c r="A153" s="162" t="s">
        <v>105</v>
      </c>
      <c r="B153" s="156">
        <v>2125.9699999999998</v>
      </c>
      <c r="C153" s="156">
        <v>2125.9699999999998</v>
      </c>
      <c r="D153" s="156"/>
      <c r="E153" s="156"/>
    </row>
    <row r="154" spans="1:5" ht="15.75" x14ac:dyDescent="0.25">
      <c r="A154" s="162" t="s">
        <v>110</v>
      </c>
      <c r="B154" s="156">
        <v>3881.27</v>
      </c>
      <c r="C154" s="156">
        <v>3881.27</v>
      </c>
      <c r="D154" s="156">
        <v>1.52</v>
      </c>
      <c r="E154" s="156"/>
    </row>
    <row r="155" spans="1:5" ht="15.75" x14ac:dyDescent="0.25">
      <c r="A155" s="162" t="s">
        <v>113</v>
      </c>
      <c r="B155" s="156">
        <v>8938.09</v>
      </c>
      <c r="C155" s="156">
        <v>8938.09</v>
      </c>
      <c r="D155" s="156">
        <v>4441.49</v>
      </c>
      <c r="E155" s="156"/>
    </row>
    <row r="156" spans="1:5" ht="15.75" x14ac:dyDescent="0.25">
      <c r="A156" s="162" t="s">
        <v>150</v>
      </c>
      <c r="B156" s="156">
        <v>8393.0400000000009</v>
      </c>
      <c r="C156" s="156">
        <v>8393.0400000000009</v>
      </c>
      <c r="D156" s="156"/>
      <c r="E156" s="156"/>
    </row>
    <row r="157" spans="1:5" ht="15.75" x14ac:dyDescent="0.25">
      <c r="A157" s="162" t="s">
        <v>118</v>
      </c>
      <c r="B157" s="156">
        <v>4815.4799999999996</v>
      </c>
      <c r="C157" s="156">
        <v>4815.4799999999996</v>
      </c>
      <c r="D157" s="156">
        <v>2143.16</v>
      </c>
      <c r="E157" s="156"/>
    </row>
    <row r="158" spans="1:5" ht="15.75" x14ac:dyDescent="0.25">
      <c r="A158" s="162" t="s">
        <v>119</v>
      </c>
      <c r="B158" s="156">
        <v>3852.61</v>
      </c>
      <c r="C158" s="156">
        <v>3852.61</v>
      </c>
      <c r="D158" s="156"/>
      <c r="E158" s="156"/>
    </row>
    <row r="159" spans="1:5" ht="15.75" x14ac:dyDescent="0.25">
      <c r="A159" s="162" t="s">
        <v>121</v>
      </c>
      <c r="B159" s="156">
        <v>3998.02</v>
      </c>
      <c r="C159" s="156">
        <v>3998.02</v>
      </c>
      <c r="D159" s="156"/>
      <c r="E159" s="156"/>
    </row>
    <row r="160" spans="1:5" ht="15.75" x14ac:dyDescent="0.25">
      <c r="A160" s="162" t="s">
        <v>107</v>
      </c>
      <c r="B160" s="156">
        <v>7329.33</v>
      </c>
      <c r="C160" s="156">
        <v>7329.33</v>
      </c>
      <c r="D160" s="156">
        <v>4787.7299999999996</v>
      </c>
      <c r="E160" s="156"/>
    </row>
    <row r="161" spans="1:5" ht="15.75" x14ac:dyDescent="0.25">
      <c r="A161" s="162" t="s">
        <v>123</v>
      </c>
      <c r="B161" s="156">
        <v>2537.0100000000002</v>
      </c>
      <c r="C161" s="156">
        <v>2537.0100000000002</v>
      </c>
      <c r="D161" s="156">
        <v>330.63</v>
      </c>
      <c r="E161" s="156"/>
    </row>
    <row r="162" spans="1:5" ht="15.75" x14ac:dyDescent="0.25">
      <c r="A162" s="162" t="s">
        <v>31</v>
      </c>
      <c r="B162" s="156">
        <v>7047.42</v>
      </c>
      <c r="C162" s="156">
        <v>7047.42</v>
      </c>
      <c r="D162" s="156">
        <v>3997.32</v>
      </c>
      <c r="E162" s="156"/>
    </row>
    <row r="163" spans="1:5" ht="15.75" x14ac:dyDescent="0.25">
      <c r="A163" s="162" t="s">
        <v>108</v>
      </c>
      <c r="B163" s="156">
        <v>2599.73</v>
      </c>
      <c r="C163" s="156">
        <v>2599.73</v>
      </c>
      <c r="D163" s="156"/>
      <c r="E163" s="156"/>
    </row>
    <row r="164" spans="1:5" ht="15.75" x14ac:dyDescent="0.25">
      <c r="A164" s="162" t="s">
        <v>109</v>
      </c>
      <c r="B164" s="156">
        <v>2128.3200000000002</v>
      </c>
      <c r="C164" s="156">
        <v>2128.3200000000002</v>
      </c>
      <c r="D164" s="156">
        <v>451.27</v>
      </c>
      <c r="E164" s="156"/>
    </row>
    <row r="165" spans="1:5" ht="15.75" x14ac:dyDescent="0.25">
      <c r="A165" s="162" t="s">
        <v>111</v>
      </c>
      <c r="B165" s="156">
        <v>6733.55</v>
      </c>
      <c r="C165" s="156">
        <v>6733.55</v>
      </c>
      <c r="D165" s="156">
        <v>1533.12</v>
      </c>
      <c r="E165" s="156"/>
    </row>
    <row r="166" spans="1:5" ht="15.75" x14ac:dyDescent="0.25">
      <c r="A166" s="162" t="s">
        <v>112</v>
      </c>
      <c r="B166" s="156">
        <v>17152.73</v>
      </c>
      <c r="C166" s="156">
        <v>17152.73</v>
      </c>
      <c r="D166" s="156">
        <v>11210.35</v>
      </c>
      <c r="E166" s="156"/>
    </row>
    <row r="167" spans="1:5" ht="15.75" x14ac:dyDescent="0.25">
      <c r="A167" s="162" t="s">
        <v>114</v>
      </c>
      <c r="B167" s="156">
        <v>6769.03</v>
      </c>
      <c r="C167" s="156">
        <v>6769.03</v>
      </c>
      <c r="D167" s="156">
        <v>3267.53</v>
      </c>
      <c r="E167" s="156"/>
    </row>
    <row r="168" spans="1:5" ht="15.75" x14ac:dyDescent="0.25">
      <c r="A168" s="162" t="s">
        <v>115</v>
      </c>
      <c r="B168" s="156">
        <v>4063.45</v>
      </c>
      <c r="C168" s="156">
        <v>4063.45</v>
      </c>
      <c r="D168" s="156"/>
      <c r="E168" s="156"/>
    </row>
    <row r="169" spans="1:5" ht="15.75" x14ac:dyDescent="0.25">
      <c r="A169" s="162" t="s">
        <v>116</v>
      </c>
      <c r="B169" s="156">
        <v>10277.629999999999</v>
      </c>
      <c r="C169" s="156">
        <v>10277.629999999999</v>
      </c>
      <c r="D169" s="156">
        <v>5043.26</v>
      </c>
      <c r="E169" s="156"/>
    </row>
    <row r="170" spans="1:5" ht="15.75" x14ac:dyDescent="0.25">
      <c r="A170" s="162" t="s">
        <v>117</v>
      </c>
      <c r="B170" s="156">
        <v>3457.16</v>
      </c>
      <c r="C170" s="156">
        <v>3457.16</v>
      </c>
      <c r="D170" s="156"/>
      <c r="E170" s="156"/>
    </row>
    <row r="171" spans="1:5" ht="15.75" x14ac:dyDescent="0.25">
      <c r="A171" s="162" t="s">
        <v>45</v>
      </c>
      <c r="B171" s="156">
        <v>3758.99</v>
      </c>
      <c r="C171" s="156">
        <v>3758.99</v>
      </c>
      <c r="D171" s="156">
        <v>100.69</v>
      </c>
      <c r="E171" s="156"/>
    </row>
    <row r="172" spans="1:5" ht="15.75" x14ac:dyDescent="0.25">
      <c r="A172" s="162" t="s">
        <v>120</v>
      </c>
      <c r="B172" s="156">
        <v>3618.57</v>
      </c>
      <c r="C172" s="156">
        <v>3618.57</v>
      </c>
      <c r="D172" s="156"/>
      <c r="E172" s="156"/>
    </row>
    <row r="173" spans="1:5" ht="15.75" x14ac:dyDescent="0.25">
      <c r="A173" s="162" t="s">
        <v>124</v>
      </c>
      <c r="B173" s="156">
        <v>6557.01</v>
      </c>
      <c r="C173" s="156">
        <v>6557.01</v>
      </c>
      <c r="D173" s="156"/>
      <c r="E173" s="156"/>
    </row>
    <row r="174" spans="1:5" ht="15.75" x14ac:dyDescent="0.25">
      <c r="A174" s="162" t="s">
        <v>86</v>
      </c>
      <c r="B174" s="156">
        <v>3481.29</v>
      </c>
      <c r="C174" s="156">
        <v>3481.29</v>
      </c>
      <c r="D174" s="156">
        <v>683.29</v>
      </c>
      <c r="E174" s="156"/>
    </row>
    <row r="175" spans="1:5" ht="15.75" x14ac:dyDescent="0.25">
      <c r="A175" s="162" t="s">
        <v>164</v>
      </c>
      <c r="B175" s="156">
        <v>6703.23</v>
      </c>
      <c r="C175" s="156">
        <v>6703.23</v>
      </c>
      <c r="D175" s="156"/>
      <c r="E175" s="156"/>
    </row>
    <row r="176" spans="1:5" ht="15.75" x14ac:dyDescent="0.25">
      <c r="A176" s="162" t="s">
        <v>165</v>
      </c>
      <c r="B176" s="156">
        <v>10822.22</v>
      </c>
      <c r="C176" s="156">
        <v>10822.22</v>
      </c>
      <c r="D176" s="156">
        <v>7053.76</v>
      </c>
      <c r="E176" s="156"/>
    </row>
    <row r="177" spans="1:5" ht="15.75" x14ac:dyDescent="0.25">
      <c r="A177" s="162" t="s">
        <v>166</v>
      </c>
      <c r="B177" s="156">
        <v>2361.83</v>
      </c>
      <c r="C177" s="156">
        <v>2361.83</v>
      </c>
      <c r="D177" s="156"/>
      <c r="E177" s="156"/>
    </row>
    <row r="178" spans="1:5" ht="15.75" x14ac:dyDescent="0.25">
      <c r="A178" s="162" t="s">
        <v>87</v>
      </c>
      <c r="B178" s="156">
        <v>192.85</v>
      </c>
      <c r="C178" s="156">
        <v>192.85</v>
      </c>
      <c r="D178" s="156"/>
      <c r="E178" s="156"/>
    </row>
    <row r="179" spans="1:5" ht="15.75" x14ac:dyDescent="0.25">
      <c r="A179" s="162" t="s">
        <v>130</v>
      </c>
      <c r="B179" s="156">
        <v>8418.31</v>
      </c>
      <c r="C179" s="156">
        <v>8418.31</v>
      </c>
      <c r="D179" s="156">
        <v>2041.09</v>
      </c>
      <c r="E179" s="156"/>
    </row>
    <row r="180" spans="1:5" ht="15.75" x14ac:dyDescent="0.25">
      <c r="A180" s="162" t="s">
        <v>179</v>
      </c>
      <c r="B180" s="156">
        <v>1755.56</v>
      </c>
      <c r="C180" s="156">
        <v>1755.56</v>
      </c>
      <c r="D180" s="156"/>
      <c r="E180" s="156"/>
    </row>
    <row r="181" spans="1:5" ht="15.75" x14ac:dyDescent="0.25">
      <c r="A181" s="162" t="s">
        <v>280</v>
      </c>
      <c r="B181" s="156">
        <v>8669.1200000000008</v>
      </c>
      <c r="C181" s="156">
        <v>8669.1200000000008</v>
      </c>
      <c r="D181" s="156"/>
      <c r="E181" s="156"/>
    </row>
    <row r="182" spans="1:5" ht="15.75" x14ac:dyDescent="0.25">
      <c r="A182" s="162" t="s">
        <v>146</v>
      </c>
      <c r="B182" s="156">
        <v>8414.35</v>
      </c>
      <c r="C182" s="156">
        <v>8414.35</v>
      </c>
      <c r="D182" s="156"/>
      <c r="E182" s="156"/>
    </row>
    <row r="183" spans="1:5" ht="15.75" x14ac:dyDescent="0.25">
      <c r="A183" s="162" t="s">
        <v>168</v>
      </c>
      <c r="B183" s="156">
        <v>4565.47</v>
      </c>
      <c r="C183" s="156">
        <v>4565.47</v>
      </c>
      <c r="D183" s="156"/>
      <c r="E183" s="156"/>
    </row>
    <row r="184" spans="1:5" ht="15.75" x14ac:dyDescent="0.25">
      <c r="A184" s="162" t="s">
        <v>125</v>
      </c>
      <c r="B184" s="156">
        <v>5631.79</v>
      </c>
      <c r="C184" s="156">
        <v>5631.79</v>
      </c>
      <c r="D184" s="156"/>
      <c r="E184" s="156"/>
    </row>
    <row r="185" spans="1:5" ht="15.75" x14ac:dyDescent="0.25">
      <c r="A185" s="162" t="s">
        <v>167</v>
      </c>
      <c r="B185" s="156">
        <v>897.29</v>
      </c>
      <c r="C185" s="156">
        <v>897.29</v>
      </c>
      <c r="D185" s="156"/>
      <c r="E185" s="156"/>
    </row>
    <row r="186" spans="1:5" ht="15.75" x14ac:dyDescent="0.25">
      <c r="A186" s="162" t="s">
        <v>99</v>
      </c>
      <c r="B186" s="156">
        <v>1555.87</v>
      </c>
      <c r="C186" s="156">
        <v>1555.87</v>
      </c>
      <c r="D186" s="156"/>
      <c r="E186" s="156"/>
    </row>
    <row r="187" spans="1:5" ht="15.75" x14ac:dyDescent="0.25">
      <c r="A187" s="162" t="s">
        <v>182</v>
      </c>
      <c r="B187" s="156">
        <v>5510.53</v>
      </c>
      <c r="C187" s="156">
        <v>5510.53</v>
      </c>
      <c r="D187" s="156">
        <v>3967.97</v>
      </c>
      <c r="E187" s="156"/>
    </row>
    <row r="188" spans="1:5" ht="15.75" x14ac:dyDescent="0.25">
      <c r="A188" s="162" t="s">
        <v>184</v>
      </c>
      <c r="B188" s="156">
        <v>4180.57</v>
      </c>
      <c r="C188" s="156">
        <v>4180.57</v>
      </c>
      <c r="D188" s="156"/>
      <c r="E188" s="156"/>
    </row>
    <row r="189" spans="1:5" ht="15.75" x14ac:dyDescent="0.25">
      <c r="A189" s="162" t="s">
        <v>281</v>
      </c>
      <c r="B189" s="156">
        <v>1076.92</v>
      </c>
      <c r="C189" s="156">
        <v>1076.92</v>
      </c>
      <c r="D189" s="156"/>
      <c r="E189" s="156"/>
    </row>
    <row r="190" spans="1:5" ht="15.75" x14ac:dyDescent="0.25">
      <c r="A190" s="162" t="s">
        <v>181</v>
      </c>
      <c r="B190" s="156">
        <v>1637.33</v>
      </c>
      <c r="C190" s="156">
        <v>1637.33</v>
      </c>
      <c r="D190" s="156"/>
      <c r="E190" s="156"/>
    </row>
    <row r="191" spans="1:5" ht="15.75" x14ac:dyDescent="0.25">
      <c r="A191" s="162" t="s">
        <v>151</v>
      </c>
      <c r="B191" s="156">
        <v>11751.27</v>
      </c>
      <c r="C191" s="156">
        <v>11751.27</v>
      </c>
      <c r="D191" s="156"/>
      <c r="E191" s="156"/>
    </row>
    <row r="192" spans="1:5" ht="15.75" x14ac:dyDescent="0.25">
      <c r="A192" s="162" t="s">
        <v>9</v>
      </c>
      <c r="B192" s="156">
        <v>2049.94</v>
      </c>
      <c r="C192" s="156">
        <v>2049.94</v>
      </c>
      <c r="D192" s="156"/>
      <c r="E192" s="156"/>
    </row>
    <row r="193" spans="1:5" ht="15.75" x14ac:dyDescent="0.25">
      <c r="A193" s="162" t="s">
        <v>288</v>
      </c>
      <c r="B193" s="156">
        <v>1766.88</v>
      </c>
      <c r="C193" s="156">
        <v>1766.88</v>
      </c>
      <c r="D193" s="156"/>
      <c r="E193" s="156"/>
    </row>
    <row r="194" spans="1:5" ht="15.75" x14ac:dyDescent="0.25">
      <c r="A194" s="162" t="s">
        <v>15</v>
      </c>
      <c r="B194" s="156">
        <v>35912.660000000003</v>
      </c>
      <c r="C194" s="156">
        <v>35912.660000000003</v>
      </c>
      <c r="D194" s="156">
        <v>23404.25</v>
      </c>
      <c r="E194" s="156"/>
    </row>
    <row r="195" spans="1:5" ht="15.75" x14ac:dyDescent="0.25">
      <c r="A195" s="162" t="s">
        <v>16</v>
      </c>
      <c r="B195" s="156">
        <v>1774.78</v>
      </c>
      <c r="C195" s="156">
        <v>1774.78</v>
      </c>
      <c r="D195" s="156"/>
      <c r="E195" s="156"/>
    </row>
    <row r="196" spans="1:5" ht="15.75" x14ac:dyDescent="0.25">
      <c r="A196" s="162" t="s">
        <v>2</v>
      </c>
      <c r="B196" s="156">
        <v>116.36</v>
      </c>
      <c r="C196" s="156">
        <v>116.36</v>
      </c>
      <c r="D196" s="156"/>
      <c r="E196" s="156"/>
    </row>
    <row r="197" spans="1:5" ht="15.75" x14ac:dyDescent="0.25">
      <c r="A197" s="162" t="s">
        <v>11</v>
      </c>
      <c r="B197" s="156">
        <v>2597.44</v>
      </c>
      <c r="C197" s="156">
        <v>2597.44</v>
      </c>
      <c r="D197" s="156"/>
      <c r="E197" s="156"/>
    </row>
    <row r="198" spans="1:5" ht="15.75" x14ac:dyDescent="0.25">
      <c r="A198" s="162" t="s">
        <v>12</v>
      </c>
      <c r="B198" s="156">
        <v>1065.9000000000001</v>
      </c>
      <c r="C198" s="156">
        <v>1065.9000000000001</v>
      </c>
      <c r="D198" s="156"/>
      <c r="E198" s="156"/>
    </row>
    <row r="199" spans="1:5" ht="15.75" x14ac:dyDescent="0.25">
      <c r="A199" s="162" t="s">
        <v>19</v>
      </c>
      <c r="B199" s="156">
        <v>2198.14</v>
      </c>
      <c r="C199" s="156">
        <v>2198.14</v>
      </c>
      <c r="D199" s="156">
        <v>659.41</v>
      </c>
      <c r="E199" s="156"/>
    </row>
    <row r="200" spans="1:5" ht="15.75" x14ac:dyDescent="0.25">
      <c r="A200" s="162" t="s">
        <v>282</v>
      </c>
      <c r="B200" s="156">
        <v>1414.6</v>
      </c>
      <c r="C200" s="156">
        <v>1414.6</v>
      </c>
      <c r="D200" s="156">
        <v>8.6300000000000008</v>
      </c>
      <c r="E200" s="156"/>
    </row>
    <row r="201" spans="1:5" ht="15.75" x14ac:dyDescent="0.25">
      <c r="A201" s="169" t="s">
        <v>283</v>
      </c>
      <c r="B201" s="205">
        <f>SUM(B145:B200)</f>
        <v>302983.91000000009</v>
      </c>
      <c r="C201" s="205">
        <f>SUM(C145:C200)</f>
        <v>302983.91000000009</v>
      </c>
      <c r="D201" s="205">
        <f>SUM(D145:D200)</f>
        <v>97308.010000000009</v>
      </c>
      <c r="E201" s="156"/>
    </row>
    <row r="202" spans="1:5" ht="31.5" x14ac:dyDescent="0.25">
      <c r="A202" s="210" t="s">
        <v>284</v>
      </c>
      <c r="B202" s="156"/>
      <c r="C202" s="156"/>
      <c r="D202" s="156"/>
      <c r="E202" s="156"/>
    </row>
    <row r="203" spans="1:5" ht="31.5" x14ac:dyDescent="0.25">
      <c r="A203" s="162" t="s">
        <v>285</v>
      </c>
      <c r="B203" s="156">
        <v>221915.09</v>
      </c>
      <c r="C203" s="156">
        <v>221915.09</v>
      </c>
      <c r="D203" s="156"/>
      <c r="E203" s="156"/>
    </row>
    <row r="204" spans="1:5" ht="15.75" x14ac:dyDescent="0.25">
      <c r="A204" s="218" t="s">
        <v>8</v>
      </c>
      <c r="B204" s="156">
        <v>762663.75</v>
      </c>
      <c r="C204" s="156">
        <v>762663.75</v>
      </c>
      <c r="D204" s="156"/>
      <c r="E204" s="156"/>
    </row>
    <row r="205" spans="1:5" ht="15.75" x14ac:dyDescent="0.25">
      <c r="A205" s="218" t="s">
        <v>157</v>
      </c>
      <c r="B205" s="156">
        <v>1935.83</v>
      </c>
      <c r="C205" s="156">
        <v>1935.83</v>
      </c>
      <c r="D205" s="156"/>
      <c r="E205" s="156"/>
    </row>
    <row r="206" spans="1:5" ht="15.75" x14ac:dyDescent="0.25">
      <c r="A206" s="169" t="s">
        <v>286</v>
      </c>
      <c r="B206" s="205">
        <f>B203+B204+B205</f>
        <v>986514.66999999993</v>
      </c>
      <c r="C206" s="205">
        <f>C203+C204+C205</f>
        <v>986514.66999999993</v>
      </c>
      <c r="D206" s="156"/>
      <c r="E206" s="156"/>
    </row>
    <row r="207" spans="1:5" ht="15.75" x14ac:dyDescent="0.25">
      <c r="A207" s="169" t="s">
        <v>287</v>
      </c>
      <c r="B207" s="205">
        <f>B122+B125+B128+B139+B143+B201+B206</f>
        <v>4193769.9299999997</v>
      </c>
      <c r="C207" s="205">
        <f t="shared" ref="C207:E207" si="6">C122+C125+C128+C139+C143+C201+C206</f>
        <v>3788608.79</v>
      </c>
      <c r="D207" s="205">
        <f t="shared" si="6"/>
        <v>191419.2</v>
      </c>
      <c r="E207" s="205">
        <f t="shared" si="6"/>
        <v>405161.14</v>
      </c>
    </row>
    <row r="209" spans="1:2" x14ac:dyDescent="0.2">
      <c r="B209" s="50"/>
    </row>
    <row r="213" spans="1:2" x14ac:dyDescent="0.2">
      <c r="A213" s="50"/>
    </row>
    <row r="215" spans="1:2" x14ac:dyDescent="0.2">
      <c r="A215" s="50"/>
    </row>
  </sheetData>
  <mergeCells count="10">
    <mergeCell ref="A12:A14"/>
    <mergeCell ref="B12:B14"/>
    <mergeCell ref="C12:D12"/>
    <mergeCell ref="C13:D13"/>
    <mergeCell ref="E13:E14"/>
    <mergeCell ref="A112:A114"/>
    <mergeCell ref="B112:B114"/>
    <mergeCell ref="C112:D112"/>
    <mergeCell ref="C113:D113"/>
    <mergeCell ref="E113:E114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3 priedas</vt:lpstr>
      <vt:lpstr>2 priedas</vt:lpstr>
      <vt:lpstr>1priedas</vt:lpstr>
      <vt:lpstr>4 priedas</vt:lpstr>
      <vt:lpstr>'1priedas'!Print_Titles</vt:lpstr>
      <vt:lpstr>'2 priedas'!Print_Titles</vt:lpstr>
      <vt:lpstr>'3 priedas'!Print_Titles</vt:lpstr>
      <vt:lpstr>'4 priedas'!Print_Titles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Agnė Pakalnė</cp:lastModifiedBy>
  <cp:lastPrinted>2017-02-17T07:27:06Z</cp:lastPrinted>
  <dcterms:created xsi:type="dcterms:W3CDTF">2005-12-13T07:19:10Z</dcterms:created>
  <dcterms:modified xsi:type="dcterms:W3CDTF">2017-02-17T07:30:02Z</dcterms:modified>
</cp:coreProperties>
</file>